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rm\Desktop\REEEM\households\"/>
    </mc:Choice>
  </mc:AlternateContent>
  <bookViews>
    <workbookView xWindow="-105" yWindow="-105" windowWidth="23250" windowHeight="12570" tabRatio="842" firstSheet="1" activeTab="9"/>
  </bookViews>
  <sheets>
    <sheet name="data" sheetId="5" r:id="rId1"/>
    <sheet name="main" sheetId="1" r:id="rId2"/>
    <sheet name="RAS_procedure" sheetId="8" r:id="rId3"/>
    <sheet name="Final_cons" sheetId="11" r:id="rId4"/>
    <sheet name="Sheet3" sheetId="3" state="hidden" r:id="rId5"/>
    <sheet name="Converter - CPA to COICOP" sheetId="4" state="hidden" r:id="rId6"/>
    <sheet name="Report" sheetId="7" state="hidden" r:id="rId7"/>
    <sheet name="disagregated_income" sheetId="13" r:id="rId8"/>
    <sheet name="Tabelle1_balances" sheetId="12" r:id="rId9"/>
    <sheet name="full_disaggregation" sheetId="14" r:id="rId10"/>
    <sheet name="icw_sr_10" sheetId="19" r:id="rId11"/>
    <sheet name="HBS" sheetId="15" r:id="rId12"/>
    <sheet name="Sectors" sheetId="9" r:id="rId13"/>
    <sheet name="BillionEURNEWAGE" sheetId="10" r:id="rId14"/>
    <sheet name="consumption_with_taxes" sheetId="24" r:id="rId15"/>
    <sheet name="households" sheetId="20" r:id="rId16"/>
    <sheet name="government" sheetId="21" r:id="rId17"/>
    <sheet name="CONSall" sheetId="22" r:id="rId18"/>
    <sheet name="INCall" sheetId="23" r:id="rId19"/>
  </sheets>
  <externalReferences>
    <externalReference r:id="rId20"/>
  </externalReferences>
  <definedNames>
    <definedName name="_xlnm._FilterDatabase" localSheetId="13" hidden="1">BillionEURNEWAGE!$A$3:$E$1115</definedName>
    <definedName name="colcor">RAS_procedure!$C$80:$M$97</definedName>
    <definedName name="corner">RAS_procedure!$C$54</definedName>
    <definedName name="country">full_disaggregation!$C$1</definedName>
    <definedName name="countryinfo">full_disaggregation!$S$3</definedName>
    <definedName name="iterations">RAS_procedure!$U$28</definedName>
    <definedName name="procondif">full_disaggregation!$AC$29</definedName>
    <definedName name="rowcor">RAS_procedure!$R$80:$AB$97</definedName>
    <definedName name="solver_adj" localSheetId="9" hidden="1">full_disaggregation!$A$10</definedName>
    <definedName name="solver_cvg" localSheetId="9" hidden="1">"0,0001"</definedName>
    <definedName name="solver_drv" localSheetId="9" hidden="1">1</definedName>
    <definedName name="solver_eng" localSheetId="9" hidden="1">1</definedName>
    <definedName name="solver_est" localSheetId="9" hidden="1">1</definedName>
    <definedName name="solver_itr" localSheetId="9" hidden="1">2147483647</definedName>
    <definedName name="solver_mip" localSheetId="9" hidden="1">2147483647</definedName>
    <definedName name="solver_mni" localSheetId="9" hidden="1">30</definedName>
    <definedName name="solver_mrt" localSheetId="9" hidden="1">"0,075"</definedName>
    <definedName name="solver_msl" localSheetId="9" hidden="1">2</definedName>
    <definedName name="solver_neg" localSheetId="9" hidden="1">1</definedName>
    <definedName name="solver_nod" localSheetId="9" hidden="1">2147483647</definedName>
    <definedName name="solver_num" localSheetId="9" hidden="1">0</definedName>
    <definedName name="solver_nwt" localSheetId="9" hidden="1">1</definedName>
    <definedName name="solver_opt" localSheetId="9" hidden="1">full_disaggregation!$Z$29</definedName>
    <definedName name="solver_pre" localSheetId="9" hidden="1">"0,000001"</definedName>
    <definedName name="solver_rbv" localSheetId="9" hidden="1">1</definedName>
    <definedName name="solver_rlx" localSheetId="9" hidden="1">2</definedName>
    <definedName name="solver_rsd" localSheetId="9" hidden="1">0</definedName>
    <definedName name="solver_scl" localSheetId="9" hidden="1">1</definedName>
    <definedName name="solver_sho" localSheetId="9" hidden="1">2</definedName>
    <definedName name="solver_ssz" localSheetId="9" hidden="1">100</definedName>
    <definedName name="solver_tim" localSheetId="9" hidden="1">2147483647</definedName>
    <definedName name="solver_tol" localSheetId="9" hidden="1">0.01</definedName>
    <definedName name="solver_typ" localSheetId="9" hidden="1">3</definedName>
    <definedName name="solver_val" localSheetId="9" hidden="1">0</definedName>
    <definedName name="solver_ver" localSheetId="9" hidden="1">3</definedName>
    <definedName name="starting">RAS_procedure!$U$29</definedName>
    <definedName name="tableselection">RAS_procedure!$M$54</definedName>
    <definedName name="taxinccor">full_disaggregation!$A$10</definedName>
  </definedNames>
  <calcPr calcId="162913"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4" i="10" l="1"/>
  <c r="C55" i="19" l="1"/>
  <c r="E61" i="19"/>
  <c r="F61" i="19"/>
  <c r="G61" i="19"/>
  <c r="H61" i="19"/>
  <c r="D61" i="19"/>
  <c r="J54" i="19"/>
  <c r="J53" i="19"/>
  <c r="J40" i="19"/>
  <c r="J41" i="19"/>
  <c r="J42" i="19"/>
  <c r="J43" i="19"/>
  <c r="J44" i="19"/>
  <c r="J45" i="19"/>
  <c r="J46" i="19"/>
  <c r="J47" i="19"/>
  <c r="J48" i="19"/>
  <c r="J39" i="19"/>
  <c r="X54" i="19"/>
  <c r="W54" i="19"/>
  <c r="V54" i="19"/>
  <c r="U54" i="19"/>
  <c r="T54" i="19"/>
  <c r="S54" i="19"/>
  <c r="X53" i="19"/>
  <c r="W53" i="19"/>
  <c r="V53" i="19"/>
  <c r="U53" i="19"/>
  <c r="T53" i="19"/>
  <c r="S53" i="19"/>
  <c r="X48" i="19"/>
  <c r="W48" i="19"/>
  <c r="V48" i="19"/>
  <c r="U48" i="19"/>
  <c r="T48" i="19"/>
  <c r="S48" i="19"/>
  <c r="X47" i="19"/>
  <c r="W47" i="19"/>
  <c r="V47" i="19"/>
  <c r="U47" i="19"/>
  <c r="T47" i="19"/>
  <c r="S47" i="19"/>
  <c r="X46" i="19"/>
  <c r="W46" i="19"/>
  <c r="V46" i="19"/>
  <c r="U46" i="19"/>
  <c r="T46" i="19"/>
  <c r="S46" i="19"/>
  <c r="X45" i="19"/>
  <c r="W45" i="19"/>
  <c r="V45" i="19"/>
  <c r="U45" i="19"/>
  <c r="T45" i="19"/>
  <c r="S45" i="19"/>
  <c r="X44" i="19"/>
  <c r="W44" i="19"/>
  <c r="V44" i="19"/>
  <c r="U44" i="19"/>
  <c r="T44" i="19"/>
  <c r="S44" i="19"/>
  <c r="X43" i="19"/>
  <c r="W43" i="19"/>
  <c r="V43" i="19"/>
  <c r="U43" i="19"/>
  <c r="T43" i="19"/>
  <c r="S43" i="19"/>
  <c r="X42" i="19"/>
  <c r="W42" i="19"/>
  <c r="V42" i="19"/>
  <c r="U42" i="19"/>
  <c r="T42" i="19"/>
  <c r="S42" i="19"/>
  <c r="X41" i="19"/>
  <c r="W41" i="19"/>
  <c r="V41" i="19"/>
  <c r="U41" i="19"/>
  <c r="T41" i="19"/>
  <c r="S41" i="19"/>
  <c r="X40" i="19"/>
  <c r="W40" i="19"/>
  <c r="V40" i="19"/>
  <c r="U40" i="19"/>
  <c r="T40" i="19"/>
  <c r="S40" i="19"/>
  <c r="K40" i="19" s="1"/>
  <c r="T39" i="19"/>
  <c r="U39" i="19"/>
  <c r="K39" i="19" s="1"/>
  <c r="V39" i="19"/>
  <c r="W39" i="19"/>
  <c r="X39" i="19"/>
  <c r="S39" i="19"/>
  <c r="Q46" i="19"/>
  <c r="P46" i="19"/>
  <c r="O46" i="19"/>
  <c r="N46" i="19"/>
  <c r="M46" i="19"/>
  <c r="L46" i="19"/>
  <c r="Q45" i="19"/>
  <c r="P45" i="19"/>
  <c r="O45" i="19"/>
  <c r="N45" i="19"/>
  <c r="M45" i="19"/>
  <c r="L45" i="19"/>
  <c r="Q48" i="19"/>
  <c r="P48" i="19"/>
  <c r="O48" i="19"/>
  <c r="N48" i="19"/>
  <c r="M48" i="19"/>
  <c r="L48" i="19"/>
  <c r="Q47" i="19"/>
  <c r="P47" i="19"/>
  <c r="O47" i="19"/>
  <c r="N47" i="19"/>
  <c r="M47" i="19"/>
  <c r="L47" i="19"/>
  <c r="Q54" i="19"/>
  <c r="P54" i="19"/>
  <c r="O54" i="19"/>
  <c r="N54" i="19"/>
  <c r="M54" i="19"/>
  <c r="L54" i="19"/>
  <c r="Q53" i="19"/>
  <c r="P53" i="19"/>
  <c r="O53" i="19"/>
  <c r="N53" i="19"/>
  <c r="M53" i="19"/>
  <c r="L53" i="19"/>
  <c r="Q44" i="19"/>
  <c r="P44" i="19"/>
  <c r="O44" i="19"/>
  <c r="N44" i="19"/>
  <c r="M44" i="19"/>
  <c r="L44" i="19"/>
  <c r="Q43" i="19"/>
  <c r="P43" i="19"/>
  <c r="O43" i="19"/>
  <c r="N43" i="19"/>
  <c r="M43" i="19"/>
  <c r="L43" i="19"/>
  <c r="Q42" i="19"/>
  <c r="P42" i="19"/>
  <c r="O42" i="19"/>
  <c r="N42" i="19"/>
  <c r="M42" i="19"/>
  <c r="L42" i="19"/>
  <c r="Q41" i="19"/>
  <c r="P41" i="19"/>
  <c r="O41" i="19"/>
  <c r="N41" i="19"/>
  <c r="M41" i="19"/>
  <c r="L41" i="19"/>
  <c r="K46" i="19" l="1"/>
  <c r="K54" i="19"/>
  <c r="K45" i="19"/>
  <c r="K53" i="19"/>
  <c r="K47" i="19"/>
  <c r="K48" i="19"/>
  <c r="K41" i="19"/>
  <c r="K43" i="19"/>
  <c r="K44" i="19"/>
  <c r="K42" i="19"/>
  <c r="M39" i="19" l="1"/>
  <c r="N39" i="19"/>
  <c r="O39" i="19"/>
  <c r="P39" i="19"/>
  <c r="Q39" i="19"/>
  <c r="M40" i="19"/>
  <c r="N40" i="19"/>
  <c r="O40" i="19"/>
  <c r="P40" i="19"/>
  <c r="Q40" i="19"/>
  <c r="L40" i="19"/>
  <c r="L39" i="19"/>
  <c r="D57" i="19" l="1"/>
  <c r="E57" i="19"/>
  <c r="F57" i="19"/>
  <c r="G57" i="19"/>
  <c r="H57" i="19"/>
  <c r="C57" i="19"/>
  <c r="A12" i="14" l="1"/>
  <c r="G5" i="10"/>
  <c r="H5" i="10"/>
  <c r="G6" i="10"/>
  <c r="H6" i="10"/>
  <c r="G7" i="10"/>
  <c r="H7" i="10"/>
  <c r="G8" i="10"/>
  <c r="H8" i="10"/>
  <c r="G9" i="10"/>
  <c r="H9" i="10"/>
  <c r="G10" i="10"/>
  <c r="H10" i="10"/>
  <c r="G11" i="10"/>
  <c r="H11" i="10"/>
  <c r="G12" i="10"/>
  <c r="H12" i="10"/>
  <c r="G13" i="10"/>
  <c r="H13" i="10"/>
  <c r="G14" i="10"/>
  <c r="H14" i="10"/>
  <c r="G15" i="10"/>
  <c r="H15" i="10"/>
  <c r="G16" i="10"/>
  <c r="H16" i="10"/>
  <c r="G17" i="10"/>
  <c r="H17" i="10"/>
  <c r="G18" i="10"/>
  <c r="H18" i="10"/>
  <c r="G19" i="10"/>
  <c r="H19" i="10"/>
  <c r="G20" i="10"/>
  <c r="H20" i="10"/>
  <c r="G21" i="10"/>
  <c r="H21" i="10"/>
  <c r="G22" i="10"/>
  <c r="H22" i="10"/>
  <c r="G23" i="10"/>
  <c r="H23" i="10"/>
  <c r="G24" i="10"/>
  <c r="H24" i="10"/>
  <c r="G25" i="10"/>
  <c r="H25" i="10"/>
  <c r="G26" i="10"/>
  <c r="H26" i="10"/>
  <c r="G27" i="10"/>
  <c r="H27" i="10"/>
  <c r="G28" i="10"/>
  <c r="H28" i="10"/>
  <c r="G29" i="10"/>
  <c r="H29" i="10"/>
  <c r="G30" i="10"/>
  <c r="H30" i="10"/>
  <c r="G31" i="10"/>
  <c r="H31" i="10"/>
  <c r="G32" i="10"/>
  <c r="H32" i="10"/>
  <c r="G33" i="10"/>
  <c r="H33" i="10"/>
  <c r="G34" i="10"/>
  <c r="H34" i="10"/>
  <c r="G35" i="10"/>
  <c r="H35" i="10"/>
  <c r="G36" i="10"/>
  <c r="H36" i="10"/>
  <c r="G37" i="10"/>
  <c r="H37" i="10"/>
  <c r="G38" i="10"/>
  <c r="H38" i="10"/>
  <c r="G39" i="10"/>
  <c r="H39" i="10"/>
  <c r="G40" i="10"/>
  <c r="H40" i="10"/>
  <c r="G41" i="10"/>
  <c r="H41" i="10"/>
  <c r="G42" i="10"/>
  <c r="H42" i="10"/>
  <c r="G43" i="10"/>
  <c r="H43" i="10"/>
  <c r="G44" i="10"/>
  <c r="H44" i="10"/>
  <c r="G45" i="10"/>
  <c r="H45" i="10"/>
  <c r="G46" i="10"/>
  <c r="H46" i="10"/>
  <c r="G47" i="10"/>
  <c r="H47" i="10"/>
  <c r="G48" i="10"/>
  <c r="H48" i="10"/>
  <c r="G49" i="10"/>
  <c r="H49" i="10"/>
  <c r="G50" i="10"/>
  <c r="H50" i="10"/>
  <c r="G51" i="10"/>
  <c r="H51" i="10"/>
  <c r="G52" i="10"/>
  <c r="H52" i="10"/>
  <c r="G53" i="10"/>
  <c r="H53" i="10"/>
  <c r="G54" i="10"/>
  <c r="H54" i="10"/>
  <c r="G55" i="10"/>
  <c r="H55" i="10"/>
  <c r="G56" i="10"/>
  <c r="H56" i="10"/>
  <c r="G57" i="10"/>
  <c r="H57" i="10"/>
  <c r="G58" i="10"/>
  <c r="H58" i="10"/>
  <c r="G59" i="10"/>
  <c r="H59" i="10"/>
  <c r="G60" i="10"/>
  <c r="H60" i="10"/>
  <c r="G61" i="10"/>
  <c r="H61" i="10"/>
  <c r="G62" i="10"/>
  <c r="H62" i="10"/>
  <c r="G63" i="10"/>
  <c r="H63" i="10"/>
  <c r="G64" i="10"/>
  <c r="H64" i="10"/>
  <c r="G65" i="10"/>
  <c r="H65" i="10"/>
  <c r="G66" i="10"/>
  <c r="H66" i="10"/>
  <c r="G67" i="10"/>
  <c r="H67" i="10"/>
  <c r="G68" i="10"/>
  <c r="H68" i="10"/>
  <c r="G69" i="10"/>
  <c r="H69" i="10"/>
  <c r="G70" i="10"/>
  <c r="H70" i="10"/>
  <c r="G71" i="10"/>
  <c r="H71" i="10"/>
  <c r="G72" i="10"/>
  <c r="H72" i="10"/>
  <c r="G73" i="10"/>
  <c r="H73" i="10"/>
  <c r="G74" i="10"/>
  <c r="H74" i="10"/>
  <c r="G75" i="10"/>
  <c r="H75" i="10"/>
  <c r="G76" i="10"/>
  <c r="H76" i="10"/>
  <c r="G77" i="10"/>
  <c r="H77" i="10"/>
  <c r="G78" i="10"/>
  <c r="H78" i="10"/>
  <c r="G79" i="10"/>
  <c r="H79" i="10"/>
  <c r="G80" i="10"/>
  <c r="H80" i="10"/>
  <c r="G81" i="10"/>
  <c r="H81" i="10"/>
  <c r="G82" i="10"/>
  <c r="H82" i="10"/>
  <c r="G83" i="10"/>
  <c r="H83" i="10"/>
  <c r="G84" i="10"/>
  <c r="H84" i="10"/>
  <c r="G85" i="10"/>
  <c r="H85" i="10"/>
  <c r="G86" i="10"/>
  <c r="H86" i="10"/>
  <c r="G87" i="10"/>
  <c r="H87" i="10"/>
  <c r="G88" i="10"/>
  <c r="H88" i="10"/>
  <c r="G89" i="10"/>
  <c r="H89" i="10"/>
  <c r="G90" i="10"/>
  <c r="H90" i="10"/>
  <c r="G91" i="10"/>
  <c r="H91" i="10"/>
  <c r="G92" i="10"/>
  <c r="H92" i="10"/>
  <c r="G93" i="10"/>
  <c r="H93" i="10"/>
  <c r="G94" i="10"/>
  <c r="H94" i="10"/>
  <c r="G95" i="10"/>
  <c r="H95" i="10"/>
  <c r="G96" i="10"/>
  <c r="H96" i="10"/>
  <c r="G97" i="10"/>
  <c r="H97" i="10"/>
  <c r="G98" i="10"/>
  <c r="H98" i="10"/>
  <c r="G99" i="10"/>
  <c r="H99" i="10"/>
  <c r="G100" i="10"/>
  <c r="H100" i="10"/>
  <c r="G101" i="10"/>
  <c r="H101" i="10"/>
  <c r="G102" i="10"/>
  <c r="H102" i="10"/>
  <c r="G103" i="10"/>
  <c r="H103" i="10"/>
  <c r="G104" i="10"/>
  <c r="H104" i="10"/>
  <c r="G105" i="10"/>
  <c r="H105" i="10"/>
  <c r="G106" i="10"/>
  <c r="H106" i="10"/>
  <c r="G107" i="10"/>
  <c r="H107" i="10"/>
  <c r="G108" i="10"/>
  <c r="H108" i="10"/>
  <c r="G109" i="10"/>
  <c r="H109" i="10"/>
  <c r="G110" i="10"/>
  <c r="H110" i="10"/>
  <c r="G111" i="10"/>
  <c r="H111" i="10"/>
  <c r="G112" i="10"/>
  <c r="H112" i="10"/>
  <c r="G113" i="10"/>
  <c r="H113" i="10"/>
  <c r="G114" i="10"/>
  <c r="H114" i="10"/>
  <c r="G115" i="10"/>
  <c r="H115" i="10"/>
  <c r="G116" i="10"/>
  <c r="H116" i="10"/>
  <c r="G117" i="10"/>
  <c r="H117" i="10"/>
  <c r="G118" i="10"/>
  <c r="H118" i="10"/>
  <c r="G119" i="10"/>
  <c r="H119" i="10"/>
  <c r="G120" i="10"/>
  <c r="H120" i="10"/>
  <c r="G121" i="10"/>
  <c r="H121" i="10"/>
  <c r="G122" i="10"/>
  <c r="H122" i="10"/>
  <c r="G123" i="10"/>
  <c r="H123" i="10"/>
  <c r="G124" i="10"/>
  <c r="H124" i="10"/>
  <c r="G125" i="10"/>
  <c r="H125" i="10"/>
  <c r="G126" i="10"/>
  <c r="H126" i="10"/>
  <c r="G127" i="10"/>
  <c r="H127" i="10"/>
  <c r="G128" i="10"/>
  <c r="H128" i="10"/>
  <c r="G129" i="10"/>
  <c r="H129" i="10"/>
  <c r="G130" i="10"/>
  <c r="H130" i="10"/>
  <c r="G131" i="10"/>
  <c r="H131" i="10"/>
  <c r="G132" i="10"/>
  <c r="H132" i="10"/>
  <c r="G133" i="10"/>
  <c r="H133" i="10"/>
  <c r="G134" i="10"/>
  <c r="H134" i="10"/>
  <c r="G135" i="10"/>
  <c r="H135" i="10"/>
  <c r="G136" i="10"/>
  <c r="H136" i="10"/>
  <c r="G137" i="10"/>
  <c r="H137" i="10"/>
  <c r="G138" i="10"/>
  <c r="H138" i="10"/>
  <c r="G139" i="10"/>
  <c r="H139" i="10"/>
  <c r="G140" i="10"/>
  <c r="H140" i="10"/>
  <c r="G141" i="10"/>
  <c r="H141" i="10"/>
  <c r="G142" i="10"/>
  <c r="H142" i="10"/>
  <c r="G143" i="10"/>
  <c r="H143" i="10"/>
  <c r="G144" i="10"/>
  <c r="H144" i="10"/>
  <c r="G145" i="10"/>
  <c r="H145" i="10"/>
  <c r="G146" i="10"/>
  <c r="H146" i="10"/>
  <c r="G147" i="10"/>
  <c r="H147" i="10"/>
  <c r="G148" i="10"/>
  <c r="H148" i="10"/>
  <c r="G149" i="10"/>
  <c r="H149" i="10"/>
  <c r="G150" i="10"/>
  <c r="H150" i="10"/>
  <c r="G151" i="10"/>
  <c r="H151" i="10"/>
  <c r="G152" i="10"/>
  <c r="H152" i="10"/>
  <c r="G153" i="10"/>
  <c r="H153" i="10"/>
  <c r="G154" i="10"/>
  <c r="H154" i="10"/>
  <c r="G155" i="10"/>
  <c r="H155" i="10"/>
  <c r="G156" i="10"/>
  <c r="H156" i="10"/>
  <c r="G157" i="10"/>
  <c r="H157" i="10"/>
  <c r="G158" i="10"/>
  <c r="H158" i="10"/>
  <c r="G159" i="10"/>
  <c r="H159" i="10"/>
  <c r="G160" i="10"/>
  <c r="H160" i="10"/>
  <c r="G161" i="10"/>
  <c r="H161" i="10"/>
  <c r="G162" i="10"/>
  <c r="H162" i="10"/>
  <c r="G163" i="10"/>
  <c r="H163" i="10"/>
  <c r="G164" i="10"/>
  <c r="H164" i="10"/>
  <c r="G165" i="10"/>
  <c r="H165" i="10"/>
  <c r="G166" i="10"/>
  <c r="H166" i="10"/>
  <c r="G167" i="10"/>
  <c r="H167" i="10"/>
  <c r="G168" i="10"/>
  <c r="H168" i="10"/>
  <c r="G169" i="10"/>
  <c r="H169" i="10"/>
  <c r="G170" i="10"/>
  <c r="H170" i="10"/>
  <c r="G171" i="10"/>
  <c r="H171" i="10"/>
  <c r="G172" i="10"/>
  <c r="H172" i="10"/>
  <c r="G173" i="10"/>
  <c r="H173" i="10"/>
  <c r="G174" i="10"/>
  <c r="H174" i="10"/>
  <c r="G175" i="10"/>
  <c r="H175" i="10"/>
  <c r="G176" i="10"/>
  <c r="H176" i="10"/>
  <c r="G177" i="10"/>
  <c r="H177" i="10"/>
  <c r="G178" i="10"/>
  <c r="H178" i="10"/>
  <c r="G179" i="10"/>
  <c r="H179" i="10"/>
  <c r="G180" i="10"/>
  <c r="H180" i="10"/>
  <c r="G181" i="10"/>
  <c r="H181" i="10"/>
  <c r="G182" i="10"/>
  <c r="H182" i="10"/>
  <c r="G183" i="10"/>
  <c r="H183" i="10"/>
  <c r="G184" i="10"/>
  <c r="H184" i="10"/>
  <c r="G185" i="10"/>
  <c r="H185" i="10"/>
  <c r="G186" i="10"/>
  <c r="H186" i="10"/>
  <c r="G187" i="10"/>
  <c r="H187" i="10"/>
  <c r="G188" i="10"/>
  <c r="H188" i="10"/>
  <c r="G189" i="10"/>
  <c r="H189" i="10"/>
  <c r="G190" i="10"/>
  <c r="H190" i="10"/>
  <c r="G191" i="10"/>
  <c r="H191" i="10"/>
  <c r="G192" i="10"/>
  <c r="H192" i="10"/>
  <c r="G193" i="10"/>
  <c r="H193" i="10"/>
  <c r="G194" i="10"/>
  <c r="H194" i="10"/>
  <c r="G195" i="10"/>
  <c r="H195" i="10"/>
  <c r="G196" i="10"/>
  <c r="H196" i="10"/>
  <c r="G197" i="10"/>
  <c r="H197" i="10"/>
  <c r="G198" i="10"/>
  <c r="H198" i="10"/>
  <c r="G199" i="10"/>
  <c r="H199" i="10"/>
  <c r="G200" i="10"/>
  <c r="H200" i="10"/>
  <c r="G201" i="10"/>
  <c r="H201" i="10"/>
  <c r="G202" i="10"/>
  <c r="H202" i="10"/>
  <c r="G203" i="10"/>
  <c r="H203" i="10"/>
  <c r="G204" i="10"/>
  <c r="H204" i="10"/>
  <c r="G205" i="10"/>
  <c r="H205" i="10"/>
  <c r="G206" i="10"/>
  <c r="H206" i="10"/>
  <c r="G207" i="10"/>
  <c r="H207" i="10"/>
  <c r="G208" i="10"/>
  <c r="H208" i="10"/>
  <c r="G209" i="10"/>
  <c r="H209" i="10"/>
  <c r="G210" i="10"/>
  <c r="H210" i="10"/>
  <c r="G211" i="10"/>
  <c r="H211" i="10"/>
  <c r="G212" i="10"/>
  <c r="H212" i="10"/>
  <c r="G213" i="10"/>
  <c r="H213" i="10"/>
  <c r="G214" i="10"/>
  <c r="H214" i="10"/>
  <c r="G215" i="10"/>
  <c r="H215" i="10"/>
  <c r="G216" i="10"/>
  <c r="H216" i="10"/>
  <c r="G217" i="10"/>
  <c r="H217" i="10"/>
  <c r="G218" i="10"/>
  <c r="H218" i="10"/>
  <c r="G219" i="10"/>
  <c r="H219" i="10"/>
  <c r="G220" i="10"/>
  <c r="H220" i="10"/>
  <c r="G221" i="10"/>
  <c r="H221" i="10"/>
  <c r="G222" i="10"/>
  <c r="H222" i="10"/>
  <c r="G223" i="10"/>
  <c r="H223" i="10"/>
  <c r="G224" i="10"/>
  <c r="H224" i="10"/>
  <c r="G225" i="10"/>
  <c r="H225" i="10"/>
  <c r="G226" i="10"/>
  <c r="H226" i="10"/>
  <c r="G227" i="10"/>
  <c r="H227" i="10"/>
  <c r="G228" i="10"/>
  <c r="H228" i="10"/>
  <c r="G229" i="10"/>
  <c r="H229" i="10"/>
  <c r="G230" i="10"/>
  <c r="H230" i="10"/>
  <c r="G231" i="10"/>
  <c r="H231" i="10"/>
  <c r="G232" i="10"/>
  <c r="H232" i="10"/>
  <c r="G233" i="10"/>
  <c r="H233" i="10"/>
  <c r="G234" i="10"/>
  <c r="H234" i="10"/>
  <c r="G235" i="10"/>
  <c r="H235" i="10"/>
  <c r="G236" i="10"/>
  <c r="H236" i="10"/>
  <c r="G237" i="10"/>
  <c r="H237" i="10"/>
  <c r="G238" i="10"/>
  <c r="H238" i="10"/>
  <c r="G239" i="10"/>
  <c r="H239" i="10"/>
  <c r="G240" i="10"/>
  <c r="H240" i="10"/>
  <c r="G241" i="10"/>
  <c r="H241" i="10"/>
  <c r="G242" i="10"/>
  <c r="H242" i="10"/>
  <c r="G243" i="10"/>
  <c r="H243" i="10"/>
  <c r="G244" i="10"/>
  <c r="H244" i="10"/>
  <c r="G245" i="10"/>
  <c r="H245" i="10"/>
  <c r="G246" i="10"/>
  <c r="H246" i="10"/>
  <c r="G247" i="10"/>
  <c r="H247" i="10"/>
  <c r="G248" i="10"/>
  <c r="H248" i="10"/>
  <c r="G249" i="10"/>
  <c r="H249" i="10"/>
  <c r="G250" i="10"/>
  <c r="H250" i="10"/>
  <c r="G251" i="10"/>
  <c r="H251" i="10"/>
  <c r="G252" i="10"/>
  <c r="H252" i="10"/>
  <c r="G253" i="10"/>
  <c r="H253" i="10"/>
  <c r="G254" i="10"/>
  <c r="H254" i="10"/>
  <c r="G255" i="10"/>
  <c r="H255" i="10"/>
  <c r="G256" i="10"/>
  <c r="H256" i="10"/>
  <c r="G257" i="10"/>
  <c r="H257" i="10"/>
  <c r="G258" i="10"/>
  <c r="H258" i="10"/>
  <c r="G259" i="10"/>
  <c r="H259" i="10"/>
  <c r="G260" i="10"/>
  <c r="H260" i="10"/>
  <c r="G261" i="10"/>
  <c r="H261" i="10"/>
  <c r="G262" i="10"/>
  <c r="H262" i="10"/>
  <c r="G263" i="10"/>
  <c r="H263" i="10"/>
  <c r="G264" i="10"/>
  <c r="H264" i="10"/>
  <c r="G265" i="10"/>
  <c r="H265" i="10"/>
  <c r="G266" i="10"/>
  <c r="H266" i="10"/>
  <c r="G267" i="10"/>
  <c r="H267" i="10"/>
  <c r="G268" i="10"/>
  <c r="H268" i="10"/>
  <c r="G269" i="10"/>
  <c r="H269" i="10"/>
  <c r="G270" i="10"/>
  <c r="H270" i="10"/>
  <c r="G271" i="10"/>
  <c r="H271" i="10"/>
  <c r="G272" i="10"/>
  <c r="H272" i="10"/>
  <c r="G273" i="10"/>
  <c r="H273" i="10"/>
  <c r="G274" i="10"/>
  <c r="H274" i="10"/>
  <c r="G275" i="10"/>
  <c r="H275" i="10"/>
  <c r="G276" i="10"/>
  <c r="H276" i="10"/>
  <c r="G277" i="10"/>
  <c r="H277" i="10"/>
  <c r="G278" i="10"/>
  <c r="H278" i="10"/>
  <c r="G279" i="10"/>
  <c r="H279" i="10"/>
  <c r="G280" i="10"/>
  <c r="H280" i="10"/>
  <c r="G281" i="10"/>
  <c r="H281" i="10"/>
  <c r="G282" i="10"/>
  <c r="H282" i="10"/>
  <c r="G283" i="10"/>
  <c r="H283" i="10"/>
  <c r="G284" i="10"/>
  <c r="H284" i="10"/>
  <c r="G285" i="10"/>
  <c r="H285" i="10"/>
  <c r="G286" i="10"/>
  <c r="H286" i="10"/>
  <c r="G287" i="10"/>
  <c r="H287" i="10"/>
  <c r="G288" i="10"/>
  <c r="H288" i="10"/>
  <c r="G289" i="10"/>
  <c r="H289" i="10"/>
  <c r="G290" i="10"/>
  <c r="H290" i="10"/>
  <c r="G291" i="10"/>
  <c r="H291" i="10"/>
  <c r="G292" i="10"/>
  <c r="H292" i="10"/>
  <c r="G293" i="10"/>
  <c r="H293" i="10"/>
  <c r="G294" i="10"/>
  <c r="H294" i="10"/>
  <c r="G295" i="10"/>
  <c r="H295" i="10"/>
  <c r="G296" i="10"/>
  <c r="H296" i="10"/>
  <c r="G297" i="10"/>
  <c r="H297" i="10"/>
  <c r="G298" i="10"/>
  <c r="H298" i="10"/>
  <c r="G299" i="10"/>
  <c r="H299" i="10"/>
  <c r="G300" i="10"/>
  <c r="H300" i="10"/>
  <c r="G301" i="10"/>
  <c r="H301" i="10"/>
  <c r="G302" i="10"/>
  <c r="H302" i="10"/>
  <c r="G303" i="10"/>
  <c r="H303" i="10"/>
  <c r="G304" i="10"/>
  <c r="H304" i="10"/>
  <c r="G305" i="10"/>
  <c r="H305" i="10"/>
  <c r="G306" i="10"/>
  <c r="H306" i="10"/>
  <c r="G307" i="10"/>
  <c r="H307" i="10"/>
  <c r="G308" i="10"/>
  <c r="H308" i="10"/>
  <c r="G309" i="10"/>
  <c r="H309" i="10"/>
  <c r="G310" i="10"/>
  <c r="H310" i="10"/>
  <c r="G311" i="10"/>
  <c r="H311" i="10"/>
  <c r="G312" i="10"/>
  <c r="H312" i="10"/>
  <c r="G313" i="10"/>
  <c r="H313" i="10"/>
  <c r="G314" i="10"/>
  <c r="H314" i="10"/>
  <c r="G315" i="10"/>
  <c r="H315" i="10"/>
  <c r="G316" i="10"/>
  <c r="H316" i="10"/>
  <c r="G317" i="10"/>
  <c r="H317" i="10"/>
  <c r="G318" i="10"/>
  <c r="H318" i="10"/>
  <c r="G319" i="10"/>
  <c r="H319" i="10"/>
  <c r="G320" i="10"/>
  <c r="H320" i="10"/>
  <c r="G321" i="10"/>
  <c r="H321" i="10"/>
  <c r="G322" i="10"/>
  <c r="H322" i="10"/>
  <c r="G323" i="10"/>
  <c r="H323" i="10"/>
  <c r="G324" i="10"/>
  <c r="H324" i="10"/>
  <c r="G325" i="10"/>
  <c r="H325" i="10"/>
  <c r="G326" i="10"/>
  <c r="H326" i="10"/>
  <c r="G327" i="10"/>
  <c r="H327" i="10"/>
  <c r="G328" i="10"/>
  <c r="H328" i="10"/>
  <c r="G329" i="10"/>
  <c r="H329" i="10"/>
  <c r="G330" i="10"/>
  <c r="H330" i="10"/>
  <c r="G331" i="10"/>
  <c r="H331" i="10"/>
  <c r="G332" i="10"/>
  <c r="H332" i="10"/>
  <c r="G333" i="10"/>
  <c r="H333" i="10"/>
  <c r="G334" i="10"/>
  <c r="H334" i="10"/>
  <c r="G335" i="10"/>
  <c r="H335" i="10"/>
  <c r="G336" i="10"/>
  <c r="H336" i="10"/>
  <c r="G337" i="10"/>
  <c r="H337" i="10"/>
  <c r="G338" i="10"/>
  <c r="H338" i="10"/>
  <c r="G339" i="10"/>
  <c r="H339" i="10"/>
  <c r="G340" i="10"/>
  <c r="H340" i="10"/>
  <c r="G341" i="10"/>
  <c r="H341" i="10"/>
  <c r="G342" i="10"/>
  <c r="H342" i="10"/>
  <c r="G343" i="10"/>
  <c r="H343" i="10"/>
  <c r="G344" i="10"/>
  <c r="H344" i="10"/>
  <c r="G345" i="10"/>
  <c r="H345" i="10"/>
  <c r="G346" i="10"/>
  <c r="H346" i="10"/>
  <c r="G347" i="10"/>
  <c r="H347" i="10"/>
  <c r="G348" i="10"/>
  <c r="H348" i="10"/>
  <c r="G349" i="10"/>
  <c r="H349" i="10"/>
  <c r="G350" i="10"/>
  <c r="H350" i="10"/>
  <c r="G351" i="10"/>
  <c r="H351" i="10"/>
  <c r="G352" i="10"/>
  <c r="H352" i="10"/>
  <c r="G353" i="10"/>
  <c r="H353" i="10"/>
  <c r="G354" i="10"/>
  <c r="H354" i="10"/>
  <c r="G355" i="10"/>
  <c r="H355" i="10"/>
  <c r="G356" i="10"/>
  <c r="H356" i="10"/>
  <c r="G357" i="10"/>
  <c r="H357" i="10"/>
  <c r="G358" i="10"/>
  <c r="H358" i="10"/>
  <c r="G359" i="10"/>
  <c r="H359" i="10"/>
  <c r="G360" i="10"/>
  <c r="H360" i="10"/>
  <c r="G361" i="10"/>
  <c r="H361" i="10"/>
  <c r="G362" i="10"/>
  <c r="H362" i="10"/>
  <c r="G363" i="10"/>
  <c r="H363" i="10"/>
  <c r="G364" i="10"/>
  <c r="H364" i="10"/>
  <c r="G365" i="10"/>
  <c r="H365" i="10"/>
  <c r="G366" i="10"/>
  <c r="H366" i="10"/>
  <c r="G367" i="10"/>
  <c r="H367" i="10"/>
  <c r="G368" i="10"/>
  <c r="H368" i="10"/>
  <c r="G369" i="10"/>
  <c r="H369" i="10"/>
  <c r="G370" i="10"/>
  <c r="H370" i="10"/>
  <c r="G371" i="10"/>
  <c r="H371" i="10"/>
  <c r="G372" i="10"/>
  <c r="H372" i="10"/>
  <c r="G373" i="10"/>
  <c r="H373" i="10"/>
  <c r="G374" i="10"/>
  <c r="H374" i="10"/>
  <c r="G375" i="10"/>
  <c r="H375" i="10"/>
  <c r="G376" i="10"/>
  <c r="H376" i="10"/>
  <c r="G377" i="10"/>
  <c r="H377" i="10"/>
  <c r="G378" i="10"/>
  <c r="H378" i="10"/>
  <c r="G379" i="10"/>
  <c r="H379" i="10"/>
  <c r="G380" i="10"/>
  <c r="H380" i="10"/>
  <c r="G381" i="10"/>
  <c r="H381" i="10"/>
  <c r="G382" i="10"/>
  <c r="H382" i="10"/>
  <c r="G383" i="10"/>
  <c r="H383" i="10"/>
  <c r="G384" i="10"/>
  <c r="H384" i="10"/>
  <c r="G385" i="10"/>
  <c r="H385" i="10"/>
  <c r="G386" i="10"/>
  <c r="H386" i="10"/>
  <c r="G387" i="10"/>
  <c r="H387" i="10"/>
  <c r="G388" i="10"/>
  <c r="H388" i="10"/>
  <c r="G389" i="10"/>
  <c r="H389" i="10"/>
  <c r="G390" i="10"/>
  <c r="H390" i="10"/>
  <c r="G391" i="10"/>
  <c r="H391" i="10"/>
  <c r="G392" i="10"/>
  <c r="H392" i="10"/>
  <c r="G393" i="10"/>
  <c r="H393" i="10"/>
  <c r="G394" i="10"/>
  <c r="H394" i="10"/>
  <c r="G395" i="10"/>
  <c r="H395" i="10"/>
  <c r="G396" i="10"/>
  <c r="H396" i="10"/>
  <c r="G397" i="10"/>
  <c r="H397" i="10"/>
  <c r="G398" i="10"/>
  <c r="H398" i="10"/>
  <c r="G399" i="10"/>
  <c r="H399" i="10"/>
  <c r="G400" i="10"/>
  <c r="H400" i="10"/>
  <c r="G401" i="10"/>
  <c r="H401" i="10"/>
  <c r="G402" i="10"/>
  <c r="H402" i="10"/>
  <c r="G403" i="10"/>
  <c r="H403" i="10"/>
  <c r="G404" i="10"/>
  <c r="H404" i="10"/>
  <c r="G405" i="10"/>
  <c r="H405" i="10"/>
  <c r="G406" i="10"/>
  <c r="H406" i="10"/>
  <c r="G407" i="10"/>
  <c r="H407" i="10"/>
  <c r="G408" i="10"/>
  <c r="H408" i="10"/>
  <c r="G409" i="10"/>
  <c r="H409" i="10"/>
  <c r="G410" i="10"/>
  <c r="H410" i="10"/>
  <c r="G411" i="10"/>
  <c r="H411" i="10"/>
  <c r="G412" i="10"/>
  <c r="H412" i="10"/>
  <c r="G413" i="10"/>
  <c r="H413" i="10"/>
  <c r="G414" i="10"/>
  <c r="H414" i="10"/>
  <c r="G415" i="10"/>
  <c r="H415" i="10"/>
  <c r="G416" i="10"/>
  <c r="H416" i="10"/>
  <c r="G417" i="10"/>
  <c r="H417" i="10"/>
  <c r="G418" i="10"/>
  <c r="H418" i="10"/>
  <c r="G419" i="10"/>
  <c r="H419" i="10"/>
  <c r="G420" i="10"/>
  <c r="H420" i="10"/>
  <c r="G421" i="10"/>
  <c r="H421" i="10"/>
  <c r="G422" i="10"/>
  <c r="H422" i="10"/>
  <c r="G423" i="10"/>
  <c r="H423" i="10"/>
  <c r="G424" i="10"/>
  <c r="H424" i="10"/>
  <c r="G425" i="10"/>
  <c r="H425" i="10"/>
  <c r="G426" i="10"/>
  <c r="H426" i="10"/>
  <c r="G427" i="10"/>
  <c r="H427" i="10"/>
  <c r="G428" i="10"/>
  <c r="H428" i="10"/>
  <c r="G429" i="10"/>
  <c r="H429" i="10"/>
  <c r="G430" i="10"/>
  <c r="H430" i="10"/>
  <c r="G431" i="10"/>
  <c r="H431" i="10"/>
  <c r="G432" i="10"/>
  <c r="H432" i="10"/>
  <c r="G433" i="10"/>
  <c r="H433" i="10"/>
  <c r="G434" i="10"/>
  <c r="H434" i="10"/>
  <c r="G435" i="10"/>
  <c r="H435" i="10"/>
  <c r="G436" i="10"/>
  <c r="H436" i="10"/>
  <c r="G437" i="10"/>
  <c r="H437" i="10"/>
  <c r="G438" i="10"/>
  <c r="H438" i="10"/>
  <c r="G439" i="10"/>
  <c r="H439" i="10"/>
  <c r="G440" i="10"/>
  <c r="H440" i="10"/>
  <c r="G441" i="10"/>
  <c r="H441" i="10"/>
  <c r="G442" i="10"/>
  <c r="H442" i="10"/>
  <c r="G443" i="10"/>
  <c r="H443" i="10"/>
  <c r="G444" i="10"/>
  <c r="H444" i="10"/>
  <c r="G445" i="10"/>
  <c r="H445" i="10"/>
  <c r="G446" i="10"/>
  <c r="H446" i="10"/>
  <c r="G447" i="10"/>
  <c r="H447" i="10"/>
  <c r="G448" i="10"/>
  <c r="H448" i="10"/>
  <c r="G449" i="10"/>
  <c r="H449" i="10"/>
  <c r="G450" i="10"/>
  <c r="H450" i="10"/>
  <c r="G451" i="10"/>
  <c r="H451" i="10"/>
  <c r="G452" i="10"/>
  <c r="H452" i="10"/>
  <c r="G453" i="10"/>
  <c r="H453" i="10"/>
  <c r="G454" i="10"/>
  <c r="H454" i="10"/>
  <c r="G455" i="10"/>
  <c r="H455" i="10"/>
  <c r="G456" i="10"/>
  <c r="H456" i="10"/>
  <c r="G457" i="10"/>
  <c r="H457" i="10"/>
  <c r="G458" i="10"/>
  <c r="H458" i="10"/>
  <c r="G459" i="10"/>
  <c r="H459" i="10"/>
  <c r="G460" i="10"/>
  <c r="H460" i="10"/>
  <c r="G461" i="10"/>
  <c r="H461" i="10"/>
  <c r="G462" i="10"/>
  <c r="H462" i="10"/>
  <c r="G463" i="10"/>
  <c r="H463" i="10"/>
  <c r="G464" i="10"/>
  <c r="H464" i="10"/>
  <c r="G465" i="10"/>
  <c r="H465" i="10"/>
  <c r="G466" i="10"/>
  <c r="H466" i="10"/>
  <c r="G467" i="10"/>
  <c r="H467" i="10"/>
  <c r="G468" i="10"/>
  <c r="H468" i="10"/>
  <c r="G469" i="10"/>
  <c r="H469" i="10"/>
  <c r="G470" i="10"/>
  <c r="H470" i="10"/>
  <c r="G471" i="10"/>
  <c r="H471" i="10"/>
  <c r="G472" i="10"/>
  <c r="H472" i="10"/>
  <c r="G473" i="10"/>
  <c r="H473" i="10"/>
  <c r="G474" i="10"/>
  <c r="H474" i="10"/>
  <c r="G475" i="10"/>
  <c r="H475" i="10"/>
  <c r="G476" i="10"/>
  <c r="H476" i="10"/>
  <c r="G477" i="10"/>
  <c r="H477" i="10"/>
  <c r="G478" i="10"/>
  <c r="H478" i="10"/>
  <c r="G479" i="10"/>
  <c r="H479" i="10"/>
  <c r="G480" i="10"/>
  <c r="H480" i="10"/>
  <c r="G481" i="10"/>
  <c r="H481" i="10"/>
  <c r="G482" i="10"/>
  <c r="H482" i="10"/>
  <c r="G483" i="10"/>
  <c r="H483" i="10"/>
  <c r="G484" i="10"/>
  <c r="H484" i="10"/>
  <c r="G485" i="10"/>
  <c r="H485" i="10"/>
  <c r="G486" i="10"/>
  <c r="H486" i="10"/>
  <c r="G487" i="10"/>
  <c r="H487" i="10"/>
  <c r="G488" i="10"/>
  <c r="H488" i="10"/>
  <c r="G489" i="10"/>
  <c r="H489" i="10"/>
  <c r="G490" i="10"/>
  <c r="H490" i="10"/>
  <c r="G491" i="10"/>
  <c r="H491" i="10"/>
  <c r="G492" i="10"/>
  <c r="H492" i="10"/>
  <c r="G493" i="10"/>
  <c r="H493" i="10"/>
  <c r="G494" i="10"/>
  <c r="H494" i="10"/>
  <c r="G495" i="10"/>
  <c r="H495" i="10"/>
  <c r="G496" i="10"/>
  <c r="H496" i="10"/>
  <c r="G497" i="10"/>
  <c r="H497" i="10"/>
  <c r="G498" i="10"/>
  <c r="H498" i="10"/>
  <c r="G499" i="10"/>
  <c r="H499" i="10"/>
  <c r="G500" i="10"/>
  <c r="H500" i="10"/>
  <c r="G501" i="10"/>
  <c r="H501" i="10"/>
  <c r="G502" i="10"/>
  <c r="H502" i="10"/>
  <c r="G503" i="10"/>
  <c r="H503" i="10"/>
  <c r="G504" i="10"/>
  <c r="H504" i="10"/>
  <c r="G505" i="10"/>
  <c r="H505" i="10"/>
  <c r="G506" i="10"/>
  <c r="H506" i="10"/>
  <c r="G507" i="10"/>
  <c r="H507" i="10"/>
  <c r="G508" i="10"/>
  <c r="H508" i="10"/>
  <c r="G509" i="10"/>
  <c r="H509" i="10"/>
  <c r="G510" i="10"/>
  <c r="H510" i="10"/>
  <c r="G511" i="10"/>
  <c r="H511" i="10"/>
  <c r="G512" i="10"/>
  <c r="H512" i="10"/>
  <c r="G513" i="10"/>
  <c r="H513" i="10"/>
  <c r="G514" i="10"/>
  <c r="H514" i="10"/>
  <c r="G515" i="10"/>
  <c r="H515" i="10"/>
  <c r="G516" i="10"/>
  <c r="H516" i="10"/>
  <c r="G517" i="10"/>
  <c r="H517" i="10"/>
  <c r="G518" i="10"/>
  <c r="H518" i="10"/>
  <c r="G519" i="10"/>
  <c r="H519" i="10"/>
  <c r="G520" i="10"/>
  <c r="H520" i="10"/>
  <c r="G521" i="10"/>
  <c r="H521" i="10"/>
  <c r="G522" i="10"/>
  <c r="H522" i="10"/>
  <c r="G523" i="10"/>
  <c r="H523" i="10"/>
  <c r="G524" i="10"/>
  <c r="H524" i="10"/>
  <c r="G525" i="10"/>
  <c r="H525" i="10"/>
  <c r="G526" i="10"/>
  <c r="H526" i="10"/>
  <c r="G527" i="10"/>
  <c r="H527" i="10"/>
  <c r="G528" i="10"/>
  <c r="H528" i="10"/>
  <c r="G529" i="10"/>
  <c r="H529" i="10"/>
  <c r="G530" i="10"/>
  <c r="H530" i="10"/>
  <c r="G531" i="10"/>
  <c r="H531" i="10"/>
  <c r="G532" i="10"/>
  <c r="H532" i="10"/>
  <c r="G533" i="10"/>
  <c r="H533" i="10"/>
  <c r="G534" i="10"/>
  <c r="H534" i="10"/>
  <c r="G535" i="10"/>
  <c r="H535" i="10"/>
  <c r="G536" i="10"/>
  <c r="H536" i="10"/>
  <c r="G537" i="10"/>
  <c r="H537" i="10"/>
  <c r="G538" i="10"/>
  <c r="H538" i="10"/>
  <c r="G539" i="10"/>
  <c r="H539" i="10"/>
  <c r="G540" i="10"/>
  <c r="H540" i="10"/>
  <c r="G541" i="10"/>
  <c r="H541" i="10"/>
  <c r="G542" i="10"/>
  <c r="H542" i="10"/>
  <c r="G543" i="10"/>
  <c r="H543" i="10"/>
  <c r="G544" i="10"/>
  <c r="H544" i="10"/>
  <c r="G545" i="10"/>
  <c r="H545" i="10"/>
  <c r="H4" i="10"/>
  <c r="A1" i="11"/>
  <c r="A1" i="8"/>
  <c r="A1" i="13"/>
  <c r="I66" i="1" l="1"/>
  <c r="J55" i="1"/>
  <c r="I53" i="1"/>
  <c r="J53" i="1"/>
  <c r="J65" i="1"/>
  <c r="I57" i="1"/>
  <c r="J57" i="1"/>
  <c r="J54" i="1"/>
  <c r="I56" i="1"/>
  <c r="I65" i="1"/>
  <c r="J64" i="1"/>
  <c r="J56" i="1"/>
  <c r="I55" i="1"/>
  <c r="I64" i="1"/>
  <c r="J63" i="1"/>
  <c r="I54" i="1"/>
  <c r="I62" i="1"/>
  <c r="I63" i="1"/>
  <c r="I61" i="1"/>
  <c r="J61" i="1"/>
  <c r="I51" i="1"/>
  <c r="I60" i="1"/>
  <c r="I52" i="1"/>
  <c r="J68" i="1"/>
  <c r="J60" i="1"/>
  <c r="J52" i="1"/>
  <c r="I59" i="1"/>
  <c r="I68" i="1"/>
  <c r="J67" i="1"/>
  <c r="J59" i="1"/>
  <c r="J51" i="1"/>
  <c r="J62" i="1"/>
  <c r="I58" i="1"/>
  <c r="I67" i="1"/>
  <c r="J66" i="1"/>
  <c r="J58" i="1"/>
  <c r="NV1" i="5"/>
  <c r="NU1" i="5"/>
  <c r="NT1" i="5"/>
  <c r="NS1" i="5"/>
  <c r="NR1" i="5"/>
  <c r="NQ1" i="5"/>
  <c r="NP1" i="5"/>
  <c r="NO1" i="5"/>
  <c r="NN1" i="5"/>
  <c r="NM1" i="5"/>
  <c r="NL1" i="5"/>
  <c r="NK1" i="5"/>
  <c r="NJ1" i="5"/>
  <c r="NI1" i="5"/>
  <c r="NH1" i="5"/>
  <c r="NG1" i="5"/>
  <c r="NF1" i="5"/>
  <c r="NE1" i="5"/>
  <c r="ND1" i="5"/>
  <c r="NC1" i="5"/>
  <c r="NB1" i="5"/>
  <c r="NA1" i="5"/>
  <c r="MZ1" i="5"/>
  <c r="MY1" i="5"/>
  <c r="MX1" i="5"/>
  <c r="MW1" i="5"/>
  <c r="MV1" i="5"/>
  <c r="MU1" i="5"/>
  <c r="MT1" i="5"/>
  <c r="MS1" i="5"/>
  <c r="MR1" i="5"/>
  <c r="MQ1" i="5"/>
  <c r="MP1" i="5"/>
  <c r="MO1" i="5"/>
  <c r="MN1" i="5"/>
  <c r="MM1" i="5"/>
  <c r="ML1" i="5"/>
  <c r="MK1" i="5"/>
  <c r="MJ1" i="5"/>
  <c r="MI1" i="5"/>
  <c r="MH1" i="5"/>
  <c r="MG1" i="5"/>
  <c r="MF1" i="5"/>
  <c r="ME1" i="5"/>
  <c r="MD1" i="5"/>
  <c r="MC1" i="5"/>
  <c r="MB1" i="5"/>
  <c r="MA1" i="5"/>
  <c r="LZ1" i="5"/>
  <c r="LY1" i="5"/>
  <c r="LX1" i="5"/>
  <c r="LW1" i="5"/>
  <c r="LV1" i="5"/>
  <c r="LU1" i="5"/>
  <c r="LT1" i="5"/>
  <c r="LS1" i="5"/>
  <c r="LR1" i="5"/>
  <c r="LQ1" i="5"/>
  <c r="LP1" i="5"/>
  <c r="LO1" i="5"/>
  <c r="LN1" i="5"/>
  <c r="LM1" i="5"/>
  <c r="LL1" i="5"/>
  <c r="LK1" i="5"/>
  <c r="LJ1" i="5"/>
  <c r="LI1" i="5"/>
  <c r="LH1" i="5"/>
  <c r="LG1" i="5"/>
  <c r="LF1" i="5"/>
  <c r="LE1" i="5"/>
  <c r="LD1" i="5"/>
  <c r="LC1" i="5"/>
  <c r="LB1" i="5"/>
  <c r="LA1" i="5"/>
  <c r="KZ1" i="5"/>
  <c r="KY1" i="5"/>
  <c r="KX1" i="5"/>
  <c r="KW1" i="5"/>
  <c r="KV1" i="5"/>
  <c r="KU1" i="5"/>
  <c r="KT1" i="5"/>
  <c r="KS1" i="5"/>
  <c r="KR1" i="5"/>
  <c r="KQ1" i="5"/>
  <c r="KP1" i="5"/>
  <c r="KO1" i="5"/>
  <c r="KN1" i="5"/>
  <c r="KM1" i="5"/>
  <c r="KL1" i="5"/>
  <c r="KK1" i="5"/>
  <c r="KJ1" i="5"/>
  <c r="KI1" i="5"/>
  <c r="KH1" i="5"/>
  <c r="KG1" i="5"/>
  <c r="KF1" i="5"/>
  <c r="KE1" i="5"/>
  <c r="KD1" i="5"/>
  <c r="KC1" i="5"/>
  <c r="KB1" i="5"/>
  <c r="KA1" i="5"/>
  <c r="JZ1" i="5"/>
  <c r="JY1" i="5"/>
  <c r="JX1" i="5"/>
  <c r="JW1" i="5"/>
  <c r="JV1" i="5"/>
  <c r="JU1" i="5"/>
  <c r="JT1" i="5"/>
  <c r="JS1" i="5"/>
  <c r="JR1" i="5"/>
  <c r="JQ1" i="5"/>
  <c r="JP1" i="5"/>
  <c r="JO1" i="5"/>
  <c r="JN1" i="5"/>
  <c r="JM1" i="5"/>
  <c r="JL1" i="5"/>
  <c r="JK1" i="5"/>
  <c r="JJ1" i="5"/>
  <c r="JI1" i="5"/>
  <c r="JH1" i="5"/>
  <c r="JG1" i="5"/>
  <c r="JF1" i="5"/>
  <c r="JE1" i="5"/>
  <c r="JD1" i="5"/>
  <c r="JC1" i="5"/>
  <c r="JB1" i="5"/>
  <c r="JA1" i="5"/>
  <c r="IZ1" i="5"/>
  <c r="IY1" i="5"/>
  <c r="IX1" i="5"/>
  <c r="IW1" i="5"/>
  <c r="IV1" i="5"/>
  <c r="IU1" i="5"/>
  <c r="IT1" i="5"/>
  <c r="IS1" i="5"/>
  <c r="IR1" i="5"/>
  <c r="IQ1" i="5"/>
  <c r="IP1" i="5"/>
  <c r="IO1" i="5"/>
  <c r="IN1" i="5"/>
  <c r="IM1" i="5"/>
  <c r="IL1" i="5"/>
  <c r="IK1" i="5"/>
  <c r="IJ1" i="5"/>
  <c r="II1" i="5"/>
  <c r="IH1" i="5"/>
  <c r="IG1" i="5"/>
  <c r="IF1" i="5"/>
  <c r="IE1" i="5"/>
  <c r="ID1" i="5"/>
  <c r="IC1" i="5"/>
  <c r="IB1" i="5"/>
  <c r="IA1" i="5"/>
  <c r="HZ1" i="5"/>
  <c r="HY1" i="5"/>
  <c r="HX1" i="5"/>
  <c r="HW1" i="5"/>
  <c r="HV1" i="5"/>
  <c r="HU1" i="5"/>
  <c r="HT1" i="5"/>
  <c r="HS1" i="5"/>
  <c r="HR1" i="5"/>
  <c r="HQ1" i="5"/>
  <c r="HP1" i="5"/>
  <c r="HO1" i="5"/>
  <c r="HN1" i="5"/>
  <c r="HM1" i="5"/>
  <c r="HL1" i="5"/>
  <c r="HK1" i="5"/>
  <c r="HJ1" i="5"/>
  <c r="HI1" i="5"/>
  <c r="HH1" i="5"/>
  <c r="HG1" i="5"/>
  <c r="HF1" i="5"/>
  <c r="HE1" i="5"/>
  <c r="HD1" i="5"/>
  <c r="HC1" i="5"/>
  <c r="HB1" i="5"/>
  <c r="HA1" i="5"/>
  <c r="GZ1" i="5"/>
  <c r="GY1" i="5"/>
  <c r="GX1" i="5"/>
  <c r="GW1" i="5"/>
  <c r="GV1" i="5"/>
  <c r="GU1" i="5"/>
  <c r="GT1" i="5"/>
  <c r="GS1" i="5"/>
  <c r="GR1" i="5"/>
  <c r="GQ1" i="5"/>
  <c r="GP1" i="5"/>
  <c r="GO1" i="5"/>
  <c r="GN1" i="5"/>
  <c r="GM1" i="5"/>
  <c r="GL1" i="5"/>
  <c r="GK1" i="5"/>
  <c r="GJ1" i="5"/>
  <c r="GI1" i="5"/>
  <c r="GH1" i="5"/>
  <c r="GG1" i="5"/>
  <c r="GF1" i="5"/>
  <c r="GE1" i="5"/>
  <c r="GD1" i="5"/>
  <c r="GC1" i="5"/>
  <c r="GB1" i="5"/>
  <c r="GA1" i="5"/>
  <c r="FZ1" i="5"/>
  <c r="FY1" i="5"/>
  <c r="FX1" i="5"/>
  <c r="FW1" i="5"/>
  <c r="FV1" i="5"/>
  <c r="FU1" i="5"/>
  <c r="FT1" i="5"/>
  <c r="FS1" i="5"/>
  <c r="FR1" i="5"/>
  <c r="FQ1" i="5"/>
  <c r="FP1" i="5"/>
  <c r="FO1" i="5"/>
  <c r="FN1" i="5"/>
  <c r="FM1" i="5"/>
  <c r="FL1" i="5"/>
  <c r="FK1" i="5"/>
  <c r="FJ1" i="5"/>
  <c r="FI1" i="5"/>
  <c r="FH1" i="5"/>
  <c r="FG1" i="5"/>
  <c r="FF1" i="5"/>
  <c r="FE1" i="5"/>
  <c r="FD1" i="5"/>
  <c r="FC1" i="5"/>
  <c r="FB1" i="5"/>
  <c r="FA1" i="5"/>
  <c r="EZ1" i="5"/>
  <c r="EY1" i="5"/>
  <c r="EX1" i="5"/>
  <c r="EW1" i="5"/>
  <c r="EV1" i="5"/>
  <c r="EU1" i="5"/>
  <c r="ET1" i="5"/>
  <c r="ES1" i="5"/>
  <c r="ER1" i="5"/>
  <c r="EQ1" i="5"/>
  <c r="EP1" i="5"/>
  <c r="EO1" i="5"/>
  <c r="EN1" i="5"/>
  <c r="EM1" i="5"/>
  <c r="EL1" i="5"/>
  <c r="EK1" i="5"/>
  <c r="EJ1" i="5"/>
  <c r="EI1" i="5"/>
  <c r="EH1" i="5"/>
  <c r="EG1" i="5"/>
  <c r="EF1" i="5"/>
  <c r="EE1" i="5"/>
  <c r="ED1" i="5"/>
  <c r="EC1" i="5"/>
  <c r="EB1" i="5"/>
  <c r="EA1" i="5"/>
  <c r="DZ1" i="5"/>
  <c r="DY1" i="5"/>
  <c r="DX1" i="5"/>
  <c r="DW1" i="5"/>
  <c r="DV1" i="5"/>
  <c r="DU1" i="5"/>
  <c r="DT1" i="5"/>
  <c r="DS1" i="5"/>
  <c r="DR1" i="5"/>
  <c r="DQ1" i="5"/>
  <c r="DP1" i="5"/>
  <c r="DO1" i="5"/>
  <c r="DN1" i="5"/>
  <c r="DM1" i="5"/>
  <c r="DL1" i="5"/>
  <c r="DK1" i="5"/>
  <c r="DJ1" i="5"/>
  <c r="DI1" i="5"/>
  <c r="DH1" i="5"/>
  <c r="DG1" i="5"/>
  <c r="DF1" i="5"/>
  <c r="DE1" i="5"/>
  <c r="DD1" i="5"/>
  <c r="DC1" i="5"/>
  <c r="DB1" i="5"/>
  <c r="DA1" i="5"/>
  <c r="CZ1" i="5"/>
  <c r="CY1" i="5"/>
  <c r="CX1" i="5"/>
  <c r="CW1" i="5"/>
  <c r="CV1" i="5"/>
  <c r="CU1" i="5"/>
  <c r="CT1" i="5"/>
  <c r="CS1" i="5"/>
  <c r="CR1" i="5"/>
  <c r="CQ1" i="5"/>
  <c r="CP1" i="5"/>
  <c r="CO1" i="5"/>
  <c r="CN1" i="5"/>
  <c r="CM1" i="5"/>
  <c r="CL1" i="5"/>
  <c r="CK1" i="5"/>
  <c r="CJ1" i="5"/>
  <c r="CI1" i="5"/>
  <c r="CH1" i="5"/>
  <c r="CG1" i="5"/>
  <c r="CF1" i="5"/>
  <c r="CE1" i="5"/>
  <c r="CD1" i="5"/>
  <c r="CC1" i="5"/>
  <c r="CB1" i="5"/>
  <c r="CA1" i="5"/>
  <c r="BZ1" i="5"/>
  <c r="BY1" i="5"/>
  <c r="BX1" i="5"/>
  <c r="BW1" i="5"/>
  <c r="BV1" i="5"/>
  <c r="BU1" i="5"/>
  <c r="BT1" i="5"/>
  <c r="BS1" i="5"/>
  <c r="BR1" i="5"/>
  <c r="BQ1" i="5"/>
  <c r="BP1" i="5"/>
  <c r="BO1" i="5"/>
  <c r="BN1" i="5"/>
  <c r="BM1" i="5"/>
  <c r="BL1" i="5"/>
  <c r="BK1" i="5"/>
  <c r="BJ1" i="5"/>
  <c r="BI1" i="5"/>
  <c r="BH1" i="5"/>
  <c r="BG1" i="5"/>
  <c r="BF1" i="5"/>
  <c r="BE1" i="5"/>
  <c r="BD1" i="5"/>
  <c r="BC1" i="5"/>
  <c r="BB1" i="5"/>
  <c r="BA1" i="5"/>
  <c r="AZ1" i="5"/>
  <c r="AY1" i="5"/>
  <c r="AX1" i="5"/>
  <c r="AW1" i="5"/>
  <c r="AV1" i="5"/>
  <c r="AU1" i="5"/>
  <c r="AT1" i="5"/>
  <c r="AS1" i="5"/>
  <c r="AR1" i="5"/>
  <c r="AQ1" i="5"/>
  <c r="AP1" i="5"/>
  <c r="AO1" i="5"/>
  <c r="AN1" i="5"/>
  <c r="AM1" i="5"/>
  <c r="AL1" i="5"/>
  <c r="AK1" i="5"/>
  <c r="AJ1" i="5"/>
  <c r="AI1" i="5"/>
  <c r="AH1" i="5"/>
  <c r="AG1" i="5"/>
  <c r="AF1" i="5"/>
  <c r="AE1" i="5"/>
  <c r="AD1" i="5"/>
  <c r="AC1" i="5"/>
  <c r="AB1" i="5"/>
  <c r="AA1" i="5"/>
  <c r="Z1" i="5"/>
  <c r="Y1" i="5"/>
  <c r="X1" i="5"/>
  <c r="W1" i="5"/>
  <c r="V1" i="5"/>
  <c r="U1" i="5"/>
  <c r="T1" i="5"/>
  <c r="S1" i="5"/>
  <c r="R1" i="5"/>
  <c r="Q1" i="5"/>
  <c r="P1" i="5"/>
  <c r="O1" i="5"/>
  <c r="N1" i="5"/>
  <c r="M1" i="5"/>
  <c r="L1" i="5"/>
  <c r="K1" i="5"/>
  <c r="J1" i="5"/>
  <c r="I1" i="5"/>
  <c r="H1" i="5"/>
  <c r="G1" i="5"/>
  <c r="F1" i="5"/>
  <c r="E1" i="5"/>
  <c r="D1" i="5"/>
  <c r="C1" i="5"/>
  <c r="B1" i="5"/>
  <c r="A1" i="5"/>
  <c r="NW1" i="5"/>
  <c r="A3" i="5"/>
  <c r="A4" i="5"/>
  <c r="A5" i="5"/>
  <c r="A6" i="5"/>
  <c r="A7" i="5"/>
  <c r="A8" i="5"/>
  <c r="A9" i="5"/>
  <c r="A10" i="5"/>
  <c r="A11" i="5"/>
  <c r="A12" i="5"/>
  <c r="A2" i="5"/>
  <c r="S28" i="14"/>
  <c r="T28" i="14"/>
  <c r="U28" i="14"/>
  <c r="V28" i="14"/>
  <c r="W28" i="14"/>
  <c r="X28" i="14"/>
  <c r="E2" i="23"/>
  <c r="D4" i="13" s="1"/>
  <c r="F2" i="23"/>
  <c r="E4" i="13" s="1"/>
  <c r="G2" i="23"/>
  <c r="F4" i="13" s="1"/>
  <c r="H2" i="23"/>
  <c r="G4" i="13" s="1"/>
  <c r="I2" i="23"/>
  <c r="H4" i="13" s="1"/>
  <c r="J2" i="23"/>
  <c r="I4" i="13" s="1"/>
  <c r="K2" i="23"/>
  <c r="J4" i="13" s="1"/>
  <c r="L2" i="23"/>
  <c r="K4" i="13" s="1"/>
  <c r="M2" i="23"/>
  <c r="L4" i="13" s="1"/>
  <c r="N2" i="23"/>
  <c r="M4" i="13" s="1"/>
  <c r="E3" i="23"/>
  <c r="D5" i="13" s="1"/>
  <c r="F3" i="23"/>
  <c r="E5" i="13" s="1"/>
  <c r="G3" i="23"/>
  <c r="F5" i="13" s="1"/>
  <c r="H3" i="23"/>
  <c r="G5" i="13" s="1"/>
  <c r="I3" i="23"/>
  <c r="H5" i="13" s="1"/>
  <c r="J3" i="23"/>
  <c r="I5" i="13" s="1"/>
  <c r="K3" i="23"/>
  <c r="J5" i="13" s="1"/>
  <c r="L3" i="23"/>
  <c r="K5" i="13" s="1"/>
  <c r="M3" i="23"/>
  <c r="L5" i="13" s="1"/>
  <c r="N3" i="23"/>
  <c r="M5" i="13" s="1"/>
  <c r="E4" i="23"/>
  <c r="D6" i="13" s="1"/>
  <c r="F4" i="23"/>
  <c r="E6" i="13" s="1"/>
  <c r="G4" i="23"/>
  <c r="F6" i="13" s="1"/>
  <c r="H4" i="23"/>
  <c r="G6" i="13" s="1"/>
  <c r="I4" i="23"/>
  <c r="H6" i="13" s="1"/>
  <c r="J4" i="23"/>
  <c r="I6" i="13" s="1"/>
  <c r="K4" i="23"/>
  <c r="J6" i="13" s="1"/>
  <c r="L4" i="23"/>
  <c r="K6" i="13" s="1"/>
  <c r="M4" i="23"/>
  <c r="L6" i="13" s="1"/>
  <c r="N4" i="23"/>
  <c r="M6" i="13" s="1"/>
  <c r="E5" i="23"/>
  <c r="D7" i="13" s="1"/>
  <c r="F5" i="23"/>
  <c r="E7" i="13" s="1"/>
  <c r="G5" i="23"/>
  <c r="F7" i="13" s="1"/>
  <c r="H5" i="23"/>
  <c r="G7" i="13" s="1"/>
  <c r="I5" i="23"/>
  <c r="H7" i="13" s="1"/>
  <c r="J5" i="23"/>
  <c r="I7" i="13" s="1"/>
  <c r="K5" i="23"/>
  <c r="J7" i="13" s="1"/>
  <c r="L5" i="23"/>
  <c r="K7" i="13" s="1"/>
  <c r="M5" i="23"/>
  <c r="L7" i="13" s="1"/>
  <c r="N5" i="23"/>
  <c r="M7" i="13" s="1"/>
  <c r="E6" i="23"/>
  <c r="D8" i="13" s="1"/>
  <c r="F6" i="23"/>
  <c r="E8" i="13" s="1"/>
  <c r="G6" i="23"/>
  <c r="F8" i="13" s="1"/>
  <c r="H6" i="23"/>
  <c r="G8" i="13" s="1"/>
  <c r="I6" i="23"/>
  <c r="H8" i="13" s="1"/>
  <c r="J6" i="23"/>
  <c r="I8" i="13" s="1"/>
  <c r="K6" i="23"/>
  <c r="J8" i="13" s="1"/>
  <c r="L6" i="23"/>
  <c r="K8" i="13" s="1"/>
  <c r="M6" i="23"/>
  <c r="L8" i="13" s="1"/>
  <c r="N6" i="23"/>
  <c r="M8" i="13" s="1"/>
  <c r="E7" i="23"/>
  <c r="D9" i="13" s="1"/>
  <c r="F7" i="23"/>
  <c r="E9" i="13" s="1"/>
  <c r="G7" i="23"/>
  <c r="F9" i="13" s="1"/>
  <c r="H7" i="23"/>
  <c r="G9" i="13" s="1"/>
  <c r="I7" i="23"/>
  <c r="H9" i="13" s="1"/>
  <c r="J7" i="23"/>
  <c r="I9" i="13" s="1"/>
  <c r="K7" i="23"/>
  <c r="J9" i="13" s="1"/>
  <c r="L7" i="23"/>
  <c r="K9" i="13" s="1"/>
  <c r="M7" i="23"/>
  <c r="L9" i="13" s="1"/>
  <c r="N7" i="23"/>
  <c r="M9" i="13" s="1"/>
  <c r="E8" i="23"/>
  <c r="D10" i="13" s="1"/>
  <c r="F8" i="23"/>
  <c r="E10" i="13" s="1"/>
  <c r="G8" i="23"/>
  <c r="F10" i="13" s="1"/>
  <c r="H8" i="23"/>
  <c r="G10" i="13" s="1"/>
  <c r="I8" i="23"/>
  <c r="H10" i="13" s="1"/>
  <c r="J8" i="23"/>
  <c r="I10" i="13" s="1"/>
  <c r="K8" i="23"/>
  <c r="J10" i="13" s="1"/>
  <c r="L8" i="23"/>
  <c r="K10" i="13" s="1"/>
  <c r="M8" i="23"/>
  <c r="L10" i="13" s="1"/>
  <c r="N8" i="23"/>
  <c r="M10" i="13" s="1"/>
  <c r="E9" i="23"/>
  <c r="D11" i="13" s="1"/>
  <c r="F9" i="23"/>
  <c r="E11" i="13" s="1"/>
  <c r="G9" i="23"/>
  <c r="F11" i="13" s="1"/>
  <c r="H9" i="23"/>
  <c r="G11" i="13" s="1"/>
  <c r="I9" i="23"/>
  <c r="H11" i="13" s="1"/>
  <c r="J9" i="23"/>
  <c r="I11" i="13" s="1"/>
  <c r="K9" i="23"/>
  <c r="J11" i="13" s="1"/>
  <c r="L9" i="23"/>
  <c r="K11" i="13" s="1"/>
  <c r="M9" i="23"/>
  <c r="L11" i="13" s="1"/>
  <c r="N9" i="23"/>
  <c r="M11" i="13" s="1"/>
  <c r="E10" i="23"/>
  <c r="D12" i="13" s="1"/>
  <c r="F10" i="23"/>
  <c r="E12" i="13" s="1"/>
  <c r="G10" i="23"/>
  <c r="F12" i="13" s="1"/>
  <c r="H10" i="23"/>
  <c r="G12" i="13" s="1"/>
  <c r="I10" i="23"/>
  <c r="H12" i="13" s="1"/>
  <c r="J10" i="23"/>
  <c r="I12" i="13" s="1"/>
  <c r="K10" i="23"/>
  <c r="J12" i="13" s="1"/>
  <c r="L10" i="23"/>
  <c r="K12" i="13" s="1"/>
  <c r="M10" i="23"/>
  <c r="L12" i="13" s="1"/>
  <c r="N10" i="23"/>
  <c r="M12" i="13" s="1"/>
  <c r="E11" i="23"/>
  <c r="D13" i="13" s="1"/>
  <c r="F11" i="23"/>
  <c r="E13" i="13" s="1"/>
  <c r="G11" i="23"/>
  <c r="F13" i="13" s="1"/>
  <c r="H11" i="23"/>
  <c r="G13" i="13" s="1"/>
  <c r="I11" i="23"/>
  <c r="H13" i="13" s="1"/>
  <c r="J11" i="23"/>
  <c r="I13" i="13" s="1"/>
  <c r="K11" i="23"/>
  <c r="J13" i="13" s="1"/>
  <c r="L11" i="23"/>
  <c r="K13" i="13" s="1"/>
  <c r="M11" i="23"/>
  <c r="L13" i="13" s="1"/>
  <c r="N11" i="23"/>
  <c r="M13" i="13" s="1"/>
  <c r="E12" i="23"/>
  <c r="D14" i="13" s="1"/>
  <c r="F12" i="23"/>
  <c r="E14" i="13" s="1"/>
  <c r="G12" i="23"/>
  <c r="F14" i="13" s="1"/>
  <c r="H12" i="23"/>
  <c r="G14" i="13" s="1"/>
  <c r="I12" i="23"/>
  <c r="H14" i="13" s="1"/>
  <c r="J12" i="23"/>
  <c r="I14" i="13" s="1"/>
  <c r="K12" i="23"/>
  <c r="J14" i="13" s="1"/>
  <c r="L12" i="23"/>
  <c r="K14" i="13" s="1"/>
  <c r="M12" i="23"/>
  <c r="L14" i="13" s="1"/>
  <c r="N12" i="23"/>
  <c r="M14" i="13" s="1"/>
  <c r="E13" i="23"/>
  <c r="D15" i="13" s="1"/>
  <c r="F13" i="23"/>
  <c r="E15" i="13" s="1"/>
  <c r="G13" i="23"/>
  <c r="F15" i="13" s="1"/>
  <c r="H13" i="23"/>
  <c r="G15" i="13" s="1"/>
  <c r="I13" i="23"/>
  <c r="H15" i="13" s="1"/>
  <c r="J13" i="23"/>
  <c r="I15" i="13" s="1"/>
  <c r="K13" i="23"/>
  <c r="J15" i="13" s="1"/>
  <c r="L13" i="23"/>
  <c r="K15" i="13" s="1"/>
  <c r="M13" i="23"/>
  <c r="L15" i="13" s="1"/>
  <c r="N13" i="23"/>
  <c r="M15" i="13" s="1"/>
  <c r="E14" i="23"/>
  <c r="D16" i="13" s="1"/>
  <c r="F14" i="23"/>
  <c r="E16" i="13" s="1"/>
  <c r="G14" i="23"/>
  <c r="F16" i="13" s="1"/>
  <c r="H14" i="23"/>
  <c r="G16" i="13" s="1"/>
  <c r="I14" i="23"/>
  <c r="H16" i="13" s="1"/>
  <c r="J14" i="23"/>
  <c r="I16" i="13" s="1"/>
  <c r="K14" i="23"/>
  <c r="J16" i="13" s="1"/>
  <c r="L14" i="23"/>
  <c r="K16" i="13" s="1"/>
  <c r="M14" i="23"/>
  <c r="L16" i="13" s="1"/>
  <c r="N14" i="23"/>
  <c r="M16" i="13" s="1"/>
  <c r="E15" i="23"/>
  <c r="D17" i="13" s="1"/>
  <c r="F15" i="23"/>
  <c r="E17" i="13" s="1"/>
  <c r="G15" i="23"/>
  <c r="F17" i="13" s="1"/>
  <c r="H15" i="23"/>
  <c r="G17" i="13" s="1"/>
  <c r="I15" i="23"/>
  <c r="H17" i="13" s="1"/>
  <c r="J15" i="23"/>
  <c r="I17" i="13" s="1"/>
  <c r="K15" i="23"/>
  <c r="J17" i="13" s="1"/>
  <c r="L15" i="23"/>
  <c r="K17" i="13" s="1"/>
  <c r="M15" i="23"/>
  <c r="L17" i="13" s="1"/>
  <c r="N15" i="23"/>
  <c r="M17" i="13" s="1"/>
  <c r="E16" i="23"/>
  <c r="D18" i="13" s="1"/>
  <c r="F16" i="23"/>
  <c r="E18" i="13" s="1"/>
  <c r="G16" i="23"/>
  <c r="F18" i="13" s="1"/>
  <c r="H16" i="23"/>
  <c r="G18" i="13" s="1"/>
  <c r="I16" i="23"/>
  <c r="H18" i="13" s="1"/>
  <c r="J16" i="23"/>
  <c r="I18" i="13" s="1"/>
  <c r="K16" i="23"/>
  <c r="J18" i="13" s="1"/>
  <c r="L16" i="23"/>
  <c r="K18" i="13" s="1"/>
  <c r="M16" i="23"/>
  <c r="L18" i="13" s="1"/>
  <c r="N16" i="23"/>
  <c r="M18" i="13" s="1"/>
  <c r="E17" i="23"/>
  <c r="D19" i="13" s="1"/>
  <c r="F17" i="23"/>
  <c r="E19" i="13" s="1"/>
  <c r="G17" i="23"/>
  <c r="F19" i="13" s="1"/>
  <c r="H17" i="23"/>
  <c r="G19" i="13" s="1"/>
  <c r="I17" i="23"/>
  <c r="H19" i="13" s="1"/>
  <c r="J17" i="23"/>
  <c r="I19" i="13" s="1"/>
  <c r="K17" i="23"/>
  <c r="J19" i="13" s="1"/>
  <c r="L17" i="23"/>
  <c r="K19" i="13" s="1"/>
  <c r="M17" i="23"/>
  <c r="L19" i="13" s="1"/>
  <c r="N17" i="23"/>
  <c r="M19" i="13" s="1"/>
  <c r="E18" i="23"/>
  <c r="D20" i="13" s="1"/>
  <c r="F18" i="23"/>
  <c r="E20" i="13" s="1"/>
  <c r="G18" i="23"/>
  <c r="F20" i="13" s="1"/>
  <c r="H18" i="23"/>
  <c r="G20" i="13" s="1"/>
  <c r="I18" i="23"/>
  <c r="H20" i="13" s="1"/>
  <c r="J18" i="23"/>
  <c r="I20" i="13" s="1"/>
  <c r="K18" i="23"/>
  <c r="J20" i="13" s="1"/>
  <c r="L18" i="23"/>
  <c r="K20" i="13" s="1"/>
  <c r="M18" i="23"/>
  <c r="L20" i="13" s="1"/>
  <c r="N18" i="23"/>
  <c r="M20" i="13" s="1"/>
  <c r="E19" i="23"/>
  <c r="D21" i="13" s="1"/>
  <c r="F19" i="23"/>
  <c r="E21" i="13" s="1"/>
  <c r="G19" i="23"/>
  <c r="F21" i="13" s="1"/>
  <c r="H19" i="23"/>
  <c r="G21" i="13" s="1"/>
  <c r="I19" i="23"/>
  <c r="H21" i="13" s="1"/>
  <c r="J19" i="23"/>
  <c r="I21" i="13" s="1"/>
  <c r="K19" i="23"/>
  <c r="J21" i="13" s="1"/>
  <c r="L19" i="23"/>
  <c r="K21" i="13" s="1"/>
  <c r="M19" i="23"/>
  <c r="L21" i="13" s="1"/>
  <c r="N19" i="23"/>
  <c r="M21" i="13" s="1"/>
  <c r="E20" i="23"/>
  <c r="D22" i="13" s="1"/>
  <c r="F20" i="23"/>
  <c r="E22" i="13" s="1"/>
  <c r="G20" i="23"/>
  <c r="F22" i="13" s="1"/>
  <c r="H20" i="23"/>
  <c r="G22" i="13" s="1"/>
  <c r="I20" i="23"/>
  <c r="H22" i="13" s="1"/>
  <c r="J20" i="23"/>
  <c r="I22" i="13" s="1"/>
  <c r="K20" i="23"/>
  <c r="J22" i="13" s="1"/>
  <c r="L20" i="23"/>
  <c r="K22" i="13" s="1"/>
  <c r="M20" i="23"/>
  <c r="L22" i="13" s="1"/>
  <c r="N20" i="23"/>
  <c r="M22" i="13" s="1"/>
  <c r="E21" i="23"/>
  <c r="D23" i="13" s="1"/>
  <c r="F21" i="23"/>
  <c r="E23" i="13" s="1"/>
  <c r="G21" i="23"/>
  <c r="F23" i="13" s="1"/>
  <c r="H21" i="23"/>
  <c r="G23" i="13" s="1"/>
  <c r="I21" i="23"/>
  <c r="H23" i="13" s="1"/>
  <c r="J21" i="23"/>
  <c r="I23" i="13" s="1"/>
  <c r="K21" i="23"/>
  <c r="J23" i="13" s="1"/>
  <c r="L21" i="23"/>
  <c r="K23" i="13" s="1"/>
  <c r="M21" i="23"/>
  <c r="L23" i="13" s="1"/>
  <c r="N21" i="23"/>
  <c r="M23" i="13" s="1"/>
  <c r="E22" i="23"/>
  <c r="D24" i="13" s="1"/>
  <c r="F22" i="23"/>
  <c r="E24" i="13" s="1"/>
  <c r="G22" i="23"/>
  <c r="F24" i="13" s="1"/>
  <c r="H22" i="23"/>
  <c r="G24" i="13" s="1"/>
  <c r="I22" i="23"/>
  <c r="H24" i="13" s="1"/>
  <c r="J22" i="23"/>
  <c r="I24" i="13" s="1"/>
  <c r="K22" i="23"/>
  <c r="J24" i="13" s="1"/>
  <c r="L22" i="23"/>
  <c r="K24" i="13" s="1"/>
  <c r="M22" i="23"/>
  <c r="L24" i="13" s="1"/>
  <c r="N22" i="23"/>
  <c r="M24" i="13" s="1"/>
  <c r="E23" i="23"/>
  <c r="D25" i="13" s="1"/>
  <c r="F23" i="23"/>
  <c r="E25" i="13" s="1"/>
  <c r="G23" i="23"/>
  <c r="F25" i="13" s="1"/>
  <c r="H23" i="23"/>
  <c r="G25" i="13" s="1"/>
  <c r="I23" i="23"/>
  <c r="H25" i="13" s="1"/>
  <c r="J23" i="23"/>
  <c r="I25" i="13" s="1"/>
  <c r="K23" i="23"/>
  <c r="J25" i="13" s="1"/>
  <c r="L23" i="23"/>
  <c r="K25" i="13" s="1"/>
  <c r="M23" i="23"/>
  <c r="L25" i="13" s="1"/>
  <c r="N23" i="23"/>
  <c r="M25" i="13" s="1"/>
  <c r="E24" i="23"/>
  <c r="D26" i="13" s="1"/>
  <c r="F24" i="23"/>
  <c r="E26" i="13" s="1"/>
  <c r="G24" i="23"/>
  <c r="F26" i="13" s="1"/>
  <c r="H24" i="23"/>
  <c r="G26" i="13" s="1"/>
  <c r="I24" i="23"/>
  <c r="H26" i="13" s="1"/>
  <c r="J24" i="23"/>
  <c r="I26" i="13" s="1"/>
  <c r="K24" i="23"/>
  <c r="J26" i="13" s="1"/>
  <c r="L24" i="23"/>
  <c r="K26" i="13" s="1"/>
  <c r="M24" i="23"/>
  <c r="L26" i="13" s="1"/>
  <c r="N24" i="23"/>
  <c r="M26" i="13" s="1"/>
  <c r="E25" i="23"/>
  <c r="D27" i="13" s="1"/>
  <c r="F25" i="23"/>
  <c r="E27" i="13" s="1"/>
  <c r="G25" i="23"/>
  <c r="F27" i="13" s="1"/>
  <c r="H25" i="23"/>
  <c r="G27" i="13" s="1"/>
  <c r="I25" i="23"/>
  <c r="H27" i="13" s="1"/>
  <c r="J25" i="23"/>
  <c r="I27" i="13" s="1"/>
  <c r="K25" i="23"/>
  <c r="J27" i="13" s="1"/>
  <c r="L25" i="23"/>
  <c r="K27" i="13" s="1"/>
  <c r="M25" i="23"/>
  <c r="L27" i="13" s="1"/>
  <c r="N25" i="23"/>
  <c r="M27" i="13" s="1"/>
  <c r="E26" i="23"/>
  <c r="D28" i="13" s="1"/>
  <c r="F26" i="23"/>
  <c r="E28" i="13" s="1"/>
  <c r="G26" i="23"/>
  <c r="F28" i="13" s="1"/>
  <c r="H26" i="23"/>
  <c r="G28" i="13" s="1"/>
  <c r="I26" i="23"/>
  <c r="H28" i="13" s="1"/>
  <c r="J26" i="23"/>
  <c r="I28" i="13" s="1"/>
  <c r="K26" i="23"/>
  <c r="J28" i="13" s="1"/>
  <c r="L26" i="23"/>
  <c r="K28" i="13" s="1"/>
  <c r="M26" i="23"/>
  <c r="L28" i="13" s="1"/>
  <c r="N26" i="23"/>
  <c r="M28" i="13" s="1"/>
  <c r="E27" i="23"/>
  <c r="D29" i="13" s="1"/>
  <c r="F27" i="23"/>
  <c r="E29" i="13" s="1"/>
  <c r="G27" i="23"/>
  <c r="F29" i="13" s="1"/>
  <c r="H27" i="23"/>
  <c r="G29" i="13" s="1"/>
  <c r="I27" i="23"/>
  <c r="H29" i="13" s="1"/>
  <c r="J27" i="23"/>
  <c r="I29" i="13" s="1"/>
  <c r="K27" i="23"/>
  <c r="J29" i="13" s="1"/>
  <c r="L27" i="23"/>
  <c r="K29" i="13" s="1"/>
  <c r="M27" i="23"/>
  <c r="L29" i="13" s="1"/>
  <c r="N27" i="23"/>
  <c r="M29" i="13" s="1"/>
  <c r="E28" i="23"/>
  <c r="D30" i="13" s="1"/>
  <c r="F28" i="23"/>
  <c r="E30" i="13" s="1"/>
  <c r="G28" i="23"/>
  <c r="F30" i="13" s="1"/>
  <c r="H28" i="23"/>
  <c r="G30" i="13" s="1"/>
  <c r="I28" i="23"/>
  <c r="H30" i="13" s="1"/>
  <c r="J28" i="23"/>
  <c r="I30" i="13" s="1"/>
  <c r="K28" i="23"/>
  <c r="J30" i="13" s="1"/>
  <c r="L28" i="23"/>
  <c r="K30" i="13" s="1"/>
  <c r="M28" i="23"/>
  <c r="L30" i="13" s="1"/>
  <c r="N28" i="23"/>
  <c r="M30" i="13" s="1"/>
  <c r="E29" i="23"/>
  <c r="D31" i="13" s="1"/>
  <c r="F29" i="23"/>
  <c r="E31" i="13" s="1"/>
  <c r="G29" i="23"/>
  <c r="F31" i="13" s="1"/>
  <c r="H29" i="23"/>
  <c r="G31" i="13" s="1"/>
  <c r="I29" i="23"/>
  <c r="H31" i="13" s="1"/>
  <c r="J29" i="23"/>
  <c r="I31" i="13" s="1"/>
  <c r="K29" i="23"/>
  <c r="J31" i="13" s="1"/>
  <c r="L29" i="23"/>
  <c r="K31" i="13" s="1"/>
  <c r="M29" i="23"/>
  <c r="L31" i="13" s="1"/>
  <c r="N29" i="23"/>
  <c r="M31" i="13" s="1"/>
  <c r="E30" i="23"/>
  <c r="D32" i="13" s="1"/>
  <c r="F30" i="23"/>
  <c r="E32" i="13" s="1"/>
  <c r="G30" i="23"/>
  <c r="F32" i="13" s="1"/>
  <c r="H30" i="23"/>
  <c r="G32" i="13" s="1"/>
  <c r="I30" i="23"/>
  <c r="H32" i="13" s="1"/>
  <c r="J30" i="23"/>
  <c r="I32" i="13" s="1"/>
  <c r="K30" i="23"/>
  <c r="J32" i="13" s="1"/>
  <c r="L30" i="23"/>
  <c r="K32" i="13" s="1"/>
  <c r="M30" i="23"/>
  <c r="L32" i="13" s="1"/>
  <c r="N30" i="23"/>
  <c r="M32" i="13" s="1"/>
  <c r="E31" i="23"/>
  <c r="D33" i="13" s="1"/>
  <c r="F31" i="23"/>
  <c r="E33" i="13" s="1"/>
  <c r="G31" i="23"/>
  <c r="F33" i="13" s="1"/>
  <c r="H31" i="23"/>
  <c r="G33" i="13" s="1"/>
  <c r="I31" i="23"/>
  <c r="H33" i="13" s="1"/>
  <c r="J31" i="23"/>
  <c r="I33" i="13" s="1"/>
  <c r="K31" i="23"/>
  <c r="J33" i="13" s="1"/>
  <c r="L31" i="23"/>
  <c r="K33" i="13" s="1"/>
  <c r="M31" i="23"/>
  <c r="L33" i="13" s="1"/>
  <c r="N31" i="23"/>
  <c r="M33" i="13" s="1"/>
  <c r="E32" i="23"/>
  <c r="D34" i="13" s="1"/>
  <c r="F32" i="23"/>
  <c r="E34" i="13" s="1"/>
  <c r="G32" i="23"/>
  <c r="F34" i="13" s="1"/>
  <c r="H32" i="23"/>
  <c r="G34" i="13" s="1"/>
  <c r="I32" i="23"/>
  <c r="H34" i="13" s="1"/>
  <c r="J32" i="23"/>
  <c r="I34" i="13" s="1"/>
  <c r="K32" i="23"/>
  <c r="J34" i="13" s="1"/>
  <c r="L32" i="23"/>
  <c r="K34" i="13" s="1"/>
  <c r="M32" i="23"/>
  <c r="L34" i="13" s="1"/>
  <c r="N32" i="23"/>
  <c r="M34" i="13" s="1"/>
  <c r="E33" i="23"/>
  <c r="D35" i="13" s="1"/>
  <c r="F33" i="23"/>
  <c r="E35" i="13" s="1"/>
  <c r="G33" i="23"/>
  <c r="F35" i="13" s="1"/>
  <c r="H33" i="23"/>
  <c r="G35" i="13" s="1"/>
  <c r="I33" i="23"/>
  <c r="H35" i="13" s="1"/>
  <c r="J33" i="23"/>
  <c r="I35" i="13" s="1"/>
  <c r="K33" i="23"/>
  <c r="J35" i="13" s="1"/>
  <c r="L33" i="23"/>
  <c r="K35" i="13" s="1"/>
  <c r="M33" i="23"/>
  <c r="L35" i="13" s="1"/>
  <c r="N33" i="23"/>
  <c r="M35" i="13" s="1"/>
  <c r="E34" i="23"/>
  <c r="D36" i="13" s="1"/>
  <c r="F34" i="23"/>
  <c r="E36" i="13" s="1"/>
  <c r="G34" i="23"/>
  <c r="F36" i="13" s="1"/>
  <c r="H34" i="23"/>
  <c r="G36" i="13" s="1"/>
  <c r="I34" i="23"/>
  <c r="H36" i="13" s="1"/>
  <c r="J34" i="23"/>
  <c r="I36" i="13" s="1"/>
  <c r="K34" i="23"/>
  <c r="J36" i="13" s="1"/>
  <c r="L34" i="23"/>
  <c r="K36" i="13" s="1"/>
  <c r="M34" i="23"/>
  <c r="L36" i="13" s="1"/>
  <c r="N34" i="23"/>
  <c r="M36" i="13" s="1"/>
  <c r="E35" i="23"/>
  <c r="D37" i="13" s="1"/>
  <c r="F35" i="23"/>
  <c r="E37" i="13" s="1"/>
  <c r="G35" i="23"/>
  <c r="F37" i="13" s="1"/>
  <c r="H35" i="23"/>
  <c r="G37" i="13" s="1"/>
  <c r="I35" i="23"/>
  <c r="H37" i="13" s="1"/>
  <c r="J35" i="23"/>
  <c r="I37" i="13" s="1"/>
  <c r="K35" i="23"/>
  <c r="J37" i="13" s="1"/>
  <c r="L35" i="23"/>
  <c r="K37" i="13" s="1"/>
  <c r="M35" i="23"/>
  <c r="L37" i="13" s="1"/>
  <c r="N35" i="23"/>
  <c r="M37" i="13" s="1"/>
  <c r="E36" i="23"/>
  <c r="D38" i="13" s="1"/>
  <c r="F36" i="23"/>
  <c r="E38" i="13" s="1"/>
  <c r="G36" i="23"/>
  <c r="F38" i="13" s="1"/>
  <c r="H36" i="23"/>
  <c r="G38" i="13" s="1"/>
  <c r="I36" i="23"/>
  <c r="H38" i="13" s="1"/>
  <c r="J36" i="23"/>
  <c r="I38" i="13" s="1"/>
  <c r="K36" i="23"/>
  <c r="J38" i="13" s="1"/>
  <c r="L36" i="23"/>
  <c r="K38" i="13" s="1"/>
  <c r="M36" i="23"/>
  <c r="L38" i="13" s="1"/>
  <c r="N36" i="23"/>
  <c r="M38" i="13" s="1"/>
  <c r="E37" i="23"/>
  <c r="D39" i="13" s="1"/>
  <c r="F37" i="23"/>
  <c r="E39" i="13" s="1"/>
  <c r="G37" i="23"/>
  <c r="F39" i="13" s="1"/>
  <c r="H37" i="23"/>
  <c r="G39" i="13" s="1"/>
  <c r="I37" i="23"/>
  <c r="H39" i="13" s="1"/>
  <c r="J37" i="23"/>
  <c r="I39" i="13" s="1"/>
  <c r="K37" i="23"/>
  <c r="J39" i="13" s="1"/>
  <c r="L37" i="23"/>
  <c r="K39" i="13" s="1"/>
  <c r="M37" i="23"/>
  <c r="L39" i="13" s="1"/>
  <c r="N37" i="23"/>
  <c r="M39" i="13" s="1"/>
  <c r="E38" i="23"/>
  <c r="D40" i="13" s="1"/>
  <c r="F38" i="23"/>
  <c r="E40" i="13" s="1"/>
  <c r="G38" i="23"/>
  <c r="F40" i="13" s="1"/>
  <c r="H38" i="23"/>
  <c r="G40" i="13" s="1"/>
  <c r="I38" i="23"/>
  <c r="H40" i="13" s="1"/>
  <c r="J38" i="23"/>
  <c r="I40" i="13" s="1"/>
  <c r="K38" i="23"/>
  <c r="J40" i="13" s="1"/>
  <c r="L38" i="23"/>
  <c r="K40" i="13" s="1"/>
  <c r="M38" i="23"/>
  <c r="L40" i="13" s="1"/>
  <c r="N38" i="23"/>
  <c r="M40" i="13" s="1"/>
  <c r="D17" i="23"/>
  <c r="C19" i="13" s="1"/>
  <c r="D18" i="23"/>
  <c r="C20" i="13" s="1"/>
  <c r="D19" i="23"/>
  <c r="C21" i="13" s="1"/>
  <c r="D20" i="23"/>
  <c r="C22" i="13" s="1"/>
  <c r="D21" i="23"/>
  <c r="C23" i="13" s="1"/>
  <c r="D22" i="23"/>
  <c r="C24" i="13" s="1"/>
  <c r="D23" i="23"/>
  <c r="C25" i="13" s="1"/>
  <c r="D24" i="23"/>
  <c r="C26" i="13" s="1"/>
  <c r="D25" i="23"/>
  <c r="C27" i="13" s="1"/>
  <c r="D26" i="23"/>
  <c r="C28" i="13" s="1"/>
  <c r="D27" i="23"/>
  <c r="C29" i="13" s="1"/>
  <c r="D28" i="23"/>
  <c r="C30" i="13" s="1"/>
  <c r="D29" i="23"/>
  <c r="C31" i="13" s="1"/>
  <c r="D30" i="23"/>
  <c r="C32" i="13" s="1"/>
  <c r="D31" i="23"/>
  <c r="C33" i="13" s="1"/>
  <c r="D32" i="23"/>
  <c r="C34" i="13" s="1"/>
  <c r="D33" i="23"/>
  <c r="C35" i="13" s="1"/>
  <c r="D34" i="23"/>
  <c r="C36" i="13" s="1"/>
  <c r="D35" i="23"/>
  <c r="C37" i="13" s="1"/>
  <c r="D36" i="23"/>
  <c r="C38" i="13" s="1"/>
  <c r="D37" i="23"/>
  <c r="C39" i="13" s="1"/>
  <c r="D38" i="23"/>
  <c r="C40" i="13" s="1"/>
  <c r="B17" i="23"/>
  <c r="B18" i="23"/>
  <c r="B19" i="23"/>
  <c r="B20" i="23"/>
  <c r="B21" i="23"/>
  <c r="B22" i="23"/>
  <c r="B23" i="23"/>
  <c r="B24" i="23"/>
  <c r="B25" i="23"/>
  <c r="B26" i="23"/>
  <c r="B27" i="23"/>
  <c r="B28" i="23"/>
  <c r="B29" i="23"/>
  <c r="B30" i="23"/>
  <c r="B31" i="23"/>
  <c r="B32" i="23"/>
  <c r="B33" i="23"/>
  <c r="B34" i="23"/>
  <c r="B35" i="23"/>
  <c r="B36" i="23"/>
  <c r="B37" i="23"/>
  <c r="B38" i="23"/>
  <c r="D16" i="23"/>
  <c r="C18" i="13" s="1"/>
  <c r="D15" i="23"/>
  <c r="C17" i="13" s="1"/>
  <c r="D14" i="23"/>
  <c r="C16" i="13" s="1"/>
  <c r="D13" i="23"/>
  <c r="C15" i="13" s="1"/>
  <c r="D12" i="23"/>
  <c r="C14" i="13" s="1"/>
  <c r="D11" i="23"/>
  <c r="C13" i="13" s="1"/>
  <c r="D10" i="23"/>
  <c r="C12" i="13" s="1"/>
  <c r="D9" i="23"/>
  <c r="C11" i="13" s="1"/>
  <c r="D8" i="23"/>
  <c r="C10" i="13" s="1"/>
  <c r="D7" i="23"/>
  <c r="C9" i="13" s="1"/>
  <c r="D6" i="23"/>
  <c r="C8" i="13" s="1"/>
  <c r="D5" i="23"/>
  <c r="C7" i="13" s="1"/>
  <c r="D4" i="23"/>
  <c r="C6" i="13" s="1"/>
  <c r="D3" i="23"/>
  <c r="C5" i="13" s="1"/>
  <c r="D2" i="23"/>
  <c r="C4" i="13" s="1"/>
  <c r="B3" i="23"/>
  <c r="B4" i="23"/>
  <c r="B5" i="23"/>
  <c r="B6" i="23"/>
  <c r="B7" i="23"/>
  <c r="B8" i="23"/>
  <c r="B9" i="23"/>
  <c r="B10" i="23"/>
  <c r="B11" i="23"/>
  <c r="B12" i="23"/>
  <c r="B13" i="23"/>
  <c r="B14" i="23"/>
  <c r="B15" i="23"/>
  <c r="B16" i="23"/>
  <c r="B2"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82" i="23"/>
  <c r="A83" i="23"/>
  <c r="A84" i="23"/>
  <c r="A85" i="23"/>
  <c r="A86" i="23"/>
  <c r="A87" i="23"/>
  <c r="A88" i="23"/>
  <c r="A89" i="23"/>
  <c r="A90" i="23"/>
  <c r="A91" i="23"/>
  <c r="A92" i="23"/>
  <c r="A93" i="23"/>
  <c r="A94" i="23"/>
  <c r="A95" i="23"/>
  <c r="A96" i="23"/>
  <c r="A97" i="23"/>
  <c r="A98" i="23"/>
  <c r="A99" i="23"/>
  <c r="A100" i="23"/>
  <c r="A101" i="23"/>
  <c r="A102" i="23"/>
  <c r="A103" i="23"/>
  <c r="A104" i="23"/>
  <c r="A105" i="23"/>
  <c r="A106" i="23"/>
  <c r="A107" i="23"/>
  <c r="A108" i="23"/>
  <c r="A109" i="23"/>
  <c r="A110" i="23"/>
  <c r="A111" i="23"/>
  <c r="A112" i="23"/>
  <c r="A113" i="23"/>
  <c r="A114" i="23"/>
  <c r="A115" i="23"/>
  <c r="A116" i="23"/>
  <c r="A117" i="23"/>
  <c r="A118" i="23"/>
  <c r="A119" i="23"/>
  <c r="A120" i="23"/>
  <c r="A121" i="23"/>
  <c r="A122" i="23"/>
  <c r="A123" i="23"/>
  <c r="A124" i="23"/>
  <c r="A125" i="23"/>
  <c r="A126" i="23"/>
  <c r="A127" i="23"/>
  <c r="A128" i="23"/>
  <c r="A129" i="23"/>
  <c r="A130" i="23"/>
  <c r="A131" i="23"/>
  <c r="A132" i="23"/>
  <c r="A133" i="23"/>
  <c r="A134" i="23"/>
  <c r="A135" i="23"/>
  <c r="A136" i="23"/>
  <c r="A137" i="23"/>
  <c r="A138" i="23"/>
  <c r="A139" i="23"/>
  <c r="A140" i="23"/>
  <c r="A141" i="23"/>
  <c r="A142" i="23"/>
  <c r="A143" i="23"/>
  <c r="A144" i="23"/>
  <c r="A145" i="23"/>
  <c r="A146" i="23"/>
  <c r="A147" i="23"/>
  <c r="A148" i="23"/>
  <c r="A149" i="23"/>
  <c r="A150" i="23"/>
  <c r="A151" i="23"/>
  <c r="A152" i="23"/>
  <c r="A153" i="23"/>
  <c r="A154" i="23"/>
  <c r="A155" i="23"/>
  <c r="A156" i="23"/>
  <c r="A157" i="23"/>
  <c r="A158" i="23"/>
  <c r="A159" i="23"/>
  <c r="A160" i="23"/>
  <c r="A161" i="23"/>
  <c r="A162" i="23"/>
  <c r="A163" i="23"/>
  <c r="A164" i="23"/>
  <c r="A165" i="23"/>
  <c r="A166" i="23"/>
  <c r="A167" i="23"/>
  <c r="A168" i="23"/>
  <c r="A169" i="23"/>
  <c r="A170" i="23"/>
  <c r="A171" i="23"/>
  <c r="A172" i="23"/>
  <c r="A173" i="23"/>
  <c r="A174" i="23"/>
  <c r="A175" i="23"/>
  <c r="A176" i="23"/>
  <c r="A177" i="23"/>
  <c r="A178" i="23"/>
  <c r="A179" i="23"/>
  <c r="A180" i="23"/>
  <c r="A181" i="23"/>
  <c r="A182" i="23"/>
  <c r="A183" i="23"/>
  <c r="A184" i="23"/>
  <c r="A185" i="23"/>
  <c r="A186" i="23"/>
  <c r="A187" i="23"/>
  <c r="A188" i="23"/>
  <c r="A189" i="23"/>
  <c r="A190" i="23"/>
  <c r="A191" i="23"/>
  <c r="A192" i="23"/>
  <c r="A193" i="23"/>
  <c r="A194" i="23"/>
  <c r="A195" i="23"/>
  <c r="A196" i="23"/>
  <c r="A197" i="23"/>
  <c r="A198" i="23"/>
  <c r="A199" i="23"/>
  <c r="A200" i="23"/>
  <c r="A201" i="23"/>
  <c r="A202" i="23"/>
  <c r="A203" i="23"/>
  <c r="A204" i="23"/>
  <c r="A205" i="23"/>
  <c r="A206" i="23"/>
  <c r="A207" i="23"/>
  <c r="A208" i="23"/>
  <c r="A209" i="23"/>
  <c r="A210" i="23"/>
  <c r="A211" i="23"/>
  <c r="A212" i="23"/>
  <c r="A213" i="23"/>
  <c r="A214" i="23"/>
  <c r="A215" i="23"/>
  <c r="A216" i="23"/>
  <c r="A217" i="23"/>
  <c r="A218" i="23"/>
  <c r="A219" i="23"/>
  <c r="A220" i="23"/>
  <c r="A221" i="23"/>
  <c r="A222" i="23"/>
  <c r="A223" i="23"/>
  <c r="A224" i="23"/>
  <c r="A225" i="23"/>
  <c r="A226" i="23"/>
  <c r="A227" i="23"/>
  <c r="A228" i="23"/>
  <c r="A229" i="23"/>
  <c r="A230" i="23"/>
  <c r="A231" i="23"/>
  <c r="A232" i="23"/>
  <c r="A233" i="23"/>
  <c r="A234" i="23"/>
  <c r="A235" i="23"/>
  <c r="A236" i="23"/>
  <c r="A237" i="23"/>
  <c r="A238" i="23"/>
  <c r="A239" i="23"/>
  <c r="A240" i="23"/>
  <c r="A241" i="23"/>
  <c r="A242" i="23"/>
  <c r="A243" i="23"/>
  <c r="A244" i="23"/>
  <c r="A245" i="23"/>
  <c r="A246" i="23"/>
  <c r="A247" i="23"/>
  <c r="A248" i="23"/>
  <c r="A249" i="23"/>
  <c r="A250" i="23"/>
  <c r="A251" i="23"/>
  <c r="A252" i="23"/>
  <c r="A253" i="23"/>
  <c r="A254" i="23"/>
  <c r="A255" i="23"/>
  <c r="A256" i="23"/>
  <c r="A257" i="23"/>
  <c r="A258" i="23"/>
  <c r="A259" i="23"/>
  <c r="A260" i="23"/>
  <c r="A261" i="23"/>
  <c r="A262" i="23"/>
  <c r="A263" i="23"/>
  <c r="A264" i="23"/>
  <c r="A265" i="23"/>
  <c r="A266" i="23"/>
  <c r="A267" i="23"/>
  <c r="A268" i="23"/>
  <c r="A269" i="23"/>
  <c r="A270" i="23"/>
  <c r="A271" i="23"/>
  <c r="A272" i="23"/>
  <c r="A273" i="23"/>
  <c r="A274" i="23"/>
  <c r="A275" i="23"/>
  <c r="A276" i="23"/>
  <c r="A277" i="23"/>
  <c r="A278" i="23"/>
  <c r="A279" i="23"/>
  <c r="A280" i="23"/>
  <c r="A281" i="23"/>
  <c r="A282" i="23"/>
  <c r="A283" i="23"/>
  <c r="A284" i="23"/>
  <c r="A285" i="23"/>
  <c r="A286" i="23"/>
  <c r="A287" i="23"/>
  <c r="A288" i="23"/>
  <c r="A289" i="23"/>
  <c r="A290" i="23"/>
  <c r="A291" i="23"/>
  <c r="A292" i="23"/>
  <c r="A293" i="23"/>
  <c r="A294" i="23"/>
  <c r="A295" i="23"/>
  <c r="A296" i="23"/>
  <c r="A297" i="23"/>
  <c r="A298" i="23"/>
  <c r="A299" i="23"/>
  <c r="A300" i="23"/>
  <c r="A301" i="23"/>
  <c r="A302" i="23"/>
  <c r="A303" i="23"/>
  <c r="A304" i="23"/>
  <c r="A305" i="23"/>
  <c r="A306" i="23"/>
  <c r="A307" i="23"/>
  <c r="A308" i="23"/>
  <c r="A309" i="23"/>
  <c r="A310" i="23"/>
  <c r="A311" i="23"/>
  <c r="A312" i="23"/>
  <c r="A313" i="23"/>
  <c r="A314" i="23"/>
  <c r="A315" i="23"/>
  <c r="A316" i="23"/>
  <c r="A317" i="23"/>
  <c r="A318" i="23"/>
  <c r="A319" i="23"/>
  <c r="A320" i="23"/>
  <c r="A321" i="23"/>
  <c r="A322" i="23"/>
  <c r="A323" i="23"/>
  <c r="A324" i="23"/>
  <c r="A325" i="23"/>
  <c r="A326" i="23"/>
  <c r="A327" i="23"/>
  <c r="A328" i="23"/>
  <c r="A329" i="23"/>
  <c r="A330" i="23"/>
  <c r="A331" i="23"/>
  <c r="A332" i="23"/>
  <c r="A333" i="23"/>
  <c r="A334" i="23"/>
  <c r="A335" i="23"/>
  <c r="A336" i="23"/>
  <c r="A337" i="23"/>
  <c r="A338" i="23"/>
  <c r="A339" i="23"/>
  <c r="A340" i="23"/>
  <c r="A341" i="23"/>
  <c r="A342" i="23"/>
  <c r="A343" i="23"/>
  <c r="A344" i="23"/>
  <c r="A345" i="23"/>
  <c r="A346" i="23"/>
  <c r="A347" i="23"/>
  <c r="A348" i="23"/>
  <c r="A349" i="23"/>
  <c r="A350" i="23"/>
  <c r="A351" i="23"/>
  <c r="A352" i="23"/>
  <c r="A353" i="23"/>
  <c r="A354" i="23"/>
  <c r="A355" i="23"/>
  <c r="A356" i="23"/>
  <c r="A357" i="23"/>
  <c r="A358" i="23"/>
  <c r="A359" i="23"/>
  <c r="A360" i="23"/>
  <c r="A361" i="23"/>
  <c r="A362" i="23"/>
  <c r="A363" i="23"/>
  <c r="A364" i="23"/>
  <c r="A365" i="23"/>
  <c r="A366" i="23"/>
  <c r="A367" i="23"/>
  <c r="A368" i="23"/>
  <c r="A369" i="23"/>
  <c r="A370" i="23"/>
  <c r="A371" i="23"/>
  <c r="A372" i="23"/>
  <c r="A373" i="23"/>
  <c r="A374" i="23"/>
  <c r="A375" i="23"/>
  <c r="A376" i="23"/>
  <c r="A377" i="23"/>
  <c r="A378" i="23"/>
  <c r="A46" i="23"/>
  <c r="W2" i="22"/>
  <c r="U2" i="5" s="1"/>
  <c r="X2" i="22"/>
  <c r="V2" i="5" s="1"/>
  <c r="Y2" i="22"/>
  <c r="W2" i="5" s="1"/>
  <c r="Z2" i="22"/>
  <c r="X2" i="5" s="1"/>
  <c r="AA2" i="22"/>
  <c r="Y2" i="5" s="1"/>
  <c r="AB2" i="22"/>
  <c r="Z2" i="5" s="1"/>
  <c r="AC2" i="22"/>
  <c r="AA2" i="5" s="1"/>
  <c r="AD2" i="22"/>
  <c r="AB2" i="5" s="1"/>
  <c r="AE2" i="22"/>
  <c r="AC2" i="5" s="1"/>
  <c r="AF2" i="22"/>
  <c r="AD2" i="5" s="1"/>
  <c r="AG2" i="22"/>
  <c r="AE2" i="5" s="1"/>
  <c r="AE7" i="1" s="1"/>
  <c r="AH2" i="22"/>
  <c r="AF2" i="5" s="1"/>
  <c r="AI2" i="22"/>
  <c r="AG2" i="5" s="1"/>
  <c r="AJ2" i="22"/>
  <c r="AH2" i="5" s="1"/>
  <c r="AK2" i="22"/>
  <c r="AI2" i="5" s="1"/>
  <c r="AL2" i="22"/>
  <c r="AJ2" i="5" s="1"/>
  <c r="AM2" i="22"/>
  <c r="AK2" i="5" s="1"/>
  <c r="AN2" i="22"/>
  <c r="AL2" i="5" s="1"/>
  <c r="AO2" i="22"/>
  <c r="AM2" i="5" s="1"/>
  <c r="AP2" i="22"/>
  <c r="AN2" i="5" s="1"/>
  <c r="AQ2" i="22"/>
  <c r="AO2" i="5" s="1"/>
  <c r="AR2" i="22"/>
  <c r="AP2" i="5" s="1"/>
  <c r="AS2" i="22"/>
  <c r="AQ2" i="5" s="1"/>
  <c r="AT2" i="22"/>
  <c r="AR2" i="5" s="1"/>
  <c r="AU2" i="22"/>
  <c r="AS2" i="5" s="1"/>
  <c r="AV2" i="22"/>
  <c r="AT2" i="5" s="1"/>
  <c r="AW2" i="22"/>
  <c r="AU2" i="5" s="1"/>
  <c r="AX2" i="22"/>
  <c r="AV2" i="5" s="1"/>
  <c r="AY2" i="22"/>
  <c r="AW2" i="5" s="1"/>
  <c r="AZ2" i="22"/>
  <c r="AX2" i="5" s="1"/>
  <c r="BA2" i="22"/>
  <c r="AY2" i="5" s="1"/>
  <c r="BB2" i="22"/>
  <c r="AZ2" i="5" s="1"/>
  <c r="BC2" i="22"/>
  <c r="BA2" i="5" s="1"/>
  <c r="BD2" i="22"/>
  <c r="BB2" i="5" s="1"/>
  <c r="BE2" i="22"/>
  <c r="BC2" i="5" s="1"/>
  <c r="BF2" i="22"/>
  <c r="BD2" i="5" s="1"/>
  <c r="BG2" i="22"/>
  <c r="BE2" i="5" s="1"/>
  <c r="BH2" i="22"/>
  <c r="BF2" i="5" s="1"/>
  <c r="BI2" i="22"/>
  <c r="BG2" i="5" s="1"/>
  <c r="BJ2" i="22"/>
  <c r="BH2" i="5" s="1"/>
  <c r="BK2" i="22"/>
  <c r="BI2" i="5" s="1"/>
  <c r="BL2" i="22"/>
  <c r="BJ2" i="5" s="1"/>
  <c r="BM2" i="22"/>
  <c r="BK2" i="5" s="1"/>
  <c r="BN2" i="22"/>
  <c r="BL2" i="5" s="1"/>
  <c r="BO2" i="22"/>
  <c r="BM2" i="5" s="1"/>
  <c r="BP2" i="22"/>
  <c r="BN2" i="5" s="1"/>
  <c r="BQ2" i="22"/>
  <c r="BO2" i="5" s="1"/>
  <c r="BR2" i="22"/>
  <c r="BP2" i="5" s="1"/>
  <c r="BS2" i="22"/>
  <c r="BQ2" i="5" s="1"/>
  <c r="BT2" i="22"/>
  <c r="BR2" i="5" s="1"/>
  <c r="BU2" i="22"/>
  <c r="BS2" i="5" s="1"/>
  <c r="BV2" i="22"/>
  <c r="BT2" i="5" s="1"/>
  <c r="BW2" i="22"/>
  <c r="BU2" i="5" s="1"/>
  <c r="BX2" i="22"/>
  <c r="BV2" i="5" s="1"/>
  <c r="BY2" i="22"/>
  <c r="BW2" i="5" s="1"/>
  <c r="BZ2" i="22"/>
  <c r="BX2" i="5" s="1"/>
  <c r="CA2" i="22"/>
  <c r="BY2" i="5" s="1"/>
  <c r="CB2" i="22"/>
  <c r="BZ2" i="5" s="1"/>
  <c r="CC2" i="22"/>
  <c r="CA2" i="5" s="1"/>
  <c r="CD2" i="22"/>
  <c r="CB2" i="5" s="1"/>
  <c r="CE2" i="22"/>
  <c r="CC2" i="5" s="1"/>
  <c r="CF2" i="22"/>
  <c r="CD2" i="5" s="1"/>
  <c r="CG2" i="22"/>
  <c r="CE2" i="5" s="1"/>
  <c r="CH2" i="22"/>
  <c r="CF2" i="5" s="1"/>
  <c r="CI2" i="22"/>
  <c r="CG2" i="5" s="1"/>
  <c r="CJ2" i="22"/>
  <c r="CH2" i="5" s="1"/>
  <c r="CK2" i="22"/>
  <c r="CI2" i="5" s="1"/>
  <c r="CL2" i="22"/>
  <c r="CJ2" i="5" s="1"/>
  <c r="CM2" i="22"/>
  <c r="CK2" i="5" s="1"/>
  <c r="CN2" i="22"/>
  <c r="CL2" i="5" s="1"/>
  <c r="CO2" i="22"/>
  <c r="CM2" i="5" s="1"/>
  <c r="CP2" i="22"/>
  <c r="CN2" i="5" s="1"/>
  <c r="CQ2" i="22"/>
  <c r="CO2" i="5" s="1"/>
  <c r="CR2" i="22"/>
  <c r="CP2" i="5" s="1"/>
  <c r="CS2" i="22"/>
  <c r="CQ2" i="5" s="1"/>
  <c r="CT2" i="22"/>
  <c r="CR2" i="5" s="1"/>
  <c r="CU2" i="22"/>
  <c r="CS2" i="5" s="1"/>
  <c r="CV2" i="22"/>
  <c r="CT2" i="5" s="1"/>
  <c r="CW2" i="22"/>
  <c r="CU2" i="5" s="1"/>
  <c r="CX2" i="22"/>
  <c r="CV2" i="5" s="1"/>
  <c r="CY2" i="22"/>
  <c r="CW2" i="5" s="1"/>
  <c r="CZ2" i="22"/>
  <c r="CX2" i="5" s="1"/>
  <c r="DA2" i="22"/>
  <c r="CY2" i="5" s="1"/>
  <c r="DB2" i="22"/>
  <c r="CZ2" i="5" s="1"/>
  <c r="DC2" i="22"/>
  <c r="DA2" i="5" s="1"/>
  <c r="DD2" i="22"/>
  <c r="DB2" i="5" s="1"/>
  <c r="DE2" i="22"/>
  <c r="DC2" i="5" s="1"/>
  <c r="DF2" i="22"/>
  <c r="DD2" i="5" s="1"/>
  <c r="DG2" i="22"/>
  <c r="DE2" i="5" s="1"/>
  <c r="DH2" i="22"/>
  <c r="DF2" i="5" s="1"/>
  <c r="DI2" i="22"/>
  <c r="DG2" i="5" s="1"/>
  <c r="DJ2" i="22"/>
  <c r="DH2" i="5" s="1"/>
  <c r="DK2" i="22"/>
  <c r="DI2" i="5" s="1"/>
  <c r="DL2" i="22"/>
  <c r="DJ2" i="5" s="1"/>
  <c r="DM2" i="22"/>
  <c r="DK2" i="5" s="1"/>
  <c r="DN2" i="22"/>
  <c r="DL2" i="5" s="1"/>
  <c r="DO2" i="22"/>
  <c r="DM2" i="5" s="1"/>
  <c r="DP2" i="22"/>
  <c r="DN2" i="5" s="1"/>
  <c r="DQ2" i="22"/>
  <c r="DO2" i="5" s="1"/>
  <c r="DR2" i="22"/>
  <c r="DP2" i="5" s="1"/>
  <c r="DS2" i="22"/>
  <c r="DQ2" i="5" s="1"/>
  <c r="DT2" i="22"/>
  <c r="DR2" i="5" s="1"/>
  <c r="DU2" i="22"/>
  <c r="DS2" i="5" s="1"/>
  <c r="DV2" i="22"/>
  <c r="DT2" i="5" s="1"/>
  <c r="DW2" i="22"/>
  <c r="DU2" i="5" s="1"/>
  <c r="DX2" i="22"/>
  <c r="DV2" i="5" s="1"/>
  <c r="DY2" i="22"/>
  <c r="DW2" i="5" s="1"/>
  <c r="DZ2" i="22"/>
  <c r="DX2" i="5" s="1"/>
  <c r="EA2" i="22"/>
  <c r="DY2" i="5" s="1"/>
  <c r="EB2" i="22"/>
  <c r="DZ2" i="5" s="1"/>
  <c r="EC2" i="22"/>
  <c r="EA2" i="5" s="1"/>
  <c r="ED2" i="22"/>
  <c r="EB2" i="5" s="1"/>
  <c r="EE2" i="22"/>
  <c r="EC2" i="5" s="1"/>
  <c r="EF2" i="22"/>
  <c r="ED2" i="5" s="1"/>
  <c r="EG2" i="22"/>
  <c r="EE2" i="5" s="1"/>
  <c r="EH2" i="22"/>
  <c r="EF2" i="5" s="1"/>
  <c r="EI2" i="22"/>
  <c r="EG2" i="5" s="1"/>
  <c r="EJ2" i="22"/>
  <c r="EH2" i="5" s="1"/>
  <c r="EK2" i="22"/>
  <c r="EI2" i="5" s="1"/>
  <c r="EL2" i="22"/>
  <c r="EJ2" i="5" s="1"/>
  <c r="EM2" i="22"/>
  <c r="EK2" i="5" s="1"/>
  <c r="EN2" i="22"/>
  <c r="EL2" i="5" s="1"/>
  <c r="EO2" i="22"/>
  <c r="EM2" i="5" s="1"/>
  <c r="EP2" i="22"/>
  <c r="EN2" i="5" s="1"/>
  <c r="EQ2" i="22"/>
  <c r="EO2" i="5" s="1"/>
  <c r="ER2" i="22"/>
  <c r="EP2" i="5" s="1"/>
  <c r="ES2" i="22"/>
  <c r="EQ2" i="5" s="1"/>
  <c r="ET2" i="22"/>
  <c r="ER2" i="5" s="1"/>
  <c r="EU2" i="22"/>
  <c r="ES2" i="5" s="1"/>
  <c r="EV2" i="22"/>
  <c r="ET2" i="5" s="1"/>
  <c r="EW2" i="22"/>
  <c r="EU2" i="5" s="1"/>
  <c r="EX2" i="22"/>
  <c r="EV2" i="5" s="1"/>
  <c r="EY2" i="22"/>
  <c r="EW2" i="5" s="1"/>
  <c r="EZ2" i="22"/>
  <c r="EX2" i="5" s="1"/>
  <c r="FA2" i="22"/>
  <c r="EY2" i="5" s="1"/>
  <c r="FB2" i="22"/>
  <c r="EZ2" i="5" s="1"/>
  <c r="FC2" i="22"/>
  <c r="FA2" i="5" s="1"/>
  <c r="FD2" i="22"/>
  <c r="FB2" i="5" s="1"/>
  <c r="FE2" i="22"/>
  <c r="FC2" i="5" s="1"/>
  <c r="FF2" i="22"/>
  <c r="FD2" i="5" s="1"/>
  <c r="FG2" i="22"/>
  <c r="FE2" i="5" s="1"/>
  <c r="FH2" i="22"/>
  <c r="FF2" i="5" s="1"/>
  <c r="FI2" i="22"/>
  <c r="FG2" i="5" s="1"/>
  <c r="FJ2" i="22"/>
  <c r="FH2" i="5" s="1"/>
  <c r="FK2" i="22"/>
  <c r="FI2" i="5" s="1"/>
  <c r="FL2" i="22"/>
  <c r="FJ2" i="5" s="1"/>
  <c r="FM2" i="22"/>
  <c r="FK2" i="5" s="1"/>
  <c r="FN2" i="22"/>
  <c r="FL2" i="5" s="1"/>
  <c r="FO2" i="22"/>
  <c r="FM2" i="5" s="1"/>
  <c r="FP2" i="22"/>
  <c r="FN2" i="5" s="1"/>
  <c r="FQ2" i="22"/>
  <c r="FO2" i="5" s="1"/>
  <c r="FR2" i="22"/>
  <c r="FP2" i="5" s="1"/>
  <c r="FS2" i="22"/>
  <c r="FQ2" i="5" s="1"/>
  <c r="FT2" i="22"/>
  <c r="FR2" i="5" s="1"/>
  <c r="FU2" i="22"/>
  <c r="FS2" i="5" s="1"/>
  <c r="FV2" i="22"/>
  <c r="FT2" i="5" s="1"/>
  <c r="FW2" i="22"/>
  <c r="FU2" i="5" s="1"/>
  <c r="FX2" i="22"/>
  <c r="FV2" i="5" s="1"/>
  <c r="FY2" i="22"/>
  <c r="FW2" i="5" s="1"/>
  <c r="FZ2" i="22"/>
  <c r="FX2" i="5" s="1"/>
  <c r="GA2" i="22"/>
  <c r="FY2" i="5" s="1"/>
  <c r="GB2" i="22"/>
  <c r="FZ2" i="5" s="1"/>
  <c r="GC2" i="22"/>
  <c r="GA2" i="5" s="1"/>
  <c r="GD2" i="22"/>
  <c r="GB2" i="5" s="1"/>
  <c r="GE2" i="22"/>
  <c r="GC2" i="5" s="1"/>
  <c r="GF2" i="22"/>
  <c r="GD2" i="5" s="1"/>
  <c r="GG2" i="22"/>
  <c r="GE2" i="5" s="1"/>
  <c r="GH2" i="22"/>
  <c r="GF2" i="5" s="1"/>
  <c r="GI2" i="22"/>
  <c r="GG2" i="5" s="1"/>
  <c r="GJ2" i="22"/>
  <c r="GH2" i="5" s="1"/>
  <c r="GK2" i="22"/>
  <c r="GI2" i="5" s="1"/>
  <c r="GL2" i="22"/>
  <c r="GJ2" i="5" s="1"/>
  <c r="GM2" i="22"/>
  <c r="GK2" i="5" s="1"/>
  <c r="GN2" i="22"/>
  <c r="GL2" i="5" s="1"/>
  <c r="GO2" i="22"/>
  <c r="GM2" i="5" s="1"/>
  <c r="GP2" i="22"/>
  <c r="GN2" i="5" s="1"/>
  <c r="GQ2" i="22"/>
  <c r="GO2" i="5" s="1"/>
  <c r="GR2" i="22"/>
  <c r="GP2" i="5" s="1"/>
  <c r="GS2" i="22"/>
  <c r="GQ2" i="5" s="1"/>
  <c r="GT2" i="22"/>
  <c r="GR2" i="5" s="1"/>
  <c r="GU2" i="22"/>
  <c r="GS2" i="5" s="1"/>
  <c r="GV2" i="22"/>
  <c r="GT2" i="5" s="1"/>
  <c r="GW2" i="22"/>
  <c r="GU2" i="5" s="1"/>
  <c r="GX2" i="22"/>
  <c r="GV2" i="5" s="1"/>
  <c r="GY2" i="22"/>
  <c r="GW2" i="5" s="1"/>
  <c r="GZ2" i="22"/>
  <c r="GX2" i="5" s="1"/>
  <c r="HA2" i="22"/>
  <c r="GY2" i="5" s="1"/>
  <c r="HB2" i="22"/>
  <c r="GZ2" i="5" s="1"/>
  <c r="HC2" i="22"/>
  <c r="HA2" i="5" s="1"/>
  <c r="HD2" i="22"/>
  <c r="HB2" i="5" s="1"/>
  <c r="HE2" i="22"/>
  <c r="HC2" i="5" s="1"/>
  <c r="HF2" i="22"/>
  <c r="HD2" i="5" s="1"/>
  <c r="HG2" i="22"/>
  <c r="HE2" i="5" s="1"/>
  <c r="HH2" i="22"/>
  <c r="HF2" i="5" s="1"/>
  <c r="HI2" i="22"/>
  <c r="HG2" i="5" s="1"/>
  <c r="HJ2" i="22"/>
  <c r="HH2" i="5" s="1"/>
  <c r="HK2" i="22"/>
  <c r="HI2" i="5" s="1"/>
  <c r="HL2" i="22"/>
  <c r="HJ2" i="5" s="1"/>
  <c r="HM2" i="22"/>
  <c r="HK2" i="5" s="1"/>
  <c r="HN2" i="22"/>
  <c r="HL2" i="5" s="1"/>
  <c r="HO2" i="22"/>
  <c r="HM2" i="5" s="1"/>
  <c r="HP2" i="22"/>
  <c r="HN2" i="5" s="1"/>
  <c r="HQ2" i="22"/>
  <c r="HO2" i="5" s="1"/>
  <c r="HR2" i="22"/>
  <c r="HP2" i="5" s="1"/>
  <c r="HS2" i="22"/>
  <c r="HQ2" i="5" s="1"/>
  <c r="HT2" i="22"/>
  <c r="HR2" i="5" s="1"/>
  <c r="HU2" i="22"/>
  <c r="HS2" i="5" s="1"/>
  <c r="HV2" i="22"/>
  <c r="HT2" i="5" s="1"/>
  <c r="HW2" i="22"/>
  <c r="HU2" i="5" s="1"/>
  <c r="HX2" i="22"/>
  <c r="HV2" i="5" s="1"/>
  <c r="HY2" i="22"/>
  <c r="HW2" i="5" s="1"/>
  <c r="HZ2" i="22"/>
  <c r="HX2" i="5" s="1"/>
  <c r="IA2" i="22"/>
  <c r="HY2" i="5" s="1"/>
  <c r="IB2" i="22"/>
  <c r="HZ2" i="5" s="1"/>
  <c r="IC2" i="22"/>
  <c r="IA2" i="5" s="1"/>
  <c r="ID2" i="22"/>
  <c r="IB2" i="5" s="1"/>
  <c r="IE2" i="22"/>
  <c r="IC2" i="5" s="1"/>
  <c r="IF2" i="22"/>
  <c r="ID2" i="5" s="1"/>
  <c r="IG2" i="22"/>
  <c r="IE2" i="5" s="1"/>
  <c r="IH2" i="22"/>
  <c r="IF2" i="5" s="1"/>
  <c r="II2" i="22"/>
  <c r="IG2" i="5" s="1"/>
  <c r="IJ2" i="22"/>
  <c r="IH2" i="5" s="1"/>
  <c r="IK2" i="22"/>
  <c r="II2" i="5" s="1"/>
  <c r="IL2" i="22"/>
  <c r="IJ2" i="5" s="1"/>
  <c r="IM2" i="22"/>
  <c r="IK2" i="5" s="1"/>
  <c r="IN2" i="22"/>
  <c r="IL2" i="5" s="1"/>
  <c r="IO2" i="22"/>
  <c r="IM2" i="5" s="1"/>
  <c r="IP2" i="22"/>
  <c r="IN2" i="5" s="1"/>
  <c r="IQ2" i="22"/>
  <c r="IO2" i="5" s="1"/>
  <c r="IR2" i="22"/>
  <c r="IP2" i="5" s="1"/>
  <c r="IS2" i="22"/>
  <c r="IQ2" i="5" s="1"/>
  <c r="IT2" i="22"/>
  <c r="IR2" i="5" s="1"/>
  <c r="IU2" i="22"/>
  <c r="IS2" i="5" s="1"/>
  <c r="IV2" i="22"/>
  <c r="IT2" i="5" s="1"/>
  <c r="IW2" i="22"/>
  <c r="IU2" i="5" s="1"/>
  <c r="IX2" i="22"/>
  <c r="IV2" i="5" s="1"/>
  <c r="IY2" i="22"/>
  <c r="IW2" i="5" s="1"/>
  <c r="IZ2" i="22"/>
  <c r="IX2" i="5" s="1"/>
  <c r="JA2" i="22"/>
  <c r="IY2" i="5" s="1"/>
  <c r="JB2" i="22"/>
  <c r="IZ2" i="5" s="1"/>
  <c r="JC2" i="22"/>
  <c r="JA2" i="5" s="1"/>
  <c r="JD2" i="22"/>
  <c r="JB2" i="5" s="1"/>
  <c r="JE2" i="22"/>
  <c r="JC2" i="5" s="1"/>
  <c r="JF2" i="22"/>
  <c r="JD2" i="5" s="1"/>
  <c r="JG2" i="22"/>
  <c r="JE2" i="5" s="1"/>
  <c r="JH2" i="22"/>
  <c r="JF2" i="5" s="1"/>
  <c r="JI2" i="22"/>
  <c r="JG2" i="5" s="1"/>
  <c r="JJ2" i="22"/>
  <c r="JH2" i="5" s="1"/>
  <c r="JK2" i="22"/>
  <c r="JI2" i="5" s="1"/>
  <c r="JL2" i="22"/>
  <c r="JJ2" i="5" s="1"/>
  <c r="JM2" i="22"/>
  <c r="JK2" i="5" s="1"/>
  <c r="JN2" i="22"/>
  <c r="JL2" i="5" s="1"/>
  <c r="JO2" i="22"/>
  <c r="JM2" i="5" s="1"/>
  <c r="JP2" i="22"/>
  <c r="JN2" i="5" s="1"/>
  <c r="JQ2" i="22"/>
  <c r="JO2" i="5" s="1"/>
  <c r="JR2" i="22"/>
  <c r="JP2" i="5" s="1"/>
  <c r="JS2" i="22"/>
  <c r="JQ2" i="5" s="1"/>
  <c r="JT2" i="22"/>
  <c r="JR2" i="5" s="1"/>
  <c r="JU2" i="22"/>
  <c r="JS2" i="5" s="1"/>
  <c r="JV2" i="22"/>
  <c r="JT2" i="5" s="1"/>
  <c r="JW2" i="22"/>
  <c r="JU2" i="5" s="1"/>
  <c r="JX2" i="22"/>
  <c r="JV2" i="5" s="1"/>
  <c r="JY2" i="22"/>
  <c r="JW2" i="5" s="1"/>
  <c r="JZ2" i="22"/>
  <c r="JX2" i="5" s="1"/>
  <c r="KA2" i="22"/>
  <c r="JY2" i="5" s="1"/>
  <c r="KB2" i="22"/>
  <c r="JZ2" i="5" s="1"/>
  <c r="KC2" i="22"/>
  <c r="KA2" i="5" s="1"/>
  <c r="KD2" i="22"/>
  <c r="KB2" i="5" s="1"/>
  <c r="KE2" i="22"/>
  <c r="KC2" i="5" s="1"/>
  <c r="KF2" i="22"/>
  <c r="KD2" i="5" s="1"/>
  <c r="KG2" i="22"/>
  <c r="KE2" i="5" s="1"/>
  <c r="KH2" i="22"/>
  <c r="KF2" i="5" s="1"/>
  <c r="KI2" i="22"/>
  <c r="KG2" i="5" s="1"/>
  <c r="KJ2" i="22"/>
  <c r="KH2" i="5" s="1"/>
  <c r="KK2" i="22"/>
  <c r="KI2" i="5" s="1"/>
  <c r="KL2" i="22"/>
  <c r="KJ2" i="5" s="1"/>
  <c r="KM2" i="22"/>
  <c r="KK2" i="5" s="1"/>
  <c r="KN2" i="22"/>
  <c r="KL2" i="5" s="1"/>
  <c r="KO2" i="22"/>
  <c r="KM2" i="5" s="1"/>
  <c r="KP2" i="22"/>
  <c r="KN2" i="5" s="1"/>
  <c r="KQ2" i="22"/>
  <c r="KO2" i="5" s="1"/>
  <c r="KR2" i="22"/>
  <c r="KP2" i="5" s="1"/>
  <c r="KS2" i="22"/>
  <c r="KQ2" i="5" s="1"/>
  <c r="KT2" i="22"/>
  <c r="KR2" i="5" s="1"/>
  <c r="KU2" i="22"/>
  <c r="KS2" i="5" s="1"/>
  <c r="KV2" i="22"/>
  <c r="KT2" i="5" s="1"/>
  <c r="KW2" i="22"/>
  <c r="KU2" i="5" s="1"/>
  <c r="KX2" i="22"/>
  <c r="KV2" i="5" s="1"/>
  <c r="KY2" i="22"/>
  <c r="KW2" i="5" s="1"/>
  <c r="KZ2" i="22"/>
  <c r="KX2" i="5" s="1"/>
  <c r="LA2" i="22"/>
  <c r="KY2" i="5" s="1"/>
  <c r="LB2" i="22"/>
  <c r="KZ2" i="5" s="1"/>
  <c r="LC2" i="22"/>
  <c r="LA2" i="5" s="1"/>
  <c r="LD2" i="22"/>
  <c r="LB2" i="5" s="1"/>
  <c r="LE2" i="22"/>
  <c r="LC2" i="5" s="1"/>
  <c r="LF2" i="22"/>
  <c r="LD2" i="5" s="1"/>
  <c r="LG2" i="22"/>
  <c r="LE2" i="5" s="1"/>
  <c r="LH2" i="22"/>
  <c r="LF2" i="5" s="1"/>
  <c r="LI2" i="22"/>
  <c r="LG2" i="5" s="1"/>
  <c r="LJ2" i="22"/>
  <c r="LH2" i="5" s="1"/>
  <c r="LK2" i="22"/>
  <c r="LI2" i="5" s="1"/>
  <c r="LL2" i="22"/>
  <c r="LJ2" i="5" s="1"/>
  <c r="LM2" i="22"/>
  <c r="LK2" i="5" s="1"/>
  <c r="LN2" i="22"/>
  <c r="LL2" i="5" s="1"/>
  <c r="LO2" i="22"/>
  <c r="LM2" i="5" s="1"/>
  <c r="LP2" i="22"/>
  <c r="LN2" i="5" s="1"/>
  <c r="LQ2" i="22"/>
  <c r="LO2" i="5" s="1"/>
  <c r="LR2" i="22"/>
  <c r="LP2" i="5" s="1"/>
  <c r="LS2" i="22"/>
  <c r="LQ2" i="5" s="1"/>
  <c r="LT2" i="22"/>
  <c r="LR2" i="5" s="1"/>
  <c r="LU2" i="22"/>
  <c r="LS2" i="5" s="1"/>
  <c r="LV2" i="22"/>
  <c r="LT2" i="5" s="1"/>
  <c r="LW2" i="22"/>
  <c r="LU2" i="5" s="1"/>
  <c r="LX2" i="22"/>
  <c r="LV2" i="5" s="1"/>
  <c r="LY2" i="22"/>
  <c r="LW2" i="5" s="1"/>
  <c r="LZ2" i="22"/>
  <c r="LX2" i="5" s="1"/>
  <c r="MA2" i="22"/>
  <c r="LY2" i="5" s="1"/>
  <c r="MB2" i="22"/>
  <c r="LZ2" i="5" s="1"/>
  <c r="MC2" i="22"/>
  <c r="MA2" i="5" s="1"/>
  <c r="MD2" i="22"/>
  <c r="MB2" i="5" s="1"/>
  <c r="ME2" i="22"/>
  <c r="MC2" i="5" s="1"/>
  <c r="MF2" i="22"/>
  <c r="MD2" i="5" s="1"/>
  <c r="MG2" i="22"/>
  <c r="ME2" i="5" s="1"/>
  <c r="MH2" i="22"/>
  <c r="MF2" i="5" s="1"/>
  <c r="MI2" i="22"/>
  <c r="MG2" i="5" s="1"/>
  <c r="MJ2" i="22"/>
  <c r="MH2" i="5" s="1"/>
  <c r="MK2" i="22"/>
  <c r="MI2" i="5" s="1"/>
  <c r="ML2" i="22"/>
  <c r="MJ2" i="5" s="1"/>
  <c r="MM2" i="22"/>
  <c r="MK2" i="5" s="1"/>
  <c r="MN2" i="22"/>
  <c r="ML2" i="5" s="1"/>
  <c r="MO2" i="22"/>
  <c r="MM2" i="5" s="1"/>
  <c r="MP2" i="22"/>
  <c r="MN2" i="5" s="1"/>
  <c r="MQ2" i="22"/>
  <c r="MO2" i="5" s="1"/>
  <c r="MR2" i="22"/>
  <c r="MP2" i="5" s="1"/>
  <c r="MS2" i="22"/>
  <c r="MQ2" i="5" s="1"/>
  <c r="MT2" i="22"/>
  <c r="MR2" i="5" s="1"/>
  <c r="MU2" i="22"/>
  <c r="MS2" i="5" s="1"/>
  <c r="MV2" i="22"/>
  <c r="MT2" i="5" s="1"/>
  <c r="MW2" i="22"/>
  <c r="MU2" i="5" s="1"/>
  <c r="MX2" i="22"/>
  <c r="MV2" i="5" s="1"/>
  <c r="MY2" i="22"/>
  <c r="MW2" i="5" s="1"/>
  <c r="MZ2" i="22"/>
  <c r="MX2" i="5" s="1"/>
  <c r="NA2" i="22"/>
  <c r="MY2" i="5" s="1"/>
  <c r="NB2" i="22"/>
  <c r="MZ2" i="5" s="1"/>
  <c r="NC2" i="22"/>
  <c r="NA2" i="5" s="1"/>
  <c r="ND2" i="22"/>
  <c r="NB2" i="5" s="1"/>
  <c r="NE2" i="22"/>
  <c r="NC2" i="5" s="1"/>
  <c r="NF2" i="22"/>
  <c r="ND2" i="5" s="1"/>
  <c r="NG2" i="22"/>
  <c r="NE2" i="5" s="1"/>
  <c r="NH2" i="22"/>
  <c r="NF2" i="5" s="1"/>
  <c r="NI2" i="22"/>
  <c r="NG2" i="5" s="1"/>
  <c r="NJ2" i="22"/>
  <c r="NH2" i="5" s="1"/>
  <c r="NK2" i="22"/>
  <c r="NI2" i="5" s="1"/>
  <c r="NL2" i="22"/>
  <c r="NJ2" i="5" s="1"/>
  <c r="NM2" i="22"/>
  <c r="NK2" i="5" s="1"/>
  <c r="NN2" i="22"/>
  <c r="NL2" i="5" s="1"/>
  <c r="NO2" i="22"/>
  <c r="NM2" i="5" s="1"/>
  <c r="NP2" i="22"/>
  <c r="NN2" i="5" s="1"/>
  <c r="NQ2" i="22"/>
  <c r="NO2" i="5" s="1"/>
  <c r="NR2" i="22"/>
  <c r="NP2" i="5" s="1"/>
  <c r="NS2" i="22"/>
  <c r="NQ2" i="5" s="1"/>
  <c r="NT2" i="22"/>
  <c r="NR2" i="5" s="1"/>
  <c r="NU2" i="22"/>
  <c r="NS2" i="5" s="1"/>
  <c r="NV2" i="22"/>
  <c r="NT2" i="5" s="1"/>
  <c r="NW2" i="22"/>
  <c r="NU2" i="5" s="1"/>
  <c r="NX2" i="22"/>
  <c r="NV2" i="5" s="1"/>
  <c r="NY2" i="22"/>
  <c r="NW2" i="5" s="1"/>
  <c r="NZ2" i="22"/>
  <c r="OA2" i="22"/>
  <c r="OB2" i="22"/>
  <c r="OC2" i="22"/>
  <c r="OD2" i="22"/>
  <c r="OE2" i="22"/>
  <c r="OF2" i="22"/>
  <c r="OG2" i="22"/>
  <c r="OH2" i="22"/>
  <c r="OI2" i="22"/>
  <c r="OJ2" i="22"/>
  <c r="OK2" i="22"/>
  <c r="OL2" i="22"/>
  <c r="OM2" i="22"/>
  <c r="ON2" i="22"/>
  <c r="OO2" i="22"/>
  <c r="OP2" i="22"/>
  <c r="OQ2" i="22"/>
  <c r="OR2" i="22"/>
  <c r="OS2" i="22"/>
  <c r="OT2" i="22"/>
  <c r="OU2" i="22"/>
  <c r="OV2" i="22"/>
  <c r="OW2" i="22"/>
  <c r="OX2" i="22"/>
  <c r="OY2" i="22"/>
  <c r="OZ2" i="22"/>
  <c r="PA2" i="22"/>
  <c r="PB2" i="22"/>
  <c r="PC2" i="22"/>
  <c r="PD2" i="22"/>
  <c r="PE2" i="22"/>
  <c r="PF2" i="22"/>
  <c r="PG2" i="22"/>
  <c r="PH2" i="22"/>
  <c r="PI2" i="22"/>
  <c r="PJ2" i="22"/>
  <c r="PK2" i="22"/>
  <c r="PL2" i="22"/>
  <c r="PM2" i="22"/>
  <c r="PN2" i="22"/>
  <c r="PO2" i="22"/>
  <c r="PP2" i="22"/>
  <c r="PQ2" i="22"/>
  <c r="PR2" i="22"/>
  <c r="PS2" i="22"/>
  <c r="PT2" i="22"/>
  <c r="PU2" i="22"/>
  <c r="PV2" i="22"/>
  <c r="PW2" i="22"/>
  <c r="PX2" i="22"/>
  <c r="PY2" i="22"/>
  <c r="PZ2" i="22"/>
  <c r="QA2" i="22"/>
  <c r="QB2" i="22"/>
  <c r="QC2" i="22"/>
  <c r="QD2" i="22"/>
  <c r="QE2" i="22"/>
  <c r="QF2" i="22"/>
  <c r="QG2" i="22"/>
  <c r="QH2" i="22"/>
  <c r="QI2" i="22"/>
  <c r="QJ2" i="22"/>
  <c r="QK2" i="22"/>
  <c r="QL2" i="22"/>
  <c r="QM2" i="22"/>
  <c r="QN2" i="22"/>
  <c r="QO2" i="22"/>
  <c r="QP2" i="22"/>
  <c r="QQ2" i="22"/>
  <c r="QR2" i="22"/>
  <c r="QS2" i="22"/>
  <c r="QT2" i="22"/>
  <c r="QU2" i="22"/>
  <c r="QV2" i="22"/>
  <c r="QW2" i="22"/>
  <c r="QX2" i="22"/>
  <c r="QY2" i="22"/>
  <c r="QZ2" i="22"/>
  <c r="RA2" i="22"/>
  <c r="RB2" i="22"/>
  <c r="RC2" i="22"/>
  <c r="RD2" i="22"/>
  <c r="RE2" i="22"/>
  <c r="RF2" i="22"/>
  <c r="RG2" i="22"/>
  <c r="RH2" i="22"/>
  <c r="RI2" i="22"/>
  <c r="RJ2" i="22"/>
  <c r="RK2" i="22"/>
  <c r="RL2" i="22"/>
  <c r="RM2" i="22"/>
  <c r="RN2" i="22"/>
  <c r="RO2" i="22"/>
  <c r="RP2" i="22"/>
  <c r="RQ2" i="22"/>
  <c r="RR2" i="22"/>
  <c r="RS2" i="22"/>
  <c r="RT2" i="22"/>
  <c r="RU2" i="22"/>
  <c r="RV2" i="22"/>
  <c r="RW2" i="22"/>
  <c r="RX2" i="22"/>
  <c r="RY2" i="22"/>
  <c r="RZ2" i="22"/>
  <c r="SA2" i="22"/>
  <c r="SB2" i="22"/>
  <c r="SC2" i="22"/>
  <c r="SD2" i="22"/>
  <c r="SE2" i="22"/>
  <c r="SF2" i="22"/>
  <c r="SG2" i="22"/>
  <c r="SH2" i="22"/>
  <c r="SI2" i="22"/>
  <c r="SJ2" i="22"/>
  <c r="SK2" i="22"/>
  <c r="SL2" i="22"/>
  <c r="SM2" i="22"/>
  <c r="SN2" i="22"/>
  <c r="SO2" i="22"/>
  <c r="SP2" i="22"/>
  <c r="W3" i="22"/>
  <c r="U3" i="5" s="1"/>
  <c r="X3" i="22"/>
  <c r="V3" i="5" s="1"/>
  <c r="Y3" i="22"/>
  <c r="W3" i="5" s="1"/>
  <c r="Z3" i="22"/>
  <c r="X3" i="5" s="1"/>
  <c r="AA3" i="22"/>
  <c r="Y3" i="5" s="1"/>
  <c r="AB3" i="22"/>
  <c r="Z3" i="5" s="1"/>
  <c r="AC3" i="22"/>
  <c r="AA3" i="5" s="1"/>
  <c r="AD3" i="22"/>
  <c r="AB3" i="5" s="1"/>
  <c r="AE3" i="22"/>
  <c r="AC3" i="5" s="1"/>
  <c r="AF3" i="22"/>
  <c r="AD3" i="5" s="1"/>
  <c r="AG3" i="22"/>
  <c r="AE3" i="5" s="1"/>
  <c r="AE8" i="1" s="1"/>
  <c r="AH3" i="22"/>
  <c r="AF3" i="5" s="1"/>
  <c r="AI3" i="22"/>
  <c r="AG3" i="5" s="1"/>
  <c r="AJ3" i="22"/>
  <c r="AH3" i="5" s="1"/>
  <c r="AK3" i="22"/>
  <c r="AI3" i="5" s="1"/>
  <c r="AL3" i="22"/>
  <c r="AJ3" i="5" s="1"/>
  <c r="AM3" i="22"/>
  <c r="AK3" i="5" s="1"/>
  <c r="AN3" i="22"/>
  <c r="AL3" i="5" s="1"/>
  <c r="AO3" i="22"/>
  <c r="AM3" i="5" s="1"/>
  <c r="AP3" i="22"/>
  <c r="AN3" i="5" s="1"/>
  <c r="AQ3" i="22"/>
  <c r="AO3" i="5" s="1"/>
  <c r="AR3" i="22"/>
  <c r="AP3" i="5" s="1"/>
  <c r="AS3" i="22"/>
  <c r="AQ3" i="5" s="1"/>
  <c r="AT3" i="22"/>
  <c r="AR3" i="5" s="1"/>
  <c r="AU3" i="22"/>
  <c r="AS3" i="5" s="1"/>
  <c r="AV3" i="22"/>
  <c r="AT3" i="5" s="1"/>
  <c r="AW3" i="22"/>
  <c r="AU3" i="5" s="1"/>
  <c r="AX3" i="22"/>
  <c r="AV3" i="5" s="1"/>
  <c r="AY3" i="22"/>
  <c r="AW3" i="5" s="1"/>
  <c r="AZ3" i="22"/>
  <c r="AX3" i="5" s="1"/>
  <c r="BA3" i="22"/>
  <c r="AY3" i="5" s="1"/>
  <c r="BB3" i="22"/>
  <c r="AZ3" i="5" s="1"/>
  <c r="BC3" i="22"/>
  <c r="BA3" i="5" s="1"/>
  <c r="BD3" i="22"/>
  <c r="BB3" i="5" s="1"/>
  <c r="BE3" i="22"/>
  <c r="BC3" i="5" s="1"/>
  <c r="BF3" i="22"/>
  <c r="BD3" i="5" s="1"/>
  <c r="BG3" i="22"/>
  <c r="BE3" i="5" s="1"/>
  <c r="BH3" i="22"/>
  <c r="BF3" i="5" s="1"/>
  <c r="BI3" i="22"/>
  <c r="BG3" i="5" s="1"/>
  <c r="BJ3" i="22"/>
  <c r="BH3" i="5" s="1"/>
  <c r="BK3" i="22"/>
  <c r="BI3" i="5" s="1"/>
  <c r="BL3" i="22"/>
  <c r="BJ3" i="5" s="1"/>
  <c r="BM3" i="22"/>
  <c r="BK3" i="5" s="1"/>
  <c r="BN3" i="22"/>
  <c r="BL3" i="5" s="1"/>
  <c r="BO3" i="22"/>
  <c r="BM3" i="5" s="1"/>
  <c r="BP3" i="22"/>
  <c r="BN3" i="5" s="1"/>
  <c r="BQ3" i="22"/>
  <c r="BO3" i="5" s="1"/>
  <c r="BR3" i="22"/>
  <c r="BP3" i="5" s="1"/>
  <c r="BS3" i="22"/>
  <c r="BQ3" i="5" s="1"/>
  <c r="BT3" i="22"/>
  <c r="BR3" i="5" s="1"/>
  <c r="BU3" i="22"/>
  <c r="BS3" i="5" s="1"/>
  <c r="BV3" i="22"/>
  <c r="BT3" i="5" s="1"/>
  <c r="BW3" i="22"/>
  <c r="BU3" i="5" s="1"/>
  <c r="BX3" i="22"/>
  <c r="BV3" i="5" s="1"/>
  <c r="BY3" i="22"/>
  <c r="BW3" i="5" s="1"/>
  <c r="BZ3" i="22"/>
  <c r="BX3" i="5" s="1"/>
  <c r="CA3" i="22"/>
  <c r="BY3" i="5" s="1"/>
  <c r="CB3" i="22"/>
  <c r="BZ3" i="5" s="1"/>
  <c r="CC3" i="22"/>
  <c r="CA3" i="5" s="1"/>
  <c r="CD3" i="22"/>
  <c r="CB3" i="5" s="1"/>
  <c r="CE3" i="22"/>
  <c r="CC3" i="5" s="1"/>
  <c r="CF3" i="22"/>
  <c r="CD3" i="5" s="1"/>
  <c r="CG3" i="22"/>
  <c r="CE3" i="5" s="1"/>
  <c r="CH3" i="22"/>
  <c r="CF3" i="5" s="1"/>
  <c r="CI3" i="22"/>
  <c r="CG3" i="5" s="1"/>
  <c r="CJ3" i="22"/>
  <c r="CH3" i="5" s="1"/>
  <c r="CK3" i="22"/>
  <c r="CI3" i="5" s="1"/>
  <c r="CL3" i="22"/>
  <c r="CJ3" i="5" s="1"/>
  <c r="CM3" i="22"/>
  <c r="CK3" i="5" s="1"/>
  <c r="CN3" i="22"/>
  <c r="CL3" i="5" s="1"/>
  <c r="CO3" i="22"/>
  <c r="CM3" i="5" s="1"/>
  <c r="CP3" i="22"/>
  <c r="CN3" i="5" s="1"/>
  <c r="CQ3" i="22"/>
  <c r="CO3" i="5" s="1"/>
  <c r="CR3" i="22"/>
  <c r="CP3" i="5" s="1"/>
  <c r="CS3" i="22"/>
  <c r="CQ3" i="5" s="1"/>
  <c r="CT3" i="22"/>
  <c r="CR3" i="5" s="1"/>
  <c r="CU3" i="22"/>
  <c r="CS3" i="5" s="1"/>
  <c r="CV3" i="22"/>
  <c r="CT3" i="5" s="1"/>
  <c r="CW3" i="22"/>
  <c r="CU3" i="5" s="1"/>
  <c r="CX3" i="22"/>
  <c r="CV3" i="5" s="1"/>
  <c r="CY3" i="22"/>
  <c r="CW3" i="5" s="1"/>
  <c r="CZ3" i="22"/>
  <c r="CX3" i="5" s="1"/>
  <c r="DA3" i="22"/>
  <c r="CY3" i="5" s="1"/>
  <c r="DB3" i="22"/>
  <c r="CZ3" i="5" s="1"/>
  <c r="DC3" i="22"/>
  <c r="DA3" i="5" s="1"/>
  <c r="DD3" i="22"/>
  <c r="DB3" i="5" s="1"/>
  <c r="DE3" i="22"/>
  <c r="DC3" i="5" s="1"/>
  <c r="DF3" i="22"/>
  <c r="DD3" i="5" s="1"/>
  <c r="DG3" i="22"/>
  <c r="DE3" i="5" s="1"/>
  <c r="DH3" i="22"/>
  <c r="DF3" i="5" s="1"/>
  <c r="DI3" i="22"/>
  <c r="DG3" i="5" s="1"/>
  <c r="DJ3" i="22"/>
  <c r="DH3" i="5" s="1"/>
  <c r="DK3" i="22"/>
  <c r="DI3" i="5" s="1"/>
  <c r="DL3" i="22"/>
  <c r="DJ3" i="5" s="1"/>
  <c r="DM3" i="22"/>
  <c r="DK3" i="5" s="1"/>
  <c r="DN3" i="22"/>
  <c r="DL3" i="5" s="1"/>
  <c r="DO3" i="22"/>
  <c r="DM3" i="5" s="1"/>
  <c r="DP3" i="22"/>
  <c r="DN3" i="5" s="1"/>
  <c r="DQ3" i="22"/>
  <c r="DO3" i="5" s="1"/>
  <c r="DR3" i="22"/>
  <c r="DP3" i="5" s="1"/>
  <c r="DS3" i="22"/>
  <c r="DQ3" i="5" s="1"/>
  <c r="DT3" i="22"/>
  <c r="DR3" i="5" s="1"/>
  <c r="DU3" i="22"/>
  <c r="DS3" i="5" s="1"/>
  <c r="DV3" i="22"/>
  <c r="DT3" i="5" s="1"/>
  <c r="DW3" i="22"/>
  <c r="DU3" i="5" s="1"/>
  <c r="DX3" i="22"/>
  <c r="DV3" i="5" s="1"/>
  <c r="DY3" i="22"/>
  <c r="DW3" i="5" s="1"/>
  <c r="DZ3" i="22"/>
  <c r="DX3" i="5" s="1"/>
  <c r="EA3" i="22"/>
  <c r="DY3" i="5" s="1"/>
  <c r="EB3" i="22"/>
  <c r="DZ3" i="5" s="1"/>
  <c r="EC3" i="22"/>
  <c r="EA3" i="5" s="1"/>
  <c r="ED3" i="22"/>
  <c r="EB3" i="5" s="1"/>
  <c r="EE3" i="22"/>
  <c r="EC3" i="5" s="1"/>
  <c r="EF3" i="22"/>
  <c r="ED3" i="5" s="1"/>
  <c r="EG3" i="22"/>
  <c r="EE3" i="5" s="1"/>
  <c r="EH3" i="22"/>
  <c r="EF3" i="5" s="1"/>
  <c r="EI3" i="22"/>
  <c r="EG3" i="5" s="1"/>
  <c r="EJ3" i="22"/>
  <c r="EH3" i="5" s="1"/>
  <c r="EK3" i="22"/>
  <c r="EI3" i="5" s="1"/>
  <c r="EL3" i="22"/>
  <c r="EJ3" i="5" s="1"/>
  <c r="EM3" i="22"/>
  <c r="EK3" i="5" s="1"/>
  <c r="EN3" i="22"/>
  <c r="EL3" i="5" s="1"/>
  <c r="EO3" i="22"/>
  <c r="EM3" i="5" s="1"/>
  <c r="EP3" i="22"/>
  <c r="EN3" i="5" s="1"/>
  <c r="EQ3" i="22"/>
  <c r="EO3" i="5" s="1"/>
  <c r="ER3" i="22"/>
  <c r="EP3" i="5" s="1"/>
  <c r="ES3" i="22"/>
  <c r="EQ3" i="5" s="1"/>
  <c r="ET3" i="22"/>
  <c r="ER3" i="5" s="1"/>
  <c r="EU3" i="22"/>
  <c r="ES3" i="5" s="1"/>
  <c r="EV3" i="22"/>
  <c r="ET3" i="5" s="1"/>
  <c r="EW3" i="22"/>
  <c r="EU3" i="5" s="1"/>
  <c r="EX3" i="22"/>
  <c r="EV3" i="5" s="1"/>
  <c r="EY3" i="22"/>
  <c r="EW3" i="5" s="1"/>
  <c r="EZ3" i="22"/>
  <c r="EX3" i="5" s="1"/>
  <c r="FA3" i="22"/>
  <c r="EY3" i="5" s="1"/>
  <c r="FB3" i="22"/>
  <c r="EZ3" i="5" s="1"/>
  <c r="FC3" i="22"/>
  <c r="FA3" i="5" s="1"/>
  <c r="FD3" i="22"/>
  <c r="FB3" i="5" s="1"/>
  <c r="FE3" i="22"/>
  <c r="FC3" i="5" s="1"/>
  <c r="FF3" i="22"/>
  <c r="FD3" i="5" s="1"/>
  <c r="FG3" i="22"/>
  <c r="FE3" i="5" s="1"/>
  <c r="FH3" i="22"/>
  <c r="FF3" i="5" s="1"/>
  <c r="FI3" i="22"/>
  <c r="FG3" i="5" s="1"/>
  <c r="FJ3" i="22"/>
  <c r="FH3" i="5" s="1"/>
  <c r="FK3" i="22"/>
  <c r="FI3" i="5" s="1"/>
  <c r="FL3" i="22"/>
  <c r="FJ3" i="5" s="1"/>
  <c r="FM3" i="22"/>
  <c r="FK3" i="5" s="1"/>
  <c r="FN3" i="22"/>
  <c r="FL3" i="5" s="1"/>
  <c r="FO3" i="22"/>
  <c r="FM3" i="5" s="1"/>
  <c r="FP3" i="22"/>
  <c r="FN3" i="5" s="1"/>
  <c r="FQ3" i="22"/>
  <c r="FO3" i="5" s="1"/>
  <c r="FR3" i="22"/>
  <c r="FP3" i="5" s="1"/>
  <c r="FS3" i="22"/>
  <c r="FQ3" i="5" s="1"/>
  <c r="FT3" i="22"/>
  <c r="FR3" i="5" s="1"/>
  <c r="FU3" i="22"/>
  <c r="FS3" i="5" s="1"/>
  <c r="FV3" i="22"/>
  <c r="FT3" i="5" s="1"/>
  <c r="FW3" i="22"/>
  <c r="FU3" i="5" s="1"/>
  <c r="FX3" i="22"/>
  <c r="FV3" i="5" s="1"/>
  <c r="FY3" i="22"/>
  <c r="FW3" i="5" s="1"/>
  <c r="FZ3" i="22"/>
  <c r="FX3" i="5" s="1"/>
  <c r="GA3" i="22"/>
  <c r="FY3" i="5" s="1"/>
  <c r="GB3" i="22"/>
  <c r="FZ3" i="5" s="1"/>
  <c r="GC3" i="22"/>
  <c r="GA3" i="5" s="1"/>
  <c r="GD3" i="22"/>
  <c r="GB3" i="5" s="1"/>
  <c r="GE3" i="22"/>
  <c r="GC3" i="5" s="1"/>
  <c r="GF3" i="22"/>
  <c r="GD3" i="5" s="1"/>
  <c r="GG3" i="22"/>
  <c r="GE3" i="5" s="1"/>
  <c r="GH3" i="22"/>
  <c r="GF3" i="5" s="1"/>
  <c r="GI3" i="22"/>
  <c r="GG3" i="5" s="1"/>
  <c r="GJ3" i="22"/>
  <c r="GH3" i="5" s="1"/>
  <c r="GK3" i="22"/>
  <c r="GI3" i="5" s="1"/>
  <c r="GL3" i="22"/>
  <c r="GJ3" i="5" s="1"/>
  <c r="GM3" i="22"/>
  <c r="GK3" i="5" s="1"/>
  <c r="GN3" i="22"/>
  <c r="GL3" i="5" s="1"/>
  <c r="GO3" i="22"/>
  <c r="GM3" i="5" s="1"/>
  <c r="GP3" i="22"/>
  <c r="GN3" i="5" s="1"/>
  <c r="GQ3" i="22"/>
  <c r="GO3" i="5" s="1"/>
  <c r="GR3" i="22"/>
  <c r="GP3" i="5" s="1"/>
  <c r="GS3" i="22"/>
  <c r="GQ3" i="5" s="1"/>
  <c r="GT3" i="22"/>
  <c r="GR3" i="5" s="1"/>
  <c r="GU3" i="22"/>
  <c r="GS3" i="5" s="1"/>
  <c r="GV3" i="22"/>
  <c r="GT3" i="5" s="1"/>
  <c r="GW3" i="22"/>
  <c r="GU3" i="5" s="1"/>
  <c r="GX3" i="22"/>
  <c r="GV3" i="5" s="1"/>
  <c r="GY3" i="22"/>
  <c r="GW3" i="5" s="1"/>
  <c r="GZ3" i="22"/>
  <c r="GX3" i="5" s="1"/>
  <c r="HA3" i="22"/>
  <c r="GY3" i="5" s="1"/>
  <c r="HB3" i="22"/>
  <c r="GZ3" i="5" s="1"/>
  <c r="HC3" i="22"/>
  <c r="HA3" i="5" s="1"/>
  <c r="HD3" i="22"/>
  <c r="HB3" i="5" s="1"/>
  <c r="HE3" i="22"/>
  <c r="HC3" i="5" s="1"/>
  <c r="HF3" i="22"/>
  <c r="HD3" i="5" s="1"/>
  <c r="HG3" i="22"/>
  <c r="HE3" i="5" s="1"/>
  <c r="HH3" i="22"/>
  <c r="HF3" i="5" s="1"/>
  <c r="HI3" i="22"/>
  <c r="HG3" i="5" s="1"/>
  <c r="HJ3" i="22"/>
  <c r="HH3" i="5" s="1"/>
  <c r="HK3" i="22"/>
  <c r="HI3" i="5" s="1"/>
  <c r="HL3" i="22"/>
  <c r="HJ3" i="5" s="1"/>
  <c r="HM3" i="22"/>
  <c r="HK3" i="5" s="1"/>
  <c r="HN3" i="22"/>
  <c r="HL3" i="5" s="1"/>
  <c r="HO3" i="22"/>
  <c r="HM3" i="5" s="1"/>
  <c r="HP3" i="22"/>
  <c r="HN3" i="5" s="1"/>
  <c r="HQ3" i="22"/>
  <c r="HO3" i="5" s="1"/>
  <c r="HR3" i="22"/>
  <c r="HP3" i="5" s="1"/>
  <c r="HS3" i="22"/>
  <c r="HQ3" i="5" s="1"/>
  <c r="HT3" i="22"/>
  <c r="HR3" i="5" s="1"/>
  <c r="HU3" i="22"/>
  <c r="HS3" i="5" s="1"/>
  <c r="HV3" i="22"/>
  <c r="HT3" i="5" s="1"/>
  <c r="HW3" i="22"/>
  <c r="HU3" i="5" s="1"/>
  <c r="HX3" i="22"/>
  <c r="HV3" i="5" s="1"/>
  <c r="HY3" i="22"/>
  <c r="HW3" i="5" s="1"/>
  <c r="HZ3" i="22"/>
  <c r="HX3" i="5" s="1"/>
  <c r="IA3" i="22"/>
  <c r="HY3" i="5" s="1"/>
  <c r="IB3" i="22"/>
  <c r="HZ3" i="5" s="1"/>
  <c r="IC3" i="22"/>
  <c r="IA3" i="5" s="1"/>
  <c r="ID3" i="22"/>
  <c r="IB3" i="5" s="1"/>
  <c r="IE3" i="22"/>
  <c r="IC3" i="5" s="1"/>
  <c r="IF3" i="22"/>
  <c r="ID3" i="5" s="1"/>
  <c r="IG3" i="22"/>
  <c r="IE3" i="5" s="1"/>
  <c r="IH3" i="22"/>
  <c r="IF3" i="5" s="1"/>
  <c r="II3" i="22"/>
  <c r="IG3" i="5" s="1"/>
  <c r="IJ3" i="22"/>
  <c r="IH3" i="5" s="1"/>
  <c r="IK3" i="22"/>
  <c r="II3" i="5" s="1"/>
  <c r="IL3" i="22"/>
  <c r="IJ3" i="5" s="1"/>
  <c r="IM3" i="22"/>
  <c r="IK3" i="5" s="1"/>
  <c r="IN3" i="22"/>
  <c r="IL3" i="5" s="1"/>
  <c r="IO3" i="22"/>
  <c r="IM3" i="5" s="1"/>
  <c r="IP3" i="22"/>
  <c r="IN3" i="5" s="1"/>
  <c r="IQ3" i="22"/>
  <c r="IO3" i="5" s="1"/>
  <c r="IR3" i="22"/>
  <c r="IP3" i="5" s="1"/>
  <c r="IS3" i="22"/>
  <c r="IQ3" i="5" s="1"/>
  <c r="IT3" i="22"/>
  <c r="IR3" i="5" s="1"/>
  <c r="IU3" i="22"/>
  <c r="IS3" i="5" s="1"/>
  <c r="IV3" i="22"/>
  <c r="IT3" i="5" s="1"/>
  <c r="IW3" i="22"/>
  <c r="IU3" i="5" s="1"/>
  <c r="IX3" i="22"/>
  <c r="IV3" i="5" s="1"/>
  <c r="IY3" i="22"/>
  <c r="IW3" i="5" s="1"/>
  <c r="IZ3" i="22"/>
  <c r="IX3" i="5" s="1"/>
  <c r="JA3" i="22"/>
  <c r="IY3" i="5" s="1"/>
  <c r="JB3" i="22"/>
  <c r="IZ3" i="5" s="1"/>
  <c r="JC3" i="22"/>
  <c r="JA3" i="5" s="1"/>
  <c r="JD3" i="22"/>
  <c r="JB3" i="5" s="1"/>
  <c r="JE3" i="22"/>
  <c r="JC3" i="5" s="1"/>
  <c r="JF3" i="22"/>
  <c r="JD3" i="5" s="1"/>
  <c r="JG3" i="22"/>
  <c r="JE3" i="5" s="1"/>
  <c r="JH3" i="22"/>
  <c r="JF3" i="5" s="1"/>
  <c r="JI3" i="22"/>
  <c r="JG3" i="5" s="1"/>
  <c r="JJ3" i="22"/>
  <c r="JH3" i="5" s="1"/>
  <c r="JK3" i="22"/>
  <c r="JI3" i="5" s="1"/>
  <c r="JL3" i="22"/>
  <c r="JJ3" i="5" s="1"/>
  <c r="JM3" i="22"/>
  <c r="JK3" i="5" s="1"/>
  <c r="JN3" i="22"/>
  <c r="JL3" i="5" s="1"/>
  <c r="JO3" i="22"/>
  <c r="JM3" i="5" s="1"/>
  <c r="JP3" i="22"/>
  <c r="JN3" i="5" s="1"/>
  <c r="JQ3" i="22"/>
  <c r="JO3" i="5" s="1"/>
  <c r="JR3" i="22"/>
  <c r="JP3" i="5" s="1"/>
  <c r="JS3" i="22"/>
  <c r="JQ3" i="5" s="1"/>
  <c r="JT3" i="22"/>
  <c r="JR3" i="5" s="1"/>
  <c r="JU3" i="22"/>
  <c r="JS3" i="5" s="1"/>
  <c r="JV3" i="22"/>
  <c r="JT3" i="5" s="1"/>
  <c r="JW3" i="22"/>
  <c r="JU3" i="5" s="1"/>
  <c r="JX3" i="22"/>
  <c r="JV3" i="5" s="1"/>
  <c r="JY3" i="22"/>
  <c r="JW3" i="5" s="1"/>
  <c r="JZ3" i="22"/>
  <c r="JX3" i="5" s="1"/>
  <c r="KA3" i="22"/>
  <c r="JY3" i="5" s="1"/>
  <c r="KB3" i="22"/>
  <c r="JZ3" i="5" s="1"/>
  <c r="KC3" i="22"/>
  <c r="KA3" i="5" s="1"/>
  <c r="KD3" i="22"/>
  <c r="KB3" i="5" s="1"/>
  <c r="KE3" i="22"/>
  <c r="KC3" i="5" s="1"/>
  <c r="KF3" i="22"/>
  <c r="KD3" i="5" s="1"/>
  <c r="KG3" i="22"/>
  <c r="KE3" i="5" s="1"/>
  <c r="KH3" i="22"/>
  <c r="KF3" i="5" s="1"/>
  <c r="KI3" i="22"/>
  <c r="KG3" i="5" s="1"/>
  <c r="KJ3" i="22"/>
  <c r="KH3" i="5" s="1"/>
  <c r="KK3" i="22"/>
  <c r="KI3" i="5" s="1"/>
  <c r="KL3" i="22"/>
  <c r="KJ3" i="5" s="1"/>
  <c r="KM3" i="22"/>
  <c r="KK3" i="5" s="1"/>
  <c r="KN3" i="22"/>
  <c r="KL3" i="5" s="1"/>
  <c r="KO3" i="22"/>
  <c r="KM3" i="5" s="1"/>
  <c r="KP3" i="22"/>
  <c r="KN3" i="5" s="1"/>
  <c r="KQ3" i="22"/>
  <c r="KO3" i="5" s="1"/>
  <c r="KR3" i="22"/>
  <c r="KP3" i="5" s="1"/>
  <c r="KS3" i="22"/>
  <c r="KQ3" i="5" s="1"/>
  <c r="KT3" i="22"/>
  <c r="KR3" i="5" s="1"/>
  <c r="KU3" i="22"/>
  <c r="KS3" i="5" s="1"/>
  <c r="KV3" i="22"/>
  <c r="KT3" i="5" s="1"/>
  <c r="KW3" i="22"/>
  <c r="KU3" i="5" s="1"/>
  <c r="KX3" i="22"/>
  <c r="KV3" i="5" s="1"/>
  <c r="KY3" i="22"/>
  <c r="KW3" i="5" s="1"/>
  <c r="KZ3" i="22"/>
  <c r="KX3" i="5" s="1"/>
  <c r="LA3" i="22"/>
  <c r="KY3" i="5" s="1"/>
  <c r="LB3" i="22"/>
  <c r="KZ3" i="5" s="1"/>
  <c r="LC3" i="22"/>
  <c r="LA3" i="5" s="1"/>
  <c r="LD3" i="22"/>
  <c r="LB3" i="5" s="1"/>
  <c r="LE3" i="22"/>
  <c r="LC3" i="5" s="1"/>
  <c r="LF3" i="22"/>
  <c r="LD3" i="5" s="1"/>
  <c r="LG3" i="22"/>
  <c r="LE3" i="5" s="1"/>
  <c r="LH3" i="22"/>
  <c r="LF3" i="5" s="1"/>
  <c r="LI3" i="22"/>
  <c r="LG3" i="5" s="1"/>
  <c r="LJ3" i="22"/>
  <c r="LH3" i="5" s="1"/>
  <c r="LK3" i="22"/>
  <c r="LI3" i="5" s="1"/>
  <c r="LL3" i="22"/>
  <c r="LJ3" i="5" s="1"/>
  <c r="LM3" i="22"/>
  <c r="LK3" i="5" s="1"/>
  <c r="LN3" i="22"/>
  <c r="LL3" i="5" s="1"/>
  <c r="LO3" i="22"/>
  <c r="LM3" i="5" s="1"/>
  <c r="LP3" i="22"/>
  <c r="LN3" i="5" s="1"/>
  <c r="LQ3" i="22"/>
  <c r="LO3" i="5" s="1"/>
  <c r="LR3" i="22"/>
  <c r="LP3" i="5" s="1"/>
  <c r="LS3" i="22"/>
  <c r="LQ3" i="5" s="1"/>
  <c r="LT3" i="22"/>
  <c r="LR3" i="5" s="1"/>
  <c r="LU3" i="22"/>
  <c r="LS3" i="5" s="1"/>
  <c r="LV3" i="22"/>
  <c r="LT3" i="5" s="1"/>
  <c r="LW3" i="22"/>
  <c r="LU3" i="5" s="1"/>
  <c r="LX3" i="22"/>
  <c r="LV3" i="5" s="1"/>
  <c r="LY3" i="22"/>
  <c r="LW3" i="5" s="1"/>
  <c r="LZ3" i="22"/>
  <c r="LX3" i="5" s="1"/>
  <c r="MA3" i="22"/>
  <c r="LY3" i="5" s="1"/>
  <c r="MB3" i="22"/>
  <c r="LZ3" i="5" s="1"/>
  <c r="MC3" i="22"/>
  <c r="MA3" i="5" s="1"/>
  <c r="MD3" i="22"/>
  <c r="MB3" i="5" s="1"/>
  <c r="ME3" i="22"/>
  <c r="MC3" i="5" s="1"/>
  <c r="MF3" i="22"/>
  <c r="MD3" i="5" s="1"/>
  <c r="MG3" i="22"/>
  <c r="ME3" i="5" s="1"/>
  <c r="MH3" i="22"/>
  <c r="MF3" i="5" s="1"/>
  <c r="MI3" i="22"/>
  <c r="MG3" i="5" s="1"/>
  <c r="MJ3" i="22"/>
  <c r="MH3" i="5" s="1"/>
  <c r="MK3" i="22"/>
  <c r="MI3" i="5" s="1"/>
  <c r="ML3" i="22"/>
  <c r="MJ3" i="5" s="1"/>
  <c r="MM3" i="22"/>
  <c r="MK3" i="5" s="1"/>
  <c r="MN3" i="22"/>
  <c r="ML3" i="5" s="1"/>
  <c r="MO3" i="22"/>
  <c r="MM3" i="5" s="1"/>
  <c r="MP3" i="22"/>
  <c r="MN3" i="5" s="1"/>
  <c r="MQ3" i="22"/>
  <c r="MO3" i="5" s="1"/>
  <c r="MR3" i="22"/>
  <c r="MP3" i="5" s="1"/>
  <c r="MS3" i="22"/>
  <c r="MQ3" i="5" s="1"/>
  <c r="MT3" i="22"/>
  <c r="MR3" i="5" s="1"/>
  <c r="MU3" i="22"/>
  <c r="MS3" i="5" s="1"/>
  <c r="MV3" i="22"/>
  <c r="MT3" i="5" s="1"/>
  <c r="MW3" i="22"/>
  <c r="MU3" i="5" s="1"/>
  <c r="MX3" i="22"/>
  <c r="MV3" i="5" s="1"/>
  <c r="MY3" i="22"/>
  <c r="MW3" i="5" s="1"/>
  <c r="MZ3" i="22"/>
  <c r="MX3" i="5" s="1"/>
  <c r="NA3" i="22"/>
  <c r="MY3" i="5" s="1"/>
  <c r="NB3" i="22"/>
  <c r="MZ3" i="5" s="1"/>
  <c r="NC3" i="22"/>
  <c r="NA3" i="5" s="1"/>
  <c r="ND3" i="22"/>
  <c r="NB3" i="5" s="1"/>
  <c r="NE3" i="22"/>
  <c r="NC3" i="5" s="1"/>
  <c r="NF3" i="22"/>
  <c r="ND3" i="5" s="1"/>
  <c r="NG3" i="22"/>
  <c r="NE3" i="5" s="1"/>
  <c r="NH3" i="22"/>
  <c r="NF3" i="5" s="1"/>
  <c r="NI3" i="22"/>
  <c r="NG3" i="5" s="1"/>
  <c r="NJ3" i="22"/>
  <c r="NH3" i="5" s="1"/>
  <c r="NK3" i="22"/>
  <c r="NI3" i="5" s="1"/>
  <c r="NL3" i="22"/>
  <c r="NJ3" i="5" s="1"/>
  <c r="NM3" i="22"/>
  <c r="NK3" i="5" s="1"/>
  <c r="NN3" i="22"/>
  <c r="NL3" i="5" s="1"/>
  <c r="NO3" i="22"/>
  <c r="NM3" i="5" s="1"/>
  <c r="NP3" i="22"/>
  <c r="NN3" i="5" s="1"/>
  <c r="NQ3" i="22"/>
  <c r="NO3" i="5" s="1"/>
  <c r="NR3" i="22"/>
  <c r="NP3" i="5" s="1"/>
  <c r="NS3" i="22"/>
  <c r="NQ3" i="5" s="1"/>
  <c r="NT3" i="22"/>
  <c r="NR3" i="5" s="1"/>
  <c r="NU3" i="22"/>
  <c r="NS3" i="5" s="1"/>
  <c r="NV3" i="22"/>
  <c r="NT3" i="5" s="1"/>
  <c r="NW3" i="22"/>
  <c r="NU3" i="5" s="1"/>
  <c r="NX3" i="22"/>
  <c r="NV3" i="5" s="1"/>
  <c r="NY3" i="22"/>
  <c r="NW3" i="5" s="1"/>
  <c r="NZ3" i="22"/>
  <c r="OA3" i="22"/>
  <c r="OB3" i="22"/>
  <c r="OC3" i="22"/>
  <c r="OD3" i="22"/>
  <c r="OE3" i="22"/>
  <c r="OF3" i="22"/>
  <c r="OG3" i="22"/>
  <c r="OH3" i="22"/>
  <c r="OI3" i="22"/>
  <c r="OJ3" i="22"/>
  <c r="OK3" i="22"/>
  <c r="OL3" i="22"/>
  <c r="OM3" i="22"/>
  <c r="ON3" i="22"/>
  <c r="OO3" i="22"/>
  <c r="OP3" i="22"/>
  <c r="OQ3" i="22"/>
  <c r="OR3" i="22"/>
  <c r="OS3" i="22"/>
  <c r="OT3" i="22"/>
  <c r="OU3" i="22"/>
  <c r="OV3" i="22"/>
  <c r="OW3" i="22"/>
  <c r="OX3" i="22"/>
  <c r="OY3" i="22"/>
  <c r="OZ3" i="22"/>
  <c r="PA3" i="22"/>
  <c r="PB3" i="22"/>
  <c r="PC3" i="22"/>
  <c r="PD3" i="22"/>
  <c r="PE3" i="22"/>
  <c r="PF3" i="22"/>
  <c r="PG3" i="22"/>
  <c r="PH3" i="22"/>
  <c r="PI3" i="22"/>
  <c r="PJ3" i="22"/>
  <c r="PK3" i="22"/>
  <c r="PL3" i="22"/>
  <c r="PM3" i="22"/>
  <c r="PN3" i="22"/>
  <c r="PO3" i="22"/>
  <c r="PP3" i="22"/>
  <c r="PQ3" i="22"/>
  <c r="PR3" i="22"/>
  <c r="PS3" i="22"/>
  <c r="PT3" i="22"/>
  <c r="PU3" i="22"/>
  <c r="PV3" i="22"/>
  <c r="PW3" i="22"/>
  <c r="PX3" i="22"/>
  <c r="PY3" i="22"/>
  <c r="PZ3" i="22"/>
  <c r="QA3" i="22"/>
  <c r="QB3" i="22"/>
  <c r="QC3" i="22"/>
  <c r="QD3" i="22"/>
  <c r="QE3" i="22"/>
  <c r="QF3" i="22"/>
  <c r="QG3" i="22"/>
  <c r="QH3" i="22"/>
  <c r="QI3" i="22"/>
  <c r="QJ3" i="22"/>
  <c r="QK3" i="22"/>
  <c r="QL3" i="22"/>
  <c r="QM3" i="22"/>
  <c r="QN3" i="22"/>
  <c r="QO3" i="22"/>
  <c r="QP3" i="22"/>
  <c r="QQ3" i="22"/>
  <c r="QR3" i="22"/>
  <c r="QS3" i="22"/>
  <c r="QT3" i="22"/>
  <c r="QU3" i="22"/>
  <c r="QV3" i="22"/>
  <c r="QW3" i="22"/>
  <c r="QX3" i="22"/>
  <c r="QY3" i="22"/>
  <c r="QZ3" i="22"/>
  <c r="RA3" i="22"/>
  <c r="RB3" i="22"/>
  <c r="RC3" i="22"/>
  <c r="RD3" i="22"/>
  <c r="RE3" i="22"/>
  <c r="RF3" i="22"/>
  <c r="RG3" i="22"/>
  <c r="RH3" i="22"/>
  <c r="RI3" i="22"/>
  <c r="RJ3" i="22"/>
  <c r="RK3" i="22"/>
  <c r="RL3" i="22"/>
  <c r="RM3" i="22"/>
  <c r="RN3" i="22"/>
  <c r="RO3" i="22"/>
  <c r="RP3" i="22"/>
  <c r="RQ3" i="22"/>
  <c r="RR3" i="22"/>
  <c r="RS3" i="22"/>
  <c r="RT3" i="22"/>
  <c r="RU3" i="22"/>
  <c r="RV3" i="22"/>
  <c r="RW3" i="22"/>
  <c r="RX3" i="22"/>
  <c r="RY3" i="22"/>
  <c r="RZ3" i="22"/>
  <c r="SA3" i="22"/>
  <c r="SB3" i="22"/>
  <c r="SC3" i="22"/>
  <c r="SD3" i="22"/>
  <c r="SE3" i="22"/>
  <c r="SF3" i="22"/>
  <c r="SG3" i="22"/>
  <c r="SH3" i="22"/>
  <c r="SI3" i="22"/>
  <c r="SJ3" i="22"/>
  <c r="SK3" i="22"/>
  <c r="SL3" i="22"/>
  <c r="SM3" i="22"/>
  <c r="SN3" i="22"/>
  <c r="SO3" i="22"/>
  <c r="SP3" i="22"/>
  <c r="W4" i="22"/>
  <c r="U4" i="5" s="1"/>
  <c r="X4" i="22"/>
  <c r="V4" i="5" s="1"/>
  <c r="Y4" i="22"/>
  <c r="W4" i="5" s="1"/>
  <c r="Z4" i="22"/>
  <c r="X4" i="5" s="1"/>
  <c r="AA4" i="22"/>
  <c r="Y4" i="5" s="1"/>
  <c r="AB4" i="22"/>
  <c r="Z4" i="5" s="1"/>
  <c r="AC4" i="22"/>
  <c r="AA4" i="5" s="1"/>
  <c r="AD4" i="22"/>
  <c r="AB4" i="5" s="1"/>
  <c r="AE4" i="22"/>
  <c r="AC4" i="5" s="1"/>
  <c r="AF4" i="22"/>
  <c r="AD4" i="5" s="1"/>
  <c r="AG4" i="22"/>
  <c r="AE4" i="5" s="1"/>
  <c r="AE9" i="1" s="1"/>
  <c r="AH4" i="22"/>
  <c r="AF4" i="5" s="1"/>
  <c r="AI4" i="22"/>
  <c r="AG4" i="5" s="1"/>
  <c r="AJ4" i="22"/>
  <c r="AH4" i="5" s="1"/>
  <c r="AK4" i="22"/>
  <c r="AI4" i="5" s="1"/>
  <c r="AL4" i="22"/>
  <c r="AJ4" i="5" s="1"/>
  <c r="AM4" i="22"/>
  <c r="AK4" i="5" s="1"/>
  <c r="AN4" i="22"/>
  <c r="AL4" i="5" s="1"/>
  <c r="AO4" i="22"/>
  <c r="AM4" i="5" s="1"/>
  <c r="AP4" i="22"/>
  <c r="AN4" i="5" s="1"/>
  <c r="AQ4" i="22"/>
  <c r="AO4" i="5" s="1"/>
  <c r="AR4" i="22"/>
  <c r="AP4" i="5" s="1"/>
  <c r="AS4" i="22"/>
  <c r="AQ4" i="5" s="1"/>
  <c r="AT4" i="22"/>
  <c r="AR4" i="5" s="1"/>
  <c r="AU4" i="22"/>
  <c r="AS4" i="5" s="1"/>
  <c r="AV4" i="22"/>
  <c r="AT4" i="5" s="1"/>
  <c r="AW4" i="22"/>
  <c r="AU4" i="5" s="1"/>
  <c r="AX4" i="22"/>
  <c r="AV4" i="5" s="1"/>
  <c r="AY4" i="22"/>
  <c r="AW4" i="5" s="1"/>
  <c r="AZ4" i="22"/>
  <c r="AX4" i="5" s="1"/>
  <c r="BA4" i="22"/>
  <c r="AY4" i="5" s="1"/>
  <c r="BB4" i="22"/>
  <c r="AZ4" i="5" s="1"/>
  <c r="BC4" i="22"/>
  <c r="BA4" i="5" s="1"/>
  <c r="BD4" i="22"/>
  <c r="BB4" i="5" s="1"/>
  <c r="BE4" i="22"/>
  <c r="BC4" i="5" s="1"/>
  <c r="BF4" i="22"/>
  <c r="BD4" i="5" s="1"/>
  <c r="BG4" i="22"/>
  <c r="BE4" i="5" s="1"/>
  <c r="BH4" i="22"/>
  <c r="BF4" i="5" s="1"/>
  <c r="BI4" i="22"/>
  <c r="BG4" i="5" s="1"/>
  <c r="BJ4" i="22"/>
  <c r="BH4" i="5" s="1"/>
  <c r="BK4" i="22"/>
  <c r="BI4" i="5" s="1"/>
  <c r="BL4" i="22"/>
  <c r="BJ4" i="5" s="1"/>
  <c r="BM4" i="22"/>
  <c r="BK4" i="5" s="1"/>
  <c r="BN4" i="22"/>
  <c r="BL4" i="5" s="1"/>
  <c r="BO4" i="22"/>
  <c r="BM4" i="5" s="1"/>
  <c r="BP4" i="22"/>
  <c r="BN4" i="5" s="1"/>
  <c r="BQ4" i="22"/>
  <c r="BO4" i="5" s="1"/>
  <c r="BR4" i="22"/>
  <c r="BP4" i="5" s="1"/>
  <c r="BS4" i="22"/>
  <c r="BQ4" i="5" s="1"/>
  <c r="BT4" i="22"/>
  <c r="BR4" i="5" s="1"/>
  <c r="BU4" i="22"/>
  <c r="BS4" i="5" s="1"/>
  <c r="BV4" i="22"/>
  <c r="BT4" i="5" s="1"/>
  <c r="BW4" i="22"/>
  <c r="BU4" i="5" s="1"/>
  <c r="BX4" i="22"/>
  <c r="BV4" i="5" s="1"/>
  <c r="BY4" i="22"/>
  <c r="BW4" i="5" s="1"/>
  <c r="BZ4" i="22"/>
  <c r="BX4" i="5" s="1"/>
  <c r="CA4" i="22"/>
  <c r="BY4" i="5" s="1"/>
  <c r="CB4" i="22"/>
  <c r="BZ4" i="5" s="1"/>
  <c r="CC4" i="22"/>
  <c r="CA4" i="5" s="1"/>
  <c r="CD4" i="22"/>
  <c r="CB4" i="5" s="1"/>
  <c r="CE4" i="22"/>
  <c r="CC4" i="5" s="1"/>
  <c r="CF4" i="22"/>
  <c r="CD4" i="5" s="1"/>
  <c r="CG4" i="22"/>
  <c r="CE4" i="5" s="1"/>
  <c r="CH4" i="22"/>
  <c r="CF4" i="5" s="1"/>
  <c r="CI4" i="22"/>
  <c r="CG4" i="5" s="1"/>
  <c r="CJ4" i="22"/>
  <c r="CH4" i="5" s="1"/>
  <c r="CK4" i="22"/>
  <c r="CI4" i="5" s="1"/>
  <c r="CL4" i="22"/>
  <c r="CJ4" i="5" s="1"/>
  <c r="CM4" i="22"/>
  <c r="CK4" i="5" s="1"/>
  <c r="CN4" i="22"/>
  <c r="CL4" i="5" s="1"/>
  <c r="CO4" i="22"/>
  <c r="CM4" i="5" s="1"/>
  <c r="CP4" i="22"/>
  <c r="CN4" i="5" s="1"/>
  <c r="CQ4" i="22"/>
  <c r="CO4" i="5" s="1"/>
  <c r="CR4" i="22"/>
  <c r="CP4" i="5" s="1"/>
  <c r="CS4" i="22"/>
  <c r="CQ4" i="5" s="1"/>
  <c r="CT4" i="22"/>
  <c r="CR4" i="5" s="1"/>
  <c r="CU4" i="22"/>
  <c r="CS4" i="5" s="1"/>
  <c r="CV4" i="22"/>
  <c r="CT4" i="5" s="1"/>
  <c r="CW4" i="22"/>
  <c r="CU4" i="5" s="1"/>
  <c r="CX4" i="22"/>
  <c r="CV4" i="5" s="1"/>
  <c r="CY4" i="22"/>
  <c r="CW4" i="5" s="1"/>
  <c r="CZ4" i="22"/>
  <c r="CX4" i="5" s="1"/>
  <c r="DA4" i="22"/>
  <c r="CY4" i="5" s="1"/>
  <c r="DB4" i="22"/>
  <c r="CZ4" i="5" s="1"/>
  <c r="DC4" i="22"/>
  <c r="DA4" i="5" s="1"/>
  <c r="DD4" i="22"/>
  <c r="DB4" i="5" s="1"/>
  <c r="DE4" i="22"/>
  <c r="DC4" i="5" s="1"/>
  <c r="DF4" i="22"/>
  <c r="DD4" i="5" s="1"/>
  <c r="DG4" i="22"/>
  <c r="DE4" i="5" s="1"/>
  <c r="DH4" i="22"/>
  <c r="DF4" i="5" s="1"/>
  <c r="DI4" i="22"/>
  <c r="DG4" i="5" s="1"/>
  <c r="DJ4" i="22"/>
  <c r="DH4" i="5" s="1"/>
  <c r="DK4" i="22"/>
  <c r="DI4" i="5" s="1"/>
  <c r="DL4" i="22"/>
  <c r="DJ4" i="5" s="1"/>
  <c r="DM4" i="22"/>
  <c r="DK4" i="5" s="1"/>
  <c r="DN4" i="22"/>
  <c r="DL4" i="5" s="1"/>
  <c r="DO4" i="22"/>
  <c r="DM4" i="5" s="1"/>
  <c r="DP4" i="22"/>
  <c r="DN4" i="5" s="1"/>
  <c r="DQ4" i="22"/>
  <c r="DO4" i="5" s="1"/>
  <c r="DR4" i="22"/>
  <c r="DP4" i="5" s="1"/>
  <c r="DS4" i="22"/>
  <c r="DQ4" i="5" s="1"/>
  <c r="DT4" i="22"/>
  <c r="DR4" i="5" s="1"/>
  <c r="DU4" i="22"/>
  <c r="DS4" i="5" s="1"/>
  <c r="DV4" i="22"/>
  <c r="DT4" i="5" s="1"/>
  <c r="DW4" i="22"/>
  <c r="DU4" i="5" s="1"/>
  <c r="DX4" i="22"/>
  <c r="DV4" i="5" s="1"/>
  <c r="DY4" i="22"/>
  <c r="DW4" i="5" s="1"/>
  <c r="DZ4" i="22"/>
  <c r="DX4" i="5" s="1"/>
  <c r="EA4" i="22"/>
  <c r="DY4" i="5" s="1"/>
  <c r="EB4" i="22"/>
  <c r="DZ4" i="5" s="1"/>
  <c r="EC4" i="22"/>
  <c r="EA4" i="5" s="1"/>
  <c r="ED4" i="22"/>
  <c r="EB4" i="5" s="1"/>
  <c r="EE4" i="22"/>
  <c r="EC4" i="5" s="1"/>
  <c r="EF4" i="22"/>
  <c r="ED4" i="5" s="1"/>
  <c r="EG4" i="22"/>
  <c r="EE4" i="5" s="1"/>
  <c r="EH4" i="22"/>
  <c r="EF4" i="5" s="1"/>
  <c r="EI4" i="22"/>
  <c r="EG4" i="5" s="1"/>
  <c r="EJ4" i="22"/>
  <c r="EH4" i="5" s="1"/>
  <c r="EK4" i="22"/>
  <c r="EI4" i="5" s="1"/>
  <c r="EL4" i="22"/>
  <c r="EJ4" i="5" s="1"/>
  <c r="EM4" i="22"/>
  <c r="EK4" i="5" s="1"/>
  <c r="EN4" i="22"/>
  <c r="EL4" i="5" s="1"/>
  <c r="EO4" i="22"/>
  <c r="EM4" i="5" s="1"/>
  <c r="EP4" i="22"/>
  <c r="EN4" i="5" s="1"/>
  <c r="EQ4" i="22"/>
  <c r="EO4" i="5" s="1"/>
  <c r="ER4" i="22"/>
  <c r="EP4" i="5" s="1"/>
  <c r="ES4" i="22"/>
  <c r="EQ4" i="5" s="1"/>
  <c r="ET4" i="22"/>
  <c r="ER4" i="5" s="1"/>
  <c r="EU4" i="22"/>
  <c r="ES4" i="5" s="1"/>
  <c r="EV4" i="22"/>
  <c r="ET4" i="5" s="1"/>
  <c r="EW4" i="22"/>
  <c r="EU4" i="5" s="1"/>
  <c r="EX4" i="22"/>
  <c r="EV4" i="5" s="1"/>
  <c r="EY4" i="22"/>
  <c r="EW4" i="5" s="1"/>
  <c r="EZ4" i="22"/>
  <c r="EX4" i="5" s="1"/>
  <c r="FA4" i="22"/>
  <c r="EY4" i="5" s="1"/>
  <c r="FB4" i="22"/>
  <c r="EZ4" i="5" s="1"/>
  <c r="FC4" i="22"/>
  <c r="FA4" i="5" s="1"/>
  <c r="FD4" i="22"/>
  <c r="FB4" i="5" s="1"/>
  <c r="FE4" i="22"/>
  <c r="FC4" i="5" s="1"/>
  <c r="FF4" i="22"/>
  <c r="FD4" i="5" s="1"/>
  <c r="FG4" i="22"/>
  <c r="FE4" i="5" s="1"/>
  <c r="FH4" i="22"/>
  <c r="FF4" i="5" s="1"/>
  <c r="FI4" i="22"/>
  <c r="FG4" i="5" s="1"/>
  <c r="FJ4" i="22"/>
  <c r="FH4" i="5" s="1"/>
  <c r="FK4" i="22"/>
  <c r="FI4" i="5" s="1"/>
  <c r="FL4" i="22"/>
  <c r="FJ4" i="5" s="1"/>
  <c r="FM4" i="22"/>
  <c r="FK4" i="5" s="1"/>
  <c r="FN4" i="22"/>
  <c r="FL4" i="5" s="1"/>
  <c r="FO4" i="22"/>
  <c r="FM4" i="5" s="1"/>
  <c r="FP4" i="22"/>
  <c r="FN4" i="5" s="1"/>
  <c r="FQ4" i="22"/>
  <c r="FO4" i="5" s="1"/>
  <c r="FR4" i="22"/>
  <c r="FP4" i="5" s="1"/>
  <c r="FS4" i="22"/>
  <c r="FQ4" i="5" s="1"/>
  <c r="FT4" i="22"/>
  <c r="FR4" i="5" s="1"/>
  <c r="FU4" i="22"/>
  <c r="FS4" i="5" s="1"/>
  <c r="FV4" i="22"/>
  <c r="FT4" i="5" s="1"/>
  <c r="FW4" i="22"/>
  <c r="FU4" i="5" s="1"/>
  <c r="FX4" i="22"/>
  <c r="FV4" i="5" s="1"/>
  <c r="FY4" i="22"/>
  <c r="FW4" i="5" s="1"/>
  <c r="FZ4" i="22"/>
  <c r="FX4" i="5" s="1"/>
  <c r="GA4" i="22"/>
  <c r="FY4" i="5" s="1"/>
  <c r="GB4" i="22"/>
  <c r="FZ4" i="5" s="1"/>
  <c r="GC4" i="22"/>
  <c r="GA4" i="5" s="1"/>
  <c r="GD4" i="22"/>
  <c r="GB4" i="5" s="1"/>
  <c r="GE4" i="22"/>
  <c r="GC4" i="5" s="1"/>
  <c r="GF4" i="22"/>
  <c r="GD4" i="5" s="1"/>
  <c r="GG4" i="22"/>
  <c r="GE4" i="5" s="1"/>
  <c r="GH4" i="22"/>
  <c r="GF4" i="5" s="1"/>
  <c r="GI4" i="22"/>
  <c r="GG4" i="5" s="1"/>
  <c r="GJ4" i="22"/>
  <c r="GH4" i="5" s="1"/>
  <c r="GK4" i="22"/>
  <c r="GI4" i="5" s="1"/>
  <c r="GL4" i="22"/>
  <c r="GJ4" i="5" s="1"/>
  <c r="GM4" i="22"/>
  <c r="GK4" i="5" s="1"/>
  <c r="GN4" i="22"/>
  <c r="GL4" i="5" s="1"/>
  <c r="GO4" i="22"/>
  <c r="GM4" i="5" s="1"/>
  <c r="GP4" i="22"/>
  <c r="GN4" i="5" s="1"/>
  <c r="GQ4" i="22"/>
  <c r="GO4" i="5" s="1"/>
  <c r="GR4" i="22"/>
  <c r="GP4" i="5" s="1"/>
  <c r="GS4" i="22"/>
  <c r="GQ4" i="5" s="1"/>
  <c r="GT4" i="22"/>
  <c r="GR4" i="5" s="1"/>
  <c r="GU4" i="22"/>
  <c r="GS4" i="5" s="1"/>
  <c r="GV4" i="22"/>
  <c r="GT4" i="5" s="1"/>
  <c r="GW4" i="22"/>
  <c r="GU4" i="5" s="1"/>
  <c r="GX4" i="22"/>
  <c r="GV4" i="5" s="1"/>
  <c r="GY4" i="22"/>
  <c r="GW4" i="5" s="1"/>
  <c r="GZ4" i="22"/>
  <c r="GX4" i="5" s="1"/>
  <c r="HA4" i="22"/>
  <c r="GY4" i="5" s="1"/>
  <c r="HB4" i="22"/>
  <c r="GZ4" i="5" s="1"/>
  <c r="HC4" i="22"/>
  <c r="HA4" i="5" s="1"/>
  <c r="HD4" i="22"/>
  <c r="HB4" i="5" s="1"/>
  <c r="HE4" i="22"/>
  <c r="HC4" i="5" s="1"/>
  <c r="HF4" i="22"/>
  <c r="HD4" i="5" s="1"/>
  <c r="HG4" i="22"/>
  <c r="HE4" i="5" s="1"/>
  <c r="HH4" i="22"/>
  <c r="HF4" i="5" s="1"/>
  <c r="HI4" i="22"/>
  <c r="HG4" i="5" s="1"/>
  <c r="HJ4" i="22"/>
  <c r="HH4" i="5" s="1"/>
  <c r="HK4" i="22"/>
  <c r="HI4" i="5" s="1"/>
  <c r="HL4" i="22"/>
  <c r="HJ4" i="5" s="1"/>
  <c r="HM4" i="22"/>
  <c r="HK4" i="5" s="1"/>
  <c r="HN4" i="22"/>
  <c r="HL4" i="5" s="1"/>
  <c r="HO4" i="22"/>
  <c r="HM4" i="5" s="1"/>
  <c r="HP4" i="22"/>
  <c r="HN4" i="5" s="1"/>
  <c r="HQ4" i="22"/>
  <c r="HO4" i="5" s="1"/>
  <c r="HR4" i="22"/>
  <c r="HP4" i="5" s="1"/>
  <c r="HS4" i="22"/>
  <c r="HQ4" i="5" s="1"/>
  <c r="HT4" i="22"/>
  <c r="HR4" i="5" s="1"/>
  <c r="HU4" i="22"/>
  <c r="HS4" i="5" s="1"/>
  <c r="HV4" i="22"/>
  <c r="HT4" i="5" s="1"/>
  <c r="HW4" i="22"/>
  <c r="HU4" i="5" s="1"/>
  <c r="HX4" i="22"/>
  <c r="HV4" i="5" s="1"/>
  <c r="HY4" i="22"/>
  <c r="HW4" i="5" s="1"/>
  <c r="HZ4" i="22"/>
  <c r="HX4" i="5" s="1"/>
  <c r="IA4" i="22"/>
  <c r="HY4" i="5" s="1"/>
  <c r="IB4" i="22"/>
  <c r="HZ4" i="5" s="1"/>
  <c r="IC4" i="22"/>
  <c r="IA4" i="5" s="1"/>
  <c r="ID4" i="22"/>
  <c r="IB4" i="5" s="1"/>
  <c r="IE4" i="22"/>
  <c r="IC4" i="5" s="1"/>
  <c r="IF4" i="22"/>
  <c r="ID4" i="5" s="1"/>
  <c r="IG4" i="22"/>
  <c r="IE4" i="5" s="1"/>
  <c r="IH4" i="22"/>
  <c r="IF4" i="5" s="1"/>
  <c r="II4" i="22"/>
  <c r="IG4" i="5" s="1"/>
  <c r="IJ4" i="22"/>
  <c r="IH4" i="5" s="1"/>
  <c r="IK4" i="22"/>
  <c r="II4" i="5" s="1"/>
  <c r="IL4" i="22"/>
  <c r="IJ4" i="5" s="1"/>
  <c r="IM4" i="22"/>
  <c r="IK4" i="5" s="1"/>
  <c r="IN4" i="22"/>
  <c r="IL4" i="5" s="1"/>
  <c r="IO4" i="22"/>
  <c r="IM4" i="5" s="1"/>
  <c r="IP4" i="22"/>
  <c r="IN4" i="5" s="1"/>
  <c r="IQ4" i="22"/>
  <c r="IO4" i="5" s="1"/>
  <c r="IR4" i="22"/>
  <c r="IP4" i="5" s="1"/>
  <c r="IS4" i="22"/>
  <c r="IQ4" i="5" s="1"/>
  <c r="IT4" i="22"/>
  <c r="IR4" i="5" s="1"/>
  <c r="IU4" i="22"/>
  <c r="IS4" i="5" s="1"/>
  <c r="IV4" i="22"/>
  <c r="IT4" i="5" s="1"/>
  <c r="IW4" i="22"/>
  <c r="IU4" i="5" s="1"/>
  <c r="IX4" i="22"/>
  <c r="IV4" i="5" s="1"/>
  <c r="IY4" i="22"/>
  <c r="IW4" i="5" s="1"/>
  <c r="IZ4" i="22"/>
  <c r="IX4" i="5" s="1"/>
  <c r="JA4" i="22"/>
  <c r="IY4" i="5" s="1"/>
  <c r="JB4" i="22"/>
  <c r="IZ4" i="5" s="1"/>
  <c r="JC4" i="22"/>
  <c r="JA4" i="5" s="1"/>
  <c r="JD4" i="22"/>
  <c r="JB4" i="5" s="1"/>
  <c r="JE4" i="22"/>
  <c r="JC4" i="5" s="1"/>
  <c r="JF4" i="22"/>
  <c r="JD4" i="5" s="1"/>
  <c r="JG4" i="22"/>
  <c r="JE4" i="5" s="1"/>
  <c r="JH4" i="22"/>
  <c r="JF4" i="5" s="1"/>
  <c r="JI4" i="22"/>
  <c r="JG4" i="5" s="1"/>
  <c r="JJ4" i="22"/>
  <c r="JH4" i="5" s="1"/>
  <c r="JK4" i="22"/>
  <c r="JI4" i="5" s="1"/>
  <c r="JL4" i="22"/>
  <c r="JJ4" i="5" s="1"/>
  <c r="JM4" i="22"/>
  <c r="JK4" i="5" s="1"/>
  <c r="JN4" i="22"/>
  <c r="JL4" i="5" s="1"/>
  <c r="JO4" i="22"/>
  <c r="JM4" i="5" s="1"/>
  <c r="JP4" i="22"/>
  <c r="JN4" i="5" s="1"/>
  <c r="JQ4" i="22"/>
  <c r="JO4" i="5" s="1"/>
  <c r="JR4" i="22"/>
  <c r="JP4" i="5" s="1"/>
  <c r="JS4" i="22"/>
  <c r="JQ4" i="5" s="1"/>
  <c r="JT4" i="22"/>
  <c r="JR4" i="5" s="1"/>
  <c r="JU4" i="22"/>
  <c r="JS4" i="5" s="1"/>
  <c r="JV4" i="22"/>
  <c r="JT4" i="5" s="1"/>
  <c r="JW4" i="22"/>
  <c r="JU4" i="5" s="1"/>
  <c r="JX4" i="22"/>
  <c r="JV4" i="5" s="1"/>
  <c r="JY4" i="22"/>
  <c r="JW4" i="5" s="1"/>
  <c r="JZ4" i="22"/>
  <c r="JX4" i="5" s="1"/>
  <c r="KA4" i="22"/>
  <c r="JY4" i="5" s="1"/>
  <c r="KB4" i="22"/>
  <c r="JZ4" i="5" s="1"/>
  <c r="KC4" i="22"/>
  <c r="KA4" i="5" s="1"/>
  <c r="KD4" i="22"/>
  <c r="KB4" i="5" s="1"/>
  <c r="KE4" i="22"/>
  <c r="KC4" i="5" s="1"/>
  <c r="KF4" i="22"/>
  <c r="KD4" i="5" s="1"/>
  <c r="KG4" i="22"/>
  <c r="KE4" i="5" s="1"/>
  <c r="KH4" i="22"/>
  <c r="KF4" i="5" s="1"/>
  <c r="KI4" i="22"/>
  <c r="KG4" i="5" s="1"/>
  <c r="KJ4" i="22"/>
  <c r="KH4" i="5" s="1"/>
  <c r="KK4" i="22"/>
  <c r="KI4" i="5" s="1"/>
  <c r="KL4" i="22"/>
  <c r="KJ4" i="5" s="1"/>
  <c r="KM4" i="22"/>
  <c r="KK4" i="5" s="1"/>
  <c r="KN4" i="22"/>
  <c r="KL4" i="5" s="1"/>
  <c r="KO4" i="22"/>
  <c r="KM4" i="5" s="1"/>
  <c r="KP4" i="22"/>
  <c r="KN4" i="5" s="1"/>
  <c r="KQ4" i="22"/>
  <c r="KO4" i="5" s="1"/>
  <c r="KR4" i="22"/>
  <c r="KP4" i="5" s="1"/>
  <c r="KS4" i="22"/>
  <c r="KQ4" i="5" s="1"/>
  <c r="KT4" i="22"/>
  <c r="KR4" i="5" s="1"/>
  <c r="KU4" i="22"/>
  <c r="KS4" i="5" s="1"/>
  <c r="KV4" i="22"/>
  <c r="KT4" i="5" s="1"/>
  <c r="KW4" i="22"/>
  <c r="KU4" i="5" s="1"/>
  <c r="KX4" i="22"/>
  <c r="KV4" i="5" s="1"/>
  <c r="KY4" i="22"/>
  <c r="KW4" i="5" s="1"/>
  <c r="KZ4" i="22"/>
  <c r="KX4" i="5" s="1"/>
  <c r="LA4" i="22"/>
  <c r="KY4" i="5" s="1"/>
  <c r="LB4" i="22"/>
  <c r="KZ4" i="5" s="1"/>
  <c r="LC4" i="22"/>
  <c r="LA4" i="5" s="1"/>
  <c r="LD4" i="22"/>
  <c r="LB4" i="5" s="1"/>
  <c r="LE4" i="22"/>
  <c r="LC4" i="5" s="1"/>
  <c r="LF4" i="22"/>
  <c r="LD4" i="5" s="1"/>
  <c r="LG4" i="22"/>
  <c r="LE4" i="5" s="1"/>
  <c r="LH4" i="22"/>
  <c r="LF4" i="5" s="1"/>
  <c r="LI4" i="22"/>
  <c r="LG4" i="5" s="1"/>
  <c r="LJ4" i="22"/>
  <c r="LH4" i="5" s="1"/>
  <c r="LK4" i="22"/>
  <c r="LI4" i="5" s="1"/>
  <c r="LL4" i="22"/>
  <c r="LJ4" i="5" s="1"/>
  <c r="LM4" i="22"/>
  <c r="LK4" i="5" s="1"/>
  <c r="LN4" i="22"/>
  <c r="LL4" i="5" s="1"/>
  <c r="LO4" i="22"/>
  <c r="LM4" i="5" s="1"/>
  <c r="LP4" i="22"/>
  <c r="LN4" i="5" s="1"/>
  <c r="LQ4" i="22"/>
  <c r="LO4" i="5" s="1"/>
  <c r="LR4" i="22"/>
  <c r="LP4" i="5" s="1"/>
  <c r="LS4" i="22"/>
  <c r="LQ4" i="5" s="1"/>
  <c r="LT4" i="22"/>
  <c r="LR4" i="5" s="1"/>
  <c r="LU4" i="22"/>
  <c r="LS4" i="5" s="1"/>
  <c r="LV4" i="22"/>
  <c r="LT4" i="5" s="1"/>
  <c r="LW4" i="22"/>
  <c r="LU4" i="5" s="1"/>
  <c r="LX4" i="22"/>
  <c r="LV4" i="5" s="1"/>
  <c r="LY4" i="22"/>
  <c r="LW4" i="5" s="1"/>
  <c r="LZ4" i="22"/>
  <c r="LX4" i="5" s="1"/>
  <c r="MA4" i="22"/>
  <c r="LY4" i="5" s="1"/>
  <c r="MB4" i="22"/>
  <c r="LZ4" i="5" s="1"/>
  <c r="MC4" i="22"/>
  <c r="MA4" i="5" s="1"/>
  <c r="MD4" i="22"/>
  <c r="MB4" i="5" s="1"/>
  <c r="ME4" i="22"/>
  <c r="MC4" i="5" s="1"/>
  <c r="MF4" i="22"/>
  <c r="MD4" i="5" s="1"/>
  <c r="MG4" i="22"/>
  <c r="ME4" i="5" s="1"/>
  <c r="MH4" i="22"/>
  <c r="MF4" i="5" s="1"/>
  <c r="MI4" i="22"/>
  <c r="MG4" i="5" s="1"/>
  <c r="MJ4" i="22"/>
  <c r="MH4" i="5" s="1"/>
  <c r="MK4" i="22"/>
  <c r="MI4" i="5" s="1"/>
  <c r="ML4" i="22"/>
  <c r="MJ4" i="5" s="1"/>
  <c r="MM4" i="22"/>
  <c r="MK4" i="5" s="1"/>
  <c r="MN4" i="22"/>
  <c r="ML4" i="5" s="1"/>
  <c r="MO4" i="22"/>
  <c r="MM4" i="5" s="1"/>
  <c r="MP4" i="22"/>
  <c r="MN4" i="5" s="1"/>
  <c r="MQ4" i="22"/>
  <c r="MO4" i="5" s="1"/>
  <c r="MR4" i="22"/>
  <c r="MP4" i="5" s="1"/>
  <c r="MS4" i="22"/>
  <c r="MQ4" i="5" s="1"/>
  <c r="MT4" i="22"/>
  <c r="MR4" i="5" s="1"/>
  <c r="MU4" i="22"/>
  <c r="MS4" i="5" s="1"/>
  <c r="MV4" i="22"/>
  <c r="MT4" i="5" s="1"/>
  <c r="MW4" i="22"/>
  <c r="MU4" i="5" s="1"/>
  <c r="MX4" i="22"/>
  <c r="MV4" i="5" s="1"/>
  <c r="MY4" i="22"/>
  <c r="MW4" i="5" s="1"/>
  <c r="MZ4" i="22"/>
  <c r="MX4" i="5" s="1"/>
  <c r="NA4" i="22"/>
  <c r="MY4" i="5" s="1"/>
  <c r="NB4" i="22"/>
  <c r="MZ4" i="5" s="1"/>
  <c r="NC4" i="22"/>
  <c r="NA4" i="5" s="1"/>
  <c r="ND4" i="22"/>
  <c r="NB4" i="5" s="1"/>
  <c r="NE4" i="22"/>
  <c r="NC4" i="5" s="1"/>
  <c r="NF4" i="22"/>
  <c r="ND4" i="5" s="1"/>
  <c r="NG4" i="22"/>
  <c r="NE4" i="5" s="1"/>
  <c r="NH4" i="22"/>
  <c r="NF4" i="5" s="1"/>
  <c r="NI4" i="22"/>
  <c r="NG4" i="5" s="1"/>
  <c r="NJ4" i="22"/>
  <c r="NH4" i="5" s="1"/>
  <c r="NK4" i="22"/>
  <c r="NI4" i="5" s="1"/>
  <c r="NL4" i="22"/>
  <c r="NJ4" i="5" s="1"/>
  <c r="NM4" i="22"/>
  <c r="NK4" i="5" s="1"/>
  <c r="NN4" i="22"/>
  <c r="NL4" i="5" s="1"/>
  <c r="NO4" i="22"/>
  <c r="NM4" i="5" s="1"/>
  <c r="NP4" i="22"/>
  <c r="NN4" i="5" s="1"/>
  <c r="NQ4" i="22"/>
  <c r="NO4" i="5" s="1"/>
  <c r="NR4" i="22"/>
  <c r="NP4" i="5" s="1"/>
  <c r="NS4" i="22"/>
  <c r="NQ4" i="5" s="1"/>
  <c r="NT4" i="22"/>
  <c r="NR4" i="5" s="1"/>
  <c r="NU4" i="22"/>
  <c r="NS4" i="5" s="1"/>
  <c r="NV4" i="22"/>
  <c r="NT4" i="5" s="1"/>
  <c r="NW4" i="22"/>
  <c r="NU4" i="5" s="1"/>
  <c r="NX4" i="22"/>
  <c r="NV4" i="5" s="1"/>
  <c r="NY4" i="22"/>
  <c r="NW4" i="5" s="1"/>
  <c r="NZ4" i="22"/>
  <c r="OA4" i="22"/>
  <c r="OB4" i="22"/>
  <c r="OC4" i="22"/>
  <c r="OD4" i="22"/>
  <c r="OE4" i="22"/>
  <c r="OF4" i="22"/>
  <c r="OG4" i="22"/>
  <c r="OH4" i="22"/>
  <c r="OI4" i="22"/>
  <c r="OJ4" i="22"/>
  <c r="OK4" i="22"/>
  <c r="OL4" i="22"/>
  <c r="OM4" i="22"/>
  <c r="ON4" i="22"/>
  <c r="OO4" i="22"/>
  <c r="OP4" i="22"/>
  <c r="OQ4" i="22"/>
  <c r="OR4" i="22"/>
  <c r="OS4" i="22"/>
  <c r="OT4" i="22"/>
  <c r="OU4" i="22"/>
  <c r="OV4" i="22"/>
  <c r="OW4" i="22"/>
  <c r="OX4" i="22"/>
  <c r="OY4" i="22"/>
  <c r="OZ4" i="22"/>
  <c r="PA4" i="22"/>
  <c r="PB4" i="22"/>
  <c r="PC4" i="22"/>
  <c r="PD4" i="22"/>
  <c r="PE4" i="22"/>
  <c r="PF4" i="22"/>
  <c r="PG4" i="22"/>
  <c r="PH4" i="22"/>
  <c r="PI4" i="22"/>
  <c r="PJ4" i="22"/>
  <c r="PK4" i="22"/>
  <c r="PL4" i="22"/>
  <c r="PM4" i="22"/>
  <c r="PN4" i="22"/>
  <c r="PO4" i="22"/>
  <c r="PP4" i="22"/>
  <c r="PQ4" i="22"/>
  <c r="PR4" i="22"/>
  <c r="PS4" i="22"/>
  <c r="PT4" i="22"/>
  <c r="PU4" i="22"/>
  <c r="PV4" i="22"/>
  <c r="PW4" i="22"/>
  <c r="PX4" i="22"/>
  <c r="PY4" i="22"/>
  <c r="PZ4" i="22"/>
  <c r="QA4" i="22"/>
  <c r="QB4" i="22"/>
  <c r="QC4" i="22"/>
  <c r="QD4" i="22"/>
  <c r="QE4" i="22"/>
  <c r="QF4" i="22"/>
  <c r="QG4" i="22"/>
  <c r="QH4" i="22"/>
  <c r="QI4" i="22"/>
  <c r="QJ4" i="22"/>
  <c r="QK4" i="22"/>
  <c r="QL4" i="22"/>
  <c r="QM4" i="22"/>
  <c r="QN4" i="22"/>
  <c r="QO4" i="22"/>
  <c r="QP4" i="22"/>
  <c r="QQ4" i="22"/>
  <c r="QR4" i="22"/>
  <c r="QS4" i="22"/>
  <c r="QT4" i="22"/>
  <c r="QU4" i="22"/>
  <c r="QV4" i="22"/>
  <c r="QW4" i="22"/>
  <c r="QX4" i="22"/>
  <c r="QY4" i="22"/>
  <c r="QZ4" i="22"/>
  <c r="RA4" i="22"/>
  <c r="RB4" i="22"/>
  <c r="RC4" i="22"/>
  <c r="RD4" i="22"/>
  <c r="RE4" i="22"/>
  <c r="RF4" i="22"/>
  <c r="RG4" i="22"/>
  <c r="RH4" i="22"/>
  <c r="RI4" i="22"/>
  <c r="RJ4" i="22"/>
  <c r="RK4" i="22"/>
  <c r="RL4" i="22"/>
  <c r="RM4" i="22"/>
  <c r="RN4" i="22"/>
  <c r="RO4" i="22"/>
  <c r="RP4" i="22"/>
  <c r="RQ4" i="22"/>
  <c r="RR4" i="22"/>
  <c r="RS4" i="22"/>
  <c r="RT4" i="22"/>
  <c r="RU4" i="22"/>
  <c r="RV4" i="22"/>
  <c r="RW4" i="22"/>
  <c r="RX4" i="22"/>
  <c r="RY4" i="22"/>
  <c r="RZ4" i="22"/>
  <c r="SA4" i="22"/>
  <c r="SB4" i="22"/>
  <c r="SC4" i="22"/>
  <c r="SD4" i="22"/>
  <c r="SE4" i="22"/>
  <c r="SF4" i="22"/>
  <c r="SG4" i="22"/>
  <c r="SH4" i="22"/>
  <c r="SI4" i="22"/>
  <c r="SJ4" i="22"/>
  <c r="SK4" i="22"/>
  <c r="SL4" i="22"/>
  <c r="SM4" i="22"/>
  <c r="SN4" i="22"/>
  <c r="SO4" i="22"/>
  <c r="SP4" i="22"/>
  <c r="W5" i="22"/>
  <c r="U5" i="5" s="1"/>
  <c r="X5" i="22"/>
  <c r="V5" i="5" s="1"/>
  <c r="Y5" i="22"/>
  <c r="W5" i="5" s="1"/>
  <c r="Z5" i="22"/>
  <c r="X5" i="5" s="1"/>
  <c r="AA5" i="22"/>
  <c r="Y5" i="5" s="1"/>
  <c r="AB5" i="22"/>
  <c r="Z5" i="5" s="1"/>
  <c r="AC5" i="22"/>
  <c r="AA5" i="5" s="1"/>
  <c r="AD5" i="22"/>
  <c r="AB5" i="5" s="1"/>
  <c r="AE5" i="22"/>
  <c r="AC5" i="5" s="1"/>
  <c r="AF5" i="22"/>
  <c r="AD5" i="5" s="1"/>
  <c r="AG5" i="22"/>
  <c r="AE5" i="5" s="1"/>
  <c r="AE10" i="1" s="1"/>
  <c r="AH5" i="22"/>
  <c r="AF5" i="5" s="1"/>
  <c r="AI5" i="22"/>
  <c r="AG5" i="5" s="1"/>
  <c r="AJ5" i="22"/>
  <c r="AH5" i="5" s="1"/>
  <c r="AK5" i="22"/>
  <c r="AI5" i="5" s="1"/>
  <c r="AL5" i="22"/>
  <c r="AJ5" i="5" s="1"/>
  <c r="AM5" i="22"/>
  <c r="AK5" i="5" s="1"/>
  <c r="AN5" i="22"/>
  <c r="AL5" i="5" s="1"/>
  <c r="AO5" i="22"/>
  <c r="AM5" i="5" s="1"/>
  <c r="AP5" i="22"/>
  <c r="AN5" i="5" s="1"/>
  <c r="AQ5" i="22"/>
  <c r="AO5" i="5" s="1"/>
  <c r="AR5" i="22"/>
  <c r="AP5" i="5" s="1"/>
  <c r="AS5" i="22"/>
  <c r="AQ5" i="5" s="1"/>
  <c r="AT5" i="22"/>
  <c r="AR5" i="5" s="1"/>
  <c r="AU5" i="22"/>
  <c r="AS5" i="5" s="1"/>
  <c r="AV5" i="22"/>
  <c r="AT5" i="5" s="1"/>
  <c r="AW5" i="22"/>
  <c r="AU5" i="5" s="1"/>
  <c r="AX5" i="22"/>
  <c r="AV5" i="5" s="1"/>
  <c r="AY5" i="22"/>
  <c r="AW5" i="5" s="1"/>
  <c r="AZ5" i="22"/>
  <c r="AX5" i="5" s="1"/>
  <c r="BA5" i="22"/>
  <c r="AY5" i="5" s="1"/>
  <c r="BB5" i="22"/>
  <c r="AZ5" i="5" s="1"/>
  <c r="BC5" i="22"/>
  <c r="BA5" i="5" s="1"/>
  <c r="BD5" i="22"/>
  <c r="BB5" i="5" s="1"/>
  <c r="BE5" i="22"/>
  <c r="BC5" i="5" s="1"/>
  <c r="BF5" i="22"/>
  <c r="BD5" i="5" s="1"/>
  <c r="BG5" i="22"/>
  <c r="BE5" i="5" s="1"/>
  <c r="BH5" i="22"/>
  <c r="BF5" i="5" s="1"/>
  <c r="BI5" i="22"/>
  <c r="BG5" i="5" s="1"/>
  <c r="BJ5" i="22"/>
  <c r="BH5" i="5" s="1"/>
  <c r="BK5" i="22"/>
  <c r="BI5" i="5" s="1"/>
  <c r="BL5" i="22"/>
  <c r="BJ5" i="5" s="1"/>
  <c r="BM5" i="22"/>
  <c r="BK5" i="5" s="1"/>
  <c r="BN5" i="22"/>
  <c r="BL5" i="5" s="1"/>
  <c r="BO5" i="22"/>
  <c r="BM5" i="5" s="1"/>
  <c r="BP5" i="22"/>
  <c r="BN5" i="5" s="1"/>
  <c r="BQ5" i="22"/>
  <c r="BO5" i="5" s="1"/>
  <c r="BR5" i="22"/>
  <c r="BP5" i="5" s="1"/>
  <c r="BS5" i="22"/>
  <c r="BQ5" i="5" s="1"/>
  <c r="BT5" i="22"/>
  <c r="BR5" i="5" s="1"/>
  <c r="BU5" i="22"/>
  <c r="BS5" i="5" s="1"/>
  <c r="BV5" i="22"/>
  <c r="BT5" i="5" s="1"/>
  <c r="BW5" i="22"/>
  <c r="BU5" i="5" s="1"/>
  <c r="BX5" i="22"/>
  <c r="BV5" i="5" s="1"/>
  <c r="BY5" i="22"/>
  <c r="BW5" i="5" s="1"/>
  <c r="BZ5" i="22"/>
  <c r="BX5" i="5" s="1"/>
  <c r="CA5" i="22"/>
  <c r="BY5" i="5" s="1"/>
  <c r="CB5" i="22"/>
  <c r="BZ5" i="5" s="1"/>
  <c r="CC5" i="22"/>
  <c r="CA5" i="5" s="1"/>
  <c r="CD5" i="22"/>
  <c r="CB5" i="5" s="1"/>
  <c r="CE5" i="22"/>
  <c r="CC5" i="5" s="1"/>
  <c r="CF5" i="22"/>
  <c r="CD5" i="5" s="1"/>
  <c r="CG5" i="22"/>
  <c r="CE5" i="5" s="1"/>
  <c r="CH5" i="22"/>
  <c r="CF5" i="5" s="1"/>
  <c r="CI5" i="22"/>
  <c r="CG5" i="5" s="1"/>
  <c r="CJ5" i="22"/>
  <c r="CH5" i="5" s="1"/>
  <c r="CK5" i="22"/>
  <c r="CI5" i="5" s="1"/>
  <c r="CL5" i="22"/>
  <c r="CJ5" i="5" s="1"/>
  <c r="CM5" i="22"/>
  <c r="CK5" i="5" s="1"/>
  <c r="CN5" i="22"/>
  <c r="CL5" i="5" s="1"/>
  <c r="CO5" i="22"/>
  <c r="CM5" i="5" s="1"/>
  <c r="CP5" i="22"/>
  <c r="CN5" i="5" s="1"/>
  <c r="CQ5" i="22"/>
  <c r="CO5" i="5" s="1"/>
  <c r="CR5" i="22"/>
  <c r="CP5" i="5" s="1"/>
  <c r="CS5" i="22"/>
  <c r="CQ5" i="5" s="1"/>
  <c r="CT5" i="22"/>
  <c r="CR5" i="5" s="1"/>
  <c r="CU5" i="22"/>
  <c r="CS5" i="5" s="1"/>
  <c r="CV5" i="22"/>
  <c r="CT5" i="5" s="1"/>
  <c r="CW5" i="22"/>
  <c r="CU5" i="5" s="1"/>
  <c r="CX5" i="22"/>
  <c r="CV5" i="5" s="1"/>
  <c r="CY5" i="22"/>
  <c r="CW5" i="5" s="1"/>
  <c r="CZ5" i="22"/>
  <c r="CX5" i="5" s="1"/>
  <c r="DA5" i="22"/>
  <c r="CY5" i="5" s="1"/>
  <c r="DB5" i="22"/>
  <c r="CZ5" i="5" s="1"/>
  <c r="DC5" i="22"/>
  <c r="DA5" i="5" s="1"/>
  <c r="DD5" i="22"/>
  <c r="DB5" i="5" s="1"/>
  <c r="DE5" i="22"/>
  <c r="DC5" i="5" s="1"/>
  <c r="DF5" i="22"/>
  <c r="DD5" i="5" s="1"/>
  <c r="DG5" i="22"/>
  <c r="DE5" i="5" s="1"/>
  <c r="DH5" i="22"/>
  <c r="DF5" i="5" s="1"/>
  <c r="DI5" i="22"/>
  <c r="DG5" i="5" s="1"/>
  <c r="DJ5" i="22"/>
  <c r="DH5" i="5" s="1"/>
  <c r="DK5" i="22"/>
  <c r="DI5" i="5" s="1"/>
  <c r="DL5" i="22"/>
  <c r="DJ5" i="5" s="1"/>
  <c r="DM5" i="22"/>
  <c r="DK5" i="5" s="1"/>
  <c r="DN5" i="22"/>
  <c r="DL5" i="5" s="1"/>
  <c r="DO5" i="22"/>
  <c r="DM5" i="5" s="1"/>
  <c r="DP5" i="22"/>
  <c r="DN5" i="5" s="1"/>
  <c r="DQ5" i="22"/>
  <c r="DO5" i="5" s="1"/>
  <c r="DR5" i="22"/>
  <c r="DP5" i="5" s="1"/>
  <c r="DS5" i="22"/>
  <c r="DQ5" i="5" s="1"/>
  <c r="DT5" i="22"/>
  <c r="DR5" i="5" s="1"/>
  <c r="DU5" i="22"/>
  <c r="DS5" i="5" s="1"/>
  <c r="DV5" i="22"/>
  <c r="DT5" i="5" s="1"/>
  <c r="DW5" i="22"/>
  <c r="DU5" i="5" s="1"/>
  <c r="DX5" i="22"/>
  <c r="DV5" i="5" s="1"/>
  <c r="DY5" i="22"/>
  <c r="DW5" i="5" s="1"/>
  <c r="DZ5" i="22"/>
  <c r="DX5" i="5" s="1"/>
  <c r="EA5" i="22"/>
  <c r="DY5" i="5" s="1"/>
  <c r="EB5" i="22"/>
  <c r="DZ5" i="5" s="1"/>
  <c r="EC5" i="22"/>
  <c r="EA5" i="5" s="1"/>
  <c r="ED5" i="22"/>
  <c r="EB5" i="5" s="1"/>
  <c r="EE5" i="22"/>
  <c r="EC5" i="5" s="1"/>
  <c r="EF5" i="22"/>
  <c r="ED5" i="5" s="1"/>
  <c r="EG5" i="22"/>
  <c r="EE5" i="5" s="1"/>
  <c r="EH5" i="22"/>
  <c r="EF5" i="5" s="1"/>
  <c r="EI5" i="22"/>
  <c r="EG5" i="5" s="1"/>
  <c r="EJ5" i="22"/>
  <c r="EH5" i="5" s="1"/>
  <c r="EK5" i="22"/>
  <c r="EI5" i="5" s="1"/>
  <c r="EL5" i="22"/>
  <c r="EJ5" i="5" s="1"/>
  <c r="EM5" i="22"/>
  <c r="EK5" i="5" s="1"/>
  <c r="EN5" i="22"/>
  <c r="EL5" i="5" s="1"/>
  <c r="EO5" i="22"/>
  <c r="EM5" i="5" s="1"/>
  <c r="EP5" i="22"/>
  <c r="EN5" i="5" s="1"/>
  <c r="EQ5" i="22"/>
  <c r="EO5" i="5" s="1"/>
  <c r="ER5" i="22"/>
  <c r="EP5" i="5" s="1"/>
  <c r="ES5" i="22"/>
  <c r="EQ5" i="5" s="1"/>
  <c r="ET5" i="22"/>
  <c r="ER5" i="5" s="1"/>
  <c r="EU5" i="22"/>
  <c r="ES5" i="5" s="1"/>
  <c r="EV5" i="22"/>
  <c r="ET5" i="5" s="1"/>
  <c r="EW5" i="22"/>
  <c r="EU5" i="5" s="1"/>
  <c r="EX5" i="22"/>
  <c r="EV5" i="5" s="1"/>
  <c r="EY5" i="22"/>
  <c r="EW5" i="5" s="1"/>
  <c r="EZ5" i="22"/>
  <c r="EX5" i="5" s="1"/>
  <c r="FA5" i="22"/>
  <c r="EY5" i="5" s="1"/>
  <c r="FB5" i="22"/>
  <c r="EZ5" i="5" s="1"/>
  <c r="FC5" i="22"/>
  <c r="FA5" i="5" s="1"/>
  <c r="FD5" i="22"/>
  <c r="FB5" i="5" s="1"/>
  <c r="FE5" i="22"/>
  <c r="FC5" i="5" s="1"/>
  <c r="FF5" i="22"/>
  <c r="FD5" i="5" s="1"/>
  <c r="FG5" i="22"/>
  <c r="FE5" i="5" s="1"/>
  <c r="FH5" i="22"/>
  <c r="FF5" i="5" s="1"/>
  <c r="FI5" i="22"/>
  <c r="FG5" i="5" s="1"/>
  <c r="FJ5" i="22"/>
  <c r="FH5" i="5" s="1"/>
  <c r="FK5" i="22"/>
  <c r="FI5" i="5" s="1"/>
  <c r="FL5" i="22"/>
  <c r="FJ5" i="5" s="1"/>
  <c r="FM5" i="22"/>
  <c r="FK5" i="5" s="1"/>
  <c r="FN5" i="22"/>
  <c r="FL5" i="5" s="1"/>
  <c r="FO5" i="22"/>
  <c r="FM5" i="5" s="1"/>
  <c r="FP5" i="22"/>
  <c r="FN5" i="5" s="1"/>
  <c r="FQ5" i="22"/>
  <c r="FO5" i="5" s="1"/>
  <c r="FR5" i="22"/>
  <c r="FP5" i="5" s="1"/>
  <c r="FS5" i="22"/>
  <c r="FQ5" i="5" s="1"/>
  <c r="FT5" i="22"/>
  <c r="FR5" i="5" s="1"/>
  <c r="FU5" i="22"/>
  <c r="FS5" i="5" s="1"/>
  <c r="FV5" i="22"/>
  <c r="FT5" i="5" s="1"/>
  <c r="FW5" i="22"/>
  <c r="FU5" i="5" s="1"/>
  <c r="FX5" i="22"/>
  <c r="FV5" i="5" s="1"/>
  <c r="FY5" i="22"/>
  <c r="FW5" i="5" s="1"/>
  <c r="FZ5" i="22"/>
  <c r="FX5" i="5" s="1"/>
  <c r="GA5" i="22"/>
  <c r="FY5" i="5" s="1"/>
  <c r="GB5" i="22"/>
  <c r="FZ5" i="5" s="1"/>
  <c r="GC5" i="22"/>
  <c r="GA5" i="5" s="1"/>
  <c r="GD5" i="22"/>
  <c r="GB5" i="5" s="1"/>
  <c r="GE5" i="22"/>
  <c r="GC5" i="5" s="1"/>
  <c r="GF5" i="22"/>
  <c r="GD5" i="5" s="1"/>
  <c r="GG5" i="22"/>
  <c r="GE5" i="5" s="1"/>
  <c r="GH5" i="22"/>
  <c r="GF5" i="5" s="1"/>
  <c r="GI5" i="22"/>
  <c r="GG5" i="5" s="1"/>
  <c r="GJ5" i="22"/>
  <c r="GH5" i="5" s="1"/>
  <c r="GK5" i="22"/>
  <c r="GI5" i="5" s="1"/>
  <c r="GL5" i="22"/>
  <c r="GJ5" i="5" s="1"/>
  <c r="GM5" i="22"/>
  <c r="GK5" i="5" s="1"/>
  <c r="GN5" i="22"/>
  <c r="GL5" i="5" s="1"/>
  <c r="GO5" i="22"/>
  <c r="GM5" i="5" s="1"/>
  <c r="GP5" i="22"/>
  <c r="GN5" i="5" s="1"/>
  <c r="GQ5" i="22"/>
  <c r="GO5" i="5" s="1"/>
  <c r="GR5" i="22"/>
  <c r="GP5" i="5" s="1"/>
  <c r="GS5" i="22"/>
  <c r="GQ5" i="5" s="1"/>
  <c r="GT5" i="22"/>
  <c r="GR5" i="5" s="1"/>
  <c r="GU5" i="22"/>
  <c r="GS5" i="5" s="1"/>
  <c r="GV5" i="22"/>
  <c r="GT5" i="5" s="1"/>
  <c r="GW5" i="22"/>
  <c r="GU5" i="5" s="1"/>
  <c r="GX5" i="22"/>
  <c r="GV5" i="5" s="1"/>
  <c r="GY5" i="22"/>
  <c r="GW5" i="5" s="1"/>
  <c r="GZ5" i="22"/>
  <c r="GX5" i="5" s="1"/>
  <c r="HA5" i="22"/>
  <c r="GY5" i="5" s="1"/>
  <c r="HB5" i="22"/>
  <c r="GZ5" i="5" s="1"/>
  <c r="HC5" i="22"/>
  <c r="HA5" i="5" s="1"/>
  <c r="HD5" i="22"/>
  <c r="HB5" i="5" s="1"/>
  <c r="HE5" i="22"/>
  <c r="HC5" i="5" s="1"/>
  <c r="HF5" i="22"/>
  <c r="HD5" i="5" s="1"/>
  <c r="HG5" i="22"/>
  <c r="HE5" i="5" s="1"/>
  <c r="HH5" i="22"/>
  <c r="HF5" i="5" s="1"/>
  <c r="HI5" i="22"/>
  <c r="HG5" i="5" s="1"/>
  <c r="HJ5" i="22"/>
  <c r="HH5" i="5" s="1"/>
  <c r="HK5" i="22"/>
  <c r="HI5" i="5" s="1"/>
  <c r="HL5" i="22"/>
  <c r="HJ5" i="5" s="1"/>
  <c r="HM5" i="22"/>
  <c r="HK5" i="5" s="1"/>
  <c r="HN5" i="22"/>
  <c r="HL5" i="5" s="1"/>
  <c r="HO5" i="22"/>
  <c r="HM5" i="5" s="1"/>
  <c r="HP5" i="22"/>
  <c r="HN5" i="5" s="1"/>
  <c r="HQ5" i="22"/>
  <c r="HO5" i="5" s="1"/>
  <c r="HR5" i="22"/>
  <c r="HP5" i="5" s="1"/>
  <c r="HS5" i="22"/>
  <c r="HQ5" i="5" s="1"/>
  <c r="HT5" i="22"/>
  <c r="HR5" i="5" s="1"/>
  <c r="HU5" i="22"/>
  <c r="HS5" i="5" s="1"/>
  <c r="HV5" i="22"/>
  <c r="HT5" i="5" s="1"/>
  <c r="HW5" i="22"/>
  <c r="HU5" i="5" s="1"/>
  <c r="HX5" i="22"/>
  <c r="HV5" i="5" s="1"/>
  <c r="HY5" i="22"/>
  <c r="HW5" i="5" s="1"/>
  <c r="HZ5" i="22"/>
  <c r="HX5" i="5" s="1"/>
  <c r="IA5" i="22"/>
  <c r="HY5" i="5" s="1"/>
  <c r="IB5" i="22"/>
  <c r="HZ5" i="5" s="1"/>
  <c r="IC5" i="22"/>
  <c r="IA5" i="5" s="1"/>
  <c r="ID5" i="22"/>
  <c r="IB5" i="5" s="1"/>
  <c r="IE5" i="22"/>
  <c r="IC5" i="5" s="1"/>
  <c r="IF5" i="22"/>
  <c r="ID5" i="5" s="1"/>
  <c r="IG5" i="22"/>
  <c r="IE5" i="5" s="1"/>
  <c r="IH5" i="22"/>
  <c r="IF5" i="5" s="1"/>
  <c r="II5" i="22"/>
  <c r="IG5" i="5" s="1"/>
  <c r="IJ5" i="22"/>
  <c r="IH5" i="5" s="1"/>
  <c r="IK5" i="22"/>
  <c r="II5" i="5" s="1"/>
  <c r="IL5" i="22"/>
  <c r="IJ5" i="5" s="1"/>
  <c r="IM5" i="22"/>
  <c r="IK5" i="5" s="1"/>
  <c r="IN5" i="22"/>
  <c r="IL5" i="5" s="1"/>
  <c r="IO5" i="22"/>
  <c r="IM5" i="5" s="1"/>
  <c r="IP5" i="22"/>
  <c r="IN5" i="5" s="1"/>
  <c r="IQ5" i="22"/>
  <c r="IO5" i="5" s="1"/>
  <c r="IR5" i="22"/>
  <c r="IP5" i="5" s="1"/>
  <c r="IS5" i="22"/>
  <c r="IQ5" i="5" s="1"/>
  <c r="IT5" i="22"/>
  <c r="IR5" i="5" s="1"/>
  <c r="IU5" i="22"/>
  <c r="IS5" i="5" s="1"/>
  <c r="IV5" i="22"/>
  <c r="IT5" i="5" s="1"/>
  <c r="IW5" i="22"/>
  <c r="IU5" i="5" s="1"/>
  <c r="IX5" i="22"/>
  <c r="IV5" i="5" s="1"/>
  <c r="IY5" i="22"/>
  <c r="IW5" i="5" s="1"/>
  <c r="IZ5" i="22"/>
  <c r="IX5" i="5" s="1"/>
  <c r="JA5" i="22"/>
  <c r="IY5" i="5" s="1"/>
  <c r="JB5" i="22"/>
  <c r="IZ5" i="5" s="1"/>
  <c r="JC5" i="22"/>
  <c r="JA5" i="5" s="1"/>
  <c r="JD5" i="22"/>
  <c r="JB5" i="5" s="1"/>
  <c r="JE5" i="22"/>
  <c r="JC5" i="5" s="1"/>
  <c r="JF5" i="22"/>
  <c r="JD5" i="5" s="1"/>
  <c r="JG5" i="22"/>
  <c r="JE5" i="5" s="1"/>
  <c r="JH5" i="22"/>
  <c r="JF5" i="5" s="1"/>
  <c r="JI5" i="22"/>
  <c r="JG5" i="5" s="1"/>
  <c r="JJ5" i="22"/>
  <c r="JH5" i="5" s="1"/>
  <c r="JK5" i="22"/>
  <c r="JI5" i="5" s="1"/>
  <c r="JL5" i="22"/>
  <c r="JJ5" i="5" s="1"/>
  <c r="JM5" i="22"/>
  <c r="JK5" i="5" s="1"/>
  <c r="JN5" i="22"/>
  <c r="JL5" i="5" s="1"/>
  <c r="JO5" i="22"/>
  <c r="JM5" i="5" s="1"/>
  <c r="JP5" i="22"/>
  <c r="JN5" i="5" s="1"/>
  <c r="JQ5" i="22"/>
  <c r="JO5" i="5" s="1"/>
  <c r="JR5" i="22"/>
  <c r="JP5" i="5" s="1"/>
  <c r="JS5" i="22"/>
  <c r="JQ5" i="5" s="1"/>
  <c r="JT5" i="22"/>
  <c r="JR5" i="5" s="1"/>
  <c r="JU5" i="22"/>
  <c r="JS5" i="5" s="1"/>
  <c r="JV5" i="22"/>
  <c r="JT5" i="5" s="1"/>
  <c r="JW5" i="22"/>
  <c r="JU5" i="5" s="1"/>
  <c r="JX5" i="22"/>
  <c r="JV5" i="5" s="1"/>
  <c r="JY5" i="22"/>
  <c r="JW5" i="5" s="1"/>
  <c r="JZ5" i="22"/>
  <c r="JX5" i="5" s="1"/>
  <c r="KA5" i="22"/>
  <c r="JY5" i="5" s="1"/>
  <c r="KB5" i="22"/>
  <c r="JZ5" i="5" s="1"/>
  <c r="KC5" i="22"/>
  <c r="KA5" i="5" s="1"/>
  <c r="KD5" i="22"/>
  <c r="KB5" i="5" s="1"/>
  <c r="KE5" i="22"/>
  <c r="KC5" i="5" s="1"/>
  <c r="KF5" i="22"/>
  <c r="KD5" i="5" s="1"/>
  <c r="KG5" i="22"/>
  <c r="KE5" i="5" s="1"/>
  <c r="KH5" i="22"/>
  <c r="KF5" i="5" s="1"/>
  <c r="KI5" i="22"/>
  <c r="KG5" i="5" s="1"/>
  <c r="KJ5" i="22"/>
  <c r="KH5" i="5" s="1"/>
  <c r="KK5" i="22"/>
  <c r="KI5" i="5" s="1"/>
  <c r="KL5" i="22"/>
  <c r="KJ5" i="5" s="1"/>
  <c r="KM5" i="22"/>
  <c r="KK5" i="5" s="1"/>
  <c r="KN5" i="22"/>
  <c r="KL5" i="5" s="1"/>
  <c r="KO5" i="22"/>
  <c r="KM5" i="5" s="1"/>
  <c r="KP5" i="22"/>
  <c r="KN5" i="5" s="1"/>
  <c r="KQ5" i="22"/>
  <c r="KO5" i="5" s="1"/>
  <c r="KR5" i="22"/>
  <c r="KP5" i="5" s="1"/>
  <c r="KS5" i="22"/>
  <c r="KQ5" i="5" s="1"/>
  <c r="KT5" i="22"/>
  <c r="KR5" i="5" s="1"/>
  <c r="KU5" i="22"/>
  <c r="KS5" i="5" s="1"/>
  <c r="KV5" i="22"/>
  <c r="KT5" i="5" s="1"/>
  <c r="KW5" i="22"/>
  <c r="KU5" i="5" s="1"/>
  <c r="KX5" i="22"/>
  <c r="KV5" i="5" s="1"/>
  <c r="KY5" i="22"/>
  <c r="KW5" i="5" s="1"/>
  <c r="KZ5" i="22"/>
  <c r="KX5" i="5" s="1"/>
  <c r="LA5" i="22"/>
  <c r="KY5" i="5" s="1"/>
  <c r="LB5" i="22"/>
  <c r="KZ5" i="5" s="1"/>
  <c r="LC5" i="22"/>
  <c r="LA5" i="5" s="1"/>
  <c r="LD5" i="22"/>
  <c r="LB5" i="5" s="1"/>
  <c r="LE5" i="22"/>
  <c r="LC5" i="5" s="1"/>
  <c r="LF5" i="22"/>
  <c r="LD5" i="5" s="1"/>
  <c r="LG5" i="22"/>
  <c r="LE5" i="5" s="1"/>
  <c r="LH5" i="22"/>
  <c r="LF5" i="5" s="1"/>
  <c r="LI5" i="22"/>
  <c r="LG5" i="5" s="1"/>
  <c r="LJ5" i="22"/>
  <c r="LH5" i="5" s="1"/>
  <c r="LK5" i="22"/>
  <c r="LI5" i="5" s="1"/>
  <c r="LL5" i="22"/>
  <c r="LJ5" i="5" s="1"/>
  <c r="LM5" i="22"/>
  <c r="LK5" i="5" s="1"/>
  <c r="LN5" i="22"/>
  <c r="LL5" i="5" s="1"/>
  <c r="LO5" i="22"/>
  <c r="LM5" i="5" s="1"/>
  <c r="LP5" i="22"/>
  <c r="LN5" i="5" s="1"/>
  <c r="LQ5" i="22"/>
  <c r="LO5" i="5" s="1"/>
  <c r="LR5" i="22"/>
  <c r="LP5" i="5" s="1"/>
  <c r="LS5" i="22"/>
  <c r="LQ5" i="5" s="1"/>
  <c r="LT5" i="22"/>
  <c r="LR5" i="5" s="1"/>
  <c r="LU5" i="22"/>
  <c r="LS5" i="5" s="1"/>
  <c r="LV5" i="22"/>
  <c r="LT5" i="5" s="1"/>
  <c r="LW5" i="22"/>
  <c r="LU5" i="5" s="1"/>
  <c r="LX5" i="22"/>
  <c r="LV5" i="5" s="1"/>
  <c r="LY5" i="22"/>
  <c r="LW5" i="5" s="1"/>
  <c r="LZ5" i="22"/>
  <c r="LX5" i="5" s="1"/>
  <c r="MA5" i="22"/>
  <c r="LY5" i="5" s="1"/>
  <c r="MB5" i="22"/>
  <c r="LZ5" i="5" s="1"/>
  <c r="MC5" i="22"/>
  <c r="MA5" i="5" s="1"/>
  <c r="MD5" i="22"/>
  <c r="MB5" i="5" s="1"/>
  <c r="ME5" i="22"/>
  <c r="MC5" i="5" s="1"/>
  <c r="MF5" i="22"/>
  <c r="MD5" i="5" s="1"/>
  <c r="MG5" i="22"/>
  <c r="ME5" i="5" s="1"/>
  <c r="MH5" i="22"/>
  <c r="MF5" i="5" s="1"/>
  <c r="MI5" i="22"/>
  <c r="MG5" i="5" s="1"/>
  <c r="MJ5" i="22"/>
  <c r="MH5" i="5" s="1"/>
  <c r="MK5" i="22"/>
  <c r="MI5" i="5" s="1"/>
  <c r="ML5" i="22"/>
  <c r="MJ5" i="5" s="1"/>
  <c r="MM5" i="22"/>
  <c r="MK5" i="5" s="1"/>
  <c r="MN5" i="22"/>
  <c r="ML5" i="5" s="1"/>
  <c r="MO5" i="22"/>
  <c r="MM5" i="5" s="1"/>
  <c r="MP5" i="22"/>
  <c r="MN5" i="5" s="1"/>
  <c r="MQ5" i="22"/>
  <c r="MO5" i="5" s="1"/>
  <c r="MR5" i="22"/>
  <c r="MP5" i="5" s="1"/>
  <c r="MS5" i="22"/>
  <c r="MQ5" i="5" s="1"/>
  <c r="MT5" i="22"/>
  <c r="MR5" i="5" s="1"/>
  <c r="MU5" i="22"/>
  <c r="MS5" i="5" s="1"/>
  <c r="MV5" i="22"/>
  <c r="MT5" i="5" s="1"/>
  <c r="MW5" i="22"/>
  <c r="MU5" i="5" s="1"/>
  <c r="MX5" i="22"/>
  <c r="MV5" i="5" s="1"/>
  <c r="MY5" i="22"/>
  <c r="MW5" i="5" s="1"/>
  <c r="MZ5" i="22"/>
  <c r="MX5" i="5" s="1"/>
  <c r="NA5" i="22"/>
  <c r="MY5" i="5" s="1"/>
  <c r="NB5" i="22"/>
  <c r="MZ5" i="5" s="1"/>
  <c r="NC5" i="22"/>
  <c r="NA5" i="5" s="1"/>
  <c r="ND5" i="22"/>
  <c r="NB5" i="5" s="1"/>
  <c r="NE5" i="22"/>
  <c r="NC5" i="5" s="1"/>
  <c r="NF5" i="22"/>
  <c r="ND5" i="5" s="1"/>
  <c r="NG5" i="22"/>
  <c r="NE5" i="5" s="1"/>
  <c r="NH5" i="22"/>
  <c r="NF5" i="5" s="1"/>
  <c r="NI5" i="22"/>
  <c r="NG5" i="5" s="1"/>
  <c r="NJ5" i="22"/>
  <c r="NH5" i="5" s="1"/>
  <c r="NK5" i="22"/>
  <c r="NI5" i="5" s="1"/>
  <c r="NL5" i="22"/>
  <c r="NJ5" i="5" s="1"/>
  <c r="NM5" i="22"/>
  <c r="NK5" i="5" s="1"/>
  <c r="NN5" i="22"/>
  <c r="NL5" i="5" s="1"/>
  <c r="NO5" i="22"/>
  <c r="NM5" i="5" s="1"/>
  <c r="NP5" i="22"/>
  <c r="NN5" i="5" s="1"/>
  <c r="NQ5" i="22"/>
  <c r="NO5" i="5" s="1"/>
  <c r="NR5" i="22"/>
  <c r="NP5" i="5" s="1"/>
  <c r="NS5" i="22"/>
  <c r="NQ5" i="5" s="1"/>
  <c r="NT5" i="22"/>
  <c r="NR5" i="5" s="1"/>
  <c r="NU5" i="22"/>
  <c r="NS5" i="5" s="1"/>
  <c r="NV5" i="22"/>
  <c r="NT5" i="5" s="1"/>
  <c r="NW5" i="22"/>
  <c r="NU5" i="5" s="1"/>
  <c r="NX5" i="22"/>
  <c r="NV5" i="5" s="1"/>
  <c r="NY5" i="22"/>
  <c r="NW5" i="5" s="1"/>
  <c r="NZ5" i="22"/>
  <c r="OA5" i="22"/>
  <c r="OB5" i="22"/>
  <c r="OC5" i="22"/>
  <c r="OD5" i="22"/>
  <c r="OE5" i="22"/>
  <c r="OF5" i="22"/>
  <c r="OG5" i="22"/>
  <c r="OH5" i="22"/>
  <c r="OI5" i="22"/>
  <c r="OJ5" i="22"/>
  <c r="OK5" i="22"/>
  <c r="OL5" i="22"/>
  <c r="OM5" i="22"/>
  <c r="ON5" i="22"/>
  <c r="OO5" i="22"/>
  <c r="OP5" i="22"/>
  <c r="OQ5" i="22"/>
  <c r="OR5" i="22"/>
  <c r="OS5" i="22"/>
  <c r="OT5" i="22"/>
  <c r="OU5" i="22"/>
  <c r="OV5" i="22"/>
  <c r="OW5" i="22"/>
  <c r="OX5" i="22"/>
  <c r="OY5" i="22"/>
  <c r="OZ5" i="22"/>
  <c r="PA5" i="22"/>
  <c r="PB5" i="22"/>
  <c r="PC5" i="22"/>
  <c r="PD5" i="22"/>
  <c r="PE5" i="22"/>
  <c r="PF5" i="22"/>
  <c r="PG5" i="22"/>
  <c r="PH5" i="22"/>
  <c r="PI5" i="22"/>
  <c r="PJ5" i="22"/>
  <c r="PK5" i="22"/>
  <c r="PL5" i="22"/>
  <c r="PM5" i="22"/>
  <c r="PN5" i="22"/>
  <c r="PO5" i="22"/>
  <c r="PP5" i="22"/>
  <c r="PQ5" i="22"/>
  <c r="PR5" i="22"/>
  <c r="PS5" i="22"/>
  <c r="PT5" i="22"/>
  <c r="PU5" i="22"/>
  <c r="PV5" i="22"/>
  <c r="PW5" i="22"/>
  <c r="PX5" i="22"/>
  <c r="PY5" i="22"/>
  <c r="PZ5" i="22"/>
  <c r="QA5" i="22"/>
  <c r="QB5" i="22"/>
  <c r="QC5" i="22"/>
  <c r="QD5" i="22"/>
  <c r="QE5" i="22"/>
  <c r="QF5" i="22"/>
  <c r="QG5" i="22"/>
  <c r="QH5" i="22"/>
  <c r="QI5" i="22"/>
  <c r="QJ5" i="22"/>
  <c r="QK5" i="22"/>
  <c r="QL5" i="22"/>
  <c r="QM5" i="22"/>
  <c r="QN5" i="22"/>
  <c r="QO5" i="22"/>
  <c r="QP5" i="22"/>
  <c r="QQ5" i="22"/>
  <c r="QR5" i="22"/>
  <c r="QS5" i="22"/>
  <c r="QT5" i="22"/>
  <c r="QU5" i="22"/>
  <c r="QV5" i="22"/>
  <c r="QW5" i="22"/>
  <c r="QX5" i="22"/>
  <c r="QY5" i="22"/>
  <c r="QZ5" i="22"/>
  <c r="RA5" i="22"/>
  <c r="RB5" i="22"/>
  <c r="RC5" i="22"/>
  <c r="RD5" i="22"/>
  <c r="RE5" i="22"/>
  <c r="RF5" i="22"/>
  <c r="RG5" i="22"/>
  <c r="RH5" i="22"/>
  <c r="RI5" i="22"/>
  <c r="RJ5" i="22"/>
  <c r="RK5" i="22"/>
  <c r="RL5" i="22"/>
  <c r="RM5" i="22"/>
  <c r="RN5" i="22"/>
  <c r="RO5" i="22"/>
  <c r="RP5" i="22"/>
  <c r="RQ5" i="22"/>
  <c r="RR5" i="22"/>
  <c r="RS5" i="22"/>
  <c r="RT5" i="22"/>
  <c r="RU5" i="22"/>
  <c r="RV5" i="22"/>
  <c r="RW5" i="22"/>
  <c r="RX5" i="22"/>
  <c r="RY5" i="22"/>
  <c r="RZ5" i="22"/>
  <c r="SA5" i="22"/>
  <c r="SB5" i="22"/>
  <c r="SC5" i="22"/>
  <c r="SD5" i="22"/>
  <c r="SE5" i="22"/>
  <c r="SF5" i="22"/>
  <c r="SG5" i="22"/>
  <c r="SH5" i="22"/>
  <c r="SI5" i="22"/>
  <c r="SJ5" i="22"/>
  <c r="SK5" i="22"/>
  <c r="SL5" i="22"/>
  <c r="SM5" i="22"/>
  <c r="SN5" i="22"/>
  <c r="SO5" i="22"/>
  <c r="SP5" i="22"/>
  <c r="W6" i="22"/>
  <c r="U6" i="5" s="1"/>
  <c r="X6" i="22"/>
  <c r="V6" i="5" s="1"/>
  <c r="Y6" i="22"/>
  <c r="W6" i="5" s="1"/>
  <c r="Z6" i="22"/>
  <c r="X6" i="5" s="1"/>
  <c r="AA6" i="22"/>
  <c r="Y6" i="5" s="1"/>
  <c r="AB6" i="22"/>
  <c r="Z6" i="5" s="1"/>
  <c r="AC6" i="22"/>
  <c r="AA6" i="5" s="1"/>
  <c r="AD6" i="22"/>
  <c r="AB6" i="5" s="1"/>
  <c r="AE6" i="22"/>
  <c r="AC6" i="5" s="1"/>
  <c r="AF6" i="22"/>
  <c r="AD6" i="5" s="1"/>
  <c r="AG6" i="22"/>
  <c r="AE6" i="5" s="1"/>
  <c r="AE11" i="1" s="1"/>
  <c r="AH6" i="22"/>
  <c r="AF6" i="5" s="1"/>
  <c r="AI6" i="22"/>
  <c r="AG6" i="5" s="1"/>
  <c r="AJ6" i="22"/>
  <c r="AH6" i="5" s="1"/>
  <c r="AK6" i="22"/>
  <c r="AI6" i="5" s="1"/>
  <c r="AL6" i="22"/>
  <c r="AJ6" i="5" s="1"/>
  <c r="AM6" i="22"/>
  <c r="AK6" i="5" s="1"/>
  <c r="AN6" i="22"/>
  <c r="AL6" i="5" s="1"/>
  <c r="AO6" i="22"/>
  <c r="AM6" i="5" s="1"/>
  <c r="AP6" i="22"/>
  <c r="AN6" i="5" s="1"/>
  <c r="AQ6" i="22"/>
  <c r="AO6" i="5" s="1"/>
  <c r="AR6" i="22"/>
  <c r="AP6" i="5" s="1"/>
  <c r="AS6" i="22"/>
  <c r="AQ6" i="5" s="1"/>
  <c r="AT6" i="22"/>
  <c r="AR6" i="5" s="1"/>
  <c r="AU6" i="22"/>
  <c r="AS6" i="5" s="1"/>
  <c r="AV6" i="22"/>
  <c r="AT6" i="5" s="1"/>
  <c r="AW6" i="22"/>
  <c r="AU6" i="5" s="1"/>
  <c r="AX6" i="22"/>
  <c r="AV6" i="5" s="1"/>
  <c r="AY6" i="22"/>
  <c r="AW6" i="5" s="1"/>
  <c r="AZ6" i="22"/>
  <c r="AX6" i="5" s="1"/>
  <c r="BA6" i="22"/>
  <c r="AY6" i="5" s="1"/>
  <c r="BB6" i="22"/>
  <c r="AZ6" i="5" s="1"/>
  <c r="BC6" i="22"/>
  <c r="BA6" i="5" s="1"/>
  <c r="BD6" i="22"/>
  <c r="BB6" i="5" s="1"/>
  <c r="BE6" i="22"/>
  <c r="BC6" i="5" s="1"/>
  <c r="BF6" i="22"/>
  <c r="BD6" i="5" s="1"/>
  <c r="BG6" i="22"/>
  <c r="BE6" i="5" s="1"/>
  <c r="BH6" i="22"/>
  <c r="BF6" i="5" s="1"/>
  <c r="BI6" i="22"/>
  <c r="BG6" i="5" s="1"/>
  <c r="BJ6" i="22"/>
  <c r="BH6" i="5" s="1"/>
  <c r="BK6" i="22"/>
  <c r="BI6" i="5" s="1"/>
  <c r="BL6" i="22"/>
  <c r="BJ6" i="5" s="1"/>
  <c r="BM6" i="22"/>
  <c r="BK6" i="5" s="1"/>
  <c r="BN6" i="22"/>
  <c r="BL6" i="5" s="1"/>
  <c r="BO6" i="22"/>
  <c r="BM6" i="5" s="1"/>
  <c r="BP6" i="22"/>
  <c r="BN6" i="5" s="1"/>
  <c r="BQ6" i="22"/>
  <c r="BO6" i="5" s="1"/>
  <c r="BR6" i="22"/>
  <c r="BP6" i="5" s="1"/>
  <c r="BS6" i="22"/>
  <c r="BQ6" i="5" s="1"/>
  <c r="BT6" i="22"/>
  <c r="BR6" i="5" s="1"/>
  <c r="BU6" i="22"/>
  <c r="BS6" i="5" s="1"/>
  <c r="BV6" i="22"/>
  <c r="BT6" i="5" s="1"/>
  <c r="BW6" i="22"/>
  <c r="BU6" i="5" s="1"/>
  <c r="BX6" i="22"/>
  <c r="BV6" i="5" s="1"/>
  <c r="BY6" i="22"/>
  <c r="BW6" i="5" s="1"/>
  <c r="BZ6" i="22"/>
  <c r="BX6" i="5" s="1"/>
  <c r="CA6" i="22"/>
  <c r="BY6" i="5" s="1"/>
  <c r="CB6" i="22"/>
  <c r="BZ6" i="5" s="1"/>
  <c r="CC6" i="22"/>
  <c r="CA6" i="5" s="1"/>
  <c r="CD6" i="22"/>
  <c r="CB6" i="5" s="1"/>
  <c r="CE6" i="22"/>
  <c r="CC6" i="5" s="1"/>
  <c r="CF6" i="22"/>
  <c r="CD6" i="5" s="1"/>
  <c r="CG6" i="22"/>
  <c r="CE6" i="5" s="1"/>
  <c r="CH6" i="22"/>
  <c r="CF6" i="5" s="1"/>
  <c r="CI6" i="22"/>
  <c r="CG6" i="5" s="1"/>
  <c r="CJ6" i="22"/>
  <c r="CH6" i="5" s="1"/>
  <c r="CK6" i="22"/>
  <c r="CI6" i="5" s="1"/>
  <c r="CL6" i="22"/>
  <c r="CJ6" i="5" s="1"/>
  <c r="CM6" i="22"/>
  <c r="CK6" i="5" s="1"/>
  <c r="CN6" i="22"/>
  <c r="CL6" i="5" s="1"/>
  <c r="CO6" i="22"/>
  <c r="CM6" i="5" s="1"/>
  <c r="CP6" i="22"/>
  <c r="CN6" i="5" s="1"/>
  <c r="CQ6" i="22"/>
  <c r="CO6" i="5" s="1"/>
  <c r="CR6" i="22"/>
  <c r="CP6" i="5" s="1"/>
  <c r="CS6" i="22"/>
  <c r="CQ6" i="5" s="1"/>
  <c r="CT6" i="22"/>
  <c r="CR6" i="5" s="1"/>
  <c r="CU6" i="22"/>
  <c r="CS6" i="5" s="1"/>
  <c r="CV6" i="22"/>
  <c r="CT6" i="5" s="1"/>
  <c r="CW6" i="22"/>
  <c r="CU6" i="5" s="1"/>
  <c r="CX6" i="22"/>
  <c r="CV6" i="5" s="1"/>
  <c r="CY6" i="22"/>
  <c r="CW6" i="5" s="1"/>
  <c r="CZ6" i="22"/>
  <c r="CX6" i="5" s="1"/>
  <c r="DA6" i="22"/>
  <c r="CY6" i="5" s="1"/>
  <c r="DB6" i="22"/>
  <c r="CZ6" i="5" s="1"/>
  <c r="DC6" i="22"/>
  <c r="DA6" i="5" s="1"/>
  <c r="DD6" i="22"/>
  <c r="DB6" i="5" s="1"/>
  <c r="DE6" i="22"/>
  <c r="DC6" i="5" s="1"/>
  <c r="DF6" i="22"/>
  <c r="DD6" i="5" s="1"/>
  <c r="DG6" i="22"/>
  <c r="DE6" i="5" s="1"/>
  <c r="DH6" i="22"/>
  <c r="DF6" i="5" s="1"/>
  <c r="DI6" i="22"/>
  <c r="DG6" i="5" s="1"/>
  <c r="DJ6" i="22"/>
  <c r="DH6" i="5" s="1"/>
  <c r="DK6" i="22"/>
  <c r="DI6" i="5" s="1"/>
  <c r="DL6" i="22"/>
  <c r="DJ6" i="5" s="1"/>
  <c r="DM6" i="22"/>
  <c r="DK6" i="5" s="1"/>
  <c r="DN6" i="22"/>
  <c r="DL6" i="5" s="1"/>
  <c r="DO6" i="22"/>
  <c r="DM6" i="5" s="1"/>
  <c r="DP6" i="22"/>
  <c r="DN6" i="5" s="1"/>
  <c r="DQ6" i="22"/>
  <c r="DO6" i="5" s="1"/>
  <c r="DR6" i="22"/>
  <c r="DP6" i="5" s="1"/>
  <c r="DS6" i="22"/>
  <c r="DQ6" i="5" s="1"/>
  <c r="DT6" i="22"/>
  <c r="DR6" i="5" s="1"/>
  <c r="DU6" i="22"/>
  <c r="DS6" i="5" s="1"/>
  <c r="DV6" i="22"/>
  <c r="DT6" i="5" s="1"/>
  <c r="DW6" i="22"/>
  <c r="DU6" i="5" s="1"/>
  <c r="DX6" i="22"/>
  <c r="DV6" i="5" s="1"/>
  <c r="DY6" i="22"/>
  <c r="DW6" i="5" s="1"/>
  <c r="DZ6" i="22"/>
  <c r="DX6" i="5" s="1"/>
  <c r="EA6" i="22"/>
  <c r="DY6" i="5" s="1"/>
  <c r="EB6" i="22"/>
  <c r="DZ6" i="5" s="1"/>
  <c r="EC6" i="22"/>
  <c r="EA6" i="5" s="1"/>
  <c r="ED6" i="22"/>
  <c r="EB6" i="5" s="1"/>
  <c r="EE6" i="22"/>
  <c r="EC6" i="5" s="1"/>
  <c r="EF6" i="22"/>
  <c r="ED6" i="5" s="1"/>
  <c r="EG6" i="22"/>
  <c r="EE6" i="5" s="1"/>
  <c r="EH6" i="22"/>
  <c r="EF6" i="5" s="1"/>
  <c r="EI6" i="22"/>
  <c r="EG6" i="5" s="1"/>
  <c r="EJ6" i="22"/>
  <c r="EH6" i="5" s="1"/>
  <c r="EK6" i="22"/>
  <c r="EI6" i="5" s="1"/>
  <c r="EL6" i="22"/>
  <c r="EJ6" i="5" s="1"/>
  <c r="EM6" i="22"/>
  <c r="EK6" i="5" s="1"/>
  <c r="EN6" i="22"/>
  <c r="EL6" i="5" s="1"/>
  <c r="EO6" i="22"/>
  <c r="EM6" i="5" s="1"/>
  <c r="EP6" i="22"/>
  <c r="EN6" i="5" s="1"/>
  <c r="EQ6" i="22"/>
  <c r="EO6" i="5" s="1"/>
  <c r="ER6" i="22"/>
  <c r="EP6" i="5" s="1"/>
  <c r="ES6" i="22"/>
  <c r="EQ6" i="5" s="1"/>
  <c r="ET6" i="22"/>
  <c r="ER6" i="5" s="1"/>
  <c r="EU6" i="22"/>
  <c r="ES6" i="5" s="1"/>
  <c r="EV6" i="22"/>
  <c r="ET6" i="5" s="1"/>
  <c r="EW6" i="22"/>
  <c r="EU6" i="5" s="1"/>
  <c r="EX6" i="22"/>
  <c r="EV6" i="5" s="1"/>
  <c r="EY6" i="22"/>
  <c r="EW6" i="5" s="1"/>
  <c r="EZ6" i="22"/>
  <c r="EX6" i="5" s="1"/>
  <c r="FA6" i="22"/>
  <c r="EY6" i="5" s="1"/>
  <c r="FB6" i="22"/>
  <c r="EZ6" i="5" s="1"/>
  <c r="FC6" i="22"/>
  <c r="FA6" i="5" s="1"/>
  <c r="FD6" i="22"/>
  <c r="FB6" i="5" s="1"/>
  <c r="FE6" i="22"/>
  <c r="FC6" i="5" s="1"/>
  <c r="FF6" i="22"/>
  <c r="FD6" i="5" s="1"/>
  <c r="FG6" i="22"/>
  <c r="FE6" i="5" s="1"/>
  <c r="FH6" i="22"/>
  <c r="FF6" i="5" s="1"/>
  <c r="FI6" i="22"/>
  <c r="FG6" i="5" s="1"/>
  <c r="FJ6" i="22"/>
  <c r="FH6" i="5" s="1"/>
  <c r="FK6" i="22"/>
  <c r="FI6" i="5" s="1"/>
  <c r="FL6" i="22"/>
  <c r="FJ6" i="5" s="1"/>
  <c r="FM6" i="22"/>
  <c r="FK6" i="5" s="1"/>
  <c r="FN6" i="22"/>
  <c r="FL6" i="5" s="1"/>
  <c r="FO6" i="22"/>
  <c r="FM6" i="5" s="1"/>
  <c r="FP6" i="22"/>
  <c r="FN6" i="5" s="1"/>
  <c r="FQ6" i="22"/>
  <c r="FO6" i="5" s="1"/>
  <c r="FR6" i="22"/>
  <c r="FP6" i="5" s="1"/>
  <c r="FS6" i="22"/>
  <c r="FQ6" i="5" s="1"/>
  <c r="FT6" i="22"/>
  <c r="FR6" i="5" s="1"/>
  <c r="FU6" i="22"/>
  <c r="FS6" i="5" s="1"/>
  <c r="FV6" i="22"/>
  <c r="FT6" i="5" s="1"/>
  <c r="FW6" i="22"/>
  <c r="FU6" i="5" s="1"/>
  <c r="FX6" i="22"/>
  <c r="FV6" i="5" s="1"/>
  <c r="FY6" i="22"/>
  <c r="FW6" i="5" s="1"/>
  <c r="FZ6" i="22"/>
  <c r="FX6" i="5" s="1"/>
  <c r="GA6" i="22"/>
  <c r="FY6" i="5" s="1"/>
  <c r="GB6" i="22"/>
  <c r="FZ6" i="5" s="1"/>
  <c r="GC6" i="22"/>
  <c r="GA6" i="5" s="1"/>
  <c r="GD6" i="22"/>
  <c r="GB6" i="5" s="1"/>
  <c r="GE6" i="22"/>
  <c r="GC6" i="5" s="1"/>
  <c r="GF6" i="22"/>
  <c r="GD6" i="5" s="1"/>
  <c r="GG6" i="22"/>
  <c r="GE6" i="5" s="1"/>
  <c r="GH6" i="22"/>
  <c r="GF6" i="5" s="1"/>
  <c r="GI6" i="22"/>
  <c r="GG6" i="5" s="1"/>
  <c r="GJ6" i="22"/>
  <c r="GH6" i="5" s="1"/>
  <c r="GK6" i="22"/>
  <c r="GI6" i="5" s="1"/>
  <c r="GL6" i="22"/>
  <c r="GJ6" i="5" s="1"/>
  <c r="GM6" i="22"/>
  <c r="GK6" i="5" s="1"/>
  <c r="GN6" i="22"/>
  <c r="GL6" i="5" s="1"/>
  <c r="GO6" i="22"/>
  <c r="GM6" i="5" s="1"/>
  <c r="GP6" i="22"/>
  <c r="GN6" i="5" s="1"/>
  <c r="GQ6" i="22"/>
  <c r="GO6" i="5" s="1"/>
  <c r="GR6" i="22"/>
  <c r="GP6" i="5" s="1"/>
  <c r="GS6" i="22"/>
  <c r="GQ6" i="5" s="1"/>
  <c r="GT6" i="22"/>
  <c r="GR6" i="5" s="1"/>
  <c r="GU6" i="22"/>
  <c r="GS6" i="5" s="1"/>
  <c r="GV6" i="22"/>
  <c r="GT6" i="5" s="1"/>
  <c r="GW6" i="22"/>
  <c r="GU6" i="5" s="1"/>
  <c r="GX6" i="22"/>
  <c r="GV6" i="5" s="1"/>
  <c r="GY6" i="22"/>
  <c r="GW6" i="5" s="1"/>
  <c r="GZ6" i="22"/>
  <c r="GX6" i="5" s="1"/>
  <c r="HA6" i="22"/>
  <c r="GY6" i="5" s="1"/>
  <c r="HB6" i="22"/>
  <c r="GZ6" i="5" s="1"/>
  <c r="HC6" i="22"/>
  <c r="HA6" i="5" s="1"/>
  <c r="HD6" i="22"/>
  <c r="HB6" i="5" s="1"/>
  <c r="HE6" i="22"/>
  <c r="HC6" i="5" s="1"/>
  <c r="HF6" i="22"/>
  <c r="HD6" i="5" s="1"/>
  <c r="HG6" i="22"/>
  <c r="HE6" i="5" s="1"/>
  <c r="HH6" i="22"/>
  <c r="HF6" i="5" s="1"/>
  <c r="HI6" i="22"/>
  <c r="HG6" i="5" s="1"/>
  <c r="HJ6" i="22"/>
  <c r="HH6" i="5" s="1"/>
  <c r="HK6" i="22"/>
  <c r="HI6" i="5" s="1"/>
  <c r="HL6" i="22"/>
  <c r="HJ6" i="5" s="1"/>
  <c r="HM6" i="22"/>
  <c r="HK6" i="5" s="1"/>
  <c r="HN6" i="22"/>
  <c r="HL6" i="5" s="1"/>
  <c r="HO6" i="22"/>
  <c r="HM6" i="5" s="1"/>
  <c r="HP6" i="22"/>
  <c r="HN6" i="5" s="1"/>
  <c r="HQ6" i="22"/>
  <c r="HO6" i="5" s="1"/>
  <c r="HR6" i="22"/>
  <c r="HP6" i="5" s="1"/>
  <c r="HS6" i="22"/>
  <c r="HQ6" i="5" s="1"/>
  <c r="HT6" i="22"/>
  <c r="HR6" i="5" s="1"/>
  <c r="HU6" i="22"/>
  <c r="HS6" i="5" s="1"/>
  <c r="HV6" i="22"/>
  <c r="HT6" i="5" s="1"/>
  <c r="HW6" i="22"/>
  <c r="HU6" i="5" s="1"/>
  <c r="HX6" i="22"/>
  <c r="HV6" i="5" s="1"/>
  <c r="HY6" i="22"/>
  <c r="HW6" i="5" s="1"/>
  <c r="HZ6" i="22"/>
  <c r="HX6" i="5" s="1"/>
  <c r="IA6" i="22"/>
  <c r="HY6" i="5" s="1"/>
  <c r="IB6" i="22"/>
  <c r="HZ6" i="5" s="1"/>
  <c r="IC6" i="22"/>
  <c r="IA6" i="5" s="1"/>
  <c r="ID6" i="22"/>
  <c r="IB6" i="5" s="1"/>
  <c r="IE6" i="22"/>
  <c r="IC6" i="5" s="1"/>
  <c r="IF6" i="22"/>
  <c r="ID6" i="5" s="1"/>
  <c r="IG6" i="22"/>
  <c r="IE6" i="5" s="1"/>
  <c r="IH6" i="22"/>
  <c r="IF6" i="5" s="1"/>
  <c r="II6" i="22"/>
  <c r="IG6" i="5" s="1"/>
  <c r="IJ6" i="22"/>
  <c r="IH6" i="5" s="1"/>
  <c r="IK6" i="22"/>
  <c r="II6" i="5" s="1"/>
  <c r="IL6" i="22"/>
  <c r="IJ6" i="5" s="1"/>
  <c r="IM6" i="22"/>
  <c r="IK6" i="5" s="1"/>
  <c r="IN6" i="22"/>
  <c r="IL6" i="5" s="1"/>
  <c r="IO6" i="22"/>
  <c r="IM6" i="5" s="1"/>
  <c r="IP6" i="22"/>
  <c r="IN6" i="5" s="1"/>
  <c r="IQ6" i="22"/>
  <c r="IO6" i="5" s="1"/>
  <c r="IR6" i="22"/>
  <c r="IP6" i="5" s="1"/>
  <c r="IS6" i="22"/>
  <c r="IQ6" i="5" s="1"/>
  <c r="IT6" i="22"/>
  <c r="IR6" i="5" s="1"/>
  <c r="IU6" i="22"/>
  <c r="IS6" i="5" s="1"/>
  <c r="IV6" i="22"/>
  <c r="IT6" i="5" s="1"/>
  <c r="IW6" i="22"/>
  <c r="IU6" i="5" s="1"/>
  <c r="IX6" i="22"/>
  <c r="IV6" i="5" s="1"/>
  <c r="IY6" i="22"/>
  <c r="IW6" i="5" s="1"/>
  <c r="IZ6" i="22"/>
  <c r="IX6" i="5" s="1"/>
  <c r="JA6" i="22"/>
  <c r="IY6" i="5" s="1"/>
  <c r="JB6" i="22"/>
  <c r="IZ6" i="5" s="1"/>
  <c r="JC6" i="22"/>
  <c r="JA6" i="5" s="1"/>
  <c r="JD6" i="22"/>
  <c r="JB6" i="5" s="1"/>
  <c r="JE6" i="22"/>
  <c r="JC6" i="5" s="1"/>
  <c r="JF6" i="22"/>
  <c r="JD6" i="5" s="1"/>
  <c r="JG6" i="22"/>
  <c r="JE6" i="5" s="1"/>
  <c r="JH6" i="22"/>
  <c r="JF6" i="5" s="1"/>
  <c r="JI6" i="22"/>
  <c r="JG6" i="5" s="1"/>
  <c r="JJ6" i="22"/>
  <c r="JH6" i="5" s="1"/>
  <c r="JK6" i="22"/>
  <c r="JI6" i="5" s="1"/>
  <c r="JL6" i="22"/>
  <c r="JJ6" i="5" s="1"/>
  <c r="JM6" i="22"/>
  <c r="JK6" i="5" s="1"/>
  <c r="JN6" i="22"/>
  <c r="JL6" i="5" s="1"/>
  <c r="JO6" i="22"/>
  <c r="JM6" i="5" s="1"/>
  <c r="JP6" i="22"/>
  <c r="JN6" i="5" s="1"/>
  <c r="JQ6" i="22"/>
  <c r="JO6" i="5" s="1"/>
  <c r="JR6" i="22"/>
  <c r="JP6" i="5" s="1"/>
  <c r="JS6" i="22"/>
  <c r="JQ6" i="5" s="1"/>
  <c r="JT6" i="22"/>
  <c r="JR6" i="5" s="1"/>
  <c r="JU6" i="22"/>
  <c r="JS6" i="5" s="1"/>
  <c r="JV6" i="22"/>
  <c r="JT6" i="5" s="1"/>
  <c r="JW6" i="22"/>
  <c r="JU6" i="5" s="1"/>
  <c r="JX6" i="22"/>
  <c r="JV6" i="5" s="1"/>
  <c r="JY6" i="22"/>
  <c r="JW6" i="5" s="1"/>
  <c r="JZ6" i="22"/>
  <c r="JX6" i="5" s="1"/>
  <c r="KA6" i="22"/>
  <c r="JY6" i="5" s="1"/>
  <c r="KB6" i="22"/>
  <c r="JZ6" i="5" s="1"/>
  <c r="KC6" i="22"/>
  <c r="KA6" i="5" s="1"/>
  <c r="KD6" i="22"/>
  <c r="KB6" i="5" s="1"/>
  <c r="KE6" i="22"/>
  <c r="KC6" i="5" s="1"/>
  <c r="KF6" i="22"/>
  <c r="KD6" i="5" s="1"/>
  <c r="KG6" i="22"/>
  <c r="KE6" i="5" s="1"/>
  <c r="KH6" i="22"/>
  <c r="KF6" i="5" s="1"/>
  <c r="KI6" i="22"/>
  <c r="KG6" i="5" s="1"/>
  <c r="KJ6" i="22"/>
  <c r="KH6" i="5" s="1"/>
  <c r="KK6" i="22"/>
  <c r="KI6" i="5" s="1"/>
  <c r="KL6" i="22"/>
  <c r="KJ6" i="5" s="1"/>
  <c r="KM6" i="22"/>
  <c r="KK6" i="5" s="1"/>
  <c r="KN6" i="22"/>
  <c r="KL6" i="5" s="1"/>
  <c r="KO6" i="22"/>
  <c r="KM6" i="5" s="1"/>
  <c r="KP6" i="22"/>
  <c r="KN6" i="5" s="1"/>
  <c r="KQ6" i="22"/>
  <c r="KO6" i="5" s="1"/>
  <c r="KR6" i="22"/>
  <c r="KP6" i="5" s="1"/>
  <c r="KS6" i="22"/>
  <c r="KQ6" i="5" s="1"/>
  <c r="KT6" i="22"/>
  <c r="KR6" i="5" s="1"/>
  <c r="KU6" i="22"/>
  <c r="KS6" i="5" s="1"/>
  <c r="KV6" i="22"/>
  <c r="KT6" i="5" s="1"/>
  <c r="KW6" i="22"/>
  <c r="KU6" i="5" s="1"/>
  <c r="KX6" i="22"/>
  <c r="KV6" i="5" s="1"/>
  <c r="KY6" i="22"/>
  <c r="KW6" i="5" s="1"/>
  <c r="KZ6" i="22"/>
  <c r="KX6" i="5" s="1"/>
  <c r="LA6" i="22"/>
  <c r="KY6" i="5" s="1"/>
  <c r="LB6" i="22"/>
  <c r="KZ6" i="5" s="1"/>
  <c r="LC6" i="22"/>
  <c r="LA6" i="5" s="1"/>
  <c r="LD6" i="22"/>
  <c r="LB6" i="5" s="1"/>
  <c r="LE6" i="22"/>
  <c r="LC6" i="5" s="1"/>
  <c r="LF6" i="22"/>
  <c r="LD6" i="5" s="1"/>
  <c r="LG6" i="22"/>
  <c r="LE6" i="5" s="1"/>
  <c r="LH6" i="22"/>
  <c r="LF6" i="5" s="1"/>
  <c r="LI6" i="22"/>
  <c r="LG6" i="5" s="1"/>
  <c r="LJ6" i="22"/>
  <c r="LH6" i="5" s="1"/>
  <c r="LK6" i="22"/>
  <c r="LI6" i="5" s="1"/>
  <c r="LL6" i="22"/>
  <c r="LJ6" i="5" s="1"/>
  <c r="LM6" i="22"/>
  <c r="LK6" i="5" s="1"/>
  <c r="LN6" i="22"/>
  <c r="LL6" i="5" s="1"/>
  <c r="LO6" i="22"/>
  <c r="LM6" i="5" s="1"/>
  <c r="LP6" i="22"/>
  <c r="LN6" i="5" s="1"/>
  <c r="LQ6" i="22"/>
  <c r="LO6" i="5" s="1"/>
  <c r="LR6" i="22"/>
  <c r="LP6" i="5" s="1"/>
  <c r="LS6" i="22"/>
  <c r="LQ6" i="5" s="1"/>
  <c r="LT6" i="22"/>
  <c r="LR6" i="5" s="1"/>
  <c r="LU6" i="22"/>
  <c r="LS6" i="5" s="1"/>
  <c r="LV6" i="22"/>
  <c r="LT6" i="5" s="1"/>
  <c r="LW6" i="22"/>
  <c r="LU6" i="5" s="1"/>
  <c r="LX6" i="22"/>
  <c r="LV6" i="5" s="1"/>
  <c r="LY6" i="22"/>
  <c r="LW6" i="5" s="1"/>
  <c r="LZ6" i="22"/>
  <c r="LX6" i="5" s="1"/>
  <c r="MA6" i="22"/>
  <c r="LY6" i="5" s="1"/>
  <c r="MB6" i="22"/>
  <c r="LZ6" i="5" s="1"/>
  <c r="MC6" i="22"/>
  <c r="MA6" i="5" s="1"/>
  <c r="MD6" i="22"/>
  <c r="MB6" i="5" s="1"/>
  <c r="ME6" i="22"/>
  <c r="MC6" i="5" s="1"/>
  <c r="MF6" i="22"/>
  <c r="MD6" i="5" s="1"/>
  <c r="MG6" i="22"/>
  <c r="ME6" i="5" s="1"/>
  <c r="MH6" i="22"/>
  <c r="MF6" i="5" s="1"/>
  <c r="MI6" i="22"/>
  <c r="MG6" i="5" s="1"/>
  <c r="MJ6" i="22"/>
  <c r="MH6" i="5" s="1"/>
  <c r="MK6" i="22"/>
  <c r="MI6" i="5" s="1"/>
  <c r="ML6" i="22"/>
  <c r="MJ6" i="5" s="1"/>
  <c r="MM6" i="22"/>
  <c r="MK6" i="5" s="1"/>
  <c r="MN6" i="22"/>
  <c r="ML6" i="5" s="1"/>
  <c r="MO6" i="22"/>
  <c r="MM6" i="5" s="1"/>
  <c r="MP6" i="22"/>
  <c r="MN6" i="5" s="1"/>
  <c r="MQ6" i="22"/>
  <c r="MO6" i="5" s="1"/>
  <c r="MR6" i="22"/>
  <c r="MP6" i="5" s="1"/>
  <c r="MS6" i="22"/>
  <c r="MQ6" i="5" s="1"/>
  <c r="MT6" i="22"/>
  <c r="MR6" i="5" s="1"/>
  <c r="MU6" i="22"/>
  <c r="MS6" i="5" s="1"/>
  <c r="MV6" i="22"/>
  <c r="MT6" i="5" s="1"/>
  <c r="MW6" i="22"/>
  <c r="MU6" i="5" s="1"/>
  <c r="MX6" i="22"/>
  <c r="MV6" i="5" s="1"/>
  <c r="MY6" i="22"/>
  <c r="MW6" i="5" s="1"/>
  <c r="MZ6" i="22"/>
  <c r="MX6" i="5" s="1"/>
  <c r="NA6" i="22"/>
  <c r="MY6" i="5" s="1"/>
  <c r="NB6" i="22"/>
  <c r="MZ6" i="5" s="1"/>
  <c r="NC6" i="22"/>
  <c r="NA6" i="5" s="1"/>
  <c r="ND6" i="22"/>
  <c r="NB6" i="5" s="1"/>
  <c r="NE6" i="22"/>
  <c r="NC6" i="5" s="1"/>
  <c r="NF6" i="22"/>
  <c r="ND6" i="5" s="1"/>
  <c r="NG6" i="22"/>
  <c r="NE6" i="5" s="1"/>
  <c r="NH6" i="22"/>
  <c r="NF6" i="5" s="1"/>
  <c r="NI6" i="22"/>
  <c r="NG6" i="5" s="1"/>
  <c r="NJ6" i="22"/>
  <c r="NH6" i="5" s="1"/>
  <c r="NK6" i="22"/>
  <c r="NI6" i="5" s="1"/>
  <c r="NL6" i="22"/>
  <c r="NJ6" i="5" s="1"/>
  <c r="NM6" i="22"/>
  <c r="NK6" i="5" s="1"/>
  <c r="NN6" i="22"/>
  <c r="NL6" i="5" s="1"/>
  <c r="NO6" i="22"/>
  <c r="NM6" i="5" s="1"/>
  <c r="NP6" i="22"/>
  <c r="NN6" i="5" s="1"/>
  <c r="NQ6" i="22"/>
  <c r="NO6" i="5" s="1"/>
  <c r="NR6" i="22"/>
  <c r="NP6" i="5" s="1"/>
  <c r="NS6" i="22"/>
  <c r="NQ6" i="5" s="1"/>
  <c r="NT6" i="22"/>
  <c r="NR6" i="5" s="1"/>
  <c r="NU6" i="22"/>
  <c r="NS6" i="5" s="1"/>
  <c r="NV6" i="22"/>
  <c r="NT6" i="5" s="1"/>
  <c r="NW6" i="22"/>
  <c r="NU6" i="5" s="1"/>
  <c r="NX6" i="22"/>
  <c r="NV6" i="5" s="1"/>
  <c r="NY6" i="22"/>
  <c r="NW6" i="5" s="1"/>
  <c r="NZ6" i="22"/>
  <c r="OA6" i="22"/>
  <c r="OB6" i="22"/>
  <c r="OC6" i="22"/>
  <c r="OD6" i="22"/>
  <c r="OE6" i="22"/>
  <c r="OF6" i="22"/>
  <c r="OG6" i="22"/>
  <c r="OH6" i="22"/>
  <c r="OI6" i="22"/>
  <c r="OJ6" i="22"/>
  <c r="OK6" i="22"/>
  <c r="OL6" i="22"/>
  <c r="OM6" i="22"/>
  <c r="ON6" i="22"/>
  <c r="OO6" i="22"/>
  <c r="OP6" i="22"/>
  <c r="OQ6" i="22"/>
  <c r="OR6" i="22"/>
  <c r="OS6" i="22"/>
  <c r="OT6" i="22"/>
  <c r="OU6" i="22"/>
  <c r="OV6" i="22"/>
  <c r="OW6" i="22"/>
  <c r="OX6" i="22"/>
  <c r="OY6" i="22"/>
  <c r="OZ6" i="22"/>
  <c r="PA6" i="22"/>
  <c r="PB6" i="22"/>
  <c r="PC6" i="22"/>
  <c r="PD6" i="22"/>
  <c r="PE6" i="22"/>
  <c r="PF6" i="22"/>
  <c r="PG6" i="22"/>
  <c r="PH6" i="22"/>
  <c r="PI6" i="22"/>
  <c r="PJ6" i="22"/>
  <c r="PK6" i="22"/>
  <c r="PL6" i="22"/>
  <c r="PM6" i="22"/>
  <c r="PN6" i="22"/>
  <c r="PO6" i="22"/>
  <c r="PP6" i="22"/>
  <c r="PQ6" i="22"/>
  <c r="PR6" i="22"/>
  <c r="PS6" i="22"/>
  <c r="PT6" i="22"/>
  <c r="PU6" i="22"/>
  <c r="PV6" i="22"/>
  <c r="PW6" i="22"/>
  <c r="PX6" i="22"/>
  <c r="PY6" i="22"/>
  <c r="PZ6" i="22"/>
  <c r="QA6" i="22"/>
  <c r="QB6" i="22"/>
  <c r="QC6" i="22"/>
  <c r="QD6" i="22"/>
  <c r="QE6" i="22"/>
  <c r="QF6" i="22"/>
  <c r="QG6" i="22"/>
  <c r="QH6" i="22"/>
  <c r="QI6" i="22"/>
  <c r="QJ6" i="22"/>
  <c r="QK6" i="22"/>
  <c r="QL6" i="22"/>
  <c r="QM6" i="22"/>
  <c r="QN6" i="22"/>
  <c r="QO6" i="22"/>
  <c r="QP6" i="22"/>
  <c r="QQ6" i="22"/>
  <c r="QR6" i="22"/>
  <c r="QS6" i="22"/>
  <c r="QT6" i="22"/>
  <c r="QU6" i="22"/>
  <c r="QV6" i="22"/>
  <c r="QW6" i="22"/>
  <c r="QX6" i="22"/>
  <c r="QY6" i="22"/>
  <c r="QZ6" i="22"/>
  <c r="RA6" i="22"/>
  <c r="RB6" i="22"/>
  <c r="RC6" i="22"/>
  <c r="RD6" i="22"/>
  <c r="RE6" i="22"/>
  <c r="RF6" i="22"/>
  <c r="RG6" i="22"/>
  <c r="RH6" i="22"/>
  <c r="RI6" i="22"/>
  <c r="RJ6" i="22"/>
  <c r="RK6" i="22"/>
  <c r="RL6" i="22"/>
  <c r="RM6" i="22"/>
  <c r="RN6" i="22"/>
  <c r="RO6" i="22"/>
  <c r="RP6" i="22"/>
  <c r="RQ6" i="22"/>
  <c r="RR6" i="22"/>
  <c r="RS6" i="22"/>
  <c r="RT6" i="22"/>
  <c r="RU6" i="22"/>
  <c r="RV6" i="22"/>
  <c r="RW6" i="22"/>
  <c r="RX6" i="22"/>
  <c r="RY6" i="22"/>
  <c r="RZ6" i="22"/>
  <c r="SA6" i="22"/>
  <c r="SB6" i="22"/>
  <c r="SC6" i="22"/>
  <c r="SD6" i="22"/>
  <c r="SE6" i="22"/>
  <c r="SF6" i="22"/>
  <c r="SG6" i="22"/>
  <c r="SH6" i="22"/>
  <c r="SI6" i="22"/>
  <c r="SJ6" i="22"/>
  <c r="SK6" i="22"/>
  <c r="SL6" i="22"/>
  <c r="SM6" i="22"/>
  <c r="SN6" i="22"/>
  <c r="SO6" i="22"/>
  <c r="SP6" i="22"/>
  <c r="W7" i="22"/>
  <c r="U7" i="5" s="1"/>
  <c r="X7" i="22"/>
  <c r="V7" i="5" s="1"/>
  <c r="Y7" i="22"/>
  <c r="W7" i="5" s="1"/>
  <c r="Z7" i="22"/>
  <c r="X7" i="5" s="1"/>
  <c r="AA7" i="22"/>
  <c r="Y7" i="5" s="1"/>
  <c r="AB7" i="22"/>
  <c r="Z7" i="5" s="1"/>
  <c r="AC7" i="22"/>
  <c r="AA7" i="5" s="1"/>
  <c r="AD7" i="22"/>
  <c r="AB7" i="5" s="1"/>
  <c r="AE7" i="22"/>
  <c r="AC7" i="5" s="1"/>
  <c r="AF7" i="22"/>
  <c r="AD7" i="5" s="1"/>
  <c r="AG7" i="22"/>
  <c r="AE7" i="5" s="1"/>
  <c r="AE12" i="1" s="1"/>
  <c r="AH7" i="22"/>
  <c r="AF7" i="5" s="1"/>
  <c r="AI7" i="22"/>
  <c r="AG7" i="5" s="1"/>
  <c r="AJ7" i="22"/>
  <c r="AH7" i="5" s="1"/>
  <c r="AK7" i="22"/>
  <c r="AI7" i="5" s="1"/>
  <c r="AL7" i="22"/>
  <c r="AJ7" i="5" s="1"/>
  <c r="AM7" i="22"/>
  <c r="AK7" i="5" s="1"/>
  <c r="AN7" i="22"/>
  <c r="AL7" i="5" s="1"/>
  <c r="AO7" i="22"/>
  <c r="AM7" i="5" s="1"/>
  <c r="AP7" i="22"/>
  <c r="AN7" i="5" s="1"/>
  <c r="AQ7" i="22"/>
  <c r="AO7" i="5" s="1"/>
  <c r="AR7" i="22"/>
  <c r="AP7" i="5" s="1"/>
  <c r="AS7" i="22"/>
  <c r="AQ7" i="5" s="1"/>
  <c r="AT7" i="22"/>
  <c r="AR7" i="5" s="1"/>
  <c r="AU7" i="22"/>
  <c r="AS7" i="5" s="1"/>
  <c r="AV7" i="22"/>
  <c r="AT7" i="5" s="1"/>
  <c r="AW7" i="22"/>
  <c r="AU7" i="5" s="1"/>
  <c r="AX7" i="22"/>
  <c r="AV7" i="5" s="1"/>
  <c r="AY7" i="22"/>
  <c r="AW7" i="5" s="1"/>
  <c r="AZ7" i="22"/>
  <c r="AX7" i="5" s="1"/>
  <c r="BA7" i="22"/>
  <c r="AY7" i="5" s="1"/>
  <c r="BB7" i="22"/>
  <c r="AZ7" i="5" s="1"/>
  <c r="BC7" i="22"/>
  <c r="BA7" i="5" s="1"/>
  <c r="BD7" i="22"/>
  <c r="BB7" i="5" s="1"/>
  <c r="BE7" i="22"/>
  <c r="BC7" i="5" s="1"/>
  <c r="BF7" i="22"/>
  <c r="BD7" i="5" s="1"/>
  <c r="BG7" i="22"/>
  <c r="BE7" i="5" s="1"/>
  <c r="BH7" i="22"/>
  <c r="BF7" i="5" s="1"/>
  <c r="BI7" i="22"/>
  <c r="BG7" i="5" s="1"/>
  <c r="BJ7" i="22"/>
  <c r="BH7" i="5" s="1"/>
  <c r="BK7" i="22"/>
  <c r="BI7" i="5" s="1"/>
  <c r="BL7" i="22"/>
  <c r="BJ7" i="5" s="1"/>
  <c r="BM7" i="22"/>
  <c r="BK7" i="5" s="1"/>
  <c r="BN7" i="22"/>
  <c r="BL7" i="5" s="1"/>
  <c r="BO7" i="22"/>
  <c r="BM7" i="5" s="1"/>
  <c r="BP7" i="22"/>
  <c r="BN7" i="5" s="1"/>
  <c r="BQ7" i="22"/>
  <c r="BO7" i="5" s="1"/>
  <c r="BR7" i="22"/>
  <c r="BP7" i="5" s="1"/>
  <c r="BS7" i="22"/>
  <c r="BQ7" i="5" s="1"/>
  <c r="BT7" i="22"/>
  <c r="BR7" i="5" s="1"/>
  <c r="BU7" i="22"/>
  <c r="BS7" i="5" s="1"/>
  <c r="BV7" i="22"/>
  <c r="BT7" i="5" s="1"/>
  <c r="BW7" i="22"/>
  <c r="BU7" i="5" s="1"/>
  <c r="BX7" i="22"/>
  <c r="BV7" i="5" s="1"/>
  <c r="BY7" i="22"/>
  <c r="BW7" i="5" s="1"/>
  <c r="BZ7" i="22"/>
  <c r="BX7" i="5" s="1"/>
  <c r="CA7" i="22"/>
  <c r="BY7" i="5" s="1"/>
  <c r="CB7" i="22"/>
  <c r="BZ7" i="5" s="1"/>
  <c r="CC7" i="22"/>
  <c r="CA7" i="5" s="1"/>
  <c r="CD7" i="22"/>
  <c r="CB7" i="5" s="1"/>
  <c r="CE7" i="22"/>
  <c r="CC7" i="5" s="1"/>
  <c r="CF7" i="22"/>
  <c r="CD7" i="5" s="1"/>
  <c r="CG7" i="22"/>
  <c r="CE7" i="5" s="1"/>
  <c r="CH7" i="22"/>
  <c r="CF7" i="5" s="1"/>
  <c r="CI7" i="22"/>
  <c r="CG7" i="5" s="1"/>
  <c r="CJ7" i="22"/>
  <c r="CH7" i="5" s="1"/>
  <c r="CK7" i="22"/>
  <c r="CI7" i="5" s="1"/>
  <c r="CL7" i="22"/>
  <c r="CJ7" i="5" s="1"/>
  <c r="CM7" i="22"/>
  <c r="CK7" i="5" s="1"/>
  <c r="CN7" i="22"/>
  <c r="CL7" i="5" s="1"/>
  <c r="CO7" i="22"/>
  <c r="CM7" i="5" s="1"/>
  <c r="CP7" i="22"/>
  <c r="CN7" i="5" s="1"/>
  <c r="CQ7" i="22"/>
  <c r="CO7" i="5" s="1"/>
  <c r="CR7" i="22"/>
  <c r="CP7" i="5" s="1"/>
  <c r="CS7" i="22"/>
  <c r="CQ7" i="5" s="1"/>
  <c r="CT7" i="22"/>
  <c r="CR7" i="5" s="1"/>
  <c r="CU7" i="22"/>
  <c r="CS7" i="5" s="1"/>
  <c r="CV7" i="22"/>
  <c r="CT7" i="5" s="1"/>
  <c r="CW7" i="22"/>
  <c r="CU7" i="5" s="1"/>
  <c r="CX7" i="22"/>
  <c r="CV7" i="5" s="1"/>
  <c r="CY7" i="22"/>
  <c r="CW7" i="5" s="1"/>
  <c r="CZ7" i="22"/>
  <c r="CX7" i="5" s="1"/>
  <c r="DA7" i="22"/>
  <c r="CY7" i="5" s="1"/>
  <c r="DB7" i="22"/>
  <c r="CZ7" i="5" s="1"/>
  <c r="DC7" i="22"/>
  <c r="DA7" i="5" s="1"/>
  <c r="DD7" i="22"/>
  <c r="DB7" i="5" s="1"/>
  <c r="DE7" i="22"/>
  <c r="DC7" i="5" s="1"/>
  <c r="DF7" i="22"/>
  <c r="DD7" i="5" s="1"/>
  <c r="DG7" i="22"/>
  <c r="DE7" i="5" s="1"/>
  <c r="DH7" i="22"/>
  <c r="DF7" i="5" s="1"/>
  <c r="DI7" i="22"/>
  <c r="DG7" i="5" s="1"/>
  <c r="DJ7" i="22"/>
  <c r="DH7" i="5" s="1"/>
  <c r="DK7" i="22"/>
  <c r="DI7" i="5" s="1"/>
  <c r="DL7" i="22"/>
  <c r="DJ7" i="5" s="1"/>
  <c r="DM7" i="22"/>
  <c r="DK7" i="5" s="1"/>
  <c r="DN7" i="22"/>
  <c r="DL7" i="5" s="1"/>
  <c r="DO7" i="22"/>
  <c r="DM7" i="5" s="1"/>
  <c r="DP7" i="22"/>
  <c r="DN7" i="5" s="1"/>
  <c r="DQ7" i="22"/>
  <c r="DO7" i="5" s="1"/>
  <c r="DR7" i="22"/>
  <c r="DP7" i="5" s="1"/>
  <c r="DS7" i="22"/>
  <c r="DQ7" i="5" s="1"/>
  <c r="DT7" i="22"/>
  <c r="DR7" i="5" s="1"/>
  <c r="DU7" i="22"/>
  <c r="DS7" i="5" s="1"/>
  <c r="DV7" i="22"/>
  <c r="DT7" i="5" s="1"/>
  <c r="DW7" i="22"/>
  <c r="DU7" i="5" s="1"/>
  <c r="DX7" i="22"/>
  <c r="DV7" i="5" s="1"/>
  <c r="DY7" i="22"/>
  <c r="DW7" i="5" s="1"/>
  <c r="DZ7" i="22"/>
  <c r="DX7" i="5" s="1"/>
  <c r="EA7" i="22"/>
  <c r="DY7" i="5" s="1"/>
  <c r="EB7" i="22"/>
  <c r="DZ7" i="5" s="1"/>
  <c r="EC7" i="22"/>
  <c r="EA7" i="5" s="1"/>
  <c r="ED7" i="22"/>
  <c r="EB7" i="5" s="1"/>
  <c r="EE7" i="22"/>
  <c r="EC7" i="5" s="1"/>
  <c r="EF7" i="22"/>
  <c r="ED7" i="5" s="1"/>
  <c r="EG7" i="22"/>
  <c r="EE7" i="5" s="1"/>
  <c r="EH7" i="22"/>
  <c r="EF7" i="5" s="1"/>
  <c r="EI7" i="22"/>
  <c r="EG7" i="5" s="1"/>
  <c r="EJ7" i="22"/>
  <c r="EH7" i="5" s="1"/>
  <c r="EK7" i="22"/>
  <c r="EI7" i="5" s="1"/>
  <c r="EL7" i="22"/>
  <c r="EJ7" i="5" s="1"/>
  <c r="EM7" i="22"/>
  <c r="EK7" i="5" s="1"/>
  <c r="EN7" i="22"/>
  <c r="EL7" i="5" s="1"/>
  <c r="EO7" i="22"/>
  <c r="EM7" i="5" s="1"/>
  <c r="EP7" i="22"/>
  <c r="EN7" i="5" s="1"/>
  <c r="EQ7" i="22"/>
  <c r="EO7" i="5" s="1"/>
  <c r="ER7" i="22"/>
  <c r="EP7" i="5" s="1"/>
  <c r="ES7" i="22"/>
  <c r="EQ7" i="5" s="1"/>
  <c r="ET7" i="22"/>
  <c r="ER7" i="5" s="1"/>
  <c r="EU7" i="22"/>
  <c r="ES7" i="5" s="1"/>
  <c r="EV7" i="22"/>
  <c r="ET7" i="5" s="1"/>
  <c r="EW7" i="22"/>
  <c r="EU7" i="5" s="1"/>
  <c r="EX7" i="22"/>
  <c r="EV7" i="5" s="1"/>
  <c r="EY7" i="22"/>
  <c r="EW7" i="5" s="1"/>
  <c r="EZ7" i="22"/>
  <c r="EX7" i="5" s="1"/>
  <c r="FA7" i="22"/>
  <c r="EY7" i="5" s="1"/>
  <c r="FB7" i="22"/>
  <c r="EZ7" i="5" s="1"/>
  <c r="FC7" i="22"/>
  <c r="FA7" i="5" s="1"/>
  <c r="FD7" i="22"/>
  <c r="FB7" i="5" s="1"/>
  <c r="FE7" i="22"/>
  <c r="FC7" i="5" s="1"/>
  <c r="FF7" i="22"/>
  <c r="FD7" i="5" s="1"/>
  <c r="FG7" i="22"/>
  <c r="FE7" i="5" s="1"/>
  <c r="FH7" i="22"/>
  <c r="FF7" i="5" s="1"/>
  <c r="FI7" i="22"/>
  <c r="FG7" i="5" s="1"/>
  <c r="FJ7" i="22"/>
  <c r="FH7" i="5" s="1"/>
  <c r="FK7" i="22"/>
  <c r="FI7" i="5" s="1"/>
  <c r="FL7" i="22"/>
  <c r="FJ7" i="5" s="1"/>
  <c r="FM7" i="22"/>
  <c r="FK7" i="5" s="1"/>
  <c r="FN7" i="22"/>
  <c r="FL7" i="5" s="1"/>
  <c r="FO7" i="22"/>
  <c r="FM7" i="5" s="1"/>
  <c r="FP7" i="22"/>
  <c r="FN7" i="5" s="1"/>
  <c r="FQ7" i="22"/>
  <c r="FO7" i="5" s="1"/>
  <c r="FR7" i="22"/>
  <c r="FP7" i="5" s="1"/>
  <c r="FS7" i="22"/>
  <c r="FQ7" i="5" s="1"/>
  <c r="FT7" i="22"/>
  <c r="FR7" i="5" s="1"/>
  <c r="FU7" i="22"/>
  <c r="FS7" i="5" s="1"/>
  <c r="FV7" i="22"/>
  <c r="FT7" i="5" s="1"/>
  <c r="FW7" i="22"/>
  <c r="FU7" i="5" s="1"/>
  <c r="FX7" i="22"/>
  <c r="FV7" i="5" s="1"/>
  <c r="FY7" i="22"/>
  <c r="FW7" i="5" s="1"/>
  <c r="FZ7" i="22"/>
  <c r="FX7" i="5" s="1"/>
  <c r="GA7" i="22"/>
  <c r="FY7" i="5" s="1"/>
  <c r="GB7" i="22"/>
  <c r="FZ7" i="5" s="1"/>
  <c r="GC7" i="22"/>
  <c r="GA7" i="5" s="1"/>
  <c r="GD7" i="22"/>
  <c r="GB7" i="5" s="1"/>
  <c r="GE7" i="22"/>
  <c r="GC7" i="5" s="1"/>
  <c r="GF7" i="22"/>
  <c r="GD7" i="5" s="1"/>
  <c r="GG7" i="22"/>
  <c r="GE7" i="5" s="1"/>
  <c r="GH7" i="22"/>
  <c r="GF7" i="5" s="1"/>
  <c r="GI7" i="22"/>
  <c r="GG7" i="5" s="1"/>
  <c r="GJ7" i="22"/>
  <c r="GH7" i="5" s="1"/>
  <c r="GK7" i="22"/>
  <c r="GI7" i="5" s="1"/>
  <c r="GL7" i="22"/>
  <c r="GJ7" i="5" s="1"/>
  <c r="GM7" i="22"/>
  <c r="GK7" i="5" s="1"/>
  <c r="GN7" i="22"/>
  <c r="GL7" i="5" s="1"/>
  <c r="GO7" i="22"/>
  <c r="GM7" i="5" s="1"/>
  <c r="GP7" i="22"/>
  <c r="GN7" i="5" s="1"/>
  <c r="GQ7" i="22"/>
  <c r="GO7" i="5" s="1"/>
  <c r="GR7" i="22"/>
  <c r="GP7" i="5" s="1"/>
  <c r="GS7" i="22"/>
  <c r="GQ7" i="5" s="1"/>
  <c r="GT7" i="22"/>
  <c r="GR7" i="5" s="1"/>
  <c r="GU7" i="22"/>
  <c r="GS7" i="5" s="1"/>
  <c r="GV7" i="22"/>
  <c r="GT7" i="5" s="1"/>
  <c r="GW7" i="22"/>
  <c r="GU7" i="5" s="1"/>
  <c r="GX7" i="22"/>
  <c r="GV7" i="5" s="1"/>
  <c r="GY7" i="22"/>
  <c r="GW7" i="5" s="1"/>
  <c r="GZ7" i="22"/>
  <c r="GX7" i="5" s="1"/>
  <c r="HA7" i="22"/>
  <c r="GY7" i="5" s="1"/>
  <c r="HB7" i="22"/>
  <c r="GZ7" i="5" s="1"/>
  <c r="HC7" i="22"/>
  <c r="HA7" i="5" s="1"/>
  <c r="HD7" i="22"/>
  <c r="HB7" i="5" s="1"/>
  <c r="HE7" i="22"/>
  <c r="HC7" i="5" s="1"/>
  <c r="HF7" i="22"/>
  <c r="HD7" i="5" s="1"/>
  <c r="HG7" i="22"/>
  <c r="HE7" i="5" s="1"/>
  <c r="HH7" i="22"/>
  <c r="HF7" i="5" s="1"/>
  <c r="HI7" i="22"/>
  <c r="HG7" i="5" s="1"/>
  <c r="HJ7" i="22"/>
  <c r="HH7" i="5" s="1"/>
  <c r="HK7" i="22"/>
  <c r="HI7" i="5" s="1"/>
  <c r="HL7" i="22"/>
  <c r="HJ7" i="5" s="1"/>
  <c r="HM7" i="22"/>
  <c r="HK7" i="5" s="1"/>
  <c r="HN7" i="22"/>
  <c r="HL7" i="5" s="1"/>
  <c r="HO7" i="22"/>
  <c r="HM7" i="5" s="1"/>
  <c r="HP7" i="22"/>
  <c r="HN7" i="5" s="1"/>
  <c r="HQ7" i="22"/>
  <c r="HO7" i="5" s="1"/>
  <c r="HR7" i="22"/>
  <c r="HP7" i="5" s="1"/>
  <c r="HS7" i="22"/>
  <c r="HQ7" i="5" s="1"/>
  <c r="HT7" i="22"/>
  <c r="HR7" i="5" s="1"/>
  <c r="HU7" i="22"/>
  <c r="HS7" i="5" s="1"/>
  <c r="HV7" i="22"/>
  <c r="HT7" i="5" s="1"/>
  <c r="HW7" i="22"/>
  <c r="HU7" i="5" s="1"/>
  <c r="HX7" i="22"/>
  <c r="HV7" i="5" s="1"/>
  <c r="HY7" i="22"/>
  <c r="HW7" i="5" s="1"/>
  <c r="HZ7" i="22"/>
  <c r="HX7" i="5" s="1"/>
  <c r="IA7" i="22"/>
  <c r="HY7" i="5" s="1"/>
  <c r="IB7" i="22"/>
  <c r="HZ7" i="5" s="1"/>
  <c r="IC7" i="22"/>
  <c r="IA7" i="5" s="1"/>
  <c r="ID7" i="22"/>
  <c r="IB7" i="5" s="1"/>
  <c r="IE7" i="22"/>
  <c r="IC7" i="5" s="1"/>
  <c r="IF7" i="22"/>
  <c r="ID7" i="5" s="1"/>
  <c r="IG7" i="22"/>
  <c r="IE7" i="5" s="1"/>
  <c r="IH7" i="22"/>
  <c r="IF7" i="5" s="1"/>
  <c r="II7" i="22"/>
  <c r="IG7" i="5" s="1"/>
  <c r="IJ7" i="22"/>
  <c r="IH7" i="5" s="1"/>
  <c r="IK7" i="22"/>
  <c r="II7" i="5" s="1"/>
  <c r="IL7" i="22"/>
  <c r="IJ7" i="5" s="1"/>
  <c r="IM7" i="22"/>
  <c r="IK7" i="5" s="1"/>
  <c r="IN7" i="22"/>
  <c r="IL7" i="5" s="1"/>
  <c r="IO7" i="22"/>
  <c r="IM7" i="5" s="1"/>
  <c r="IP7" i="22"/>
  <c r="IN7" i="5" s="1"/>
  <c r="IQ7" i="22"/>
  <c r="IO7" i="5" s="1"/>
  <c r="IR7" i="22"/>
  <c r="IP7" i="5" s="1"/>
  <c r="IS7" i="22"/>
  <c r="IQ7" i="5" s="1"/>
  <c r="IT7" i="22"/>
  <c r="IR7" i="5" s="1"/>
  <c r="IU7" i="22"/>
  <c r="IS7" i="5" s="1"/>
  <c r="IV7" i="22"/>
  <c r="IT7" i="5" s="1"/>
  <c r="IW7" i="22"/>
  <c r="IU7" i="5" s="1"/>
  <c r="IX7" i="22"/>
  <c r="IV7" i="5" s="1"/>
  <c r="IY7" i="22"/>
  <c r="IW7" i="5" s="1"/>
  <c r="IZ7" i="22"/>
  <c r="IX7" i="5" s="1"/>
  <c r="JA7" i="22"/>
  <c r="IY7" i="5" s="1"/>
  <c r="JB7" i="22"/>
  <c r="IZ7" i="5" s="1"/>
  <c r="JC7" i="22"/>
  <c r="JA7" i="5" s="1"/>
  <c r="JD7" i="22"/>
  <c r="JB7" i="5" s="1"/>
  <c r="JE7" i="22"/>
  <c r="JC7" i="5" s="1"/>
  <c r="JF7" i="22"/>
  <c r="JD7" i="5" s="1"/>
  <c r="JG7" i="22"/>
  <c r="JE7" i="5" s="1"/>
  <c r="JH7" i="22"/>
  <c r="JF7" i="5" s="1"/>
  <c r="JI7" i="22"/>
  <c r="JG7" i="5" s="1"/>
  <c r="JJ7" i="22"/>
  <c r="JH7" i="5" s="1"/>
  <c r="JK7" i="22"/>
  <c r="JI7" i="5" s="1"/>
  <c r="JL7" i="22"/>
  <c r="JJ7" i="5" s="1"/>
  <c r="JM7" i="22"/>
  <c r="JK7" i="5" s="1"/>
  <c r="JN7" i="22"/>
  <c r="JL7" i="5" s="1"/>
  <c r="JO7" i="22"/>
  <c r="JM7" i="5" s="1"/>
  <c r="JP7" i="22"/>
  <c r="JN7" i="5" s="1"/>
  <c r="JQ7" i="22"/>
  <c r="JO7" i="5" s="1"/>
  <c r="JR7" i="22"/>
  <c r="JP7" i="5" s="1"/>
  <c r="JS7" i="22"/>
  <c r="JQ7" i="5" s="1"/>
  <c r="JT7" i="22"/>
  <c r="JR7" i="5" s="1"/>
  <c r="JU7" i="22"/>
  <c r="JS7" i="5" s="1"/>
  <c r="JV7" i="22"/>
  <c r="JT7" i="5" s="1"/>
  <c r="JW7" i="22"/>
  <c r="JU7" i="5" s="1"/>
  <c r="JX7" i="22"/>
  <c r="JV7" i="5" s="1"/>
  <c r="JY7" i="22"/>
  <c r="JW7" i="5" s="1"/>
  <c r="JZ7" i="22"/>
  <c r="JX7" i="5" s="1"/>
  <c r="KA7" i="22"/>
  <c r="JY7" i="5" s="1"/>
  <c r="KB7" i="22"/>
  <c r="JZ7" i="5" s="1"/>
  <c r="KC7" i="22"/>
  <c r="KA7" i="5" s="1"/>
  <c r="KD7" i="22"/>
  <c r="KB7" i="5" s="1"/>
  <c r="KE7" i="22"/>
  <c r="KC7" i="5" s="1"/>
  <c r="KF7" i="22"/>
  <c r="KD7" i="5" s="1"/>
  <c r="KG7" i="22"/>
  <c r="KE7" i="5" s="1"/>
  <c r="KH7" i="22"/>
  <c r="KF7" i="5" s="1"/>
  <c r="KI7" i="22"/>
  <c r="KG7" i="5" s="1"/>
  <c r="KJ7" i="22"/>
  <c r="KH7" i="5" s="1"/>
  <c r="KK7" i="22"/>
  <c r="KI7" i="5" s="1"/>
  <c r="KL7" i="22"/>
  <c r="KJ7" i="5" s="1"/>
  <c r="KM7" i="22"/>
  <c r="KK7" i="5" s="1"/>
  <c r="KN7" i="22"/>
  <c r="KL7" i="5" s="1"/>
  <c r="KO7" i="22"/>
  <c r="KM7" i="5" s="1"/>
  <c r="KP7" i="22"/>
  <c r="KN7" i="5" s="1"/>
  <c r="KQ7" i="22"/>
  <c r="KO7" i="5" s="1"/>
  <c r="KR7" i="22"/>
  <c r="KP7" i="5" s="1"/>
  <c r="KS7" i="22"/>
  <c r="KQ7" i="5" s="1"/>
  <c r="KT7" i="22"/>
  <c r="KR7" i="5" s="1"/>
  <c r="KU7" i="22"/>
  <c r="KS7" i="5" s="1"/>
  <c r="KV7" i="22"/>
  <c r="KT7" i="5" s="1"/>
  <c r="KW7" i="22"/>
  <c r="KU7" i="5" s="1"/>
  <c r="KX7" i="22"/>
  <c r="KV7" i="5" s="1"/>
  <c r="KY7" i="22"/>
  <c r="KW7" i="5" s="1"/>
  <c r="KZ7" i="22"/>
  <c r="KX7" i="5" s="1"/>
  <c r="LA7" i="22"/>
  <c r="KY7" i="5" s="1"/>
  <c r="LB7" i="22"/>
  <c r="KZ7" i="5" s="1"/>
  <c r="LC7" i="22"/>
  <c r="LA7" i="5" s="1"/>
  <c r="LD7" i="22"/>
  <c r="LB7" i="5" s="1"/>
  <c r="LE7" i="22"/>
  <c r="LC7" i="5" s="1"/>
  <c r="LF7" i="22"/>
  <c r="LD7" i="5" s="1"/>
  <c r="LG7" i="22"/>
  <c r="LE7" i="5" s="1"/>
  <c r="LH7" i="22"/>
  <c r="LF7" i="5" s="1"/>
  <c r="LI7" i="22"/>
  <c r="LG7" i="5" s="1"/>
  <c r="LJ7" i="22"/>
  <c r="LH7" i="5" s="1"/>
  <c r="LK7" i="22"/>
  <c r="LI7" i="5" s="1"/>
  <c r="LL7" i="22"/>
  <c r="LJ7" i="5" s="1"/>
  <c r="LM7" i="22"/>
  <c r="LK7" i="5" s="1"/>
  <c r="LN7" i="22"/>
  <c r="LL7" i="5" s="1"/>
  <c r="LO7" i="22"/>
  <c r="LM7" i="5" s="1"/>
  <c r="LP7" i="22"/>
  <c r="LN7" i="5" s="1"/>
  <c r="LQ7" i="22"/>
  <c r="LO7" i="5" s="1"/>
  <c r="LR7" i="22"/>
  <c r="LP7" i="5" s="1"/>
  <c r="LS7" i="22"/>
  <c r="LQ7" i="5" s="1"/>
  <c r="LT7" i="22"/>
  <c r="LR7" i="5" s="1"/>
  <c r="LU7" i="22"/>
  <c r="LS7" i="5" s="1"/>
  <c r="LV7" i="22"/>
  <c r="LT7" i="5" s="1"/>
  <c r="LW7" i="22"/>
  <c r="LU7" i="5" s="1"/>
  <c r="LX7" i="22"/>
  <c r="LV7" i="5" s="1"/>
  <c r="LY7" i="22"/>
  <c r="LW7" i="5" s="1"/>
  <c r="LZ7" i="22"/>
  <c r="LX7" i="5" s="1"/>
  <c r="MA7" i="22"/>
  <c r="LY7" i="5" s="1"/>
  <c r="MB7" i="22"/>
  <c r="LZ7" i="5" s="1"/>
  <c r="MC7" i="22"/>
  <c r="MA7" i="5" s="1"/>
  <c r="MD7" i="22"/>
  <c r="MB7" i="5" s="1"/>
  <c r="ME7" i="22"/>
  <c r="MC7" i="5" s="1"/>
  <c r="MF7" i="22"/>
  <c r="MD7" i="5" s="1"/>
  <c r="MG7" i="22"/>
  <c r="ME7" i="5" s="1"/>
  <c r="MH7" i="22"/>
  <c r="MF7" i="5" s="1"/>
  <c r="MI7" i="22"/>
  <c r="MG7" i="5" s="1"/>
  <c r="MJ7" i="22"/>
  <c r="MH7" i="5" s="1"/>
  <c r="MK7" i="22"/>
  <c r="MI7" i="5" s="1"/>
  <c r="ML7" i="22"/>
  <c r="MJ7" i="5" s="1"/>
  <c r="MM7" i="22"/>
  <c r="MK7" i="5" s="1"/>
  <c r="MN7" i="22"/>
  <c r="ML7" i="5" s="1"/>
  <c r="MO7" i="22"/>
  <c r="MM7" i="5" s="1"/>
  <c r="MP7" i="22"/>
  <c r="MN7" i="5" s="1"/>
  <c r="MQ7" i="22"/>
  <c r="MO7" i="5" s="1"/>
  <c r="MR7" i="22"/>
  <c r="MP7" i="5" s="1"/>
  <c r="MS7" i="22"/>
  <c r="MQ7" i="5" s="1"/>
  <c r="MT7" i="22"/>
  <c r="MR7" i="5" s="1"/>
  <c r="MU7" i="22"/>
  <c r="MS7" i="5" s="1"/>
  <c r="MV7" i="22"/>
  <c r="MT7" i="5" s="1"/>
  <c r="MW7" i="22"/>
  <c r="MU7" i="5" s="1"/>
  <c r="MX7" i="22"/>
  <c r="MV7" i="5" s="1"/>
  <c r="MY7" i="22"/>
  <c r="MW7" i="5" s="1"/>
  <c r="MZ7" i="22"/>
  <c r="MX7" i="5" s="1"/>
  <c r="NA7" i="22"/>
  <c r="MY7" i="5" s="1"/>
  <c r="NB7" i="22"/>
  <c r="MZ7" i="5" s="1"/>
  <c r="NC7" i="22"/>
  <c r="NA7" i="5" s="1"/>
  <c r="ND7" i="22"/>
  <c r="NB7" i="5" s="1"/>
  <c r="NE7" i="22"/>
  <c r="NC7" i="5" s="1"/>
  <c r="NF7" i="22"/>
  <c r="ND7" i="5" s="1"/>
  <c r="NG7" i="22"/>
  <c r="NE7" i="5" s="1"/>
  <c r="NH7" i="22"/>
  <c r="NF7" i="5" s="1"/>
  <c r="NI7" i="22"/>
  <c r="NG7" i="5" s="1"/>
  <c r="NJ7" i="22"/>
  <c r="NH7" i="5" s="1"/>
  <c r="NK7" i="22"/>
  <c r="NI7" i="5" s="1"/>
  <c r="NL7" i="22"/>
  <c r="NJ7" i="5" s="1"/>
  <c r="NM7" i="22"/>
  <c r="NK7" i="5" s="1"/>
  <c r="NN7" i="22"/>
  <c r="NL7" i="5" s="1"/>
  <c r="NO7" i="22"/>
  <c r="NM7" i="5" s="1"/>
  <c r="NP7" i="22"/>
  <c r="NN7" i="5" s="1"/>
  <c r="NQ7" i="22"/>
  <c r="NO7" i="5" s="1"/>
  <c r="NR7" i="22"/>
  <c r="NP7" i="5" s="1"/>
  <c r="NS7" i="22"/>
  <c r="NQ7" i="5" s="1"/>
  <c r="NT7" i="22"/>
  <c r="NR7" i="5" s="1"/>
  <c r="NU7" i="22"/>
  <c r="NS7" i="5" s="1"/>
  <c r="NV7" i="22"/>
  <c r="NT7" i="5" s="1"/>
  <c r="NW7" i="22"/>
  <c r="NU7" i="5" s="1"/>
  <c r="NX7" i="22"/>
  <c r="NV7" i="5" s="1"/>
  <c r="NY7" i="22"/>
  <c r="NW7" i="5" s="1"/>
  <c r="NZ7" i="22"/>
  <c r="OA7" i="22"/>
  <c r="OB7" i="22"/>
  <c r="OC7" i="22"/>
  <c r="OD7" i="22"/>
  <c r="OE7" i="22"/>
  <c r="OF7" i="22"/>
  <c r="OG7" i="22"/>
  <c r="OH7" i="22"/>
  <c r="OI7" i="22"/>
  <c r="OJ7" i="22"/>
  <c r="OK7" i="22"/>
  <c r="OL7" i="22"/>
  <c r="OM7" i="22"/>
  <c r="ON7" i="22"/>
  <c r="OO7" i="22"/>
  <c r="OP7" i="22"/>
  <c r="OQ7" i="22"/>
  <c r="OR7" i="22"/>
  <c r="OS7" i="22"/>
  <c r="OT7" i="22"/>
  <c r="OU7" i="22"/>
  <c r="OV7" i="22"/>
  <c r="OW7" i="22"/>
  <c r="OX7" i="22"/>
  <c r="OY7" i="22"/>
  <c r="OZ7" i="22"/>
  <c r="PA7" i="22"/>
  <c r="PB7" i="22"/>
  <c r="PC7" i="22"/>
  <c r="PD7" i="22"/>
  <c r="PE7" i="22"/>
  <c r="PF7" i="22"/>
  <c r="PG7" i="22"/>
  <c r="PH7" i="22"/>
  <c r="PI7" i="22"/>
  <c r="PJ7" i="22"/>
  <c r="PK7" i="22"/>
  <c r="PL7" i="22"/>
  <c r="PM7" i="22"/>
  <c r="PN7" i="22"/>
  <c r="PO7" i="22"/>
  <c r="PP7" i="22"/>
  <c r="PQ7" i="22"/>
  <c r="PR7" i="22"/>
  <c r="PS7" i="22"/>
  <c r="PT7" i="22"/>
  <c r="PU7" i="22"/>
  <c r="PV7" i="22"/>
  <c r="PW7" i="22"/>
  <c r="PX7" i="22"/>
  <c r="PY7" i="22"/>
  <c r="PZ7" i="22"/>
  <c r="QA7" i="22"/>
  <c r="QB7" i="22"/>
  <c r="QC7" i="22"/>
  <c r="QD7" i="22"/>
  <c r="QE7" i="22"/>
  <c r="QF7" i="22"/>
  <c r="QG7" i="22"/>
  <c r="QH7" i="22"/>
  <c r="QI7" i="22"/>
  <c r="QJ7" i="22"/>
  <c r="QK7" i="22"/>
  <c r="QL7" i="22"/>
  <c r="QM7" i="22"/>
  <c r="QN7" i="22"/>
  <c r="QO7" i="22"/>
  <c r="QP7" i="22"/>
  <c r="QQ7" i="22"/>
  <c r="QR7" i="22"/>
  <c r="QS7" i="22"/>
  <c r="QT7" i="22"/>
  <c r="QU7" i="22"/>
  <c r="QV7" i="22"/>
  <c r="QW7" i="22"/>
  <c r="QX7" i="22"/>
  <c r="QY7" i="22"/>
  <c r="QZ7" i="22"/>
  <c r="RA7" i="22"/>
  <c r="RB7" i="22"/>
  <c r="RC7" i="22"/>
  <c r="RD7" i="22"/>
  <c r="RE7" i="22"/>
  <c r="RF7" i="22"/>
  <c r="RG7" i="22"/>
  <c r="RH7" i="22"/>
  <c r="RI7" i="22"/>
  <c r="RJ7" i="22"/>
  <c r="RK7" i="22"/>
  <c r="RL7" i="22"/>
  <c r="RM7" i="22"/>
  <c r="RN7" i="22"/>
  <c r="RO7" i="22"/>
  <c r="RP7" i="22"/>
  <c r="RQ7" i="22"/>
  <c r="RR7" i="22"/>
  <c r="RS7" i="22"/>
  <c r="RT7" i="22"/>
  <c r="RU7" i="22"/>
  <c r="RV7" i="22"/>
  <c r="RW7" i="22"/>
  <c r="RX7" i="22"/>
  <c r="RY7" i="22"/>
  <c r="RZ7" i="22"/>
  <c r="SA7" i="22"/>
  <c r="SB7" i="22"/>
  <c r="SC7" i="22"/>
  <c r="SD7" i="22"/>
  <c r="SE7" i="22"/>
  <c r="SF7" i="22"/>
  <c r="SG7" i="22"/>
  <c r="SH7" i="22"/>
  <c r="SI7" i="22"/>
  <c r="SJ7" i="22"/>
  <c r="SK7" i="22"/>
  <c r="SL7" i="22"/>
  <c r="SM7" i="22"/>
  <c r="SN7" i="22"/>
  <c r="SO7" i="22"/>
  <c r="SP7" i="22"/>
  <c r="W8" i="22"/>
  <c r="U8" i="5" s="1"/>
  <c r="X8" i="22"/>
  <c r="V8" i="5" s="1"/>
  <c r="Y8" i="22"/>
  <c r="W8" i="5" s="1"/>
  <c r="Z8" i="22"/>
  <c r="X8" i="5" s="1"/>
  <c r="AA8" i="22"/>
  <c r="Y8" i="5" s="1"/>
  <c r="AB8" i="22"/>
  <c r="Z8" i="5" s="1"/>
  <c r="AC8" i="22"/>
  <c r="AA8" i="5" s="1"/>
  <c r="AD8" i="22"/>
  <c r="AB8" i="5" s="1"/>
  <c r="AE8" i="22"/>
  <c r="AC8" i="5" s="1"/>
  <c r="AF8" i="22"/>
  <c r="AD8" i="5" s="1"/>
  <c r="AG8" i="22"/>
  <c r="AE8" i="5" s="1"/>
  <c r="AE13" i="1" s="1"/>
  <c r="AH8" i="22"/>
  <c r="AF8" i="5" s="1"/>
  <c r="AI8" i="22"/>
  <c r="AG8" i="5" s="1"/>
  <c r="AJ8" i="22"/>
  <c r="AH8" i="5" s="1"/>
  <c r="AK8" i="22"/>
  <c r="AI8" i="5" s="1"/>
  <c r="AL8" i="22"/>
  <c r="AJ8" i="5" s="1"/>
  <c r="AM8" i="22"/>
  <c r="AK8" i="5" s="1"/>
  <c r="AN8" i="22"/>
  <c r="AL8" i="5" s="1"/>
  <c r="AO8" i="22"/>
  <c r="AM8" i="5" s="1"/>
  <c r="AP8" i="22"/>
  <c r="AN8" i="5" s="1"/>
  <c r="AQ8" i="22"/>
  <c r="AO8" i="5" s="1"/>
  <c r="AR8" i="22"/>
  <c r="AP8" i="5" s="1"/>
  <c r="AS8" i="22"/>
  <c r="AQ8" i="5" s="1"/>
  <c r="AT8" i="22"/>
  <c r="AR8" i="5" s="1"/>
  <c r="AU8" i="22"/>
  <c r="AS8" i="5" s="1"/>
  <c r="AV8" i="22"/>
  <c r="AT8" i="5" s="1"/>
  <c r="AW8" i="22"/>
  <c r="AU8" i="5" s="1"/>
  <c r="AX8" i="22"/>
  <c r="AV8" i="5" s="1"/>
  <c r="AY8" i="22"/>
  <c r="AW8" i="5" s="1"/>
  <c r="AZ8" i="22"/>
  <c r="AX8" i="5" s="1"/>
  <c r="BA8" i="22"/>
  <c r="AY8" i="5" s="1"/>
  <c r="BB8" i="22"/>
  <c r="AZ8" i="5" s="1"/>
  <c r="BC8" i="22"/>
  <c r="BA8" i="5" s="1"/>
  <c r="BD8" i="22"/>
  <c r="BB8" i="5" s="1"/>
  <c r="BE8" i="22"/>
  <c r="BC8" i="5" s="1"/>
  <c r="BF8" i="22"/>
  <c r="BD8" i="5" s="1"/>
  <c r="BG8" i="22"/>
  <c r="BE8" i="5" s="1"/>
  <c r="BH8" i="22"/>
  <c r="BF8" i="5" s="1"/>
  <c r="BI8" i="22"/>
  <c r="BG8" i="5" s="1"/>
  <c r="BJ8" i="22"/>
  <c r="BH8" i="5" s="1"/>
  <c r="BK8" i="22"/>
  <c r="BI8" i="5" s="1"/>
  <c r="BL8" i="22"/>
  <c r="BJ8" i="5" s="1"/>
  <c r="BM8" i="22"/>
  <c r="BK8" i="5" s="1"/>
  <c r="BN8" i="22"/>
  <c r="BL8" i="5" s="1"/>
  <c r="BO8" i="22"/>
  <c r="BM8" i="5" s="1"/>
  <c r="BP8" i="22"/>
  <c r="BN8" i="5" s="1"/>
  <c r="BQ8" i="22"/>
  <c r="BO8" i="5" s="1"/>
  <c r="BR8" i="22"/>
  <c r="BP8" i="5" s="1"/>
  <c r="BS8" i="22"/>
  <c r="BQ8" i="5" s="1"/>
  <c r="BT8" i="22"/>
  <c r="BR8" i="5" s="1"/>
  <c r="BU8" i="22"/>
  <c r="BS8" i="5" s="1"/>
  <c r="BV8" i="22"/>
  <c r="BT8" i="5" s="1"/>
  <c r="BW8" i="22"/>
  <c r="BU8" i="5" s="1"/>
  <c r="BX8" i="22"/>
  <c r="BV8" i="5" s="1"/>
  <c r="BY8" i="22"/>
  <c r="BW8" i="5" s="1"/>
  <c r="BZ8" i="22"/>
  <c r="BX8" i="5" s="1"/>
  <c r="CA8" i="22"/>
  <c r="BY8" i="5" s="1"/>
  <c r="CB8" i="22"/>
  <c r="BZ8" i="5" s="1"/>
  <c r="CC8" i="22"/>
  <c r="CA8" i="5" s="1"/>
  <c r="CD8" i="22"/>
  <c r="CB8" i="5" s="1"/>
  <c r="CE8" i="22"/>
  <c r="CC8" i="5" s="1"/>
  <c r="CF8" i="22"/>
  <c r="CD8" i="5" s="1"/>
  <c r="CG8" i="22"/>
  <c r="CE8" i="5" s="1"/>
  <c r="CH8" i="22"/>
  <c r="CF8" i="5" s="1"/>
  <c r="CI8" i="22"/>
  <c r="CG8" i="5" s="1"/>
  <c r="CJ8" i="22"/>
  <c r="CH8" i="5" s="1"/>
  <c r="CK8" i="22"/>
  <c r="CI8" i="5" s="1"/>
  <c r="CL8" i="22"/>
  <c r="CJ8" i="5" s="1"/>
  <c r="CM8" i="22"/>
  <c r="CK8" i="5" s="1"/>
  <c r="CN8" i="22"/>
  <c r="CL8" i="5" s="1"/>
  <c r="CO8" i="22"/>
  <c r="CM8" i="5" s="1"/>
  <c r="CP8" i="22"/>
  <c r="CN8" i="5" s="1"/>
  <c r="CQ8" i="22"/>
  <c r="CO8" i="5" s="1"/>
  <c r="CR8" i="22"/>
  <c r="CP8" i="5" s="1"/>
  <c r="CS8" i="22"/>
  <c r="CQ8" i="5" s="1"/>
  <c r="CT8" i="22"/>
  <c r="CR8" i="5" s="1"/>
  <c r="CU8" i="22"/>
  <c r="CS8" i="5" s="1"/>
  <c r="CV8" i="22"/>
  <c r="CT8" i="5" s="1"/>
  <c r="CW8" i="22"/>
  <c r="CU8" i="5" s="1"/>
  <c r="CX8" i="22"/>
  <c r="CV8" i="5" s="1"/>
  <c r="CY8" i="22"/>
  <c r="CW8" i="5" s="1"/>
  <c r="CZ8" i="22"/>
  <c r="CX8" i="5" s="1"/>
  <c r="DA8" i="22"/>
  <c r="CY8" i="5" s="1"/>
  <c r="DB8" i="22"/>
  <c r="CZ8" i="5" s="1"/>
  <c r="DC8" i="22"/>
  <c r="DA8" i="5" s="1"/>
  <c r="DD8" i="22"/>
  <c r="DB8" i="5" s="1"/>
  <c r="DE8" i="22"/>
  <c r="DC8" i="5" s="1"/>
  <c r="DF8" i="22"/>
  <c r="DD8" i="5" s="1"/>
  <c r="DG8" i="22"/>
  <c r="DE8" i="5" s="1"/>
  <c r="DH8" i="22"/>
  <c r="DF8" i="5" s="1"/>
  <c r="DI8" i="22"/>
  <c r="DG8" i="5" s="1"/>
  <c r="DJ8" i="22"/>
  <c r="DH8" i="5" s="1"/>
  <c r="DK8" i="22"/>
  <c r="DI8" i="5" s="1"/>
  <c r="DL8" i="22"/>
  <c r="DJ8" i="5" s="1"/>
  <c r="DM8" i="22"/>
  <c r="DK8" i="5" s="1"/>
  <c r="DN8" i="22"/>
  <c r="DL8" i="5" s="1"/>
  <c r="DO8" i="22"/>
  <c r="DM8" i="5" s="1"/>
  <c r="DP8" i="22"/>
  <c r="DN8" i="5" s="1"/>
  <c r="DQ8" i="22"/>
  <c r="DO8" i="5" s="1"/>
  <c r="DR8" i="22"/>
  <c r="DP8" i="5" s="1"/>
  <c r="DS8" i="22"/>
  <c r="DQ8" i="5" s="1"/>
  <c r="DT8" i="22"/>
  <c r="DR8" i="5" s="1"/>
  <c r="DU8" i="22"/>
  <c r="DS8" i="5" s="1"/>
  <c r="DV8" i="22"/>
  <c r="DT8" i="5" s="1"/>
  <c r="DW8" i="22"/>
  <c r="DU8" i="5" s="1"/>
  <c r="DX8" i="22"/>
  <c r="DV8" i="5" s="1"/>
  <c r="DY8" i="22"/>
  <c r="DW8" i="5" s="1"/>
  <c r="DZ8" i="22"/>
  <c r="DX8" i="5" s="1"/>
  <c r="EA8" i="22"/>
  <c r="DY8" i="5" s="1"/>
  <c r="EB8" i="22"/>
  <c r="DZ8" i="5" s="1"/>
  <c r="EC8" i="22"/>
  <c r="EA8" i="5" s="1"/>
  <c r="ED8" i="22"/>
  <c r="EB8" i="5" s="1"/>
  <c r="EE8" i="22"/>
  <c r="EC8" i="5" s="1"/>
  <c r="EF8" i="22"/>
  <c r="ED8" i="5" s="1"/>
  <c r="EG8" i="22"/>
  <c r="EE8" i="5" s="1"/>
  <c r="EH8" i="22"/>
  <c r="EF8" i="5" s="1"/>
  <c r="EI8" i="22"/>
  <c r="EG8" i="5" s="1"/>
  <c r="EJ8" i="22"/>
  <c r="EH8" i="5" s="1"/>
  <c r="EK8" i="22"/>
  <c r="EI8" i="5" s="1"/>
  <c r="EL8" i="22"/>
  <c r="EJ8" i="5" s="1"/>
  <c r="EM8" i="22"/>
  <c r="EK8" i="5" s="1"/>
  <c r="EN8" i="22"/>
  <c r="EL8" i="5" s="1"/>
  <c r="EO8" i="22"/>
  <c r="EM8" i="5" s="1"/>
  <c r="EP8" i="22"/>
  <c r="EN8" i="5" s="1"/>
  <c r="EQ8" i="22"/>
  <c r="EO8" i="5" s="1"/>
  <c r="ER8" i="22"/>
  <c r="EP8" i="5" s="1"/>
  <c r="ES8" i="22"/>
  <c r="EQ8" i="5" s="1"/>
  <c r="ET8" i="22"/>
  <c r="ER8" i="5" s="1"/>
  <c r="EU8" i="22"/>
  <c r="ES8" i="5" s="1"/>
  <c r="EV8" i="22"/>
  <c r="ET8" i="5" s="1"/>
  <c r="EW8" i="22"/>
  <c r="EU8" i="5" s="1"/>
  <c r="EX8" i="22"/>
  <c r="EV8" i="5" s="1"/>
  <c r="EY8" i="22"/>
  <c r="EW8" i="5" s="1"/>
  <c r="EZ8" i="22"/>
  <c r="EX8" i="5" s="1"/>
  <c r="FA8" i="22"/>
  <c r="EY8" i="5" s="1"/>
  <c r="FB8" i="22"/>
  <c r="EZ8" i="5" s="1"/>
  <c r="FC8" i="22"/>
  <c r="FA8" i="5" s="1"/>
  <c r="FD8" i="22"/>
  <c r="FB8" i="5" s="1"/>
  <c r="FE8" i="22"/>
  <c r="FC8" i="5" s="1"/>
  <c r="FF8" i="22"/>
  <c r="FD8" i="5" s="1"/>
  <c r="FG8" i="22"/>
  <c r="FE8" i="5" s="1"/>
  <c r="FH8" i="22"/>
  <c r="FF8" i="5" s="1"/>
  <c r="FI8" i="22"/>
  <c r="FG8" i="5" s="1"/>
  <c r="FJ8" i="22"/>
  <c r="FH8" i="5" s="1"/>
  <c r="FK8" i="22"/>
  <c r="FI8" i="5" s="1"/>
  <c r="FL8" i="22"/>
  <c r="FJ8" i="5" s="1"/>
  <c r="FM8" i="22"/>
  <c r="FK8" i="5" s="1"/>
  <c r="FN8" i="22"/>
  <c r="FL8" i="5" s="1"/>
  <c r="FO8" i="22"/>
  <c r="FM8" i="5" s="1"/>
  <c r="FP8" i="22"/>
  <c r="FN8" i="5" s="1"/>
  <c r="FQ8" i="22"/>
  <c r="FO8" i="5" s="1"/>
  <c r="FR8" i="22"/>
  <c r="FP8" i="5" s="1"/>
  <c r="FS8" i="22"/>
  <c r="FQ8" i="5" s="1"/>
  <c r="FT8" i="22"/>
  <c r="FR8" i="5" s="1"/>
  <c r="FU8" i="22"/>
  <c r="FS8" i="5" s="1"/>
  <c r="FV8" i="22"/>
  <c r="FT8" i="5" s="1"/>
  <c r="FW8" i="22"/>
  <c r="FU8" i="5" s="1"/>
  <c r="FX8" i="22"/>
  <c r="FV8" i="5" s="1"/>
  <c r="FY8" i="22"/>
  <c r="FW8" i="5" s="1"/>
  <c r="FZ8" i="22"/>
  <c r="FX8" i="5" s="1"/>
  <c r="GA8" i="22"/>
  <c r="FY8" i="5" s="1"/>
  <c r="GB8" i="22"/>
  <c r="FZ8" i="5" s="1"/>
  <c r="GC8" i="22"/>
  <c r="GA8" i="5" s="1"/>
  <c r="GD8" i="22"/>
  <c r="GB8" i="5" s="1"/>
  <c r="GE8" i="22"/>
  <c r="GC8" i="5" s="1"/>
  <c r="GF8" i="22"/>
  <c r="GD8" i="5" s="1"/>
  <c r="GG8" i="22"/>
  <c r="GE8" i="5" s="1"/>
  <c r="GH8" i="22"/>
  <c r="GF8" i="5" s="1"/>
  <c r="GI8" i="22"/>
  <c r="GG8" i="5" s="1"/>
  <c r="GJ8" i="22"/>
  <c r="GH8" i="5" s="1"/>
  <c r="GK8" i="22"/>
  <c r="GI8" i="5" s="1"/>
  <c r="GL8" i="22"/>
  <c r="GJ8" i="5" s="1"/>
  <c r="GM8" i="22"/>
  <c r="GK8" i="5" s="1"/>
  <c r="GN8" i="22"/>
  <c r="GL8" i="5" s="1"/>
  <c r="GO8" i="22"/>
  <c r="GM8" i="5" s="1"/>
  <c r="GP8" i="22"/>
  <c r="GN8" i="5" s="1"/>
  <c r="GQ8" i="22"/>
  <c r="GO8" i="5" s="1"/>
  <c r="GR8" i="22"/>
  <c r="GP8" i="5" s="1"/>
  <c r="GS8" i="22"/>
  <c r="GQ8" i="5" s="1"/>
  <c r="GT8" i="22"/>
  <c r="GR8" i="5" s="1"/>
  <c r="GU8" i="22"/>
  <c r="GS8" i="5" s="1"/>
  <c r="GV8" i="22"/>
  <c r="GT8" i="5" s="1"/>
  <c r="GW8" i="22"/>
  <c r="GU8" i="5" s="1"/>
  <c r="GX8" i="22"/>
  <c r="GV8" i="5" s="1"/>
  <c r="GY8" i="22"/>
  <c r="GW8" i="5" s="1"/>
  <c r="GZ8" i="22"/>
  <c r="GX8" i="5" s="1"/>
  <c r="HA8" i="22"/>
  <c r="GY8" i="5" s="1"/>
  <c r="HB8" i="22"/>
  <c r="GZ8" i="5" s="1"/>
  <c r="HC8" i="22"/>
  <c r="HA8" i="5" s="1"/>
  <c r="HD8" i="22"/>
  <c r="HB8" i="5" s="1"/>
  <c r="HE8" i="22"/>
  <c r="HC8" i="5" s="1"/>
  <c r="HF8" i="22"/>
  <c r="HD8" i="5" s="1"/>
  <c r="HG8" i="22"/>
  <c r="HE8" i="5" s="1"/>
  <c r="HH8" i="22"/>
  <c r="HF8" i="5" s="1"/>
  <c r="HI8" i="22"/>
  <c r="HG8" i="5" s="1"/>
  <c r="HJ8" i="22"/>
  <c r="HH8" i="5" s="1"/>
  <c r="HK8" i="22"/>
  <c r="HI8" i="5" s="1"/>
  <c r="HL8" i="22"/>
  <c r="HJ8" i="5" s="1"/>
  <c r="HM8" i="22"/>
  <c r="HK8" i="5" s="1"/>
  <c r="HN8" i="22"/>
  <c r="HL8" i="5" s="1"/>
  <c r="HO8" i="22"/>
  <c r="HM8" i="5" s="1"/>
  <c r="HP8" i="22"/>
  <c r="HN8" i="5" s="1"/>
  <c r="HQ8" i="22"/>
  <c r="HO8" i="5" s="1"/>
  <c r="HR8" i="22"/>
  <c r="HP8" i="5" s="1"/>
  <c r="HS8" i="22"/>
  <c r="HQ8" i="5" s="1"/>
  <c r="HT8" i="22"/>
  <c r="HR8" i="5" s="1"/>
  <c r="HU8" i="22"/>
  <c r="HS8" i="5" s="1"/>
  <c r="HV8" i="22"/>
  <c r="HT8" i="5" s="1"/>
  <c r="HW8" i="22"/>
  <c r="HU8" i="5" s="1"/>
  <c r="HX8" i="22"/>
  <c r="HV8" i="5" s="1"/>
  <c r="HY8" i="22"/>
  <c r="HW8" i="5" s="1"/>
  <c r="HZ8" i="22"/>
  <c r="HX8" i="5" s="1"/>
  <c r="IA8" i="22"/>
  <c r="HY8" i="5" s="1"/>
  <c r="IB8" i="22"/>
  <c r="HZ8" i="5" s="1"/>
  <c r="IC8" i="22"/>
  <c r="IA8" i="5" s="1"/>
  <c r="ID8" i="22"/>
  <c r="IB8" i="5" s="1"/>
  <c r="IE8" i="22"/>
  <c r="IC8" i="5" s="1"/>
  <c r="IF8" i="22"/>
  <c r="ID8" i="5" s="1"/>
  <c r="IG8" i="22"/>
  <c r="IE8" i="5" s="1"/>
  <c r="IH8" i="22"/>
  <c r="IF8" i="5" s="1"/>
  <c r="II8" i="22"/>
  <c r="IG8" i="5" s="1"/>
  <c r="IJ8" i="22"/>
  <c r="IH8" i="5" s="1"/>
  <c r="IK8" i="22"/>
  <c r="II8" i="5" s="1"/>
  <c r="IL8" i="22"/>
  <c r="IJ8" i="5" s="1"/>
  <c r="IM8" i="22"/>
  <c r="IK8" i="5" s="1"/>
  <c r="IN8" i="22"/>
  <c r="IL8" i="5" s="1"/>
  <c r="IO8" i="22"/>
  <c r="IM8" i="5" s="1"/>
  <c r="IP8" i="22"/>
  <c r="IN8" i="5" s="1"/>
  <c r="IQ8" i="22"/>
  <c r="IO8" i="5" s="1"/>
  <c r="IR8" i="22"/>
  <c r="IP8" i="5" s="1"/>
  <c r="IS8" i="22"/>
  <c r="IQ8" i="5" s="1"/>
  <c r="IT8" i="22"/>
  <c r="IR8" i="5" s="1"/>
  <c r="IU8" i="22"/>
  <c r="IS8" i="5" s="1"/>
  <c r="IV8" i="22"/>
  <c r="IT8" i="5" s="1"/>
  <c r="IW8" i="22"/>
  <c r="IU8" i="5" s="1"/>
  <c r="IX8" i="22"/>
  <c r="IV8" i="5" s="1"/>
  <c r="IY8" i="22"/>
  <c r="IW8" i="5" s="1"/>
  <c r="IZ8" i="22"/>
  <c r="IX8" i="5" s="1"/>
  <c r="JA8" i="22"/>
  <c r="IY8" i="5" s="1"/>
  <c r="JB8" i="22"/>
  <c r="IZ8" i="5" s="1"/>
  <c r="JC8" i="22"/>
  <c r="JA8" i="5" s="1"/>
  <c r="JD8" i="22"/>
  <c r="JB8" i="5" s="1"/>
  <c r="JE8" i="22"/>
  <c r="JC8" i="5" s="1"/>
  <c r="JF8" i="22"/>
  <c r="JD8" i="5" s="1"/>
  <c r="JG8" i="22"/>
  <c r="JE8" i="5" s="1"/>
  <c r="JH8" i="22"/>
  <c r="JF8" i="5" s="1"/>
  <c r="JI8" i="22"/>
  <c r="JG8" i="5" s="1"/>
  <c r="JJ8" i="22"/>
  <c r="JH8" i="5" s="1"/>
  <c r="JK8" i="22"/>
  <c r="JI8" i="5" s="1"/>
  <c r="JL8" i="22"/>
  <c r="JJ8" i="5" s="1"/>
  <c r="JM8" i="22"/>
  <c r="JK8" i="5" s="1"/>
  <c r="JN8" i="22"/>
  <c r="JL8" i="5" s="1"/>
  <c r="JO8" i="22"/>
  <c r="JM8" i="5" s="1"/>
  <c r="JP8" i="22"/>
  <c r="JN8" i="5" s="1"/>
  <c r="JQ8" i="22"/>
  <c r="JO8" i="5" s="1"/>
  <c r="JR8" i="22"/>
  <c r="JP8" i="5" s="1"/>
  <c r="JS8" i="22"/>
  <c r="JQ8" i="5" s="1"/>
  <c r="JT8" i="22"/>
  <c r="JR8" i="5" s="1"/>
  <c r="JU8" i="22"/>
  <c r="JS8" i="5" s="1"/>
  <c r="JV8" i="22"/>
  <c r="JT8" i="5" s="1"/>
  <c r="JW8" i="22"/>
  <c r="JU8" i="5" s="1"/>
  <c r="JX8" i="22"/>
  <c r="JV8" i="5" s="1"/>
  <c r="JY8" i="22"/>
  <c r="JW8" i="5" s="1"/>
  <c r="JZ8" i="22"/>
  <c r="JX8" i="5" s="1"/>
  <c r="KA8" i="22"/>
  <c r="JY8" i="5" s="1"/>
  <c r="KB8" i="22"/>
  <c r="JZ8" i="5" s="1"/>
  <c r="KC8" i="22"/>
  <c r="KA8" i="5" s="1"/>
  <c r="KD8" i="22"/>
  <c r="KB8" i="5" s="1"/>
  <c r="KE8" i="22"/>
  <c r="KC8" i="5" s="1"/>
  <c r="KF8" i="22"/>
  <c r="KD8" i="5" s="1"/>
  <c r="KG8" i="22"/>
  <c r="KE8" i="5" s="1"/>
  <c r="KH8" i="22"/>
  <c r="KF8" i="5" s="1"/>
  <c r="KI8" i="22"/>
  <c r="KG8" i="5" s="1"/>
  <c r="KJ8" i="22"/>
  <c r="KH8" i="5" s="1"/>
  <c r="KK8" i="22"/>
  <c r="KI8" i="5" s="1"/>
  <c r="KL8" i="22"/>
  <c r="KJ8" i="5" s="1"/>
  <c r="KM8" i="22"/>
  <c r="KK8" i="5" s="1"/>
  <c r="KN8" i="22"/>
  <c r="KL8" i="5" s="1"/>
  <c r="KO8" i="22"/>
  <c r="KM8" i="5" s="1"/>
  <c r="KP8" i="22"/>
  <c r="KN8" i="5" s="1"/>
  <c r="KQ8" i="22"/>
  <c r="KO8" i="5" s="1"/>
  <c r="KR8" i="22"/>
  <c r="KP8" i="5" s="1"/>
  <c r="KS8" i="22"/>
  <c r="KQ8" i="5" s="1"/>
  <c r="KT8" i="22"/>
  <c r="KR8" i="5" s="1"/>
  <c r="KU8" i="22"/>
  <c r="KS8" i="5" s="1"/>
  <c r="KV8" i="22"/>
  <c r="KT8" i="5" s="1"/>
  <c r="KW8" i="22"/>
  <c r="KU8" i="5" s="1"/>
  <c r="KX8" i="22"/>
  <c r="KV8" i="5" s="1"/>
  <c r="KY8" i="22"/>
  <c r="KW8" i="5" s="1"/>
  <c r="KZ8" i="22"/>
  <c r="KX8" i="5" s="1"/>
  <c r="LA8" i="22"/>
  <c r="KY8" i="5" s="1"/>
  <c r="LB8" i="22"/>
  <c r="KZ8" i="5" s="1"/>
  <c r="LC8" i="22"/>
  <c r="LA8" i="5" s="1"/>
  <c r="LD8" i="22"/>
  <c r="LB8" i="5" s="1"/>
  <c r="LE8" i="22"/>
  <c r="LC8" i="5" s="1"/>
  <c r="LF8" i="22"/>
  <c r="LD8" i="5" s="1"/>
  <c r="LG8" i="22"/>
  <c r="LE8" i="5" s="1"/>
  <c r="LH8" i="22"/>
  <c r="LF8" i="5" s="1"/>
  <c r="LI8" i="22"/>
  <c r="LG8" i="5" s="1"/>
  <c r="LJ8" i="22"/>
  <c r="LH8" i="5" s="1"/>
  <c r="LK8" i="22"/>
  <c r="LI8" i="5" s="1"/>
  <c r="LL8" i="22"/>
  <c r="LJ8" i="5" s="1"/>
  <c r="LM8" i="22"/>
  <c r="LK8" i="5" s="1"/>
  <c r="LN8" i="22"/>
  <c r="LL8" i="5" s="1"/>
  <c r="LO8" i="22"/>
  <c r="LM8" i="5" s="1"/>
  <c r="LP8" i="22"/>
  <c r="LN8" i="5" s="1"/>
  <c r="LQ8" i="22"/>
  <c r="LO8" i="5" s="1"/>
  <c r="LR8" i="22"/>
  <c r="LP8" i="5" s="1"/>
  <c r="LS8" i="22"/>
  <c r="LQ8" i="5" s="1"/>
  <c r="LT8" i="22"/>
  <c r="LR8" i="5" s="1"/>
  <c r="LU8" i="22"/>
  <c r="LS8" i="5" s="1"/>
  <c r="LV8" i="22"/>
  <c r="LT8" i="5" s="1"/>
  <c r="LW8" i="22"/>
  <c r="LU8" i="5" s="1"/>
  <c r="LX8" i="22"/>
  <c r="LV8" i="5" s="1"/>
  <c r="LY8" i="22"/>
  <c r="LW8" i="5" s="1"/>
  <c r="LZ8" i="22"/>
  <c r="LX8" i="5" s="1"/>
  <c r="MA8" i="22"/>
  <c r="LY8" i="5" s="1"/>
  <c r="MB8" i="22"/>
  <c r="LZ8" i="5" s="1"/>
  <c r="MC8" i="22"/>
  <c r="MA8" i="5" s="1"/>
  <c r="MD8" i="22"/>
  <c r="MB8" i="5" s="1"/>
  <c r="ME8" i="22"/>
  <c r="MC8" i="5" s="1"/>
  <c r="MF8" i="22"/>
  <c r="MD8" i="5" s="1"/>
  <c r="MG8" i="22"/>
  <c r="ME8" i="5" s="1"/>
  <c r="MH8" i="22"/>
  <c r="MF8" i="5" s="1"/>
  <c r="MI8" i="22"/>
  <c r="MG8" i="5" s="1"/>
  <c r="MJ8" i="22"/>
  <c r="MH8" i="5" s="1"/>
  <c r="MK8" i="22"/>
  <c r="MI8" i="5" s="1"/>
  <c r="ML8" i="22"/>
  <c r="MJ8" i="5" s="1"/>
  <c r="MM8" i="22"/>
  <c r="MK8" i="5" s="1"/>
  <c r="MN8" i="22"/>
  <c r="ML8" i="5" s="1"/>
  <c r="MO8" i="22"/>
  <c r="MM8" i="5" s="1"/>
  <c r="MP8" i="22"/>
  <c r="MN8" i="5" s="1"/>
  <c r="MQ8" i="22"/>
  <c r="MO8" i="5" s="1"/>
  <c r="MR8" i="22"/>
  <c r="MP8" i="5" s="1"/>
  <c r="MS8" i="22"/>
  <c r="MQ8" i="5" s="1"/>
  <c r="MT8" i="22"/>
  <c r="MR8" i="5" s="1"/>
  <c r="MU8" i="22"/>
  <c r="MS8" i="5" s="1"/>
  <c r="MV8" i="22"/>
  <c r="MT8" i="5" s="1"/>
  <c r="MW8" i="22"/>
  <c r="MU8" i="5" s="1"/>
  <c r="MX8" i="22"/>
  <c r="MV8" i="5" s="1"/>
  <c r="MY8" i="22"/>
  <c r="MW8" i="5" s="1"/>
  <c r="MZ8" i="22"/>
  <c r="MX8" i="5" s="1"/>
  <c r="NA8" i="22"/>
  <c r="MY8" i="5" s="1"/>
  <c r="NB8" i="22"/>
  <c r="MZ8" i="5" s="1"/>
  <c r="NC8" i="22"/>
  <c r="NA8" i="5" s="1"/>
  <c r="ND8" i="22"/>
  <c r="NB8" i="5" s="1"/>
  <c r="NE8" i="22"/>
  <c r="NC8" i="5" s="1"/>
  <c r="NF8" i="22"/>
  <c r="ND8" i="5" s="1"/>
  <c r="NG8" i="22"/>
  <c r="NE8" i="5" s="1"/>
  <c r="NH8" i="22"/>
  <c r="NF8" i="5" s="1"/>
  <c r="NI8" i="22"/>
  <c r="NG8" i="5" s="1"/>
  <c r="NJ8" i="22"/>
  <c r="NH8" i="5" s="1"/>
  <c r="NK8" i="22"/>
  <c r="NI8" i="5" s="1"/>
  <c r="NL8" i="22"/>
  <c r="NJ8" i="5" s="1"/>
  <c r="NM8" i="22"/>
  <c r="NK8" i="5" s="1"/>
  <c r="NN8" i="22"/>
  <c r="NL8" i="5" s="1"/>
  <c r="NO8" i="22"/>
  <c r="NM8" i="5" s="1"/>
  <c r="NP8" i="22"/>
  <c r="NN8" i="5" s="1"/>
  <c r="NQ8" i="22"/>
  <c r="NO8" i="5" s="1"/>
  <c r="NR8" i="22"/>
  <c r="NP8" i="5" s="1"/>
  <c r="NS8" i="22"/>
  <c r="NQ8" i="5" s="1"/>
  <c r="NT8" i="22"/>
  <c r="NR8" i="5" s="1"/>
  <c r="NU8" i="22"/>
  <c r="NS8" i="5" s="1"/>
  <c r="NV8" i="22"/>
  <c r="NT8" i="5" s="1"/>
  <c r="NW8" i="22"/>
  <c r="NU8" i="5" s="1"/>
  <c r="NX8" i="22"/>
  <c r="NV8" i="5" s="1"/>
  <c r="NY8" i="22"/>
  <c r="NW8" i="5" s="1"/>
  <c r="NZ8" i="22"/>
  <c r="OA8" i="22"/>
  <c r="OB8" i="22"/>
  <c r="OC8" i="22"/>
  <c r="OD8" i="22"/>
  <c r="OE8" i="22"/>
  <c r="OF8" i="22"/>
  <c r="OG8" i="22"/>
  <c r="OH8" i="22"/>
  <c r="OI8" i="22"/>
  <c r="OJ8" i="22"/>
  <c r="OK8" i="22"/>
  <c r="OL8" i="22"/>
  <c r="OM8" i="22"/>
  <c r="ON8" i="22"/>
  <c r="OO8" i="22"/>
  <c r="OP8" i="22"/>
  <c r="OQ8" i="22"/>
  <c r="OR8" i="22"/>
  <c r="OS8" i="22"/>
  <c r="OT8" i="22"/>
  <c r="OU8" i="22"/>
  <c r="OV8" i="22"/>
  <c r="OW8" i="22"/>
  <c r="OX8" i="22"/>
  <c r="OY8" i="22"/>
  <c r="OZ8" i="22"/>
  <c r="PA8" i="22"/>
  <c r="PB8" i="22"/>
  <c r="PC8" i="22"/>
  <c r="PD8" i="22"/>
  <c r="PE8" i="22"/>
  <c r="PF8" i="22"/>
  <c r="PG8" i="22"/>
  <c r="PH8" i="22"/>
  <c r="PI8" i="22"/>
  <c r="PJ8" i="22"/>
  <c r="PK8" i="22"/>
  <c r="PL8" i="22"/>
  <c r="PM8" i="22"/>
  <c r="PN8" i="22"/>
  <c r="PO8" i="22"/>
  <c r="PP8" i="22"/>
  <c r="PQ8" i="22"/>
  <c r="PR8" i="22"/>
  <c r="PS8" i="22"/>
  <c r="PT8" i="22"/>
  <c r="PU8" i="22"/>
  <c r="PV8" i="22"/>
  <c r="PW8" i="22"/>
  <c r="PX8" i="22"/>
  <c r="PY8" i="22"/>
  <c r="PZ8" i="22"/>
  <c r="QA8" i="22"/>
  <c r="QB8" i="22"/>
  <c r="QC8" i="22"/>
  <c r="QD8" i="22"/>
  <c r="QE8" i="22"/>
  <c r="QF8" i="22"/>
  <c r="QG8" i="22"/>
  <c r="QH8" i="22"/>
  <c r="QI8" i="22"/>
  <c r="QJ8" i="22"/>
  <c r="QK8" i="22"/>
  <c r="QL8" i="22"/>
  <c r="QM8" i="22"/>
  <c r="QN8" i="22"/>
  <c r="QO8" i="22"/>
  <c r="QP8" i="22"/>
  <c r="QQ8" i="22"/>
  <c r="QR8" i="22"/>
  <c r="QS8" i="22"/>
  <c r="QT8" i="22"/>
  <c r="QU8" i="22"/>
  <c r="QV8" i="22"/>
  <c r="QW8" i="22"/>
  <c r="QX8" i="22"/>
  <c r="QY8" i="22"/>
  <c r="QZ8" i="22"/>
  <c r="RA8" i="22"/>
  <c r="RB8" i="22"/>
  <c r="RC8" i="22"/>
  <c r="RD8" i="22"/>
  <c r="RE8" i="22"/>
  <c r="RF8" i="22"/>
  <c r="RG8" i="22"/>
  <c r="RH8" i="22"/>
  <c r="RI8" i="22"/>
  <c r="RJ8" i="22"/>
  <c r="RK8" i="22"/>
  <c r="RL8" i="22"/>
  <c r="RM8" i="22"/>
  <c r="RN8" i="22"/>
  <c r="RO8" i="22"/>
  <c r="RP8" i="22"/>
  <c r="RQ8" i="22"/>
  <c r="RR8" i="22"/>
  <c r="RS8" i="22"/>
  <c r="RT8" i="22"/>
  <c r="RU8" i="22"/>
  <c r="RV8" i="22"/>
  <c r="RW8" i="22"/>
  <c r="RX8" i="22"/>
  <c r="RY8" i="22"/>
  <c r="RZ8" i="22"/>
  <c r="SA8" i="22"/>
  <c r="SB8" i="22"/>
  <c r="SC8" i="22"/>
  <c r="SD8" i="22"/>
  <c r="SE8" i="22"/>
  <c r="SF8" i="22"/>
  <c r="SG8" i="22"/>
  <c r="SH8" i="22"/>
  <c r="SI8" i="22"/>
  <c r="SJ8" i="22"/>
  <c r="SK8" i="22"/>
  <c r="SL8" i="22"/>
  <c r="SM8" i="22"/>
  <c r="SN8" i="22"/>
  <c r="SO8" i="22"/>
  <c r="SP8" i="22"/>
  <c r="W9" i="22"/>
  <c r="U9" i="5" s="1"/>
  <c r="X9" i="22"/>
  <c r="V9" i="5" s="1"/>
  <c r="Y9" i="22"/>
  <c r="W9" i="5" s="1"/>
  <c r="Z9" i="22"/>
  <c r="X9" i="5" s="1"/>
  <c r="AA9" i="22"/>
  <c r="Y9" i="5" s="1"/>
  <c r="AB9" i="22"/>
  <c r="Z9" i="5" s="1"/>
  <c r="AC9" i="22"/>
  <c r="AA9" i="5" s="1"/>
  <c r="AD9" i="22"/>
  <c r="AB9" i="5" s="1"/>
  <c r="AE9" i="22"/>
  <c r="AC9" i="5" s="1"/>
  <c r="AF9" i="22"/>
  <c r="AD9" i="5" s="1"/>
  <c r="AG9" i="22"/>
  <c r="AE9" i="5" s="1"/>
  <c r="AE14" i="1" s="1"/>
  <c r="AH9" i="22"/>
  <c r="AF9" i="5" s="1"/>
  <c r="AI9" i="22"/>
  <c r="AG9" i="5" s="1"/>
  <c r="AJ9" i="22"/>
  <c r="AH9" i="5" s="1"/>
  <c r="AK9" i="22"/>
  <c r="AI9" i="5" s="1"/>
  <c r="AL9" i="22"/>
  <c r="AJ9" i="5" s="1"/>
  <c r="AM9" i="22"/>
  <c r="AK9" i="5" s="1"/>
  <c r="AN9" i="22"/>
  <c r="AL9" i="5" s="1"/>
  <c r="AO9" i="22"/>
  <c r="AM9" i="5" s="1"/>
  <c r="AP9" i="22"/>
  <c r="AN9" i="5" s="1"/>
  <c r="AQ9" i="22"/>
  <c r="AO9" i="5" s="1"/>
  <c r="AR9" i="22"/>
  <c r="AP9" i="5" s="1"/>
  <c r="AS9" i="22"/>
  <c r="AQ9" i="5" s="1"/>
  <c r="AT9" i="22"/>
  <c r="AR9" i="5" s="1"/>
  <c r="AU9" i="22"/>
  <c r="AS9" i="5" s="1"/>
  <c r="AV9" i="22"/>
  <c r="AT9" i="5" s="1"/>
  <c r="AW9" i="22"/>
  <c r="AU9" i="5" s="1"/>
  <c r="AX9" i="22"/>
  <c r="AV9" i="5" s="1"/>
  <c r="AY9" i="22"/>
  <c r="AW9" i="5" s="1"/>
  <c r="AZ9" i="22"/>
  <c r="AX9" i="5" s="1"/>
  <c r="BA9" i="22"/>
  <c r="AY9" i="5" s="1"/>
  <c r="BB9" i="22"/>
  <c r="AZ9" i="5" s="1"/>
  <c r="BC9" i="22"/>
  <c r="BA9" i="5" s="1"/>
  <c r="BD9" i="22"/>
  <c r="BB9" i="5" s="1"/>
  <c r="BE9" i="22"/>
  <c r="BC9" i="5" s="1"/>
  <c r="BF9" i="22"/>
  <c r="BD9" i="5" s="1"/>
  <c r="BG9" i="22"/>
  <c r="BE9" i="5" s="1"/>
  <c r="BH9" i="22"/>
  <c r="BF9" i="5" s="1"/>
  <c r="BI9" i="22"/>
  <c r="BG9" i="5" s="1"/>
  <c r="BJ9" i="22"/>
  <c r="BH9" i="5" s="1"/>
  <c r="BK9" i="22"/>
  <c r="BI9" i="5" s="1"/>
  <c r="BL9" i="22"/>
  <c r="BJ9" i="5" s="1"/>
  <c r="BM9" i="22"/>
  <c r="BK9" i="5" s="1"/>
  <c r="BN9" i="22"/>
  <c r="BL9" i="5" s="1"/>
  <c r="BO9" i="22"/>
  <c r="BM9" i="5" s="1"/>
  <c r="BP9" i="22"/>
  <c r="BN9" i="5" s="1"/>
  <c r="BQ9" i="22"/>
  <c r="BO9" i="5" s="1"/>
  <c r="BR9" i="22"/>
  <c r="BP9" i="5" s="1"/>
  <c r="BS9" i="22"/>
  <c r="BQ9" i="5" s="1"/>
  <c r="BT9" i="22"/>
  <c r="BR9" i="5" s="1"/>
  <c r="BU9" i="22"/>
  <c r="BS9" i="5" s="1"/>
  <c r="BV9" i="22"/>
  <c r="BT9" i="5" s="1"/>
  <c r="BW9" i="22"/>
  <c r="BU9" i="5" s="1"/>
  <c r="BX9" i="22"/>
  <c r="BV9" i="5" s="1"/>
  <c r="BY9" i="22"/>
  <c r="BW9" i="5" s="1"/>
  <c r="BZ9" i="22"/>
  <c r="BX9" i="5" s="1"/>
  <c r="CA9" i="22"/>
  <c r="BY9" i="5" s="1"/>
  <c r="CB9" i="22"/>
  <c r="BZ9" i="5" s="1"/>
  <c r="CC9" i="22"/>
  <c r="CA9" i="5" s="1"/>
  <c r="CD9" i="22"/>
  <c r="CB9" i="5" s="1"/>
  <c r="CE9" i="22"/>
  <c r="CC9" i="5" s="1"/>
  <c r="CF9" i="22"/>
  <c r="CD9" i="5" s="1"/>
  <c r="CG9" i="22"/>
  <c r="CE9" i="5" s="1"/>
  <c r="CH9" i="22"/>
  <c r="CF9" i="5" s="1"/>
  <c r="CI9" i="22"/>
  <c r="CG9" i="5" s="1"/>
  <c r="CJ9" i="22"/>
  <c r="CH9" i="5" s="1"/>
  <c r="CK9" i="22"/>
  <c r="CI9" i="5" s="1"/>
  <c r="CL9" i="22"/>
  <c r="CJ9" i="5" s="1"/>
  <c r="CM9" i="22"/>
  <c r="CK9" i="5" s="1"/>
  <c r="CN9" i="22"/>
  <c r="CL9" i="5" s="1"/>
  <c r="CO9" i="22"/>
  <c r="CM9" i="5" s="1"/>
  <c r="CP9" i="22"/>
  <c r="CN9" i="5" s="1"/>
  <c r="CQ9" i="22"/>
  <c r="CO9" i="5" s="1"/>
  <c r="CR9" i="22"/>
  <c r="CP9" i="5" s="1"/>
  <c r="CS9" i="22"/>
  <c r="CQ9" i="5" s="1"/>
  <c r="CT9" i="22"/>
  <c r="CR9" i="5" s="1"/>
  <c r="CU9" i="22"/>
  <c r="CS9" i="5" s="1"/>
  <c r="CV9" i="22"/>
  <c r="CT9" i="5" s="1"/>
  <c r="CW9" i="22"/>
  <c r="CU9" i="5" s="1"/>
  <c r="CX9" i="22"/>
  <c r="CV9" i="5" s="1"/>
  <c r="CY9" i="22"/>
  <c r="CW9" i="5" s="1"/>
  <c r="CZ9" i="22"/>
  <c r="CX9" i="5" s="1"/>
  <c r="DA9" i="22"/>
  <c r="CY9" i="5" s="1"/>
  <c r="DB9" i="22"/>
  <c r="CZ9" i="5" s="1"/>
  <c r="DC9" i="22"/>
  <c r="DA9" i="5" s="1"/>
  <c r="DD9" i="22"/>
  <c r="DB9" i="5" s="1"/>
  <c r="DE9" i="22"/>
  <c r="DC9" i="5" s="1"/>
  <c r="DF9" i="22"/>
  <c r="DD9" i="5" s="1"/>
  <c r="DG9" i="22"/>
  <c r="DE9" i="5" s="1"/>
  <c r="DH9" i="22"/>
  <c r="DF9" i="5" s="1"/>
  <c r="DI9" i="22"/>
  <c r="DG9" i="5" s="1"/>
  <c r="DJ9" i="22"/>
  <c r="DH9" i="5" s="1"/>
  <c r="DK9" i="22"/>
  <c r="DI9" i="5" s="1"/>
  <c r="DL9" i="22"/>
  <c r="DJ9" i="5" s="1"/>
  <c r="DM9" i="22"/>
  <c r="DK9" i="5" s="1"/>
  <c r="DN9" i="22"/>
  <c r="DL9" i="5" s="1"/>
  <c r="DO9" i="22"/>
  <c r="DM9" i="5" s="1"/>
  <c r="DP9" i="22"/>
  <c r="DN9" i="5" s="1"/>
  <c r="DQ9" i="22"/>
  <c r="DO9" i="5" s="1"/>
  <c r="DR9" i="22"/>
  <c r="DP9" i="5" s="1"/>
  <c r="DS9" i="22"/>
  <c r="DQ9" i="5" s="1"/>
  <c r="DT9" i="22"/>
  <c r="DR9" i="5" s="1"/>
  <c r="DU9" i="22"/>
  <c r="DS9" i="5" s="1"/>
  <c r="DV9" i="22"/>
  <c r="DT9" i="5" s="1"/>
  <c r="DW9" i="22"/>
  <c r="DU9" i="5" s="1"/>
  <c r="DX9" i="22"/>
  <c r="DV9" i="5" s="1"/>
  <c r="DY9" i="22"/>
  <c r="DW9" i="5" s="1"/>
  <c r="DZ9" i="22"/>
  <c r="DX9" i="5" s="1"/>
  <c r="EA9" i="22"/>
  <c r="DY9" i="5" s="1"/>
  <c r="EB9" i="22"/>
  <c r="DZ9" i="5" s="1"/>
  <c r="EC9" i="22"/>
  <c r="EA9" i="5" s="1"/>
  <c r="ED9" i="22"/>
  <c r="EB9" i="5" s="1"/>
  <c r="EE9" i="22"/>
  <c r="EC9" i="5" s="1"/>
  <c r="EF9" i="22"/>
  <c r="ED9" i="5" s="1"/>
  <c r="EG9" i="22"/>
  <c r="EE9" i="5" s="1"/>
  <c r="EH9" i="22"/>
  <c r="EF9" i="5" s="1"/>
  <c r="EI9" i="22"/>
  <c r="EG9" i="5" s="1"/>
  <c r="EJ9" i="22"/>
  <c r="EH9" i="5" s="1"/>
  <c r="EK9" i="22"/>
  <c r="EI9" i="5" s="1"/>
  <c r="EL9" i="22"/>
  <c r="EJ9" i="5" s="1"/>
  <c r="EM9" i="22"/>
  <c r="EK9" i="5" s="1"/>
  <c r="EN9" i="22"/>
  <c r="EL9" i="5" s="1"/>
  <c r="EO9" i="22"/>
  <c r="EM9" i="5" s="1"/>
  <c r="EP9" i="22"/>
  <c r="EN9" i="5" s="1"/>
  <c r="EQ9" i="22"/>
  <c r="EO9" i="5" s="1"/>
  <c r="ER9" i="22"/>
  <c r="EP9" i="5" s="1"/>
  <c r="ES9" i="22"/>
  <c r="EQ9" i="5" s="1"/>
  <c r="ET9" i="22"/>
  <c r="ER9" i="5" s="1"/>
  <c r="EU9" i="22"/>
  <c r="ES9" i="5" s="1"/>
  <c r="EV9" i="22"/>
  <c r="ET9" i="5" s="1"/>
  <c r="EW9" i="22"/>
  <c r="EU9" i="5" s="1"/>
  <c r="EX9" i="22"/>
  <c r="EV9" i="5" s="1"/>
  <c r="EY9" i="22"/>
  <c r="EW9" i="5" s="1"/>
  <c r="EZ9" i="22"/>
  <c r="EX9" i="5" s="1"/>
  <c r="FA9" i="22"/>
  <c r="EY9" i="5" s="1"/>
  <c r="FB9" i="22"/>
  <c r="EZ9" i="5" s="1"/>
  <c r="FC9" i="22"/>
  <c r="FA9" i="5" s="1"/>
  <c r="FD9" i="22"/>
  <c r="FB9" i="5" s="1"/>
  <c r="FE9" i="22"/>
  <c r="FC9" i="5" s="1"/>
  <c r="FF9" i="22"/>
  <c r="FD9" i="5" s="1"/>
  <c r="FG9" i="22"/>
  <c r="FE9" i="5" s="1"/>
  <c r="FH9" i="22"/>
  <c r="FF9" i="5" s="1"/>
  <c r="FI9" i="22"/>
  <c r="FG9" i="5" s="1"/>
  <c r="FJ9" i="22"/>
  <c r="FH9" i="5" s="1"/>
  <c r="FK9" i="22"/>
  <c r="FI9" i="5" s="1"/>
  <c r="FL9" i="22"/>
  <c r="FJ9" i="5" s="1"/>
  <c r="FM9" i="22"/>
  <c r="FK9" i="5" s="1"/>
  <c r="FN9" i="22"/>
  <c r="FL9" i="5" s="1"/>
  <c r="FO9" i="22"/>
  <c r="FM9" i="5" s="1"/>
  <c r="FP9" i="22"/>
  <c r="FN9" i="5" s="1"/>
  <c r="FQ9" i="22"/>
  <c r="FO9" i="5" s="1"/>
  <c r="FR9" i="22"/>
  <c r="FP9" i="5" s="1"/>
  <c r="FS9" i="22"/>
  <c r="FQ9" i="5" s="1"/>
  <c r="FT9" i="22"/>
  <c r="FR9" i="5" s="1"/>
  <c r="FU9" i="22"/>
  <c r="FS9" i="5" s="1"/>
  <c r="FV9" i="22"/>
  <c r="FT9" i="5" s="1"/>
  <c r="FW9" i="22"/>
  <c r="FU9" i="5" s="1"/>
  <c r="FX9" i="22"/>
  <c r="FV9" i="5" s="1"/>
  <c r="FY9" i="22"/>
  <c r="FW9" i="5" s="1"/>
  <c r="FZ9" i="22"/>
  <c r="FX9" i="5" s="1"/>
  <c r="GA9" i="22"/>
  <c r="FY9" i="5" s="1"/>
  <c r="GB9" i="22"/>
  <c r="FZ9" i="5" s="1"/>
  <c r="GC9" i="22"/>
  <c r="GA9" i="5" s="1"/>
  <c r="GD9" i="22"/>
  <c r="GB9" i="5" s="1"/>
  <c r="GE9" i="22"/>
  <c r="GC9" i="5" s="1"/>
  <c r="GF9" i="22"/>
  <c r="GD9" i="5" s="1"/>
  <c r="GG9" i="22"/>
  <c r="GE9" i="5" s="1"/>
  <c r="GH9" i="22"/>
  <c r="GF9" i="5" s="1"/>
  <c r="GI9" i="22"/>
  <c r="GG9" i="5" s="1"/>
  <c r="GJ9" i="22"/>
  <c r="GH9" i="5" s="1"/>
  <c r="GK9" i="22"/>
  <c r="GI9" i="5" s="1"/>
  <c r="GL9" i="22"/>
  <c r="GJ9" i="5" s="1"/>
  <c r="GM9" i="22"/>
  <c r="GK9" i="5" s="1"/>
  <c r="GN9" i="22"/>
  <c r="GL9" i="5" s="1"/>
  <c r="GO9" i="22"/>
  <c r="GM9" i="5" s="1"/>
  <c r="GP9" i="22"/>
  <c r="GN9" i="5" s="1"/>
  <c r="GQ9" i="22"/>
  <c r="GO9" i="5" s="1"/>
  <c r="GR9" i="22"/>
  <c r="GP9" i="5" s="1"/>
  <c r="GS9" i="22"/>
  <c r="GQ9" i="5" s="1"/>
  <c r="GT9" i="22"/>
  <c r="GR9" i="5" s="1"/>
  <c r="GU9" i="22"/>
  <c r="GS9" i="5" s="1"/>
  <c r="GV9" i="22"/>
  <c r="GT9" i="5" s="1"/>
  <c r="GW9" i="22"/>
  <c r="GU9" i="5" s="1"/>
  <c r="GX9" i="22"/>
  <c r="GV9" i="5" s="1"/>
  <c r="GY9" i="22"/>
  <c r="GW9" i="5" s="1"/>
  <c r="GZ9" i="22"/>
  <c r="GX9" i="5" s="1"/>
  <c r="HA9" i="22"/>
  <c r="GY9" i="5" s="1"/>
  <c r="HB9" i="22"/>
  <c r="GZ9" i="5" s="1"/>
  <c r="HC9" i="22"/>
  <c r="HA9" i="5" s="1"/>
  <c r="HD9" i="22"/>
  <c r="HB9" i="5" s="1"/>
  <c r="HE9" i="22"/>
  <c r="HC9" i="5" s="1"/>
  <c r="HF9" i="22"/>
  <c r="HD9" i="5" s="1"/>
  <c r="HG9" i="22"/>
  <c r="HE9" i="5" s="1"/>
  <c r="HH9" i="22"/>
  <c r="HF9" i="5" s="1"/>
  <c r="HI9" i="22"/>
  <c r="HG9" i="5" s="1"/>
  <c r="HJ9" i="22"/>
  <c r="HH9" i="5" s="1"/>
  <c r="HK9" i="22"/>
  <c r="HI9" i="5" s="1"/>
  <c r="HL9" i="22"/>
  <c r="HJ9" i="5" s="1"/>
  <c r="HM9" i="22"/>
  <c r="HK9" i="5" s="1"/>
  <c r="HN9" i="22"/>
  <c r="HL9" i="5" s="1"/>
  <c r="HO9" i="22"/>
  <c r="HM9" i="5" s="1"/>
  <c r="HP9" i="22"/>
  <c r="HN9" i="5" s="1"/>
  <c r="HQ9" i="22"/>
  <c r="HO9" i="5" s="1"/>
  <c r="HR9" i="22"/>
  <c r="HP9" i="5" s="1"/>
  <c r="HS9" i="22"/>
  <c r="HQ9" i="5" s="1"/>
  <c r="HT9" i="22"/>
  <c r="HR9" i="5" s="1"/>
  <c r="HU9" i="22"/>
  <c r="HS9" i="5" s="1"/>
  <c r="HV9" i="22"/>
  <c r="HT9" i="5" s="1"/>
  <c r="HW9" i="22"/>
  <c r="HU9" i="5" s="1"/>
  <c r="HX9" i="22"/>
  <c r="HV9" i="5" s="1"/>
  <c r="HY9" i="22"/>
  <c r="HW9" i="5" s="1"/>
  <c r="HZ9" i="22"/>
  <c r="HX9" i="5" s="1"/>
  <c r="IA9" i="22"/>
  <c r="HY9" i="5" s="1"/>
  <c r="IB9" i="22"/>
  <c r="HZ9" i="5" s="1"/>
  <c r="IC9" i="22"/>
  <c r="IA9" i="5" s="1"/>
  <c r="ID9" i="22"/>
  <c r="IB9" i="5" s="1"/>
  <c r="IE9" i="22"/>
  <c r="IC9" i="5" s="1"/>
  <c r="IF9" i="22"/>
  <c r="ID9" i="5" s="1"/>
  <c r="IG9" i="22"/>
  <c r="IE9" i="5" s="1"/>
  <c r="IH9" i="22"/>
  <c r="IF9" i="5" s="1"/>
  <c r="II9" i="22"/>
  <c r="IG9" i="5" s="1"/>
  <c r="IJ9" i="22"/>
  <c r="IH9" i="5" s="1"/>
  <c r="IK9" i="22"/>
  <c r="II9" i="5" s="1"/>
  <c r="IL9" i="22"/>
  <c r="IJ9" i="5" s="1"/>
  <c r="IM9" i="22"/>
  <c r="IK9" i="5" s="1"/>
  <c r="IN9" i="22"/>
  <c r="IL9" i="5" s="1"/>
  <c r="IO9" i="22"/>
  <c r="IM9" i="5" s="1"/>
  <c r="IP9" i="22"/>
  <c r="IN9" i="5" s="1"/>
  <c r="IQ9" i="22"/>
  <c r="IO9" i="5" s="1"/>
  <c r="IR9" i="22"/>
  <c r="IP9" i="5" s="1"/>
  <c r="IS9" i="22"/>
  <c r="IQ9" i="5" s="1"/>
  <c r="IT9" i="22"/>
  <c r="IR9" i="5" s="1"/>
  <c r="IU9" i="22"/>
  <c r="IS9" i="5" s="1"/>
  <c r="IV9" i="22"/>
  <c r="IT9" i="5" s="1"/>
  <c r="IW9" i="22"/>
  <c r="IU9" i="5" s="1"/>
  <c r="IX9" i="22"/>
  <c r="IV9" i="5" s="1"/>
  <c r="IY9" i="22"/>
  <c r="IW9" i="5" s="1"/>
  <c r="IZ9" i="22"/>
  <c r="IX9" i="5" s="1"/>
  <c r="JA9" i="22"/>
  <c r="IY9" i="5" s="1"/>
  <c r="JB9" i="22"/>
  <c r="IZ9" i="5" s="1"/>
  <c r="JC9" i="22"/>
  <c r="JA9" i="5" s="1"/>
  <c r="JD9" i="22"/>
  <c r="JB9" i="5" s="1"/>
  <c r="JE9" i="22"/>
  <c r="JC9" i="5" s="1"/>
  <c r="JF9" i="22"/>
  <c r="JD9" i="5" s="1"/>
  <c r="JG9" i="22"/>
  <c r="JE9" i="5" s="1"/>
  <c r="JH9" i="22"/>
  <c r="JF9" i="5" s="1"/>
  <c r="JI9" i="22"/>
  <c r="JG9" i="5" s="1"/>
  <c r="JJ9" i="22"/>
  <c r="JH9" i="5" s="1"/>
  <c r="JK9" i="22"/>
  <c r="JI9" i="5" s="1"/>
  <c r="JL9" i="22"/>
  <c r="JJ9" i="5" s="1"/>
  <c r="JM9" i="22"/>
  <c r="JK9" i="5" s="1"/>
  <c r="JN9" i="22"/>
  <c r="JL9" i="5" s="1"/>
  <c r="JO9" i="22"/>
  <c r="JM9" i="5" s="1"/>
  <c r="JP9" i="22"/>
  <c r="JN9" i="5" s="1"/>
  <c r="JQ9" i="22"/>
  <c r="JO9" i="5" s="1"/>
  <c r="JR9" i="22"/>
  <c r="JP9" i="5" s="1"/>
  <c r="JS9" i="22"/>
  <c r="JQ9" i="5" s="1"/>
  <c r="JT9" i="22"/>
  <c r="JR9" i="5" s="1"/>
  <c r="JU9" i="22"/>
  <c r="JS9" i="5" s="1"/>
  <c r="JV9" i="22"/>
  <c r="JT9" i="5" s="1"/>
  <c r="JW9" i="22"/>
  <c r="JU9" i="5" s="1"/>
  <c r="JX9" i="22"/>
  <c r="JV9" i="5" s="1"/>
  <c r="JY9" i="22"/>
  <c r="JW9" i="5" s="1"/>
  <c r="JZ9" i="22"/>
  <c r="JX9" i="5" s="1"/>
  <c r="KA9" i="22"/>
  <c r="JY9" i="5" s="1"/>
  <c r="KB9" i="22"/>
  <c r="JZ9" i="5" s="1"/>
  <c r="KC9" i="22"/>
  <c r="KA9" i="5" s="1"/>
  <c r="KD9" i="22"/>
  <c r="KB9" i="5" s="1"/>
  <c r="KE9" i="22"/>
  <c r="KC9" i="5" s="1"/>
  <c r="KF9" i="22"/>
  <c r="KD9" i="5" s="1"/>
  <c r="KG9" i="22"/>
  <c r="KE9" i="5" s="1"/>
  <c r="KH9" i="22"/>
  <c r="KF9" i="5" s="1"/>
  <c r="KI9" i="22"/>
  <c r="KG9" i="5" s="1"/>
  <c r="KJ9" i="22"/>
  <c r="KH9" i="5" s="1"/>
  <c r="KK9" i="22"/>
  <c r="KI9" i="5" s="1"/>
  <c r="KL9" i="22"/>
  <c r="KJ9" i="5" s="1"/>
  <c r="KM9" i="22"/>
  <c r="KK9" i="5" s="1"/>
  <c r="KN9" i="22"/>
  <c r="KL9" i="5" s="1"/>
  <c r="KO9" i="22"/>
  <c r="KM9" i="5" s="1"/>
  <c r="KP9" i="22"/>
  <c r="KN9" i="5" s="1"/>
  <c r="KQ9" i="22"/>
  <c r="KO9" i="5" s="1"/>
  <c r="KR9" i="22"/>
  <c r="KP9" i="5" s="1"/>
  <c r="KS9" i="22"/>
  <c r="KQ9" i="5" s="1"/>
  <c r="KT9" i="22"/>
  <c r="KR9" i="5" s="1"/>
  <c r="KU9" i="22"/>
  <c r="KS9" i="5" s="1"/>
  <c r="KV9" i="22"/>
  <c r="KT9" i="5" s="1"/>
  <c r="KW9" i="22"/>
  <c r="KU9" i="5" s="1"/>
  <c r="KX9" i="22"/>
  <c r="KV9" i="5" s="1"/>
  <c r="KY9" i="22"/>
  <c r="KW9" i="5" s="1"/>
  <c r="KZ9" i="22"/>
  <c r="KX9" i="5" s="1"/>
  <c r="LA9" i="22"/>
  <c r="KY9" i="5" s="1"/>
  <c r="LB9" i="22"/>
  <c r="KZ9" i="5" s="1"/>
  <c r="LC9" i="22"/>
  <c r="LA9" i="5" s="1"/>
  <c r="LD9" i="22"/>
  <c r="LB9" i="5" s="1"/>
  <c r="LE9" i="22"/>
  <c r="LC9" i="5" s="1"/>
  <c r="LF9" i="22"/>
  <c r="LD9" i="5" s="1"/>
  <c r="LG9" i="22"/>
  <c r="LE9" i="5" s="1"/>
  <c r="LH9" i="22"/>
  <c r="LF9" i="5" s="1"/>
  <c r="LI9" i="22"/>
  <c r="LG9" i="5" s="1"/>
  <c r="LJ9" i="22"/>
  <c r="LH9" i="5" s="1"/>
  <c r="LK9" i="22"/>
  <c r="LI9" i="5" s="1"/>
  <c r="LL9" i="22"/>
  <c r="LJ9" i="5" s="1"/>
  <c r="LM9" i="22"/>
  <c r="LK9" i="5" s="1"/>
  <c r="LN9" i="22"/>
  <c r="LL9" i="5" s="1"/>
  <c r="LO9" i="22"/>
  <c r="LM9" i="5" s="1"/>
  <c r="LP9" i="22"/>
  <c r="LN9" i="5" s="1"/>
  <c r="LQ9" i="22"/>
  <c r="LO9" i="5" s="1"/>
  <c r="LR9" i="22"/>
  <c r="LP9" i="5" s="1"/>
  <c r="LS9" i="22"/>
  <c r="LQ9" i="5" s="1"/>
  <c r="LT9" i="22"/>
  <c r="LR9" i="5" s="1"/>
  <c r="LU9" i="22"/>
  <c r="LS9" i="5" s="1"/>
  <c r="LV9" i="22"/>
  <c r="LT9" i="5" s="1"/>
  <c r="LW9" i="22"/>
  <c r="LU9" i="5" s="1"/>
  <c r="LX9" i="22"/>
  <c r="LV9" i="5" s="1"/>
  <c r="LY9" i="22"/>
  <c r="LW9" i="5" s="1"/>
  <c r="LZ9" i="22"/>
  <c r="LX9" i="5" s="1"/>
  <c r="MA9" i="22"/>
  <c r="LY9" i="5" s="1"/>
  <c r="MB9" i="22"/>
  <c r="LZ9" i="5" s="1"/>
  <c r="MC9" i="22"/>
  <c r="MA9" i="5" s="1"/>
  <c r="MD9" i="22"/>
  <c r="MB9" i="5" s="1"/>
  <c r="ME9" i="22"/>
  <c r="MC9" i="5" s="1"/>
  <c r="MF9" i="22"/>
  <c r="MD9" i="5" s="1"/>
  <c r="MG9" i="22"/>
  <c r="ME9" i="5" s="1"/>
  <c r="MH9" i="22"/>
  <c r="MF9" i="5" s="1"/>
  <c r="MI9" i="22"/>
  <c r="MG9" i="5" s="1"/>
  <c r="MJ9" i="22"/>
  <c r="MH9" i="5" s="1"/>
  <c r="MK9" i="22"/>
  <c r="MI9" i="5" s="1"/>
  <c r="ML9" i="22"/>
  <c r="MJ9" i="5" s="1"/>
  <c r="MM9" i="22"/>
  <c r="MK9" i="5" s="1"/>
  <c r="MN9" i="22"/>
  <c r="ML9" i="5" s="1"/>
  <c r="MO9" i="22"/>
  <c r="MM9" i="5" s="1"/>
  <c r="MP9" i="22"/>
  <c r="MN9" i="5" s="1"/>
  <c r="MQ9" i="22"/>
  <c r="MO9" i="5" s="1"/>
  <c r="MR9" i="22"/>
  <c r="MP9" i="5" s="1"/>
  <c r="MS9" i="22"/>
  <c r="MQ9" i="5" s="1"/>
  <c r="MT9" i="22"/>
  <c r="MR9" i="5" s="1"/>
  <c r="MU9" i="22"/>
  <c r="MS9" i="5" s="1"/>
  <c r="MV9" i="22"/>
  <c r="MT9" i="5" s="1"/>
  <c r="MW9" i="22"/>
  <c r="MU9" i="5" s="1"/>
  <c r="MX9" i="22"/>
  <c r="MV9" i="5" s="1"/>
  <c r="MY9" i="22"/>
  <c r="MW9" i="5" s="1"/>
  <c r="MZ9" i="22"/>
  <c r="MX9" i="5" s="1"/>
  <c r="NA9" i="22"/>
  <c r="MY9" i="5" s="1"/>
  <c r="NB9" i="22"/>
  <c r="MZ9" i="5" s="1"/>
  <c r="NC9" i="22"/>
  <c r="NA9" i="5" s="1"/>
  <c r="ND9" i="22"/>
  <c r="NB9" i="5" s="1"/>
  <c r="NE9" i="22"/>
  <c r="NC9" i="5" s="1"/>
  <c r="NF9" i="22"/>
  <c r="ND9" i="5" s="1"/>
  <c r="NG9" i="22"/>
  <c r="NE9" i="5" s="1"/>
  <c r="NH9" i="22"/>
  <c r="NF9" i="5" s="1"/>
  <c r="NI9" i="22"/>
  <c r="NG9" i="5" s="1"/>
  <c r="NJ9" i="22"/>
  <c r="NH9" i="5" s="1"/>
  <c r="NK9" i="22"/>
  <c r="NI9" i="5" s="1"/>
  <c r="NL9" i="22"/>
  <c r="NJ9" i="5" s="1"/>
  <c r="NM9" i="22"/>
  <c r="NK9" i="5" s="1"/>
  <c r="NN9" i="22"/>
  <c r="NL9" i="5" s="1"/>
  <c r="NO9" i="22"/>
  <c r="NM9" i="5" s="1"/>
  <c r="NP9" i="22"/>
  <c r="NN9" i="5" s="1"/>
  <c r="NQ9" i="22"/>
  <c r="NO9" i="5" s="1"/>
  <c r="NR9" i="22"/>
  <c r="NP9" i="5" s="1"/>
  <c r="NS9" i="22"/>
  <c r="NQ9" i="5" s="1"/>
  <c r="NT9" i="22"/>
  <c r="NR9" i="5" s="1"/>
  <c r="NU9" i="22"/>
  <c r="NS9" i="5" s="1"/>
  <c r="NV9" i="22"/>
  <c r="NT9" i="5" s="1"/>
  <c r="NW9" i="22"/>
  <c r="NU9" i="5" s="1"/>
  <c r="NX9" i="22"/>
  <c r="NV9" i="5" s="1"/>
  <c r="NY9" i="22"/>
  <c r="NW9" i="5" s="1"/>
  <c r="NZ9" i="22"/>
  <c r="OA9" i="22"/>
  <c r="OB9" i="22"/>
  <c r="OC9" i="22"/>
  <c r="OD9" i="22"/>
  <c r="OE9" i="22"/>
  <c r="OF9" i="22"/>
  <c r="OG9" i="22"/>
  <c r="OH9" i="22"/>
  <c r="OI9" i="22"/>
  <c r="OJ9" i="22"/>
  <c r="OK9" i="22"/>
  <c r="OL9" i="22"/>
  <c r="OM9" i="22"/>
  <c r="ON9" i="22"/>
  <c r="OO9" i="22"/>
  <c r="OP9" i="22"/>
  <c r="OQ9" i="22"/>
  <c r="OR9" i="22"/>
  <c r="OS9" i="22"/>
  <c r="OT9" i="22"/>
  <c r="OU9" i="22"/>
  <c r="OV9" i="22"/>
  <c r="OW9" i="22"/>
  <c r="OX9" i="22"/>
  <c r="OY9" i="22"/>
  <c r="OZ9" i="22"/>
  <c r="PA9" i="22"/>
  <c r="PB9" i="22"/>
  <c r="PC9" i="22"/>
  <c r="PD9" i="22"/>
  <c r="PE9" i="22"/>
  <c r="PF9" i="22"/>
  <c r="PG9" i="22"/>
  <c r="PH9" i="22"/>
  <c r="PI9" i="22"/>
  <c r="PJ9" i="22"/>
  <c r="PK9" i="22"/>
  <c r="PL9" i="22"/>
  <c r="PM9" i="22"/>
  <c r="PN9" i="22"/>
  <c r="PO9" i="22"/>
  <c r="PP9" i="22"/>
  <c r="PQ9" i="22"/>
  <c r="PR9" i="22"/>
  <c r="PS9" i="22"/>
  <c r="PT9" i="22"/>
  <c r="PU9" i="22"/>
  <c r="PV9" i="22"/>
  <c r="PW9" i="22"/>
  <c r="PX9" i="22"/>
  <c r="PY9" i="22"/>
  <c r="PZ9" i="22"/>
  <c r="QA9" i="22"/>
  <c r="QB9" i="22"/>
  <c r="QC9" i="22"/>
  <c r="QD9" i="22"/>
  <c r="QE9" i="22"/>
  <c r="QF9" i="22"/>
  <c r="QG9" i="22"/>
  <c r="QH9" i="22"/>
  <c r="QI9" i="22"/>
  <c r="QJ9" i="22"/>
  <c r="QK9" i="22"/>
  <c r="QL9" i="22"/>
  <c r="QM9" i="22"/>
  <c r="QN9" i="22"/>
  <c r="QO9" i="22"/>
  <c r="QP9" i="22"/>
  <c r="QQ9" i="22"/>
  <c r="QR9" i="22"/>
  <c r="QS9" i="22"/>
  <c r="QT9" i="22"/>
  <c r="QU9" i="22"/>
  <c r="QV9" i="22"/>
  <c r="QW9" i="22"/>
  <c r="QX9" i="22"/>
  <c r="QY9" i="22"/>
  <c r="QZ9" i="22"/>
  <c r="RA9" i="22"/>
  <c r="RB9" i="22"/>
  <c r="RC9" i="22"/>
  <c r="RD9" i="22"/>
  <c r="RE9" i="22"/>
  <c r="RF9" i="22"/>
  <c r="RG9" i="22"/>
  <c r="RH9" i="22"/>
  <c r="RI9" i="22"/>
  <c r="RJ9" i="22"/>
  <c r="RK9" i="22"/>
  <c r="RL9" i="22"/>
  <c r="RM9" i="22"/>
  <c r="RN9" i="22"/>
  <c r="RO9" i="22"/>
  <c r="RP9" i="22"/>
  <c r="RQ9" i="22"/>
  <c r="RR9" i="22"/>
  <c r="RS9" i="22"/>
  <c r="RT9" i="22"/>
  <c r="RU9" i="22"/>
  <c r="RV9" i="22"/>
  <c r="RW9" i="22"/>
  <c r="RX9" i="22"/>
  <c r="RY9" i="22"/>
  <c r="RZ9" i="22"/>
  <c r="SA9" i="22"/>
  <c r="SB9" i="22"/>
  <c r="SC9" i="22"/>
  <c r="SD9" i="22"/>
  <c r="SE9" i="22"/>
  <c r="SF9" i="22"/>
  <c r="SG9" i="22"/>
  <c r="SH9" i="22"/>
  <c r="SI9" i="22"/>
  <c r="SJ9" i="22"/>
  <c r="SK9" i="22"/>
  <c r="SL9" i="22"/>
  <c r="SM9" i="22"/>
  <c r="SN9" i="22"/>
  <c r="SO9" i="22"/>
  <c r="SP9" i="22"/>
  <c r="W10" i="22"/>
  <c r="U10" i="5" s="1"/>
  <c r="X10" i="22"/>
  <c r="V10" i="5" s="1"/>
  <c r="Y10" i="22"/>
  <c r="W10" i="5" s="1"/>
  <c r="Z10" i="22"/>
  <c r="X10" i="5" s="1"/>
  <c r="AA10" i="22"/>
  <c r="Y10" i="5" s="1"/>
  <c r="AB10" i="22"/>
  <c r="Z10" i="5" s="1"/>
  <c r="AC10" i="22"/>
  <c r="AA10" i="5" s="1"/>
  <c r="AD10" i="22"/>
  <c r="AB10" i="5" s="1"/>
  <c r="AE10" i="22"/>
  <c r="AC10" i="5" s="1"/>
  <c r="AF10" i="22"/>
  <c r="AD10" i="5" s="1"/>
  <c r="AG10" i="22"/>
  <c r="AE10" i="5" s="1"/>
  <c r="AE15" i="1" s="1"/>
  <c r="AH10" i="22"/>
  <c r="AF10" i="5" s="1"/>
  <c r="AI10" i="22"/>
  <c r="AG10" i="5" s="1"/>
  <c r="AJ10" i="22"/>
  <c r="AH10" i="5" s="1"/>
  <c r="AK10" i="22"/>
  <c r="AI10" i="5" s="1"/>
  <c r="AL10" i="22"/>
  <c r="AJ10" i="5" s="1"/>
  <c r="AM10" i="22"/>
  <c r="AK10" i="5" s="1"/>
  <c r="AN10" i="22"/>
  <c r="AL10" i="5" s="1"/>
  <c r="AO10" i="22"/>
  <c r="AM10" i="5" s="1"/>
  <c r="AP10" i="22"/>
  <c r="AN10" i="5" s="1"/>
  <c r="AQ10" i="22"/>
  <c r="AO10" i="5" s="1"/>
  <c r="AR10" i="22"/>
  <c r="AP10" i="5" s="1"/>
  <c r="AS10" i="22"/>
  <c r="AQ10" i="5" s="1"/>
  <c r="AT10" i="22"/>
  <c r="AR10" i="5" s="1"/>
  <c r="AU10" i="22"/>
  <c r="AS10" i="5" s="1"/>
  <c r="AV10" i="22"/>
  <c r="AT10" i="5" s="1"/>
  <c r="AW10" i="22"/>
  <c r="AU10" i="5" s="1"/>
  <c r="AX10" i="22"/>
  <c r="AV10" i="5" s="1"/>
  <c r="AY10" i="22"/>
  <c r="AW10" i="5" s="1"/>
  <c r="AZ10" i="22"/>
  <c r="AX10" i="5" s="1"/>
  <c r="BA10" i="22"/>
  <c r="AY10" i="5" s="1"/>
  <c r="BB10" i="22"/>
  <c r="AZ10" i="5" s="1"/>
  <c r="BC10" i="22"/>
  <c r="BA10" i="5" s="1"/>
  <c r="BD10" i="22"/>
  <c r="BB10" i="5" s="1"/>
  <c r="BE10" i="22"/>
  <c r="BC10" i="5" s="1"/>
  <c r="BF10" i="22"/>
  <c r="BD10" i="5" s="1"/>
  <c r="BG10" i="22"/>
  <c r="BE10" i="5" s="1"/>
  <c r="BH10" i="22"/>
  <c r="BF10" i="5" s="1"/>
  <c r="BI10" i="22"/>
  <c r="BG10" i="5" s="1"/>
  <c r="BJ10" i="22"/>
  <c r="BH10" i="5" s="1"/>
  <c r="BK10" i="22"/>
  <c r="BI10" i="5" s="1"/>
  <c r="BL10" i="22"/>
  <c r="BJ10" i="5" s="1"/>
  <c r="BM10" i="22"/>
  <c r="BK10" i="5" s="1"/>
  <c r="BN10" i="22"/>
  <c r="BL10" i="5" s="1"/>
  <c r="BO10" i="22"/>
  <c r="BM10" i="5" s="1"/>
  <c r="BP10" i="22"/>
  <c r="BN10" i="5" s="1"/>
  <c r="BQ10" i="22"/>
  <c r="BO10" i="5" s="1"/>
  <c r="BR10" i="22"/>
  <c r="BP10" i="5" s="1"/>
  <c r="BS10" i="22"/>
  <c r="BQ10" i="5" s="1"/>
  <c r="BT10" i="22"/>
  <c r="BR10" i="5" s="1"/>
  <c r="BU10" i="22"/>
  <c r="BS10" i="5" s="1"/>
  <c r="BV10" i="22"/>
  <c r="BT10" i="5" s="1"/>
  <c r="BW10" i="22"/>
  <c r="BU10" i="5" s="1"/>
  <c r="BX10" i="22"/>
  <c r="BV10" i="5" s="1"/>
  <c r="BY10" i="22"/>
  <c r="BW10" i="5" s="1"/>
  <c r="BZ10" i="22"/>
  <c r="BX10" i="5" s="1"/>
  <c r="CA10" i="22"/>
  <c r="BY10" i="5" s="1"/>
  <c r="CB10" i="22"/>
  <c r="BZ10" i="5" s="1"/>
  <c r="CC10" i="22"/>
  <c r="CA10" i="5" s="1"/>
  <c r="CD10" i="22"/>
  <c r="CB10" i="5" s="1"/>
  <c r="CE10" i="22"/>
  <c r="CC10" i="5" s="1"/>
  <c r="CF10" i="22"/>
  <c r="CD10" i="5" s="1"/>
  <c r="CG10" i="22"/>
  <c r="CE10" i="5" s="1"/>
  <c r="CH10" i="22"/>
  <c r="CF10" i="5" s="1"/>
  <c r="CI10" i="22"/>
  <c r="CG10" i="5" s="1"/>
  <c r="CJ10" i="22"/>
  <c r="CH10" i="5" s="1"/>
  <c r="CK10" i="22"/>
  <c r="CI10" i="5" s="1"/>
  <c r="CL10" i="22"/>
  <c r="CJ10" i="5" s="1"/>
  <c r="CM10" i="22"/>
  <c r="CK10" i="5" s="1"/>
  <c r="CN10" i="22"/>
  <c r="CL10" i="5" s="1"/>
  <c r="CO10" i="22"/>
  <c r="CM10" i="5" s="1"/>
  <c r="CP10" i="22"/>
  <c r="CN10" i="5" s="1"/>
  <c r="CQ10" i="22"/>
  <c r="CO10" i="5" s="1"/>
  <c r="CR10" i="22"/>
  <c r="CP10" i="5" s="1"/>
  <c r="CS10" i="22"/>
  <c r="CQ10" i="5" s="1"/>
  <c r="CT10" i="22"/>
  <c r="CR10" i="5" s="1"/>
  <c r="CU10" i="22"/>
  <c r="CS10" i="5" s="1"/>
  <c r="CV10" i="22"/>
  <c r="CT10" i="5" s="1"/>
  <c r="CW10" i="22"/>
  <c r="CU10" i="5" s="1"/>
  <c r="CX10" i="22"/>
  <c r="CV10" i="5" s="1"/>
  <c r="CY10" i="22"/>
  <c r="CW10" i="5" s="1"/>
  <c r="CZ10" i="22"/>
  <c r="CX10" i="5" s="1"/>
  <c r="DA10" i="22"/>
  <c r="CY10" i="5" s="1"/>
  <c r="DB10" i="22"/>
  <c r="CZ10" i="5" s="1"/>
  <c r="DC10" i="22"/>
  <c r="DA10" i="5" s="1"/>
  <c r="DD10" i="22"/>
  <c r="DB10" i="5" s="1"/>
  <c r="DE10" i="22"/>
  <c r="DC10" i="5" s="1"/>
  <c r="DF10" i="22"/>
  <c r="DD10" i="5" s="1"/>
  <c r="DG10" i="22"/>
  <c r="DE10" i="5" s="1"/>
  <c r="DH10" i="22"/>
  <c r="DF10" i="5" s="1"/>
  <c r="DI10" i="22"/>
  <c r="DG10" i="5" s="1"/>
  <c r="DJ10" i="22"/>
  <c r="DH10" i="5" s="1"/>
  <c r="DK10" i="22"/>
  <c r="DI10" i="5" s="1"/>
  <c r="DL10" i="22"/>
  <c r="DJ10" i="5" s="1"/>
  <c r="DM10" i="22"/>
  <c r="DK10" i="5" s="1"/>
  <c r="DN10" i="22"/>
  <c r="DL10" i="5" s="1"/>
  <c r="DO10" i="22"/>
  <c r="DM10" i="5" s="1"/>
  <c r="DP10" i="22"/>
  <c r="DN10" i="5" s="1"/>
  <c r="DQ10" i="22"/>
  <c r="DO10" i="5" s="1"/>
  <c r="DR10" i="22"/>
  <c r="DP10" i="5" s="1"/>
  <c r="DS10" i="22"/>
  <c r="DQ10" i="5" s="1"/>
  <c r="DT10" i="22"/>
  <c r="DR10" i="5" s="1"/>
  <c r="DU10" i="22"/>
  <c r="DS10" i="5" s="1"/>
  <c r="DV10" i="22"/>
  <c r="DT10" i="5" s="1"/>
  <c r="DW10" i="22"/>
  <c r="DU10" i="5" s="1"/>
  <c r="DX10" i="22"/>
  <c r="DV10" i="5" s="1"/>
  <c r="DY10" i="22"/>
  <c r="DW10" i="5" s="1"/>
  <c r="DZ10" i="22"/>
  <c r="DX10" i="5" s="1"/>
  <c r="EA10" i="22"/>
  <c r="DY10" i="5" s="1"/>
  <c r="EB10" i="22"/>
  <c r="DZ10" i="5" s="1"/>
  <c r="EC10" i="22"/>
  <c r="EA10" i="5" s="1"/>
  <c r="ED10" i="22"/>
  <c r="EB10" i="5" s="1"/>
  <c r="EE10" i="22"/>
  <c r="EC10" i="5" s="1"/>
  <c r="EF10" i="22"/>
  <c r="ED10" i="5" s="1"/>
  <c r="EG10" i="22"/>
  <c r="EE10" i="5" s="1"/>
  <c r="EH10" i="22"/>
  <c r="EF10" i="5" s="1"/>
  <c r="EI10" i="22"/>
  <c r="EG10" i="5" s="1"/>
  <c r="EJ10" i="22"/>
  <c r="EH10" i="5" s="1"/>
  <c r="EK10" i="22"/>
  <c r="EI10" i="5" s="1"/>
  <c r="EL10" i="22"/>
  <c r="EJ10" i="5" s="1"/>
  <c r="EM10" i="22"/>
  <c r="EK10" i="5" s="1"/>
  <c r="EN10" i="22"/>
  <c r="EL10" i="5" s="1"/>
  <c r="EO10" i="22"/>
  <c r="EM10" i="5" s="1"/>
  <c r="EP10" i="22"/>
  <c r="EN10" i="5" s="1"/>
  <c r="EQ10" i="22"/>
  <c r="EO10" i="5" s="1"/>
  <c r="ER10" i="22"/>
  <c r="EP10" i="5" s="1"/>
  <c r="ES10" i="22"/>
  <c r="EQ10" i="5" s="1"/>
  <c r="ET10" i="22"/>
  <c r="ER10" i="5" s="1"/>
  <c r="EU10" i="22"/>
  <c r="ES10" i="5" s="1"/>
  <c r="EV10" i="22"/>
  <c r="ET10" i="5" s="1"/>
  <c r="EW10" i="22"/>
  <c r="EU10" i="5" s="1"/>
  <c r="EX10" i="22"/>
  <c r="EV10" i="5" s="1"/>
  <c r="EY10" i="22"/>
  <c r="EW10" i="5" s="1"/>
  <c r="EZ10" i="22"/>
  <c r="EX10" i="5" s="1"/>
  <c r="FA10" i="22"/>
  <c r="EY10" i="5" s="1"/>
  <c r="FB10" i="22"/>
  <c r="EZ10" i="5" s="1"/>
  <c r="FC10" i="22"/>
  <c r="FA10" i="5" s="1"/>
  <c r="FD10" i="22"/>
  <c r="FB10" i="5" s="1"/>
  <c r="FE10" i="22"/>
  <c r="FC10" i="5" s="1"/>
  <c r="FF10" i="22"/>
  <c r="FD10" i="5" s="1"/>
  <c r="FG10" i="22"/>
  <c r="FE10" i="5" s="1"/>
  <c r="FH10" i="22"/>
  <c r="FF10" i="5" s="1"/>
  <c r="FI10" i="22"/>
  <c r="FG10" i="5" s="1"/>
  <c r="FJ10" i="22"/>
  <c r="FH10" i="5" s="1"/>
  <c r="FK10" i="22"/>
  <c r="FI10" i="5" s="1"/>
  <c r="FL10" i="22"/>
  <c r="FJ10" i="5" s="1"/>
  <c r="FM10" i="22"/>
  <c r="FK10" i="5" s="1"/>
  <c r="FN10" i="22"/>
  <c r="FL10" i="5" s="1"/>
  <c r="FO10" i="22"/>
  <c r="FM10" i="5" s="1"/>
  <c r="FP10" i="22"/>
  <c r="FN10" i="5" s="1"/>
  <c r="FQ10" i="22"/>
  <c r="FO10" i="5" s="1"/>
  <c r="FR10" i="22"/>
  <c r="FP10" i="5" s="1"/>
  <c r="FS10" i="22"/>
  <c r="FQ10" i="5" s="1"/>
  <c r="FT10" i="22"/>
  <c r="FR10" i="5" s="1"/>
  <c r="FU10" i="22"/>
  <c r="FS10" i="5" s="1"/>
  <c r="FV10" i="22"/>
  <c r="FT10" i="5" s="1"/>
  <c r="FW10" i="22"/>
  <c r="FU10" i="5" s="1"/>
  <c r="FX10" i="22"/>
  <c r="FV10" i="5" s="1"/>
  <c r="FY10" i="22"/>
  <c r="FW10" i="5" s="1"/>
  <c r="FZ10" i="22"/>
  <c r="FX10" i="5" s="1"/>
  <c r="GA10" i="22"/>
  <c r="FY10" i="5" s="1"/>
  <c r="GB10" i="22"/>
  <c r="FZ10" i="5" s="1"/>
  <c r="GC10" i="22"/>
  <c r="GA10" i="5" s="1"/>
  <c r="GD10" i="22"/>
  <c r="GB10" i="5" s="1"/>
  <c r="GE10" i="22"/>
  <c r="GC10" i="5" s="1"/>
  <c r="GF10" i="22"/>
  <c r="GD10" i="5" s="1"/>
  <c r="GG10" i="22"/>
  <c r="GE10" i="5" s="1"/>
  <c r="GH10" i="22"/>
  <c r="GF10" i="5" s="1"/>
  <c r="GI10" i="22"/>
  <c r="GG10" i="5" s="1"/>
  <c r="GJ10" i="22"/>
  <c r="GH10" i="5" s="1"/>
  <c r="GK10" i="22"/>
  <c r="GI10" i="5" s="1"/>
  <c r="GL10" i="22"/>
  <c r="GJ10" i="5" s="1"/>
  <c r="GM10" i="22"/>
  <c r="GK10" i="5" s="1"/>
  <c r="GN10" i="22"/>
  <c r="GL10" i="5" s="1"/>
  <c r="GO10" i="22"/>
  <c r="GM10" i="5" s="1"/>
  <c r="GP10" i="22"/>
  <c r="GN10" i="5" s="1"/>
  <c r="GQ10" i="22"/>
  <c r="GO10" i="5" s="1"/>
  <c r="GR10" i="22"/>
  <c r="GP10" i="5" s="1"/>
  <c r="GS10" i="22"/>
  <c r="GQ10" i="5" s="1"/>
  <c r="GT10" i="22"/>
  <c r="GR10" i="5" s="1"/>
  <c r="GU10" i="22"/>
  <c r="GS10" i="5" s="1"/>
  <c r="GV10" i="22"/>
  <c r="GT10" i="5" s="1"/>
  <c r="GW10" i="22"/>
  <c r="GU10" i="5" s="1"/>
  <c r="GX10" i="22"/>
  <c r="GV10" i="5" s="1"/>
  <c r="GY10" i="22"/>
  <c r="GW10" i="5" s="1"/>
  <c r="GZ10" i="22"/>
  <c r="GX10" i="5" s="1"/>
  <c r="HA10" i="22"/>
  <c r="GY10" i="5" s="1"/>
  <c r="HB10" i="22"/>
  <c r="GZ10" i="5" s="1"/>
  <c r="HC10" i="22"/>
  <c r="HA10" i="5" s="1"/>
  <c r="HD10" i="22"/>
  <c r="HB10" i="5" s="1"/>
  <c r="HE10" i="22"/>
  <c r="HC10" i="5" s="1"/>
  <c r="HF10" i="22"/>
  <c r="HD10" i="5" s="1"/>
  <c r="HG10" i="22"/>
  <c r="HE10" i="5" s="1"/>
  <c r="HH10" i="22"/>
  <c r="HF10" i="5" s="1"/>
  <c r="HI10" i="22"/>
  <c r="HG10" i="5" s="1"/>
  <c r="HJ10" i="22"/>
  <c r="HH10" i="5" s="1"/>
  <c r="HK10" i="22"/>
  <c r="HI10" i="5" s="1"/>
  <c r="HL10" i="22"/>
  <c r="HJ10" i="5" s="1"/>
  <c r="HM10" i="22"/>
  <c r="HK10" i="5" s="1"/>
  <c r="HN10" i="22"/>
  <c r="HL10" i="5" s="1"/>
  <c r="HO10" i="22"/>
  <c r="HM10" i="5" s="1"/>
  <c r="HP10" i="22"/>
  <c r="HN10" i="5" s="1"/>
  <c r="HQ10" i="22"/>
  <c r="HO10" i="5" s="1"/>
  <c r="HR10" i="22"/>
  <c r="HP10" i="5" s="1"/>
  <c r="HS10" i="22"/>
  <c r="HQ10" i="5" s="1"/>
  <c r="HT10" i="22"/>
  <c r="HR10" i="5" s="1"/>
  <c r="HU10" i="22"/>
  <c r="HS10" i="5" s="1"/>
  <c r="HV10" i="22"/>
  <c r="HT10" i="5" s="1"/>
  <c r="HW10" i="22"/>
  <c r="HU10" i="5" s="1"/>
  <c r="HX10" i="22"/>
  <c r="HV10" i="5" s="1"/>
  <c r="HY10" i="22"/>
  <c r="HW10" i="5" s="1"/>
  <c r="HZ10" i="22"/>
  <c r="HX10" i="5" s="1"/>
  <c r="IA10" i="22"/>
  <c r="HY10" i="5" s="1"/>
  <c r="IB10" i="22"/>
  <c r="HZ10" i="5" s="1"/>
  <c r="IC10" i="22"/>
  <c r="IA10" i="5" s="1"/>
  <c r="ID10" i="22"/>
  <c r="IB10" i="5" s="1"/>
  <c r="IE10" i="22"/>
  <c r="IC10" i="5" s="1"/>
  <c r="IF10" i="22"/>
  <c r="ID10" i="5" s="1"/>
  <c r="IG10" i="22"/>
  <c r="IE10" i="5" s="1"/>
  <c r="IH10" i="22"/>
  <c r="IF10" i="5" s="1"/>
  <c r="II10" i="22"/>
  <c r="IG10" i="5" s="1"/>
  <c r="IJ10" i="22"/>
  <c r="IH10" i="5" s="1"/>
  <c r="IK10" i="22"/>
  <c r="II10" i="5" s="1"/>
  <c r="IL10" i="22"/>
  <c r="IJ10" i="5" s="1"/>
  <c r="IM10" i="22"/>
  <c r="IK10" i="5" s="1"/>
  <c r="IN10" i="22"/>
  <c r="IL10" i="5" s="1"/>
  <c r="IO10" i="22"/>
  <c r="IM10" i="5" s="1"/>
  <c r="IP10" i="22"/>
  <c r="IN10" i="5" s="1"/>
  <c r="IQ10" i="22"/>
  <c r="IO10" i="5" s="1"/>
  <c r="IR10" i="22"/>
  <c r="IP10" i="5" s="1"/>
  <c r="IS10" i="22"/>
  <c r="IQ10" i="5" s="1"/>
  <c r="IT10" i="22"/>
  <c r="IR10" i="5" s="1"/>
  <c r="IU10" i="22"/>
  <c r="IS10" i="5" s="1"/>
  <c r="IV10" i="22"/>
  <c r="IT10" i="5" s="1"/>
  <c r="IW10" i="22"/>
  <c r="IU10" i="5" s="1"/>
  <c r="IX10" i="22"/>
  <c r="IV10" i="5" s="1"/>
  <c r="IY10" i="22"/>
  <c r="IW10" i="5" s="1"/>
  <c r="IZ10" i="22"/>
  <c r="IX10" i="5" s="1"/>
  <c r="JA10" i="22"/>
  <c r="IY10" i="5" s="1"/>
  <c r="JB10" i="22"/>
  <c r="IZ10" i="5" s="1"/>
  <c r="JC10" i="22"/>
  <c r="JA10" i="5" s="1"/>
  <c r="JD10" i="22"/>
  <c r="JB10" i="5" s="1"/>
  <c r="JE10" i="22"/>
  <c r="JC10" i="5" s="1"/>
  <c r="JF10" i="22"/>
  <c r="JD10" i="5" s="1"/>
  <c r="JG10" i="22"/>
  <c r="JE10" i="5" s="1"/>
  <c r="JH10" i="22"/>
  <c r="JF10" i="5" s="1"/>
  <c r="JI10" i="22"/>
  <c r="JG10" i="5" s="1"/>
  <c r="JJ10" i="22"/>
  <c r="JH10" i="5" s="1"/>
  <c r="JK10" i="22"/>
  <c r="JI10" i="5" s="1"/>
  <c r="JL10" i="22"/>
  <c r="JJ10" i="5" s="1"/>
  <c r="JM10" i="22"/>
  <c r="JK10" i="5" s="1"/>
  <c r="JN10" i="22"/>
  <c r="JL10" i="5" s="1"/>
  <c r="JO10" i="22"/>
  <c r="JM10" i="5" s="1"/>
  <c r="JP10" i="22"/>
  <c r="JN10" i="5" s="1"/>
  <c r="JQ10" i="22"/>
  <c r="JO10" i="5" s="1"/>
  <c r="JR10" i="22"/>
  <c r="JP10" i="5" s="1"/>
  <c r="JS10" i="22"/>
  <c r="JQ10" i="5" s="1"/>
  <c r="JT10" i="22"/>
  <c r="JR10" i="5" s="1"/>
  <c r="JU10" i="22"/>
  <c r="JS10" i="5" s="1"/>
  <c r="JV10" i="22"/>
  <c r="JT10" i="5" s="1"/>
  <c r="JW10" i="22"/>
  <c r="JU10" i="5" s="1"/>
  <c r="JX10" i="22"/>
  <c r="JV10" i="5" s="1"/>
  <c r="JY10" i="22"/>
  <c r="JW10" i="5" s="1"/>
  <c r="JZ10" i="22"/>
  <c r="JX10" i="5" s="1"/>
  <c r="KA10" i="22"/>
  <c r="JY10" i="5" s="1"/>
  <c r="KB10" i="22"/>
  <c r="JZ10" i="5" s="1"/>
  <c r="KC10" i="22"/>
  <c r="KA10" i="5" s="1"/>
  <c r="KD10" i="22"/>
  <c r="KB10" i="5" s="1"/>
  <c r="KE10" i="22"/>
  <c r="KC10" i="5" s="1"/>
  <c r="KF10" i="22"/>
  <c r="KD10" i="5" s="1"/>
  <c r="KG10" i="22"/>
  <c r="KE10" i="5" s="1"/>
  <c r="KH10" i="22"/>
  <c r="KF10" i="5" s="1"/>
  <c r="KI10" i="22"/>
  <c r="KG10" i="5" s="1"/>
  <c r="KJ10" i="22"/>
  <c r="KH10" i="5" s="1"/>
  <c r="KK10" i="22"/>
  <c r="KI10" i="5" s="1"/>
  <c r="KL10" i="22"/>
  <c r="KJ10" i="5" s="1"/>
  <c r="KM10" i="22"/>
  <c r="KK10" i="5" s="1"/>
  <c r="KN10" i="22"/>
  <c r="KL10" i="5" s="1"/>
  <c r="KO10" i="22"/>
  <c r="KM10" i="5" s="1"/>
  <c r="KP10" i="22"/>
  <c r="KN10" i="5" s="1"/>
  <c r="KQ10" i="22"/>
  <c r="KO10" i="5" s="1"/>
  <c r="KR10" i="22"/>
  <c r="KP10" i="5" s="1"/>
  <c r="KS10" i="22"/>
  <c r="KQ10" i="5" s="1"/>
  <c r="KT10" i="22"/>
  <c r="KR10" i="5" s="1"/>
  <c r="KU10" i="22"/>
  <c r="KS10" i="5" s="1"/>
  <c r="KV10" i="22"/>
  <c r="KT10" i="5" s="1"/>
  <c r="KW10" i="22"/>
  <c r="KU10" i="5" s="1"/>
  <c r="KX10" i="22"/>
  <c r="KV10" i="5" s="1"/>
  <c r="KY10" i="22"/>
  <c r="KW10" i="5" s="1"/>
  <c r="KZ10" i="22"/>
  <c r="KX10" i="5" s="1"/>
  <c r="LA10" i="22"/>
  <c r="KY10" i="5" s="1"/>
  <c r="LB10" i="22"/>
  <c r="KZ10" i="5" s="1"/>
  <c r="LC10" i="22"/>
  <c r="LA10" i="5" s="1"/>
  <c r="LD10" i="22"/>
  <c r="LB10" i="5" s="1"/>
  <c r="LE10" i="22"/>
  <c r="LC10" i="5" s="1"/>
  <c r="LF10" i="22"/>
  <c r="LD10" i="5" s="1"/>
  <c r="LG10" i="22"/>
  <c r="LE10" i="5" s="1"/>
  <c r="LH10" i="22"/>
  <c r="LF10" i="5" s="1"/>
  <c r="LI10" i="22"/>
  <c r="LG10" i="5" s="1"/>
  <c r="LJ10" i="22"/>
  <c r="LH10" i="5" s="1"/>
  <c r="LK10" i="22"/>
  <c r="LI10" i="5" s="1"/>
  <c r="LL10" i="22"/>
  <c r="LJ10" i="5" s="1"/>
  <c r="LM10" i="22"/>
  <c r="LK10" i="5" s="1"/>
  <c r="LN10" i="22"/>
  <c r="LL10" i="5" s="1"/>
  <c r="LO10" i="22"/>
  <c r="LM10" i="5" s="1"/>
  <c r="LP10" i="22"/>
  <c r="LN10" i="5" s="1"/>
  <c r="LQ10" i="22"/>
  <c r="LO10" i="5" s="1"/>
  <c r="LR10" i="22"/>
  <c r="LP10" i="5" s="1"/>
  <c r="LS10" i="22"/>
  <c r="LQ10" i="5" s="1"/>
  <c r="LT10" i="22"/>
  <c r="LR10" i="5" s="1"/>
  <c r="LU10" i="22"/>
  <c r="LS10" i="5" s="1"/>
  <c r="LV10" i="22"/>
  <c r="LT10" i="5" s="1"/>
  <c r="LW10" i="22"/>
  <c r="LU10" i="5" s="1"/>
  <c r="LX10" i="22"/>
  <c r="LV10" i="5" s="1"/>
  <c r="LY10" i="22"/>
  <c r="LW10" i="5" s="1"/>
  <c r="LZ10" i="22"/>
  <c r="LX10" i="5" s="1"/>
  <c r="MA10" i="22"/>
  <c r="LY10" i="5" s="1"/>
  <c r="MB10" i="22"/>
  <c r="LZ10" i="5" s="1"/>
  <c r="MC10" i="22"/>
  <c r="MA10" i="5" s="1"/>
  <c r="MD10" i="22"/>
  <c r="MB10" i="5" s="1"/>
  <c r="ME10" i="22"/>
  <c r="MC10" i="5" s="1"/>
  <c r="MF10" i="22"/>
  <c r="MD10" i="5" s="1"/>
  <c r="MG10" i="22"/>
  <c r="ME10" i="5" s="1"/>
  <c r="MH10" i="22"/>
  <c r="MF10" i="5" s="1"/>
  <c r="MI10" i="22"/>
  <c r="MG10" i="5" s="1"/>
  <c r="MJ10" i="22"/>
  <c r="MH10" i="5" s="1"/>
  <c r="MK10" i="22"/>
  <c r="MI10" i="5" s="1"/>
  <c r="ML10" i="22"/>
  <c r="MJ10" i="5" s="1"/>
  <c r="MM10" i="22"/>
  <c r="MK10" i="5" s="1"/>
  <c r="MN10" i="22"/>
  <c r="ML10" i="5" s="1"/>
  <c r="MO10" i="22"/>
  <c r="MM10" i="5" s="1"/>
  <c r="MP10" i="22"/>
  <c r="MN10" i="5" s="1"/>
  <c r="MQ10" i="22"/>
  <c r="MO10" i="5" s="1"/>
  <c r="MR10" i="22"/>
  <c r="MP10" i="5" s="1"/>
  <c r="MS10" i="22"/>
  <c r="MQ10" i="5" s="1"/>
  <c r="MT10" i="22"/>
  <c r="MR10" i="5" s="1"/>
  <c r="MU10" i="22"/>
  <c r="MS10" i="5" s="1"/>
  <c r="MV10" i="22"/>
  <c r="MT10" i="5" s="1"/>
  <c r="MW10" i="22"/>
  <c r="MU10" i="5" s="1"/>
  <c r="MX10" i="22"/>
  <c r="MV10" i="5" s="1"/>
  <c r="MY10" i="22"/>
  <c r="MW10" i="5" s="1"/>
  <c r="MZ10" i="22"/>
  <c r="MX10" i="5" s="1"/>
  <c r="NA10" i="22"/>
  <c r="MY10" i="5" s="1"/>
  <c r="NB10" i="22"/>
  <c r="MZ10" i="5" s="1"/>
  <c r="NC10" i="22"/>
  <c r="NA10" i="5" s="1"/>
  <c r="ND10" i="22"/>
  <c r="NB10" i="5" s="1"/>
  <c r="NE10" i="22"/>
  <c r="NC10" i="5" s="1"/>
  <c r="NF10" i="22"/>
  <c r="ND10" i="5" s="1"/>
  <c r="NG10" i="22"/>
  <c r="NE10" i="5" s="1"/>
  <c r="NH10" i="22"/>
  <c r="NF10" i="5" s="1"/>
  <c r="NI10" i="22"/>
  <c r="NG10" i="5" s="1"/>
  <c r="NJ10" i="22"/>
  <c r="NH10" i="5" s="1"/>
  <c r="NK10" i="22"/>
  <c r="NI10" i="5" s="1"/>
  <c r="NL10" i="22"/>
  <c r="NJ10" i="5" s="1"/>
  <c r="NM10" i="22"/>
  <c r="NK10" i="5" s="1"/>
  <c r="NN10" i="22"/>
  <c r="NL10" i="5" s="1"/>
  <c r="NO10" i="22"/>
  <c r="NM10" i="5" s="1"/>
  <c r="NP10" i="22"/>
  <c r="NN10" i="5" s="1"/>
  <c r="NQ10" i="22"/>
  <c r="NO10" i="5" s="1"/>
  <c r="NR10" i="22"/>
  <c r="NP10" i="5" s="1"/>
  <c r="NS10" i="22"/>
  <c r="NQ10" i="5" s="1"/>
  <c r="NT10" i="22"/>
  <c r="NR10" i="5" s="1"/>
  <c r="NU10" i="22"/>
  <c r="NS10" i="5" s="1"/>
  <c r="NV10" i="22"/>
  <c r="NT10" i="5" s="1"/>
  <c r="NW10" i="22"/>
  <c r="NU10" i="5" s="1"/>
  <c r="NX10" i="22"/>
  <c r="NV10" i="5" s="1"/>
  <c r="NY10" i="22"/>
  <c r="NW10" i="5" s="1"/>
  <c r="NZ10" i="22"/>
  <c r="OA10" i="22"/>
  <c r="OB10" i="22"/>
  <c r="OC10" i="22"/>
  <c r="OD10" i="22"/>
  <c r="OE10" i="22"/>
  <c r="OF10" i="22"/>
  <c r="OG10" i="22"/>
  <c r="OH10" i="22"/>
  <c r="OI10" i="22"/>
  <c r="OJ10" i="22"/>
  <c r="OK10" i="22"/>
  <c r="OL10" i="22"/>
  <c r="OM10" i="22"/>
  <c r="ON10" i="22"/>
  <c r="OO10" i="22"/>
  <c r="OP10" i="22"/>
  <c r="OQ10" i="22"/>
  <c r="OR10" i="22"/>
  <c r="OS10" i="22"/>
  <c r="OT10" i="22"/>
  <c r="OU10" i="22"/>
  <c r="OV10" i="22"/>
  <c r="OW10" i="22"/>
  <c r="OX10" i="22"/>
  <c r="OY10" i="22"/>
  <c r="OZ10" i="22"/>
  <c r="PA10" i="22"/>
  <c r="PB10" i="22"/>
  <c r="PC10" i="22"/>
  <c r="PD10" i="22"/>
  <c r="PE10" i="22"/>
  <c r="PF10" i="22"/>
  <c r="PG10" i="22"/>
  <c r="PH10" i="22"/>
  <c r="PI10" i="22"/>
  <c r="PJ10" i="22"/>
  <c r="PK10" i="22"/>
  <c r="PL10" i="22"/>
  <c r="PM10" i="22"/>
  <c r="PN10" i="22"/>
  <c r="PO10" i="22"/>
  <c r="PP10" i="22"/>
  <c r="PQ10" i="22"/>
  <c r="PR10" i="22"/>
  <c r="PS10" i="22"/>
  <c r="PT10" i="22"/>
  <c r="PU10" i="22"/>
  <c r="PV10" i="22"/>
  <c r="PW10" i="22"/>
  <c r="PX10" i="22"/>
  <c r="PY10" i="22"/>
  <c r="PZ10" i="22"/>
  <c r="QA10" i="22"/>
  <c r="QB10" i="22"/>
  <c r="QC10" i="22"/>
  <c r="QD10" i="22"/>
  <c r="QE10" i="22"/>
  <c r="QF10" i="22"/>
  <c r="QG10" i="22"/>
  <c r="QH10" i="22"/>
  <c r="QI10" i="22"/>
  <c r="QJ10" i="22"/>
  <c r="QK10" i="22"/>
  <c r="QL10" i="22"/>
  <c r="QM10" i="22"/>
  <c r="QN10" i="22"/>
  <c r="QO10" i="22"/>
  <c r="QP10" i="22"/>
  <c r="QQ10" i="22"/>
  <c r="QR10" i="22"/>
  <c r="QS10" i="22"/>
  <c r="QT10" i="22"/>
  <c r="QU10" i="22"/>
  <c r="QV10" i="22"/>
  <c r="QW10" i="22"/>
  <c r="QX10" i="22"/>
  <c r="QY10" i="22"/>
  <c r="QZ10" i="22"/>
  <c r="RA10" i="22"/>
  <c r="RB10" i="22"/>
  <c r="RC10" i="22"/>
  <c r="RD10" i="22"/>
  <c r="RE10" i="22"/>
  <c r="RF10" i="22"/>
  <c r="RG10" i="22"/>
  <c r="RH10" i="22"/>
  <c r="RI10" i="22"/>
  <c r="RJ10" i="22"/>
  <c r="RK10" i="22"/>
  <c r="RL10" i="22"/>
  <c r="RM10" i="22"/>
  <c r="RN10" i="22"/>
  <c r="RO10" i="22"/>
  <c r="RP10" i="22"/>
  <c r="RQ10" i="22"/>
  <c r="RR10" i="22"/>
  <c r="RS10" i="22"/>
  <c r="RT10" i="22"/>
  <c r="RU10" i="22"/>
  <c r="RV10" i="22"/>
  <c r="RW10" i="22"/>
  <c r="RX10" i="22"/>
  <c r="RY10" i="22"/>
  <c r="RZ10" i="22"/>
  <c r="SA10" i="22"/>
  <c r="SB10" i="22"/>
  <c r="SC10" i="22"/>
  <c r="SD10" i="22"/>
  <c r="SE10" i="22"/>
  <c r="SF10" i="22"/>
  <c r="SG10" i="22"/>
  <c r="SH10" i="22"/>
  <c r="SI10" i="22"/>
  <c r="SJ10" i="22"/>
  <c r="SK10" i="22"/>
  <c r="SL10" i="22"/>
  <c r="SM10" i="22"/>
  <c r="SN10" i="22"/>
  <c r="SO10" i="22"/>
  <c r="SP10" i="22"/>
  <c r="W11" i="22"/>
  <c r="U11" i="5" s="1"/>
  <c r="X11" i="22"/>
  <c r="V11" i="5" s="1"/>
  <c r="Y11" i="22"/>
  <c r="W11" i="5" s="1"/>
  <c r="Z11" i="22"/>
  <c r="X11" i="5" s="1"/>
  <c r="AA11" i="22"/>
  <c r="Y11" i="5" s="1"/>
  <c r="AB11" i="22"/>
  <c r="Z11" i="5" s="1"/>
  <c r="AC11" i="22"/>
  <c r="AA11" i="5" s="1"/>
  <c r="AD11" i="22"/>
  <c r="AB11" i="5" s="1"/>
  <c r="AE11" i="22"/>
  <c r="AC11" i="5" s="1"/>
  <c r="AF11" i="22"/>
  <c r="AD11" i="5" s="1"/>
  <c r="AG11" i="22"/>
  <c r="AE11" i="5" s="1"/>
  <c r="AE16" i="1" s="1"/>
  <c r="AH11" i="22"/>
  <c r="AF11" i="5" s="1"/>
  <c r="AI11" i="22"/>
  <c r="AG11" i="5" s="1"/>
  <c r="AJ11" i="22"/>
  <c r="AH11" i="5" s="1"/>
  <c r="AK11" i="22"/>
  <c r="AI11" i="5" s="1"/>
  <c r="AL11" i="22"/>
  <c r="AJ11" i="5" s="1"/>
  <c r="AM11" i="22"/>
  <c r="AK11" i="5" s="1"/>
  <c r="AN11" i="22"/>
  <c r="AL11" i="5" s="1"/>
  <c r="AO11" i="22"/>
  <c r="AM11" i="5" s="1"/>
  <c r="AP11" i="22"/>
  <c r="AN11" i="5" s="1"/>
  <c r="AQ11" i="22"/>
  <c r="AO11" i="5" s="1"/>
  <c r="AR11" i="22"/>
  <c r="AP11" i="5" s="1"/>
  <c r="AS11" i="22"/>
  <c r="AQ11" i="5" s="1"/>
  <c r="AT11" i="22"/>
  <c r="AR11" i="5" s="1"/>
  <c r="AU11" i="22"/>
  <c r="AS11" i="5" s="1"/>
  <c r="AV11" i="22"/>
  <c r="AT11" i="5" s="1"/>
  <c r="AW11" i="22"/>
  <c r="AU11" i="5" s="1"/>
  <c r="AX11" i="22"/>
  <c r="AV11" i="5" s="1"/>
  <c r="AY11" i="22"/>
  <c r="AW11" i="5" s="1"/>
  <c r="AZ11" i="22"/>
  <c r="AX11" i="5" s="1"/>
  <c r="BA11" i="22"/>
  <c r="AY11" i="5" s="1"/>
  <c r="BB11" i="22"/>
  <c r="AZ11" i="5" s="1"/>
  <c r="BC11" i="22"/>
  <c r="BA11" i="5" s="1"/>
  <c r="BD11" i="22"/>
  <c r="BB11" i="5" s="1"/>
  <c r="BE11" i="22"/>
  <c r="BC11" i="5" s="1"/>
  <c r="BF11" i="22"/>
  <c r="BD11" i="5" s="1"/>
  <c r="BG11" i="22"/>
  <c r="BE11" i="5" s="1"/>
  <c r="BH11" i="22"/>
  <c r="BF11" i="5" s="1"/>
  <c r="BI11" i="22"/>
  <c r="BG11" i="5" s="1"/>
  <c r="BJ11" i="22"/>
  <c r="BH11" i="5" s="1"/>
  <c r="BK11" i="22"/>
  <c r="BI11" i="5" s="1"/>
  <c r="BL11" i="22"/>
  <c r="BJ11" i="5" s="1"/>
  <c r="BM11" i="22"/>
  <c r="BK11" i="5" s="1"/>
  <c r="BN11" i="22"/>
  <c r="BL11" i="5" s="1"/>
  <c r="BO11" i="22"/>
  <c r="BM11" i="5" s="1"/>
  <c r="BP11" i="22"/>
  <c r="BN11" i="5" s="1"/>
  <c r="BQ11" i="22"/>
  <c r="BO11" i="5" s="1"/>
  <c r="BR11" i="22"/>
  <c r="BP11" i="5" s="1"/>
  <c r="BS11" i="22"/>
  <c r="BQ11" i="5" s="1"/>
  <c r="BT11" i="22"/>
  <c r="BR11" i="5" s="1"/>
  <c r="BU11" i="22"/>
  <c r="BS11" i="5" s="1"/>
  <c r="BV11" i="22"/>
  <c r="BT11" i="5" s="1"/>
  <c r="BW11" i="22"/>
  <c r="BU11" i="5" s="1"/>
  <c r="BX11" i="22"/>
  <c r="BV11" i="5" s="1"/>
  <c r="BY11" i="22"/>
  <c r="BW11" i="5" s="1"/>
  <c r="BZ11" i="22"/>
  <c r="BX11" i="5" s="1"/>
  <c r="CA11" i="22"/>
  <c r="BY11" i="5" s="1"/>
  <c r="CB11" i="22"/>
  <c r="BZ11" i="5" s="1"/>
  <c r="CC11" i="22"/>
  <c r="CA11" i="5" s="1"/>
  <c r="CD11" i="22"/>
  <c r="CB11" i="5" s="1"/>
  <c r="CE11" i="22"/>
  <c r="CC11" i="5" s="1"/>
  <c r="CF11" i="22"/>
  <c r="CD11" i="5" s="1"/>
  <c r="CG11" i="22"/>
  <c r="CE11" i="5" s="1"/>
  <c r="CH11" i="22"/>
  <c r="CF11" i="5" s="1"/>
  <c r="CI11" i="22"/>
  <c r="CG11" i="5" s="1"/>
  <c r="CJ11" i="22"/>
  <c r="CH11" i="5" s="1"/>
  <c r="CK11" i="22"/>
  <c r="CI11" i="5" s="1"/>
  <c r="CL11" i="22"/>
  <c r="CJ11" i="5" s="1"/>
  <c r="CM11" i="22"/>
  <c r="CK11" i="5" s="1"/>
  <c r="CN11" i="22"/>
  <c r="CL11" i="5" s="1"/>
  <c r="CO11" i="22"/>
  <c r="CM11" i="5" s="1"/>
  <c r="CP11" i="22"/>
  <c r="CN11" i="5" s="1"/>
  <c r="CQ11" i="22"/>
  <c r="CO11" i="5" s="1"/>
  <c r="CR11" i="22"/>
  <c r="CP11" i="5" s="1"/>
  <c r="CS11" i="22"/>
  <c r="CQ11" i="5" s="1"/>
  <c r="CT11" i="22"/>
  <c r="CR11" i="5" s="1"/>
  <c r="CU11" i="22"/>
  <c r="CS11" i="5" s="1"/>
  <c r="CV11" i="22"/>
  <c r="CT11" i="5" s="1"/>
  <c r="CW11" i="22"/>
  <c r="CU11" i="5" s="1"/>
  <c r="CX11" i="22"/>
  <c r="CV11" i="5" s="1"/>
  <c r="CY11" i="22"/>
  <c r="CW11" i="5" s="1"/>
  <c r="CZ11" i="22"/>
  <c r="CX11" i="5" s="1"/>
  <c r="DA11" i="22"/>
  <c r="CY11" i="5" s="1"/>
  <c r="DB11" i="22"/>
  <c r="CZ11" i="5" s="1"/>
  <c r="DC11" i="22"/>
  <c r="DA11" i="5" s="1"/>
  <c r="DD11" i="22"/>
  <c r="DB11" i="5" s="1"/>
  <c r="DE11" i="22"/>
  <c r="DC11" i="5" s="1"/>
  <c r="DF11" i="22"/>
  <c r="DD11" i="5" s="1"/>
  <c r="DG11" i="22"/>
  <c r="DE11" i="5" s="1"/>
  <c r="DH11" i="22"/>
  <c r="DF11" i="5" s="1"/>
  <c r="DI11" i="22"/>
  <c r="DG11" i="5" s="1"/>
  <c r="DJ11" i="22"/>
  <c r="DH11" i="5" s="1"/>
  <c r="DK11" i="22"/>
  <c r="DI11" i="5" s="1"/>
  <c r="DL11" i="22"/>
  <c r="DJ11" i="5" s="1"/>
  <c r="DM11" i="22"/>
  <c r="DK11" i="5" s="1"/>
  <c r="DN11" i="22"/>
  <c r="DL11" i="5" s="1"/>
  <c r="DO11" i="22"/>
  <c r="DM11" i="5" s="1"/>
  <c r="DP11" i="22"/>
  <c r="DN11" i="5" s="1"/>
  <c r="DQ11" i="22"/>
  <c r="DO11" i="5" s="1"/>
  <c r="DR11" i="22"/>
  <c r="DP11" i="5" s="1"/>
  <c r="DS11" i="22"/>
  <c r="DQ11" i="5" s="1"/>
  <c r="DT11" i="22"/>
  <c r="DR11" i="5" s="1"/>
  <c r="DU11" i="22"/>
  <c r="DS11" i="5" s="1"/>
  <c r="DV11" i="22"/>
  <c r="DT11" i="5" s="1"/>
  <c r="DW11" i="22"/>
  <c r="DU11" i="5" s="1"/>
  <c r="DX11" i="22"/>
  <c r="DV11" i="5" s="1"/>
  <c r="DY11" i="22"/>
  <c r="DW11" i="5" s="1"/>
  <c r="DZ11" i="22"/>
  <c r="DX11" i="5" s="1"/>
  <c r="EA11" i="22"/>
  <c r="DY11" i="5" s="1"/>
  <c r="EB11" i="22"/>
  <c r="DZ11" i="5" s="1"/>
  <c r="EC11" i="22"/>
  <c r="EA11" i="5" s="1"/>
  <c r="ED11" i="22"/>
  <c r="EB11" i="5" s="1"/>
  <c r="EE11" i="22"/>
  <c r="EC11" i="5" s="1"/>
  <c r="EF11" i="22"/>
  <c r="ED11" i="5" s="1"/>
  <c r="EG11" i="22"/>
  <c r="EE11" i="5" s="1"/>
  <c r="EH11" i="22"/>
  <c r="EF11" i="5" s="1"/>
  <c r="EI11" i="22"/>
  <c r="EG11" i="5" s="1"/>
  <c r="EJ11" i="22"/>
  <c r="EH11" i="5" s="1"/>
  <c r="EK11" i="22"/>
  <c r="EI11" i="5" s="1"/>
  <c r="EL11" i="22"/>
  <c r="EJ11" i="5" s="1"/>
  <c r="EM11" i="22"/>
  <c r="EK11" i="5" s="1"/>
  <c r="EN11" i="22"/>
  <c r="EL11" i="5" s="1"/>
  <c r="EO11" i="22"/>
  <c r="EM11" i="5" s="1"/>
  <c r="EP11" i="22"/>
  <c r="EN11" i="5" s="1"/>
  <c r="EQ11" i="22"/>
  <c r="EO11" i="5" s="1"/>
  <c r="ER11" i="22"/>
  <c r="EP11" i="5" s="1"/>
  <c r="ES11" i="22"/>
  <c r="EQ11" i="5" s="1"/>
  <c r="ET11" i="22"/>
  <c r="ER11" i="5" s="1"/>
  <c r="EU11" i="22"/>
  <c r="ES11" i="5" s="1"/>
  <c r="EV11" i="22"/>
  <c r="ET11" i="5" s="1"/>
  <c r="EW11" i="22"/>
  <c r="EU11" i="5" s="1"/>
  <c r="EX11" i="22"/>
  <c r="EV11" i="5" s="1"/>
  <c r="EY11" i="22"/>
  <c r="EW11" i="5" s="1"/>
  <c r="EZ11" i="22"/>
  <c r="EX11" i="5" s="1"/>
  <c r="FA11" i="22"/>
  <c r="EY11" i="5" s="1"/>
  <c r="FB11" i="22"/>
  <c r="EZ11" i="5" s="1"/>
  <c r="FC11" i="22"/>
  <c r="FA11" i="5" s="1"/>
  <c r="FD11" i="22"/>
  <c r="FB11" i="5" s="1"/>
  <c r="FE11" i="22"/>
  <c r="FC11" i="5" s="1"/>
  <c r="FF11" i="22"/>
  <c r="FD11" i="5" s="1"/>
  <c r="FG11" i="22"/>
  <c r="FE11" i="5" s="1"/>
  <c r="FH11" i="22"/>
  <c r="FF11" i="5" s="1"/>
  <c r="FI11" i="22"/>
  <c r="FG11" i="5" s="1"/>
  <c r="FJ11" i="22"/>
  <c r="FH11" i="5" s="1"/>
  <c r="FK11" i="22"/>
  <c r="FI11" i="5" s="1"/>
  <c r="FL11" i="22"/>
  <c r="FJ11" i="5" s="1"/>
  <c r="FM11" i="22"/>
  <c r="FK11" i="5" s="1"/>
  <c r="FN11" i="22"/>
  <c r="FL11" i="5" s="1"/>
  <c r="FO11" i="22"/>
  <c r="FM11" i="5" s="1"/>
  <c r="FP11" i="22"/>
  <c r="FN11" i="5" s="1"/>
  <c r="FQ11" i="22"/>
  <c r="FO11" i="5" s="1"/>
  <c r="FR11" i="22"/>
  <c r="FP11" i="5" s="1"/>
  <c r="FS11" i="22"/>
  <c r="FQ11" i="5" s="1"/>
  <c r="FT11" i="22"/>
  <c r="FR11" i="5" s="1"/>
  <c r="FU11" i="22"/>
  <c r="FS11" i="5" s="1"/>
  <c r="FV11" i="22"/>
  <c r="FT11" i="5" s="1"/>
  <c r="FW11" i="22"/>
  <c r="FU11" i="5" s="1"/>
  <c r="FX11" i="22"/>
  <c r="FV11" i="5" s="1"/>
  <c r="FY11" i="22"/>
  <c r="FW11" i="5" s="1"/>
  <c r="FZ11" i="22"/>
  <c r="FX11" i="5" s="1"/>
  <c r="GA11" i="22"/>
  <c r="FY11" i="5" s="1"/>
  <c r="GB11" i="22"/>
  <c r="FZ11" i="5" s="1"/>
  <c r="GC11" i="22"/>
  <c r="GA11" i="5" s="1"/>
  <c r="GD11" i="22"/>
  <c r="GB11" i="5" s="1"/>
  <c r="GE11" i="22"/>
  <c r="GC11" i="5" s="1"/>
  <c r="GF11" i="22"/>
  <c r="GD11" i="5" s="1"/>
  <c r="GG11" i="22"/>
  <c r="GE11" i="5" s="1"/>
  <c r="GH11" i="22"/>
  <c r="GF11" i="5" s="1"/>
  <c r="GI11" i="22"/>
  <c r="GG11" i="5" s="1"/>
  <c r="GJ11" i="22"/>
  <c r="GH11" i="5" s="1"/>
  <c r="GK11" i="22"/>
  <c r="GI11" i="5" s="1"/>
  <c r="GL11" i="22"/>
  <c r="GJ11" i="5" s="1"/>
  <c r="GM11" i="22"/>
  <c r="GK11" i="5" s="1"/>
  <c r="GN11" i="22"/>
  <c r="GL11" i="5" s="1"/>
  <c r="GO11" i="22"/>
  <c r="GM11" i="5" s="1"/>
  <c r="GP11" i="22"/>
  <c r="GN11" i="5" s="1"/>
  <c r="GQ11" i="22"/>
  <c r="GO11" i="5" s="1"/>
  <c r="GR11" i="22"/>
  <c r="GP11" i="5" s="1"/>
  <c r="GS11" i="22"/>
  <c r="GQ11" i="5" s="1"/>
  <c r="GT11" i="22"/>
  <c r="GR11" i="5" s="1"/>
  <c r="GU11" i="22"/>
  <c r="GS11" i="5" s="1"/>
  <c r="GV11" i="22"/>
  <c r="GT11" i="5" s="1"/>
  <c r="GW11" i="22"/>
  <c r="GU11" i="5" s="1"/>
  <c r="GX11" i="22"/>
  <c r="GV11" i="5" s="1"/>
  <c r="GY11" i="22"/>
  <c r="GW11" i="5" s="1"/>
  <c r="GZ11" i="22"/>
  <c r="GX11" i="5" s="1"/>
  <c r="HA11" i="22"/>
  <c r="GY11" i="5" s="1"/>
  <c r="HB11" i="22"/>
  <c r="GZ11" i="5" s="1"/>
  <c r="HC11" i="22"/>
  <c r="HA11" i="5" s="1"/>
  <c r="HD11" i="22"/>
  <c r="HB11" i="5" s="1"/>
  <c r="HE11" i="22"/>
  <c r="HC11" i="5" s="1"/>
  <c r="HF11" i="22"/>
  <c r="HD11" i="5" s="1"/>
  <c r="HG11" i="22"/>
  <c r="HE11" i="5" s="1"/>
  <c r="HH11" i="22"/>
  <c r="HF11" i="5" s="1"/>
  <c r="HI11" i="22"/>
  <c r="HG11" i="5" s="1"/>
  <c r="HJ11" i="22"/>
  <c r="HH11" i="5" s="1"/>
  <c r="HK11" i="22"/>
  <c r="HI11" i="5" s="1"/>
  <c r="HL11" i="22"/>
  <c r="HJ11" i="5" s="1"/>
  <c r="HM11" i="22"/>
  <c r="HK11" i="5" s="1"/>
  <c r="HN11" i="22"/>
  <c r="HL11" i="5" s="1"/>
  <c r="HO11" i="22"/>
  <c r="HM11" i="5" s="1"/>
  <c r="HP11" i="22"/>
  <c r="HN11" i="5" s="1"/>
  <c r="HQ11" i="22"/>
  <c r="HO11" i="5" s="1"/>
  <c r="HR11" i="22"/>
  <c r="HP11" i="5" s="1"/>
  <c r="HS11" i="22"/>
  <c r="HQ11" i="5" s="1"/>
  <c r="HT11" i="22"/>
  <c r="HR11" i="5" s="1"/>
  <c r="HU11" i="22"/>
  <c r="HS11" i="5" s="1"/>
  <c r="HV11" i="22"/>
  <c r="HT11" i="5" s="1"/>
  <c r="HW11" i="22"/>
  <c r="HU11" i="5" s="1"/>
  <c r="HX11" i="22"/>
  <c r="HV11" i="5" s="1"/>
  <c r="HY11" i="22"/>
  <c r="HW11" i="5" s="1"/>
  <c r="HZ11" i="22"/>
  <c r="HX11" i="5" s="1"/>
  <c r="IA11" i="22"/>
  <c r="HY11" i="5" s="1"/>
  <c r="IB11" i="22"/>
  <c r="HZ11" i="5" s="1"/>
  <c r="IC11" i="22"/>
  <c r="IA11" i="5" s="1"/>
  <c r="ID11" i="22"/>
  <c r="IB11" i="5" s="1"/>
  <c r="IE11" i="22"/>
  <c r="IC11" i="5" s="1"/>
  <c r="IF11" i="22"/>
  <c r="ID11" i="5" s="1"/>
  <c r="IG11" i="22"/>
  <c r="IE11" i="5" s="1"/>
  <c r="IH11" i="22"/>
  <c r="IF11" i="5" s="1"/>
  <c r="II11" i="22"/>
  <c r="IG11" i="5" s="1"/>
  <c r="IJ11" i="22"/>
  <c r="IH11" i="5" s="1"/>
  <c r="IK11" i="22"/>
  <c r="II11" i="5" s="1"/>
  <c r="IL11" i="22"/>
  <c r="IJ11" i="5" s="1"/>
  <c r="IM11" i="22"/>
  <c r="IK11" i="5" s="1"/>
  <c r="IN11" i="22"/>
  <c r="IL11" i="5" s="1"/>
  <c r="IO11" i="22"/>
  <c r="IM11" i="5" s="1"/>
  <c r="IP11" i="22"/>
  <c r="IN11" i="5" s="1"/>
  <c r="IQ11" i="22"/>
  <c r="IO11" i="5" s="1"/>
  <c r="IR11" i="22"/>
  <c r="IP11" i="5" s="1"/>
  <c r="IS11" i="22"/>
  <c r="IQ11" i="5" s="1"/>
  <c r="IT11" i="22"/>
  <c r="IR11" i="5" s="1"/>
  <c r="IU11" i="22"/>
  <c r="IS11" i="5" s="1"/>
  <c r="IV11" i="22"/>
  <c r="IT11" i="5" s="1"/>
  <c r="IW11" i="22"/>
  <c r="IU11" i="5" s="1"/>
  <c r="IX11" i="22"/>
  <c r="IV11" i="5" s="1"/>
  <c r="IY11" i="22"/>
  <c r="IW11" i="5" s="1"/>
  <c r="IZ11" i="22"/>
  <c r="IX11" i="5" s="1"/>
  <c r="JA11" i="22"/>
  <c r="IY11" i="5" s="1"/>
  <c r="JB11" i="22"/>
  <c r="IZ11" i="5" s="1"/>
  <c r="JC11" i="22"/>
  <c r="JA11" i="5" s="1"/>
  <c r="JD11" i="22"/>
  <c r="JB11" i="5" s="1"/>
  <c r="JE11" i="22"/>
  <c r="JC11" i="5" s="1"/>
  <c r="JF11" i="22"/>
  <c r="JD11" i="5" s="1"/>
  <c r="JG11" i="22"/>
  <c r="JE11" i="5" s="1"/>
  <c r="JH11" i="22"/>
  <c r="JF11" i="5" s="1"/>
  <c r="JI11" i="22"/>
  <c r="JG11" i="5" s="1"/>
  <c r="JJ11" i="22"/>
  <c r="JH11" i="5" s="1"/>
  <c r="JK11" i="22"/>
  <c r="JI11" i="5" s="1"/>
  <c r="JL11" i="22"/>
  <c r="JJ11" i="5" s="1"/>
  <c r="JM11" i="22"/>
  <c r="JK11" i="5" s="1"/>
  <c r="JN11" i="22"/>
  <c r="JL11" i="5" s="1"/>
  <c r="JO11" i="22"/>
  <c r="JM11" i="5" s="1"/>
  <c r="JP11" i="22"/>
  <c r="JN11" i="5" s="1"/>
  <c r="JQ11" i="22"/>
  <c r="JO11" i="5" s="1"/>
  <c r="JR11" i="22"/>
  <c r="JP11" i="5" s="1"/>
  <c r="JS11" i="22"/>
  <c r="JQ11" i="5" s="1"/>
  <c r="JT11" i="22"/>
  <c r="JR11" i="5" s="1"/>
  <c r="JU11" i="22"/>
  <c r="JS11" i="5" s="1"/>
  <c r="JV11" i="22"/>
  <c r="JT11" i="5" s="1"/>
  <c r="JW11" i="22"/>
  <c r="JU11" i="5" s="1"/>
  <c r="JX11" i="22"/>
  <c r="JV11" i="5" s="1"/>
  <c r="JY11" i="22"/>
  <c r="JW11" i="5" s="1"/>
  <c r="JZ11" i="22"/>
  <c r="JX11" i="5" s="1"/>
  <c r="KA11" i="22"/>
  <c r="JY11" i="5" s="1"/>
  <c r="KB11" i="22"/>
  <c r="JZ11" i="5" s="1"/>
  <c r="KC11" i="22"/>
  <c r="KA11" i="5" s="1"/>
  <c r="KD11" i="22"/>
  <c r="KB11" i="5" s="1"/>
  <c r="KE11" i="22"/>
  <c r="KC11" i="5" s="1"/>
  <c r="KF11" i="22"/>
  <c r="KD11" i="5" s="1"/>
  <c r="KG11" i="22"/>
  <c r="KE11" i="5" s="1"/>
  <c r="KH11" i="22"/>
  <c r="KF11" i="5" s="1"/>
  <c r="KI11" i="22"/>
  <c r="KG11" i="5" s="1"/>
  <c r="KJ11" i="22"/>
  <c r="KH11" i="5" s="1"/>
  <c r="KK11" i="22"/>
  <c r="KI11" i="5" s="1"/>
  <c r="KL11" i="22"/>
  <c r="KJ11" i="5" s="1"/>
  <c r="KM11" i="22"/>
  <c r="KK11" i="5" s="1"/>
  <c r="KN11" i="22"/>
  <c r="KL11" i="5" s="1"/>
  <c r="KO11" i="22"/>
  <c r="KM11" i="5" s="1"/>
  <c r="KP11" i="22"/>
  <c r="KN11" i="5" s="1"/>
  <c r="KQ11" i="22"/>
  <c r="KO11" i="5" s="1"/>
  <c r="KR11" i="22"/>
  <c r="KP11" i="5" s="1"/>
  <c r="KS11" i="22"/>
  <c r="KQ11" i="5" s="1"/>
  <c r="KT11" i="22"/>
  <c r="KR11" i="5" s="1"/>
  <c r="KU11" i="22"/>
  <c r="KS11" i="5" s="1"/>
  <c r="KV11" i="22"/>
  <c r="KT11" i="5" s="1"/>
  <c r="KW11" i="22"/>
  <c r="KU11" i="5" s="1"/>
  <c r="KX11" i="22"/>
  <c r="KV11" i="5" s="1"/>
  <c r="KY11" i="22"/>
  <c r="KW11" i="5" s="1"/>
  <c r="KZ11" i="22"/>
  <c r="KX11" i="5" s="1"/>
  <c r="LA11" i="22"/>
  <c r="KY11" i="5" s="1"/>
  <c r="LB11" i="22"/>
  <c r="KZ11" i="5" s="1"/>
  <c r="LC11" i="22"/>
  <c r="LA11" i="5" s="1"/>
  <c r="LD11" i="22"/>
  <c r="LB11" i="5" s="1"/>
  <c r="LE11" i="22"/>
  <c r="LC11" i="5" s="1"/>
  <c r="LF11" i="22"/>
  <c r="LD11" i="5" s="1"/>
  <c r="LG11" i="22"/>
  <c r="LE11" i="5" s="1"/>
  <c r="LH11" i="22"/>
  <c r="LF11" i="5" s="1"/>
  <c r="LI11" i="22"/>
  <c r="LG11" i="5" s="1"/>
  <c r="LJ11" i="22"/>
  <c r="LH11" i="5" s="1"/>
  <c r="LK11" i="22"/>
  <c r="LI11" i="5" s="1"/>
  <c r="LL11" i="22"/>
  <c r="LJ11" i="5" s="1"/>
  <c r="LM11" i="22"/>
  <c r="LK11" i="5" s="1"/>
  <c r="LN11" i="22"/>
  <c r="LL11" i="5" s="1"/>
  <c r="LO11" i="22"/>
  <c r="LM11" i="5" s="1"/>
  <c r="LP11" i="22"/>
  <c r="LN11" i="5" s="1"/>
  <c r="LQ11" i="22"/>
  <c r="LO11" i="5" s="1"/>
  <c r="LR11" i="22"/>
  <c r="LP11" i="5" s="1"/>
  <c r="LS11" i="22"/>
  <c r="LQ11" i="5" s="1"/>
  <c r="LT11" i="22"/>
  <c r="LR11" i="5" s="1"/>
  <c r="LU11" i="22"/>
  <c r="LS11" i="5" s="1"/>
  <c r="LV11" i="22"/>
  <c r="LT11" i="5" s="1"/>
  <c r="LW11" i="22"/>
  <c r="LU11" i="5" s="1"/>
  <c r="LX11" i="22"/>
  <c r="LV11" i="5" s="1"/>
  <c r="LY11" i="22"/>
  <c r="LW11" i="5" s="1"/>
  <c r="LZ11" i="22"/>
  <c r="LX11" i="5" s="1"/>
  <c r="MA11" i="22"/>
  <c r="LY11" i="5" s="1"/>
  <c r="MB11" i="22"/>
  <c r="LZ11" i="5" s="1"/>
  <c r="MC11" i="22"/>
  <c r="MA11" i="5" s="1"/>
  <c r="MD11" i="22"/>
  <c r="MB11" i="5" s="1"/>
  <c r="ME11" i="22"/>
  <c r="MC11" i="5" s="1"/>
  <c r="MF11" i="22"/>
  <c r="MD11" i="5" s="1"/>
  <c r="MG11" i="22"/>
  <c r="ME11" i="5" s="1"/>
  <c r="MH11" i="22"/>
  <c r="MF11" i="5" s="1"/>
  <c r="MI11" i="22"/>
  <c r="MG11" i="5" s="1"/>
  <c r="MJ11" i="22"/>
  <c r="MH11" i="5" s="1"/>
  <c r="MK11" i="22"/>
  <c r="MI11" i="5" s="1"/>
  <c r="ML11" i="22"/>
  <c r="MJ11" i="5" s="1"/>
  <c r="MM11" i="22"/>
  <c r="MK11" i="5" s="1"/>
  <c r="MN11" i="22"/>
  <c r="ML11" i="5" s="1"/>
  <c r="MO11" i="22"/>
  <c r="MM11" i="5" s="1"/>
  <c r="MP11" i="22"/>
  <c r="MN11" i="5" s="1"/>
  <c r="MQ11" i="22"/>
  <c r="MO11" i="5" s="1"/>
  <c r="MR11" i="22"/>
  <c r="MP11" i="5" s="1"/>
  <c r="MS11" i="22"/>
  <c r="MQ11" i="5" s="1"/>
  <c r="MT11" i="22"/>
  <c r="MR11" i="5" s="1"/>
  <c r="MU11" i="22"/>
  <c r="MS11" i="5" s="1"/>
  <c r="MV11" i="22"/>
  <c r="MT11" i="5" s="1"/>
  <c r="MW11" i="22"/>
  <c r="MU11" i="5" s="1"/>
  <c r="MX11" i="22"/>
  <c r="MV11" i="5" s="1"/>
  <c r="MY11" i="22"/>
  <c r="MW11" i="5" s="1"/>
  <c r="MZ11" i="22"/>
  <c r="MX11" i="5" s="1"/>
  <c r="NA11" i="22"/>
  <c r="MY11" i="5" s="1"/>
  <c r="NB11" i="22"/>
  <c r="MZ11" i="5" s="1"/>
  <c r="NC11" i="22"/>
  <c r="NA11" i="5" s="1"/>
  <c r="ND11" i="22"/>
  <c r="NB11" i="5" s="1"/>
  <c r="NE11" i="22"/>
  <c r="NC11" i="5" s="1"/>
  <c r="NF11" i="22"/>
  <c r="ND11" i="5" s="1"/>
  <c r="NG11" i="22"/>
  <c r="NE11" i="5" s="1"/>
  <c r="NH11" i="22"/>
  <c r="NF11" i="5" s="1"/>
  <c r="NI11" i="22"/>
  <c r="NG11" i="5" s="1"/>
  <c r="NJ11" i="22"/>
  <c r="NH11" i="5" s="1"/>
  <c r="NK11" i="22"/>
  <c r="NI11" i="5" s="1"/>
  <c r="NL11" i="22"/>
  <c r="NJ11" i="5" s="1"/>
  <c r="NM11" i="22"/>
  <c r="NK11" i="5" s="1"/>
  <c r="NN11" i="22"/>
  <c r="NL11" i="5" s="1"/>
  <c r="NO11" i="22"/>
  <c r="NM11" i="5" s="1"/>
  <c r="NP11" i="22"/>
  <c r="NN11" i="5" s="1"/>
  <c r="NQ11" i="22"/>
  <c r="NO11" i="5" s="1"/>
  <c r="NR11" i="22"/>
  <c r="NP11" i="5" s="1"/>
  <c r="NS11" i="22"/>
  <c r="NQ11" i="5" s="1"/>
  <c r="NT11" i="22"/>
  <c r="NR11" i="5" s="1"/>
  <c r="NU11" i="22"/>
  <c r="NS11" i="5" s="1"/>
  <c r="NV11" i="22"/>
  <c r="NT11" i="5" s="1"/>
  <c r="NW11" i="22"/>
  <c r="NU11" i="5" s="1"/>
  <c r="NX11" i="22"/>
  <c r="NV11" i="5" s="1"/>
  <c r="NY11" i="22"/>
  <c r="NW11" i="5" s="1"/>
  <c r="NZ11" i="22"/>
  <c r="OA11" i="22"/>
  <c r="OB11" i="22"/>
  <c r="OC11" i="22"/>
  <c r="OD11" i="22"/>
  <c r="OE11" i="22"/>
  <c r="OF11" i="22"/>
  <c r="OG11" i="22"/>
  <c r="OH11" i="22"/>
  <c r="OI11" i="22"/>
  <c r="OJ11" i="22"/>
  <c r="OK11" i="22"/>
  <c r="OL11" i="22"/>
  <c r="OM11" i="22"/>
  <c r="ON11" i="22"/>
  <c r="OO11" i="22"/>
  <c r="OP11" i="22"/>
  <c r="OQ11" i="22"/>
  <c r="OR11" i="22"/>
  <c r="OS11" i="22"/>
  <c r="OT11" i="22"/>
  <c r="OU11" i="22"/>
  <c r="OV11" i="22"/>
  <c r="OW11" i="22"/>
  <c r="OX11" i="22"/>
  <c r="OY11" i="22"/>
  <c r="OZ11" i="22"/>
  <c r="PA11" i="22"/>
  <c r="PB11" i="22"/>
  <c r="PC11" i="22"/>
  <c r="PD11" i="22"/>
  <c r="PE11" i="22"/>
  <c r="PF11" i="22"/>
  <c r="PG11" i="22"/>
  <c r="PH11" i="22"/>
  <c r="PI11" i="22"/>
  <c r="PJ11" i="22"/>
  <c r="PK11" i="22"/>
  <c r="PL11" i="22"/>
  <c r="PM11" i="22"/>
  <c r="PN11" i="22"/>
  <c r="PO11" i="22"/>
  <c r="PP11" i="22"/>
  <c r="PQ11" i="22"/>
  <c r="PR11" i="22"/>
  <c r="PS11" i="22"/>
  <c r="PT11" i="22"/>
  <c r="PU11" i="22"/>
  <c r="PV11" i="22"/>
  <c r="PW11" i="22"/>
  <c r="PX11" i="22"/>
  <c r="PY11" i="22"/>
  <c r="PZ11" i="22"/>
  <c r="QA11" i="22"/>
  <c r="QB11" i="22"/>
  <c r="QC11" i="22"/>
  <c r="QD11" i="22"/>
  <c r="QE11" i="22"/>
  <c r="QF11" i="22"/>
  <c r="QG11" i="22"/>
  <c r="QH11" i="22"/>
  <c r="QI11" i="22"/>
  <c r="QJ11" i="22"/>
  <c r="QK11" i="22"/>
  <c r="QL11" i="22"/>
  <c r="QM11" i="22"/>
  <c r="QN11" i="22"/>
  <c r="QO11" i="22"/>
  <c r="QP11" i="22"/>
  <c r="QQ11" i="22"/>
  <c r="QR11" i="22"/>
  <c r="QS11" i="22"/>
  <c r="QT11" i="22"/>
  <c r="QU11" i="22"/>
  <c r="QV11" i="22"/>
  <c r="QW11" i="22"/>
  <c r="QX11" i="22"/>
  <c r="QY11" i="22"/>
  <c r="QZ11" i="22"/>
  <c r="RA11" i="22"/>
  <c r="RB11" i="22"/>
  <c r="RC11" i="22"/>
  <c r="RD11" i="22"/>
  <c r="RE11" i="22"/>
  <c r="RF11" i="22"/>
  <c r="RG11" i="22"/>
  <c r="RH11" i="22"/>
  <c r="RI11" i="22"/>
  <c r="RJ11" i="22"/>
  <c r="RK11" i="22"/>
  <c r="RL11" i="22"/>
  <c r="RM11" i="22"/>
  <c r="RN11" i="22"/>
  <c r="RO11" i="22"/>
  <c r="RP11" i="22"/>
  <c r="RQ11" i="22"/>
  <c r="RR11" i="22"/>
  <c r="RS11" i="22"/>
  <c r="RT11" i="22"/>
  <c r="RU11" i="22"/>
  <c r="RV11" i="22"/>
  <c r="RW11" i="22"/>
  <c r="RX11" i="22"/>
  <c r="RY11" i="22"/>
  <c r="RZ11" i="22"/>
  <c r="SA11" i="22"/>
  <c r="SB11" i="22"/>
  <c r="SC11" i="22"/>
  <c r="SD11" i="22"/>
  <c r="SE11" i="22"/>
  <c r="SF11" i="22"/>
  <c r="SG11" i="22"/>
  <c r="SH11" i="22"/>
  <c r="SI11" i="22"/>
  <c r="SJ11" i="22"/>
  <c r="SK11" i="22"/>
  <c r="SL11" i="22"/>
  <c r="SM11" i="22"/>
  <c r="SN11" i="22"/>
  <c r="SO11" i="22"/>
  <c r="SP11" i="22"/>
  <c r="W12" i="22"/>
  <c r="U12" i="5" s="1"/>
  <c r="X12" i="22"/>
  <c r="V12" i="5" s="1"/>
  <c r="Y12" i="22"/>
  <c r="W12" i="5" s="1"/>
  <c r="Z12" i="22"/>
  <c r="X12" i="5" s="1"/>
  <c r="AA12" i="22"/>
  <c r="Y12" i="5" s="1"/>
  <c r="AB12" i="22"/>
  <c r="Z12" i="5" s="1"/>
  <c r="AC12" i="22"/>
  <c r="AA12" i="5" s="1"/>
  <c r="AD12" i="22"/>
  <c r="AB12" i="5" s="1"/>
  <c r="AE12" i="22"/>
  <c r="AC12" i="5" s="1"/>
  <c r="AF12" i="22"/>
  <c r="AD12" i="5" s="1"/>
  <c r="AG12" i="22"/>
  <c r="AE12" i="5" s="1"/>
  <c r="AE17" i="1" s="1"/>
  <c r="AH12" i="22"/>
  <c r="AF12" i="5" s="1"/>
  <c r="AI12" i="22"/>
  <c r="AG12" i="5" s="1"/>
  <c r="AJ12" i="22"/>
  <c r="AH12" i="5" s="1"/>
  <c r="AK12" i="22"/>
  <c r="AI12" i="5" s="1"/>
  <c r="AL12" i="22"/>
  <c r="AJ12" i="5" s="1"/>
  <c r="AM12" i="22"/>
  <c r="AK12" i="5" s="1"/>
  <c r="AN12" i="22"/>
  <c r="AL12" i="5" s="1"/>
  <c r="AO12" i="22"/>
  <c r="AM12" i="5" s="1"/>
  <c r="AP12" i="22"/>
  <c r="AN12" i="5" s="1"/>
  <c r="AQ12" i="22"/>
  <c r="AO12" i="5" s="1"/>
  <c r="AR12" i="22"/>
  <c r="AP12" i="5" s="1"/>
  <c r="AS12" i="22"/>
  <c r="AQ12" i="5" s="1"/>
  <c r="AT12" i="22"/>
  <c r="AR12" i="5" s="1"/>
  <c r="AU12" i="22"/>
  <c r="AS12" i="5" s="1"/>
  <c r="AV12" i="22"/>
  <c r="AT12" i="5" s="1"/>
  <c r="AW12" i="22"/>
  <c r="AU12" i="5" s="1"/>
  <c r="AX12" i="22"/>
  <c r="AV12" i="5" s="1"/>
  <c r="AY12" i="22"/>
  <c r="AW12" i="5" s="1"/>
  <c r="AZ12" i="22"/>
  <c r="AX12" i="5" s="1"/>
  <c r="BA12" i="22"/>
  <c r="AY12" i="5" s="1"/>
  <c r="BB12" i="22"/>
  <c r="AZ12" i="5" s="1"/>
  <c r="BC12" i="22"/>
  <c r="BA12" i="5" s="1"/>
  <c r="BD12" i="22"/>
  <c r="BB12" i="5" s="1"/>
  <c r="BE12" i="22"/>
  <c r="BC12" i="5" s="1"/>
  <c r="BF12" i="22"/>
  <c r="BD12" i="5" s="1"/>
  <c r="BG12" i="22"/>
  <c r="BE12" i="5" s="1"/>
  <c r="BH12" i="22"/>
  <c r="BF12" i="5" s="1"/>
  <c r="BI12" i="22"/>
  <c r="BG12" i="5" s="1"/>
  <c r="BJ12" i="22"/>
  <c r="BH12" i="5" s="1"/>
  <c r="BK12" i="22"/>
  <c r="BI12" i="5" s="1"/>
  <c r="BL12" i="22"/>
  <c r="BJ12" i="5" s="1"/>
  <c r="BM12" i="22"/>
  <c r="BK12" i="5" s="1"/>
  <c r="BN12" i="22"/>
  <c r="BL12" i="5" s="1"/>
  <c r="BO12" i="22"/>
  <c r="BM12" i="5" s="1"/>
  <c r="BP12" i="22"/>
  <c r="BN12" i="5" s="1"/>
  <c r="BQ12" i="22"/>
  <c r="BO12" i="5" s="1"/>
  <c r="BR12" i="22"/>
  <c r="BP12" i="5" s="1"/>
  <c r="BS12" i="22"/>
  <c r="BQ12" i="5" s="1"/>
  <c r="BT12" i="22"/>
  <c r="BR12" i="5" s="1"/>
  <c r="BU12" i="22"/>
  <c r="BS12" i="5" s="1"/>
  <c r="BV12" i="22"/>
  <c r="BT12" i="5" s="1"/>
  <c r="BW12" i="22"/>
  <c r="BU12" i="5" s="1"/>
  <c r="BX12" i="22"/>
  <c r="BV12" i="5" s="1"/>
  <c r="BY12" i="22"/>
  <c r="BW12" i="5" s="1"/>
  <c r="BZ12" i="22"/>
  <c r="BX12" i="5" s="1"/>
  <c r="CA12" i="22"/>
  <c r="BY12" i="5" s="1"/>
  <c r="CB12" i="22"/>
  <c r="BZ12" i="5" s="1"/>
  <c r="CC12" i="22"/>
  <c r="CA12" i="5" s="1"/>
  <c r="CD12" i="22"/>
  <c r="CB12" i="5" s="1"/>
  <c r="CE12" i="22"/>
  <c r="CC12" i="5" s="1"/>
  <c r="CF12" i="22"/>
  <c r="CD12" i="5" s="1"/>
  <c r="CG12" i="22"/>
  <c r="CE12" i="5" s="1"/>
  <c r="CH12" i="22"/>
  <c r="CF12" i="5" s="1"/>
  <c r="CI12" i="22"/>
  <c r="CG12" i="5" s="1"/>
  <c r="CJ12" i="22"/>
  <c r="CH12" i="5" s="1"/>
  <c r="CK12" i="22"/>
  <c r="CI12" i="5" s="1"/>
  <c r="CL12" i="22"/>
  <c r="CJ12" i="5" s="1"/>
  <c r="CM12" i="22"/>
  <c r="CK12" i="5" s="1"/>
  <c r="CN12" i="22"/>
  <c r="CL12" i="5" s="1"/>
  <c r="CO12" i="22"/>
  <c r="CM12" i="5" s="1"/>
  <c r="CP12" i="22"/>
  <c r="CN12" i="5" s="1"/>
  <c r="CQ12" i="22"/>
  <c r="CO12" i="5" s="1"/>
  <c r="CR12" i="22"/>
  <c r="CP12" i="5" s="1"/>
  <c r="CS12" i="22"/>
  <c r="CQ12" i="5" s="1"/>
  <c r="CT12" i="22"/>
  <c r="CR12" i="5" s="1"/>
  <c r="CU12" i="22"/>
  <c r="CS12" i="5" s="1"/>
  <c r="CV12" i="22"/>
  <c r="CT12" i="5" s="1"/>
  <c r="CW12" i="22"/>
  <c r="CU12" i="5" s="1"/>
  <c r="CX12" i="22"/>
  <c r="CV12" i="5" s="1"/>
  <c r="CY12" i="22"/>
  <c r="CW12" i="5" s="1"/>
  <c r="CZ12" i="22"/>
  <c r="CX12" i="5" s="1"/>
  <c r="DA12" i="22"/>
  <c r="CY12" i="5" s="1"/>
  <c r="DB12" i="22"/>
  <c r="CZ12" i="5" s="1"/>
  <c r="DC12" i="22"/>
  <c r="DA12" i="5" s="1"/>
  <c r="DD12" i="22"/>
  <c r="DB12" i="5" s="1"/>
  <c r="DE12" i="22"/>
  <c r="DC12" i="5" s="1"/>
  <c r="DF12" i="22"/>
  <c r="DD12" i="5" s="1"/>
  <c r="DG12" i="22"/>
  <c r="DE12" i="5" s="1"/>
  <c r="DH12" i="22"/>
  <c r="DF12" i="5" s="1"/>
  <c r="DI12" i="22"/>
  <c r="DG12" i="5" s="1"/>
  <c r="DJ12" i="22"/>
  <c r="DH12" i="5" s="1"/>
  <c r="DK12" i="22"/>
  <c r="DI12" i="5" s="1"/>
  <c r="DL12" i="22"/>
  <c r="DJ12" i="5" s="1"/>
  <c r="DM12" i="22"/>
  <c r="DK12" i="5" s="1"/>
  <c r="DN12" i="22"/>
  <c r="DL12" i="5" s="1"/>
  <c r="DO12" i="22"/>
  <c r="DM12" i="5" s="1"/>
  <c r="DP12" i="22"/>
  <c r="DN12" i="5" s="1"/>
  <c r="DQ12" i="22"/>
  <c r="DO12" i="5" s="1"/>
  <c r="DR12" i="22"/>
  <c r="DP12" i="5" s="1"/>
  <c r="DS12" i="22"/>
  <c r="DQ12" i="5" s="1"/>
  <c r="DT12" i="22"/>
  <c r="DR12" i="5" s="1"/>
  <c r="DU12" i="22"/>
  <c r="DS12" i="5" s="1"/>
  <c r="DV12" i="22"/>
  <c r="DT12" i="5" s="1"/>
  <c r="DW12" i="22"/>
  <c r="DU12" i="5" s="1"/>
  <c r="DX12" i="22"/>
  <c r="DV12" i="5" s="1"/>
  <c r="DY12" i="22"/>
  <c r="DW12" i="5" s="1"/>
  <c r="DZ12" i="22"/>
  <c r="DX12" i="5" s="1"/>
  <c r="EA12" i="22"/>
  <c r="DY12" i="5" s="1"/>
  <c r="EB12" i="22"/>
  <c r="DZ12" i="5" s="1"/>
  <c r="EC12" i="22"/>
  <c r="EA12" i="5" s="1"/>
  <c r="ED12" i="22"/>
  <c r="EB12" i="5" s="1"/>
  <c r="EE12" i="22"/>
  <c r="EC12" i="5" s="1"/>
  <c r="EF12" i="22"/>
  <c r="ED12" i="5" s="1"/>
  <c r="EG12" i="22"/>
  <c r="EE12" i="5" s="1"/>
  <c r="EH12" i="22"/>
  <c r="EF12" i="5" s="1"/>
  <c r="EI12" i="22"/>
  <c r="EG12" i="5" s="1"/>
  <c r="EJ12" i="22"/>
  <c r="EH12" i="5" s="1"/>
  <c r="EK12" i="22"/>
  <c r="EI12" i="5" s="1"/>
  <c r="EL12" i="22"/>
  <c r="EJ12" i="5" s="1"/>
  <c r="EM12" i="22"/>
  <c r="EK12" i="5" s="1"/>
  <c r="EN12" i="22"/>
  <c r="EL12" i="5" s="1"/>
  <c r="EO12" i="22"/>
  <c r="EM12" i="5" s="1"/>
  <c r="EP12" i="22"/>
  <c r="EN12" i="5" s="1"/>
  <c r="EQ12" i="22"/>
  <c r="EO12" i="5" s="1"/>
  <c r="ER12" i="22"/>
  <c r="EP12" i="5" s="1"/>
  <c r="ES12" i="22"/>
  <c r="EQ12" i="5" s="1"/>
  <c r="ET12" i="22"/>
  <c r="ER12" i="5" s="1"/>
  <c r="EU12" i="22"/>
  <c r="ES12" i="5" s="1"/>
  <c r="EV12" i="22"/>
  <c r="ET12" i="5" s="1"/>
  <c r="EW12" i="22"/>
  <c r="EU12" i="5" s="1"/>
  <c r="EX12" i="22"/>
  <c r="EV12" i="5" s="1"/>
  <c r="EY12" i="22"/>
  <c r="EW12" i="5" s="1"/>
  <c r="EZ12" i="22"/>
  <c r="EX12" i="5" s="1"/>
  <c r="FA12" i="22"/>
  <c r="EY12" i="5" s="1"/>
  <c r="FB12" i="22"/>
  <c r="EZ12" i="5" s="1"/>
  <c r="FC12" i="22"/>
  <c r="FA12" i="5" s="1"/>
  <c r="FD12" i="22"/>
  <c r="FB12" i="5" s="1"/>
  <c r="FE12" i="22"/>
  <c r="FC12" i="5" s="1"/>
  <c r="FF12" i="22"/>
  <c r="FD12" i="5" s="1"/>
  <c r="FG12" i="22"/>
  <c r="FE12" i="5" s="1"/>
  <c r="FH12" i="22"/>
  <c r="FF12" i="5" s="1"/>
  <c r="FI12" i="22"/>
  <c r="FG12" i="5" s="1"/>
  <c r="FJ12" i="22"/>
  <c r="FH12" i="5" s="1"/>
  <c r="FK12" i="22"/>
  <c r="FI12" i="5" s="1"/>
  <c r="FL12" i="22"/>
  <c r="FJ12" i="5" s="1"/>
  <c r="FM12" i="22"/>
  <c r="FK12" i="5" s="1"/>
  <c r="FN12" i="22"/>
  <c r="FL12" i="5" s="1"/>
  <c r="FO12" i="22"/>
  <c r="FM12" i="5" s="1"/>
  <c r="FP12" i="22"/>
  <c r="FN12" i="5" s="1"/>
  <c r="FQ12" i="22"/>
  <c r="FO12" i="5" s="1"/>
  <c r="FR12" i="22"/>
  <c r="FP12" i="5" s="1"/>
  <c r="FS12" i="22"/>
  <c r="FQ12" i="5" s="1"/>
  <c r="FT12" i="22"/>
  <c r="FR12" i="5" s="1"/>
  <c r="FU12" i="22"/>
  <c r="FS12" i="5" s="1"/>
  <c r="FV12" i="22"/>
  <c r="FT12" i="5" s="1"/>
  <c r="FW12" i="22"/>
  <c r="FU12" i="5" s="1"/>
  <c r="FX12" i="22"/>
  <c r="FV12" i="5" s="1"/>
  <c r="FY12" i="22"/>
  <c r="FW12" i="5" s="1"/>
  <c r="FZ12" i="22"/>
  <c r="FX12" i="5" s="1"/>
  <c r="GA12" i="22"/>
  <c r="FY12" i="5" s="1"/>
  <c r="GB12" i="22"/>
  <c r="FZ12" i="5" s="1"/>
  <c r="GC12" i="22"/>
  <c r="GA12" i="5" s="1"/>
  <c r="GD12" i="22"/>
  <c r="GB12" i="5" s="1"/>
  <c r="GE12" i="22"/>
  <c r="GC12" i="5" s="1"/>
  <c r="GF12" i="22"/>
  <c r="GD12" i="5" s="1"/>
  <c r="GG12" i="22"/>
  <c r="GE12" i="5" s="1"/>
  <c r="GH12" i="22"/>
  <c r="GF12" i="5" s="1"/>
  <c r="GI12" i="22"/>
  <c r="GG12" i="5" s="1"/>
  <c r="GJ12" i="22"/>
  <c r="GH12" i="5" s="1"/>
  <c r="GK12" i="22"/>
  <c r="GI12" i="5" s="1"/>
  <c r="GL12" i="22"/>
  <c r="GJ12" i="5" s="1"/>
  <c r="GM12" i="22"/>
  <c r="GK12" i="5" s="1"/>
  <c r="GN12" i="22"/>
  <c r="GL12" i="5" s="1"/>
  <c r="GO12" i="22"/>
  <c r="GM12" i="5" s="1"/>
  <c r="GP12" i="22"/>
  <c r="GN12" i="5" s="1"/>
  <c r="GQ12" i="22"/>
  <c r="GO12" i="5" s="1"/>
  <c r="GR12" i="22"/>
  <c r="GP12" i="5" s="1"/>
  <c r="GS12" i="22"/>
  <c r="GQ12" i="5" s="1"/>
  <c r="GT12" i="22"/>
  <c r="GR12" i="5" s="1"/>
  <c r="GU12" i="22"/>
  <c r="GS12" i="5" s="1"/>
  <c r="GV12" i="22"/>
  <c r="GT12" i="5" s="1"/>
  <c r="GW12" i="22"/>
  <c r="GU12" i="5" s="1"/>
  <c r="GX12" i="22"/>
  <c r="GV12" i="5" s="1"/>
  <c r="GY12" i="22"/>
  <c r="GW12" i="5" s="1"/>
  <c r="GZ12" i="22"/>
  <c r="GX12" i="5" s="1"/>
  <c r="HA12" i="22"/>
  <c r="GY12" i="5" s="1"/>
  <c r="HB12" i="22"/>
  <c r="GZ12" i="5" s="1"/>
  <c r="HC12" i="22"/>
  <c r="HA12" i="5" s="1"/>
  <c r="HD12" i="22"/>
  <c r="HB12" i="5" s="1"/>
  <c r="HE12" i="22"/>
  <c r="HC12" i="5" s="1"/>
  <c r="HF12" i="22"/>
  <c r="HD12" i="5" s="1"/>
  <c r="HG12" i="22"/>
  <c r="HE12" i="5" s="1"/>
  <c r="HH12" i="22"/>
  <c r="HF12" i="5" s="1"/>
  <c r="HI12" i="22"/>
  <c r="HG12" i="5" s="1"/>
  <c r="HJ12" i="22"/>
  <c r="HH12" i="5" s="1"/>
  <c r="HK12" i="22"/>
  <c r="HI12" i="5" s="1"/>
  <c r="HL12" i="22"/>
  <c r="HJ12" i="5" s="1"/>
  <c r="HM12" i="22"/>
  <c r="HK12" i="5" s="1"/>
  <c r="HN12" i="22"/>
  <c r="HL12" i="5" s="1"/>
  <c r="HO12" i="22"/>
  <c r="HM12" i="5" s="1"/>
  <c r="HP12" i="22"/>
  <c r="HN12" i="5" s="1"/>
  <c r="HQ12" i="22"/>
  <c r="HO12" i="5" s="1"/>
  <c r="HR12" i="22"/>
  <c r="HP12" i="5" s="1"/>
  <c r="HS12" i="22"/>
  <c r="HQ12" i="5" s="1"/>
  <c r="HT12" i="22"/>
  <c r="HR12" i="5" s="1"/>
  <c r="HU12" i="22"/>
  <c r="HS12" i="5" s="1"/>
  <c r="HV12" i="22"/>
  <c r="HT12" i="5" s="1"/>
  <c r="HW12" i="22"/>
  <c r="HU12" i="5" s="1"/>
  <c r="HX12" i="22"/>
  <c r="HV12" i="5" s="1"/>
  <c r="HY12" i="22"/>
  <c r="HW12" i="5" s="1"/>
  <c r="HZ12" i="22"/>
  <c r="HX12" i="5" s="1"/>
  <c r="IA12" i="22"/>
  <c r="HY12" i="5" s="1"/>
  <c r="IB12" i="22"/>
  <c r="HZ12" i="5" s="1"/>
  <c r="IC12" i="22"/>
  <c r="IA12" i="5" s="1"/>
  <c r="ID12" i="22"/>
  <c r="IB12" i="5" s="1"/>
  <c r="IE12" i="22"/>
  <c r="IC12" i="5" s="1"/>
  <c r="IF12" i="22"/>
  <c r="ID12" i="5" s="1"/>
  <c r="IG12" i="22"/>
  <c r="IE12" i="5" s="1"/>
  <c r="IH12" i="22"/>
  <c r="IF12" i="5" s="1"/>
  <c r="II12" i="22"/>
  <c r="IG12" i="5" s="1"/>
  <c r="IJ12" i="22"/>
  <c r="IH12" i="5" s="1"/>
  <c r="IK12" i="22"/>
  <c r="II12" i="5" s="1"/>
  <c r="IL12" i="22"/>
  <c r="IJ12" i="5" s="1"/>
  <c r="IM12" i="22"/>
  <c r="IK12" i="5" s="1"/>
  <c r="IN12" i="22"/>
  <c r="IL12" i="5" s="1"/>
  <c r="IO12" i="22"/>
  <c r="IM12" i="5" s="1"/>
  <c r="IP12" i="22"/>
  <c r="IN12" i="5" s="1"/>
  <c r="IQ12" i="22"/>
  <c r="IO12" i="5" s="1"/>
  <c r="IR12" i="22"/>
  <c r="IP12" i="5" s="1"/>
  <c r="IS12" i="22"/>
  <c r="IQ12" i="5" s="1"/>
  <c r="IT12" i="22"/>
  <c r="IR12" i="5" s="1"/>
  <c r="IU12" i="22"/>
  <c r="IS12" i="5" s="1"/>
  <c r="IV12" i="22"/>
  <c r="IT12" i="5" s="1"/>
  <c r="IW12" i="22"/>
  <c r="IU12" i="5" s="1"/>
  <c r="IX12" i="22"/>
  <c r="IV12" i="5" s="1"/>
  <c r="IY12" i="22"/>
  <c r="IW12" i="5" s="1"/>
  <c r="IZ12" i="22"/>
  <c r="IX12" i="5" s="1"/>
  <c r="JA12" i="22"/>
  <c r="IY12" i="5" s="1"/>
  <c r="JB12" i="22"/>
  <c r="IZ12" i="5" s="1"/>
  <c r="JC12" i="22"/>
  <c r="JA12" i="5" s="1"/>
  <c r="JD12" i="22"/>
  <c r="JB12" i="5" s="1"/>
  <c r="JE12" i="22"/>
  <c r="JC12" i="5" s="1"/>
  <c r="JF12" i="22"/>
  <c r="JD12" i="5" s="1"/>
  <c r="JG12" i="22"/>
  <c r="JE12" i="5" s="1"/>
  <c r="JH12" i="22"/>
  <c r="JF12" i="5" s="1"/>
  <c r="JI12" i="22"/>
  <c r="JG12" i="5" s="1"/>
  <c r="JJ12" i="22"/>
  <c r="JH12" i="5" s="1"/>
  <c r="JK12" i="22"/>
  <c r="JI12" i="5" s="1"/>
  <c r="JL12" i="22"/>
  <c r="JJ12" i="5" s="1"/>
  <c r="JM12" i="22"/>
  <c r="JK12" i="5" s="1"/>
  <c r="JN12" i="22"/>
  <c r="JL12" i="5" s="1"/>
  <c r="JO12" i="22"/>
  <c r="JM12" i="5" s="1"/>
  <c r="JP12" i="22"/>
  <c r="JN12" i="5" s="1"/>
  <c r="JQ12" i="22"/>
  <c r="JO12" i="5" s="1"/>
  <c r="JR12" i="22"/>
  <c r="JP12" i="5" s="1"/>
  <c r="JS12" i="22"/>
  <c r="JQ12" i="5" s="1"/>
  <c r="JT12" i="22"/>
  <c r="JR12" i="5" s="1"/>
  <c r="JU12" i="22"/>
  <c r="JS12" i="5" s="1"/>
  <c r="JV12" i="22"/>
  <c r="JT12" i="5" s="1"/>
  <c r="JW12" i="22"/>
  <c r="JU12" i="5" s="1"/>
  <c r="JX12" i="22"/>
  <c r="JV12" i="5" s="1"/>
  <c r="JY12" i="22"/>
  <c r="JW12" i="5" s="1"/>
  <c r="JZ12" i="22"/>
  <c r="JX12" i="5" s="1"/>
  <c r="KA12" i="22"/>
  <c r="JY12" i="5" s="1"/>
  <c r="KB12" i="22"/>
  <c r="JZ12" i="5" s="1"/>
  <c r="KC12" i="22"/>
  <c r="KA12" i="5" s="1"/>
  <c r="KD12" i="22"/>
  <c r="KB12" i="5" s="1"/>
  <c r="KE12" i="22"/>
  <c r="KC12" i="5" s="1"/>
  <c r="KF12" i="22"/>
  <c r="KD12" i="5" s="1"/>
  <c r="KG12" i="22"/>
  <c r="KE12" i="5" s="1"/>
  <c r="KH12" i="22"/>
  <c r="KF12" i="5" s="1"/>
  <c r="KI12" i="22"/>
  <c r="KG12" i="5" s="1"/>
  <c r="KJ12" i="22"/>
  <c r="KH12" i="5" s="1"/>
  <c r="KK12" i="22"/>
  <c r="KI12" i="5" s="1"/>
  <c r="KL12" i="22"/>
  <c r="KJ12" i="5" s="1"/>
  <c r="KM12" i="22"/>
  <c r="KK12" i="5" s="1"/>
  <c r="KN12" i="22"/>
  <c r="KL12" i="5" s="1"/>
  <c r="KO12" i="22"/>
  <c r="KM12" i="5" s="1"/>
  <c r="KP12" i="22"/>
  <c r="KN12" i="5" s="1"/>
  <c r="KQ12" i="22"/>
  <c r="KO12" i="5" s="1"/>
  <c r="KR12" i="22"/>
  <c r="KP12" i="5" s="1"/>
  <c r="KS12" i="22"/>
  <c r="KQ12" i="5" s="1"/>
  <c r="KT12" i="22"/>
  <c r="KR12" i="5" s="1"/>
  <c r="KU12" i="22"/>
  <c r="KS12" i="5" s="1"/>
  <c r="KV12" i="22"/>
  <c r="KT12" i="5" s="1"/>
  <c r="KW12" i="22"/>
  <c r="KU12" i="5" s="1"/>
  <c r="KX12" i="22"/>
  <c r="KV12" i="5" s="1"/>
  <c r="KY12" i="22"/>
  <c r="KW12" i="5" s="1"/>
  <c r="KZ12" i="22"/>
  <c r="KX12" i="5" s="1"/>
  <c r="LA12" i="22"/>
  <c r="KY12" i="5" s="1"/>
  <c r="LB12" i="22"/>
  <c r="KZ12" i="5" s="1"/>
  <c r="LC12" i="22"/>
  <c r="LA12" i="5" s="1"/>
  <c r="LD12" i="22"/>
  <c r="LB12" i="5" s="1"/>
  <c r="LE12" i="22"/>
  <c r="LC12" i="5" s="1"/>
  <c r="LF12" i="22"/>
  <c r="LD12" i="5" s="1"/>
  <c r="LG12" i="22"/>
  <c r="LE12" i="5" s="1"/>
  <c r="LH12" i="22"/>
  <c r="LF12" i="5" s="1"/>
  <c r="LI12" i="22"/>
  <c r="LG12" i="5" s="1"/>
  <c r="LJ12" i="22"/>
  <c r="LH12" i="5" s="1"/>
  <c r="LK12" i="22"/>
  <c r="LI12" i="5" s="1"/>
  <c r="LL12" i="22"/>
  <c r="LJ12" i="5" s="1"/>
  <c r="LM12" i="22"/>
  <c r="LK12" i="5" s="1"/>
  <c r="LN12" i="22"/>
  <c r="LL12" i="5" s="1"/>
  <c r="LO12" i="22"/>
  <c r="LM12" i="5" s="1"/>
  <c r="LP12" i="22"/>
  <c r="LN12" i="5" s="1"/>
  <c r="LQ12" i="22"/>
  <c r="LO12" i="5" s="1"/>
  <c r="LR12" i="22"/>
  <c r="LP12" i="5" s="1"/>
  <c r="LS12" i="22"/>
  <c r="LQ12" i="5" s="1"/>
  <c r="LT12" i="22"/>
  <c r="LR12" i="5" s="1"/>
  <c r="LU12" i="22"/>
  <c r="LS12" i="5" s="1"/>
  <c r="LV12" i="22"/>
  <c r="LT12" i="5" s="1"/>
  <c r="LW12" i="22"/>
  <c r="LU12" i="5" s="1"/>
  <c r="LX12" i="22"/>
  <c r="LV12" i="5" s="1"/>
  <c r="LY12" i="22"/>
  <c r="LW12" i="5" s="1"/>
  <c r="LZ12" i="22"/>
  <c r="LX12" i="5" s="1"/>
  <c r="MA12" i="22"/>
  <c r="LY12" i="5" s="1"/>
  <c r="MB12" i="22"/>
  <c r="LZ12" i="5" s="1"/>
  <c r="MC12" i="22"/>
  <c r="MA12" i="5" s="1"/>
  <c r="MD12" i="22"/>
  <c r="MB12" i="5" s="1"/>
  <c r="ME12" i="22"/>
  <c r="MC12" i="5" s="1"/>
  <c r="MF12" i="22"/>
  <c r="MD12" i="5" s="1"/>
  <c r="MG12" i="22"/>
  <c r="ME12" i="5" s="1"/>
  <c r="MH12" i="22"/>
  <c r="MF12" i="5" s="1"/>
  <c r="MI12" i="22"/>
  <c r="MG12" i="5" s="1"/>
  <c r="MJ12" i="22"/>
  <c r="MH12" i="5" s="1"/>
  <c r="MK12" i="22"/>
  <c r="MI12" i="5" s="1"/>
  <c r="ML12" i="22"/>
  <c r="MJ12" i="5" s="1"/>
  <c r="MM12" i="22"/>
  <c r="MK12" i="5" s="1"/>
  <c r="MN12" i="22"/>
  <c r="ML12" i="5" s="1"/>
  <c r="MO12" i="22"/>
  <c r="MM12" i="5" s="1"/>
  <c r="MP12" i="22"/>
  <c r="MN12" i="5" s="1"/>
  <c r="MQ12" i="22"/>
  <c r="MO12" i="5" s="1"/>
  <c r="MR12" i="22"/>
  <c r="MP12" i="5" s="1"/>
  <c r="MS12" i="22"/>
  <c r="MQ12" i="5" s="1"/>
  <c r="MT12" i="22"/>
  <c r="MR12" i="5" s="1"/>
  <c r="MU12" i="22"/>
  <c r="MS12" i="5" s="1"/>
  <c r="MV12" i="22"/>
  <c r="MT12" i="5" s="1"/>
  <c r="MW12" i="22"/>
  <c r="MU12" i="5" s="1"/>
  <c r="MX12" i="22"/>
  <c r="MV12" i="5" s="1"/>
  <c r="MY12" i="22"/>
  <c r="MW12" i="5" s="1"/>
  <c r="MZ12" i="22"/>
  <c r="MX12" i="5" s="1"/>
  <c r="NA12" i="22"/>
  <c r="MY12" i="5" s="1"/>
  <c r="NB12" i="22"/>
  <c r="MZ12" i="5" s="1"/>
  <c r="NC12" i="22"/>
  <c r="NA12" i="5" s="1"/>
  <c r="ND12" i="22"/>
  <c r="NB12" i="5" s="1"/>
  <c r="NE12" i="22"/>
  <c r="NC12" i="5" s="1"/>
  <c r="NF12" i="22"/>
  <c r="ND12" i="5" s="1"/>
  <c r="NG12" i="22"/>
  <c r="NE12" i="5" s="1"/>
  <c r="NH12" i="22"/>
  <c r="NF12" i="5" s="1"/>
  <c r="NI12" i="22"/>
  <c r="NG12" i="5" s="1"/>
  <c r="NJ12" i="22"/>
  <c r="NH12" i="5" s="1"/>
  <c r="NK12" i="22"/>
  <c r="NI12" i="5" s="1"/>
  <c r="NL12" i="22"/>
  <c r="NJ12" i="5" s="1"/>
  <c r="NM12" i="22"/>
  <c r="NK12" i="5" s="1"/>
  <c r="NN12" i="22"/>
  <c r="NL12" i="5" s="1"/>
  <c r="NO12" i="22"/>
  <c r="NM12" i="5" s="1"/>
  <c r="NP12" i="22"/>
  <c r="NN12" i="5" s="1"/>
  <c r="NQ12" i="22"/>
  <c r="NO12" i="5" s="1"/>
  <c r="NR12" i="22"/>
  <c r="NP12" i="5" s="1"/>
  <c r="NS12" i="22"/>
  <c r="NQ12" i="5" s="1"/>
  <c r="NT12" i="22"/>
  <c r="NR12" i="5" s="1"/>
  <c r="NU12" i="22"/>
  <c r="NS12" i="5" s="1"/>
  <c r="NV12" i="22"/>
  <c r="NT12" i="5" s="1"/>
  <c r="NW12" i="22"/>
  <c r="NU12" i="5" s="1"/>
  <c r="NX12" i="22"/>
  <c r="NV12" i="5" s="1"/>
  <c r="NY12" i="22"/>
  <c r="NW12" i="5" s="1"/>
  <c r="NZ12" i="22"/>
  <c r="OA12" i="22"/>
  <c r="OB12" i="22"/>
  <c r="OC12" i="22"/>
  <c r="OD12" i="22"/>
  <c r="OE12" i="22"/>
  <c r="OF12" i="22"/>
  <c r="OG12" i="22"/>
  <c r="OH12" i="22"/>
  <c r="OI12" i="22"/>
  <c r="OJ12" i="22"/>
  <c r="OK12" i="22"/>
  <c r="OL12" i="22"/>
  <c r="OM12" i="22"/>
  <c r="ON12" i="22"/>
  <c r="OO12" i="22"/>
  <c r="OP12" i="22"/>
  <c r="OQ12" i="22"/>
  <c r="OR12" i="22"/>
  <c r="OS12" i="22"/>
  <c r="OT12" i="22"/>
  <c r="OU12" i="22"/>
  <c r="OV12" i="22"/>
  <c r="OW12" i="22"/>
  <c r="OX12" i="22"/>
  <c r="OY12" i="22"/>
  <c r="OZ12" i="22"/>
  <c r="PA12" i="22"/>
  <c r="PB12" i="22"/>
  <c r="PC12" i="22"/>
  <c r="PD12" i="22"/>
  <c r="PE12" i="22"/>
  <c r="PF12" i="22"/>
  <c r="PG12" i="22"/>
  <c r="PH12" i="22"/>
  <c r="PI12" i="22"/>
  <c r="PJ12" i="22"/>
  <c r="PK12" i="22"/>
  <c r="PL12" i="22"/>
  <c r="PM12" i="22"/>
  <c r="PN12" i="22"/>
  <c r="PO12" i="22"/>
  <c r="PP12" i="22"/>
  <c r="PQ12" i="22"/>
  <c r="PR12" i="22"/>
  <c r="PS12" i="22"/>
  <c r="PT12" i="22"/>
  <c r="PU12" i="22"/>
  <c r="PV12" i="22"/>
  <c r="PW12" i="22"/>
  <c r="PX12" i="22"/>
  <c r="PY12" i="22"/>
  <c r="PZ12" i="22"/>
  <c r="QA12" i="22"/>
  <c r="QB12" i="22"/>
  <c r="QC12" i="22"/>
  <c r="QD12" i="22"/>
  <c r="QE12" i="22"/>
  <c r="QF12" i="22"/>
  <c r="QG12" i="22"/>
  <c r="QH12" i="22"/>
  <c r="QI12" i="22"/>
  <c r="QJ12" i="22"/>
  <c r="QK12" i="22"/>
  <c r="QL12" i="22"/>
  <c r="QM12" i="22"/>
  <c r="QN12" i="22"/>
  <c r="QO12" i="22"/>
  <c r="QP12" i="22"/>
  <c r="QQ12" i="22"/>
  <c r="QR12" i="22"/>
  <c r="QS12" i="22"/>
  <c r="QT12" i="22"/>
  <c r="QU12" i="22"/>
  <c r="QV12" i="22"/>
  <c r="QW12" i="22"/>
  <c r="QX12" i="22"/>
  <c r="QY12" i="22"/>
  <c r="QZ12" i="22"/>
  <c r="RA12" i="22"/>
  <c r="RB12" i="22"/>
  <c r="RC12" i="22"/>
  <c r="RD12" i="22"/>
  <c r="RE12" i="22"/>
  <c r="RF12" i="22"/>
  <c r="RG12" i="22"/>
  <c r="RH12" i="22"/>
  <c r="RI12" i="22"/>
  <c r="RJ12" i="22"/>
  <c r="RK12" i="22"/>
  <c r="RL12" i="22"/>
  <c r="RM12" i="22"/>
  <c r="RN12" i="22"/>
  <c r="RO12" i="22"/>
  <c r="RP12" i="22"/>
  <c r="RQ12" i="22"/>
  <c r="RR12" i="22"/>
  <c r="RS12" i="22"/>
  <c r="RT12" i="22"/>
  <c r="RU12" i="22"/>
  <c r="RV12" i="22"/>
  <c r="RW12" i="22"/>
  <c r="RX12" i="22"/>
  <c r="RY12" i="22"/>
  <c r="RZ12" i="22"/>
  <c r="SA12" i="22"/>
  <c r="SB12" i="22"/>
  <c r="SC12" i="22"/>
  <c r="SD12" i="22"/>
  <c r="SE12" i="22"/>
  <c r="SF12" i="22"/>
  <c r="SG12" i="22"/>
  <c r="SH12" i="22"/>
  <c r="SI12" i="22"/>
  <c r="SJ12" i="22"/>
  <c r="SK12" i="22"/>
  <c r="SL12" i="22"/>
  <c r="SM12" i="22"/>
  <c r="SN12" i="22"/>
  <c r="SO12" i="22"/>
  <c r="SP12" i="22"/>
  <c r="F2" i="22"/>
  <c r="D2" i="5" s="1"/>
  <c r="G2" i="22"/>
  <c r="E2" i="5" s="1"/>
  <c r="H2" i="22"/>
  <c r="F2" i="5" s="1"/>
  <c r="I2" i="22"/>
  <c r="G2" i="5" s="1"/>
  <c r="J2" i="22"/>
  <c r="H2" i="5" s="1"/>
  <c r="K2" i="22"/>
  <c r="I2" i="5" s="1"/>
  <c r="L2" i="22"/>
  <c r="J2" i="5" s="1"/>
  <c r="M2" i="22"/>
  <c r="K2" i="5" s="1"/>
  <c r="N2" i="22"/>
  <c r="L2" i="5" s="1"/>
  <c r="O2" i="22"/>
  <c r="M2" i="5" s="1"/>
  <c r="P2" i="22"/>
  <c r="N2" i="5" s="1"/>
  <c r="Q2" i="22"/>
  <c r="O2" i="5" s="1"/>
  <c r="R2" i="22"/>
  <c r="P2" i="5" s="1"/>
  <c r="S2" i="22"/>
  <c r="Q2" i="5" s="1"/>
  <c r="T2" i="22"/>
  <c r="R2" i="5" s="1"/>
  <c r="U2" i="22"/>
  <c r="S2" i="5" s="1"/>
  <c r="AC7" i="1" s="1"/>
  <c r="V2" i="22"/>
  <c r="T2" i="5" s="1"/>
  <c r="AD7" i="1" s="1"/>
  <c r="F3" i="22"/>
  <c r="D3" i="5" s="1"/>
  <c r="G3" i="22"/>
  <c r="E3" i="5" s="1"/>
  <c r="H3" i="22"/>
  <c r="F3" i="5" s="1"/>
  <c r="I3" i="22"/>
  <c r="G3" i="5" s="1"/>
  <c r="J3" i="22"/>
  <c r="H3" i="5" s="1"/>
  <c r="K3" i="22"/>
  <c r="I3" i="5" s="1"/>
  <c r="L3" i="22"/>
  <c r="J3" i="5" s="1"/>
  <c r="M3" i="22"/>
  <c r="K3" i="5" s="1"/>
  <c r="N3" i="22"/>
  <c r="L3" i="5" s="1"/>
  <c r="O3" i="22"/>
  <c r="M3" i="5" s="1"/>
  <c r="P3" i="22"/>
  <c r="N3" i="5" s="1"/>
  <c r="Q3" i="22"/>
  <c r="O3" i="5" s="1"/>
  <c r="R3" i="22"/>
  <c r="P3" i="5" s="1"/>
  <c r="S3" i="22"/>
  <c r="Q3" i="5" s="1"/>
  <c r="T3" i="22"/>
  <c r="R3" i="5" s="1"/>
  <c r="U3" i="22"/>
  <c r="S3" i="5" s="1"/>
  <c r="AC8" i="1" s="1"/>
  <c r="V3" i="22"/>
  <c r="T3" i="5" s="1"/>
  <c r="AD8" i="1" s="1"/>
  <c r="F4" i="22"/>
  <c r="D4" i="5" s="1"/>
  <c r="G4" i="22"/>
  <c r="E4" i="5" s="1"/>
  <c r="H4" i="22"/>
  <c r="F4" i="5" s="1"/>
  <c r="I4" i="22"/>
  <c r="G4" i="5" s="1"/>
  <c r="J4" i="22"/>
  <c r="H4" i="5" s="1"/>
  <c r="K4" i="22"/>
  <c r="I4" i="5" s="1"/>
  <c r="L4" i="22"/>
  <c r="J4" i="5" s="1"/>
  <c r="M4" i="22"/>
  <c r="K4" i="5" s="1"/>
  <c r="N4" i="22"/>
  <c r="L4" i="5" s="1"/>
  <c r="O4" i="22"/>
  <c r="M4" i="5" s="1"/>
  <c r="P4" i="22"/>
  <c r="N4" i="5" s="1"/>
  <c r="Q4" i="22"/>
  <c r="O4" i="5" s="1"/>
  <c r="R4" i="22"/>
  <c r="P4" i="5" s="1"/>
  <c r="S4" i="22"/>
  <c r="Q4" i="5" s="1"/>
  <c r="T4" i="22"/>
  <c r="R4" i="5" s="1"/>
  <c r="U4" i="22"/>
  <c r="S4" i="5" s="1"/>
  <c r="AC9" i="1" s="1"/>
  <c r="V4" i="22"/>
  <c r="T4" i="5" s="1"/>
  <c r="AD9" i="1" s="1"/>
  <c r="F5" i="22"/>
  <c r="D5" i="5" s="1"/>
  <c r="G5" i="22"/>
  <c r="E5" i="5" s="1"/>
  <c r="H5" i="22"/>
  <c r="F5" i="5" s="1"/>
  <c r="I5" i="22"/>
  <c r="G5" i="5" s="1"/>
  <c r="J5" i="22"/>
  <c r="H5" i="5" s="1"/>
  <c r="K5" i="22"/>
  <c r="I5" i="5" s="1"/>
  <c r="L5" i="22"/>
  <c r="J5" i="5" s="1"/>
  <c r="M5" i="22"/>
  <c r="K5" i="5" s="1"/>
  <c r="N5" i="22"/>
  <c r="L5" i="5" s="1"/>
  <c r="O5" i="22"/>
  <c r="M5" i="5" s="1"/>
  <c r="P5" i="22"/>
  <c r="N5" i="5" s="1"/>
  <c r="Q5" i="22"/>
  <c r="O5" i="5" s="1"/>
  <c r="R5" i="22"/>
  <c r="P5" i="5" s="1"/>
  <c r="S5" i="22"/>
  <c r="Q5" i="5" s="1"/>
  <c r="T5" i="22"/>
  <c r="R5" i="5" s="1"/>
  <c r="U5" i="22"/>
  <c r="S5" i="5" s="1"/>
  <c r="AC10" i="1" s="1"/>
  <c r="V5" i="22"/>
  <c r="T5" i="5" s="1"/>
  <c r="AD10" i="1" s="1"/>
  <c r="F6" i="22"/>
  <c r="D6" i="5" s="1"/>
  <c r="G6" i="22"/>
  <c r="E6" i="5" s="1"/>
  <c r="H6" i="22"/>
  <c r="F6" i="5" s="1"/>
  <c r="I6" i="22"/>
  <c r="G6" i="5" s="1"/>
  <c r="J6" i="22"/>
  <c r="H6" i="5" s="1"/>
  <c r="K6" i="22"/>
  <c r="I6" i="5" s="1"/>
  <c r="L6" i="22"/>
  <c r="J6" i="5" s="1"/>
  <c r="M6" i="22"/>
  <c r="K6" i="5" s="1"/>
  <c r="N6" i="22"/>
  <c r="L6" i="5" s="1"/>
  <c r="O6" i="22"/>
  <c r="M6" i="5" s="1"/>
  <c r="P6" i="22"/>
  <c r="N6" i="5" s="1"/>
  <c r="Q6" i="22"/>
  <c r="O6" i="5" s="1"/>
  <c r="R6" i="22"/>
  <c r="P6" i="5" s="1"/>
  <c r="S6" i="22"/>
  <c r="Q6" i="5" s="1"/>
  <c r="T6" i="22"/>
  <c r="R6" i="5" s="1"/>
  <c r="U6" i="22"/>
  <c r="S6" i="5" s="1"/>
  <c r="AC11" i="1" s="1"/>
  <c r="V6" i="22"/>
  <c r="T6" i="5" s="1"/>
  <c r="AD11" i="1" s="1"/>
  <c r="F7" i="22"/>
  <c r="D7" i="5" s="1"/>
  <c r="G7" i="22"/>
  <c r="E7" i="5" s="1"/>
  <c r="H7" i="22"/>
  <c r="F7" i="5" s="1"/>
  <c r="I7" i="22"/>
  <c r="G7" i="5" s="1"/>
  <c r="J7" i="22"/>
  <c r="H7" i="5" s="1"/>
  <c r="K7" i="22"/>
  <c r="I7" i="5" s="1"/>
  <c r="L7" i="22"/>
  <c r="J7" i="5" s="1"/>
  <c r="M7" i="22"/>
  <c r="K7" i="5" s="1"/>
  <c r="N7" i="22"/>
  <c r="L7" i="5" s="1"/>
  <c r="O7" i="22"/>
  <c r="M7" i="5" s="1"/>
  <c r="P7" i="22"/>
  <c r="N7" i="5" s="1"/>
  <c r="Q7" i="22"/>
  <c r="O7" i="5" s="1"/>
  <c r="R7" i="22"/>
  <c r="P7" i="5" s="1"/>
  <c r="S7" i="22"/>
  <c r="Q7" i="5" s="1"/>
  <c r="T7" i="22"/>
  <c r="R7" i="5" s="1"/>
  <c r="U7" i="22"/>
  <c r="S7" i="5" s="1"/>
  <c r="AC12" i="1" s="1"/>
  <c r="V7" i="22"/>
  <c r="T7" i="5" s="1"/>
  <c r="AD12" i="1" s="1"/>
  <c r="F8" i="22"/>
  <c r="D8" i="5" s="1"/>
  <c r="G8" i="22"/>
  <c r="E8" i="5" s="1"/>
  <c r="H8" i="22"/>
  <c r="F8" i="5" s="1"/>
  <c r="I8" i="22"/>
  <c r="G8" i="5" s="1"/>
  <c r="J8" i="22"/>
  <c r="H8" i="5" s="1"/>
  <c r="K8" i="22"/>
  <c r="I8" i="5" s="1"/>
  <c r="L8" i="22"/>
  <c r="J8" i="5" s="1"/>
  <c r="M8" i="22"/>
  <c r="K8" i="5" s="1"/>
  <c r="N8" i="22"/>
  <c r="L8" i="5" s="1"/>
  <c r="O8" i="22"/>
  <c r="M8" i="5" s="1"/>
  <c r="P8" i="22"/>
  <c r="N8" i="5" s="1"/>
  <c r="Q8" i="22"/>
  <c r="O8" i="5" s="1"/>
  <c r="R8" i="22"/>
  <c r="P8" i="5" s="1"/>
  <c r="S8" i="22"/>
  <c r="Q8" i="5" s="1"/>
  <c r="T8" i="22"/>
  <c r="R8" i="5" s="1"/>
  <c r="U8" i="22"/>
  <c r="S8" i="5" s="1"/>
  <c r="AC13" i="1" s="1"/>
  <c r="V8" i="22"/>
  <c r="T8" i="5" s="1"/>
  <c r="AD13" i="1" s="1"/>
  <c r="F9" i="22"/>
  <c r="D9" i="5" s="1"/>
  <c r="G9" i="22"/>
  <c r="E9" i="5" s="1"/>
  <c r="H9" i="22"/>
  <c r="F9" i="5" s="1"/>
  <c r="I9" i="22"/>
  <c r="G9" i="5" s="1"/>
  <c r="J9" i="22"/>
  <c r="H9" i="5" s="1"/>
  <c r="K9" i="22"/>
  <c r="I9" i="5" s="1"/>
  <c r="L9" i="22"/>
  <c r="J9" i="5" s="1"/>
  <c r="M9" i="22"/>
  <c r="K9" i="5" s="1"/>
  <c r="N9" i="22"/>
  <c r="L9" i="5" s="1"/>
  <c r="O9" i="22"/>
  <c r="M9" i="5" s="1"/>
  <c r="P9" i="22"/>
  <c r="N9" i="5" s="1"/>
  <c r="Q9" i="22"/>
  <c r="O9" i="5" s="1"/>
  <c r="R9" i="22"/>
  <c r="P9" i="5" s="1"/>
  <c r="S9" i="22"/>
  <c r="Q9" i="5" s="1"/>
  <c r="T9" i="22"/>
  <c r="R9" i="5" s="1"/>
  <c r="U9" i="22"/>
  <c r="S9" i="5" s="1"/>
  <c r="AC14" i="1" s="1"/>
  <c r="V9" i="22"/>
  <c r="T9" i="5" s="1"/>
  <c r="AD14" i="1" s="1"/>
  <c r="F10" i="22"/>
  <c r="D10" i="5" s="1"/>
  <c r="G10" i="22"/>
  <c r="E10" i="5" s="1"/>
  <c r="H10" i="22"/>
  <c r="F10" i="5" s="1"/>
  <c r="I10" i="22"/>
  <c r="G10" i="5" s="1"/>
  <c r="J10" i="22"/>
  <c r="H10" i="5" s="1"/>
  <c r="K10" i="22"/>
  <c r="I10" i="5" s="1"/>
  <c r="L10" i="22"/>
  <c r="J10" i="5" s="1"/>
  <c r="M10" i="22"/>
  <c r="K10" i="5" s="1"/>
  <c r="N10" i="22"/>
  <c r="L10" i="5" s="1"/>
  <c r="O10" i="22"/>
  <c r="M10" i="5" s="1"/>
  <c r="P10" i="22"/>
  <c r="N10" i="5" s="1"/>
  <c r="Q10" i="22"/>
  <c r="O10" i="5" s="1"/>
  <c r="R10" i="22"/>
  <c r="P10" i="5" s="1"/>
  <c r="S10" i="22"/>
  <c r="Q10" i="5" s="1"/>
  <c r="T10" i="22"/>
  <c r="R10" i="5" s="1"/>
  <c r="U10" i="22"/>
  <c r="S10" i="5" s="1"/>
  <c r="AC15" i="1" s="1"/>
  <c r="V10" i="22"/>
  <c r="T10" i="5" s="1"/>
  <c r="AD15" i="1" s="1"/>
  <c r="F11" i="22"/>
  <c r="D11" i="5" s="1"/>
  <c r="G11" i="22"/>
  <c r="E11" i="5" s="1"/>
  <c r="H11" i="22"/>
  <c r="F11" i="5" s="1"/>
  <c r="I11" i="22"/>
  <c r="G11" i="5" s="1"/>
  <c r="J11" i="22"/>
  <c r="H11" i="5" s="1"/>
  <c r="K11" i="22"/>
  <c r="I11" i="5" s="1"/>
  <c r="L11" i="22"/>
  <c r="J11" i="5" s="1"/>
  <c r="M11" i="22"/>
  <c r="K11" i="5" s="1"/>
  <c r="N11" i="22"/>
  <c r="L11" i="5" s="1"/>
  <c r="O11" i="22"/>
  <c r="M11" i="5" s="1"/>
  <c r="P11" i="22"/>
  <c r="N11" i="5" s="1"/>
  <c r="Q11" i="22"/>
  <c r="O11" i="5" s="1"/>
  <c r="R11" i="22"/>
  <c r="P11" i="5" s="1"/>
  <c r="S11" i="22"/>
  <c r="Q11" i="5" s="1"/>
  <c r="T11" i="22"/>
  <c r="R11" i="5" s="1"/>
  <c r="U11" i="22"/>
  <c r="S11" i="5" s="1"/>
  <c r="AC16" i="1" s="1"/>
  <c r="V11" i="22"/>
  <c r="T11" i="5" s="1"/>
  <c r="AD16" i="1" s="1"/>
  <c r="F12" i="22"/>
  <c r="D12" i="5" s="1"/>
  <c r="G12" i="22"/>
  <c r="E12" i="5" s="1"/>
  <c r="H12" i="22"/>
  <c r="F12" i="5" s="1"/>
  <c r="I12" i="22"/>
  <c r="G12" i="5" s="1"/>
  <c r="J12" i="22"/>
  <c r="H12" i="5" s="1"/>
  <c r="K12" i="22"/>
  <c r="I12" i="5" s="1"/>
  <c r="L12" i="22"/>
  <c r="J12" i="5" s="1"/>
  <c r="M12" i="22"/>
  <c r="K12" i="5" s="1"/>
  <c r="N12" i="22"/>
  <c r="L12" i="5" s="1"/>
  <c r="O12" i="22"/>
  <c r="M12" i="5" s="1"/>
  <c r="P12" i="22"/>
  <c r="N12" i="5" s="1"/>
  <c r="Q12" i="22"/>
  <c r="O12" i="5" s="1"/>
  <c r="R12" i="22"/>
  <c r="P12" i="5" s="1"/>
  <c r="S12" i="22"/>
  <c r="Q12" i="5" s="1"/>
  <c r="T12" i="22"/>
  <c r="R12" i="5" s="1"/>
  <c r="U12" i="22"/>
  <c r="S12" i="5" s="1"/>
  <c r="AC17" i="1" s="1"/>
  <c r="V12" i="22"/>
  <c r="T12" i="5" s="1"/>
  <c r="AD17" i="1" s="1"/>
  <c r="E2" i="22"/>
  <c r="C2" i="5" s="1"/>
  <c r="E3" i="22"/>
  <c r="C3" i="5" s="1"/>
  <c r="E4" i="22"/>
  <c r="C4" i="5" s="1"/>
  <c r="E5" i="22"/>
  <c r="C5" i="5" s="1"/>
  <c r="E6" i="22"/>
  <c r="C6" i="5" s="1"/>
  <c r="E7" i="22"/>
  <c r="C7" i="5" s="1"/>
  <c r="E8" i="22"/>
  <c r="C8" i="5" s="1"/>
  <c r="E9" i="22"/>
  <c r="C9" i="5" s="1"/>
  <c r="E10" i="22"/>
  <c r="C10" i="5" s="1"/>
  <c r="E11" i="22"/>
  <c r="C11" i="5" s="1"/>
  <c r="E12" i="22"/>
  <c r="C12" i="5" s="1"/>
  <c r="D12" i="22"/>
  <c r="B12" i="5" s="1"/>
  <c r="D11" i="22"/>
  <c r="B11" i="5" s="1"/>
  <c r="D10" i="22"/>
  <c r="B10" i="5" s="1"/>
  <c r="D9" i="22"/>
  <c r="B9" i="5" s="1"/>
  <c r="D8" i="22"/>
  <c r="B8" i="5" s="1"/>
  <c r="D7" i="22"/>
  <c r="B7" i="5" s="1"/>
  <c r="D6" i="22"/>
  <c r="B6" i="5" s="1"/>
  <c r="D5" i="22"/>
  <c r="B5" i="5" s="1"/>
  <c r="D4" i="22"/>
  <c r="B4" i="5" s="1"/>
  <c r="D3" i="22"/>
  <c r="B3" i="5" s="1"/>
  <c r="D2" i="22"/>
  <c r="B2" i="5" s="1"/>
  <c r="B3" i="22"/>
  <c r="B4" i="22"/>
  <c r="B5" i="22"/>
  <c r="B6" i="22"/>
  <c r="B7" i="22"/>
  <c r="B8" i="22"/>
  <c r="B9" i="22"/>
  <c r="B10" i="22"/>
  <c r="B11" i="22"/>
  <c r="B12" i="22"/>
  <c r="B2"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8" i="22"/>
  <c r="F8" i="21"/>
  <c r="F7" i="21"/>
  <c r="F6" i="21"/>
  <c r="F5" i="21"/>
  <c r="F4" i="21"/>
  <c r="F3" i="21"/>
  <c r="F2" i="21"/>
  <c r="F3" i="20"/>
  <c r="C16" i="14" s="1"/>
  <c r="F4" i="20"/>
  <c r="C12" i="14" s="1"/>
  <c r="F5" i="20"/>
  <c r="C6" i="14" s="1"/>
  <c r="F6" i="20"/>
  <c r="C7" i="14" s="1"/>
  <c r="F7" i="20"/>
  <c r="C8" i="14" s="1"/>
  <c r="F8" i="20"/>
  <c r="C9" i="14" s="1"/>
  <c r="F9" i="20"/>
  <c r="C10" i="14" s="1"/>
  <c r="F2" i="20"/>
  <c r="C13" i="14" s="1"/>
  <c r="P9" i="20"/>
  <c r="O9" i="20"/>
  <c r="N9" i="20"/>
  <c r="M9" i="20"/>
  <c r="L9" i="20"/>
  <c r="K9" i="20"/>
  <c r="J9" i="20"/>
  <c r="I9" i="20"/>
  <c r="H9" i="20"/>
  <c r="P8" i="20"/>
  <c r="O8" i="20"/>
  <c r="N8" i="20"/>
  <c r="M8" i="20"/>
  <c r="L8" i="20"/>
  <c r="K8" i="20"/>
  <c r="J8" i="20"/>
  <c r="I8" i="20"/>
  <c r="H8" i="20"/>
  <c r="P7" i="20"/>
  <c r="O7" i="20"/>
  <c r="N7" i="20"/>
  <c r="M7" i="20"/>
  <c r="L7" i="20"/>
  <c r="K7" i="20"/>
  <c r="J7" i="20"/>
  <c r="I7" i="20"/>
  <c r="H7" i="20"/>
  <c r="P6" i="20"/>
  <c r="O6" i="20"/>
  <c r="N6" i="20"/>
  <c r="M6" i="20"/>
  <c r="L6" i="20"/>
  <c r="K6" i="20"/>
  <c r="J6" i="20"/>
  <c r="I6" i="20"/>
  <c r="H6" i="20"/>
  <c r="P5" i="20"/>
  <c r="O5" i="20"/>
  <c r="N5" i="20"/>
  <c r="M5" i="20"/>
  <c r="L5" i="20"/>
  <c r="K5" i="20"/>
  <c r="J5" i="20"/>
  <c r="I5" i="20"/>
  <c r="H5" i="20"/>
  <c r="P4" i="20"/>
  <c r="O4" i="20"/>
  <c r="N4" i="20"/>
  <c r="M4" i="20"/>
  <c r="L4" i="20"/>
  <c r="K4" i="20"/>
  <c r="J4" i="20"/>
  <c r="I4" i="20"/>
  <c r="H4" i="20"/>
  <c r="P3" i="20"/>
  <c r="O3" i="20"/>
  <c r="N3" i="20"/>
  <c r="M3" i="20"/>
  <c r="L3" i="20"/>
  <c r="K3" i="20"/>
  <c r="J3" i="20"/>
  <c r="I3" i="20"/>
  <c r="H3" i="20"/>
  <c r="P2" i="20"/>
  <c r="O2" i="20"/>
  <c r="N2" i="20"/>
  <c r="M2" i="20"/>
  <c r="L2" i="20"/>
  <c r="K2" i="20"/>
  <c r="J2" i="20"/>
  <c r="I2" i="20"/>
  <c r="H2" i="20"/>
  <c r="P8" i="21"/>
  <c r="O8" i="21"/>
  <c r="N8" i="21"/>
  <c r="M8" i="21"/>
  <c r="L8" i="21"/>
  <c r="K8" i="21"/>
  <c r="J8" i="21"/>
  <c r="I8" i="21"/>
  <c r="H8" i="21"/>
  <c r="P7" i="21"/>
  <c r="O7" i="21"/>
  <c r="N7" i="21"/>
  <c r="M7" i="21"/>
  <c r="L7" i="21"/>
  <c r="K7" i="21"/>
  <c r="J7" i="21"/>
  <c r="I7" i="21"/>
  <c r="H7" i="21"/>
  <c r="P6" i="21"/>
  <c r="O6" i="21"/>
  <c r="N6" i="21"/>
  <c r="M6" i="21"/>
  <c r="L6" i="21"/>
  <c r="K6" i="21"/>
  <c r="J6" i="21"/>
  <c r="I6" i="21"/>
  <c r="H6" i="21"/>
  <c r="P5" i="21"/>
  <c r="O5" i="21"/>
  <c r="N5" i="21"/>
  <c r="M5" i="21"/>
  <c r="L5" i="21"/>
  <c r="K5" i="21"/>
  <c r="J5" i="21"/>
  <c r="I5" i="21"/>
  <c r="H5" i="21"/>
  <c r="P4" i="21"/>
  <c r="O4" i="21"/>
  <c r="N4" i="21"/>
  <c r="M4" i="21"/>
  <c r="L4" i="21"/>
  <c r="K4" i="21"/>
  <c r="J4" i="21"/>
  <c r="I4" i="21"/>
  <c r="H4" i="21"/>
  <c r="P3" i="21"/>
  <c r="O3" i="21"/>
  <c r="N3" i="21"/>
  <c r="M3" i="21"/>
  <c r="L3" i="21"/>
  <c r="K3" i="21"/>
  <c r="J3" i="21"/>
  <c r="I3" i="21"/>
  <c r="H3" i="21"/>
  <c r="P2" i="21"/>
  <c r="O2" i="21"/>
  <c r="N2" i="21"/>
  <c r="M2" i="21"/>
  <c r="L2" i="21"/>
  <c r="K2" i="21"/>
  <c r="J2" i="21"/>
  <c r="I2" i="21"/>
  <c r="H2" i="21"/>
  <c r="OS8" i="1" l="1"/>
  <c r="OS9" i="1"/>
  <c r="OS10" i="1"/>
  <c r="OS11" i="1"/>
  <c r="OS12" i="1"/>
  <c r="OS13" i="1"/>
  <c r="OS14" i="1"/>
  <c r="OS15" i="1"/>
  <c r="OS16" i="1"/>
  <c r="OS17" i="1"/>
  <c r="OS7" i="1"/>
  <c r="OU21" i="1"/>
  <c r="OV21" i="1"/>
  <c r="OW21" i="1"/>
  <c r="OT21" i="1"/>
  <c r="OX6" i="1"/>
  <c r="OO6" i="1"/>
  <c r="ON21" i="1"/>
  <c r="OM21" i="1"/>
  <c r="OL21" i="1"/>
  <c r="OK21" i="1"/>
  <c r="OJ8" i="1"/>
  <c r="OJ9" i="1"/>
  <c r="OJ10" i="1"/>
  <c r="OJ11" i="1"/>
  <c r="OJ12" i="1"/>
  <c r="OJ13" i="1"/>
  <c r="OJ14" i="1"/>
  <c r="OJ15" i="1"/>
  <c r="OJ16" i="1"/>
  <c r="OJ17" i="1"/>
  <c r="OJ7" i="1"/>
  <c r="I34" i="15" l="1"/>
  <c r="J34" i="15"/>
  <c r="K34" i="15"/>
  <c r="L34" i="15"/>
  <c r="M34" i="15"/>
  <c r="N34" i="15"/>
  <c r="O34" i="15"/>
  <c r="P34" i="15"/>
  <c r="Q34" i="15"/>
  <c r="H34" i="15"/>
  <c r="Q36" i="15"/>
  <c r="I33" i="15"/>
  <c r="J33" i="15"/>
  <c r="K33" i="15"/>
  <c r="L33" i="15"/>
  <c r="M33" i="15"/>
  <c r="N33" i="15"/>
  <c r="O33" i="15"/>
  <c r="P33" i="15"/>
  <c r="Q33" i="15"/>
  <c r="H33" i="15"/>
  <c r="L53" i="13" l="1"/>
  <c r="C53" i="13"/>
  <c r="M57" i="13"/>
  <c r="C57" i="13"/>
  <c r="D57" i="13"/>
  <c r="E57" i="13"/>
  <c r="F57" i="13"/>
  <c r="G57" i="13"/>
  <c r="H57" i="13"/>
  <c r="I57" i="13"/>
  <c r="J57" i="13"/>
  <c r="K57" i="13"/>
  <c r="L57" i="13"/>
  <c r="W47" i="8" l="1"/>
  <c r="W30" i="8"/>
  <c r="W31" i="8"/>
  <c r="W32" i="8"/>
  <c r="W33" i="8"/>
  <c r="W34" i="8"/>
  <c r="W35" i="8"/>
  <c r="W36" i="8"/>
  <c r="W37" i="8"/>
  <c r="W38" i="8"/>
  <c r="W39" i="8"/>
  <c r="W40" i="8"/>
  <c r="W41" i="8"/>
  <c r="W42" i="8"/>
  <c r="W43" i="8"/>
  <c r="W44" i="8"/>
  <c r="W45" i="8"/>
  <c r="W46" i="8"/>
  <c r="W29" i="8"/>
  <c r="D6" i="14" l="1"/>
  <c r="N38" i="13" l="1"/>
  <c r="P54" i="13"/>
  <c r="Q54" i="13"/>
  <c r="R54" i="13"/>
  <c r="S54" i="13"/>
  <c r="T54" i="13"/>
  <c r="P51" i="13"/>
  <c r="Q51" i="13"/>
  <c r="R51" i="13"/>
  <c r="S51" i="13"/>
  <c r="T51" i="13"/>
  <c r="P52" i="13"/>
  <c r="Q52" i="13"/>
  <c r="R52" i="13"/>
  <c r="S52" i="13"/>
  <c r="T52" i="13"/>
  <c r="P53" i="13"/>
  <c r="Q53" i="13"/>
  <c r="R53" i="13"/>
  <c r="S53" i="13"/>
  <c r="T53" i="13"/>
  <c r="T50" i="13"/>
  <c r="S50" i="13"/>
  <c r="R50" i="13"/>
  <c r="Q50" i="13"/>
  <c r="P50" i="13"/>
  <c r="R16" i="14"/>
  <c r="R13" i="14"/>
  <c r="R12" i="14"/>
  <c r="R10" i="14"/>
  <c r="R9" i="14"/>
  <c r="R8" i="14"/>
  <c r="R7" i="14"/>
  <c r="R6" i="14"/>
  <c r="D10" i="14"/>
  <c r="D46" i="13"/>
  <c r="E46" i="13"/>
  <c r="F46" i="13"/>
  <c r="G46" i="13"/>
  <c r="H46" i="13"/>
  <c r="I46" i="13"/>
  <c r="J46" i="13"/>
  <c r="K46" i="13"/>
  <c r="L46" i="13"/>
  <c r="C46" i="13"/>
  <c r="D44" i="13"/>
  <c r="E44" i="13"/>
  <c r="F44" i="13"/>
  <c r="G44" i="13"/>
  <c r="H44" i="13"/>
  <c r="I44" i="13"/>
  <c r="J44" i="13"/>
  <c r="K44" i="13"/>
  <c r="L44" i="13"/>
  <c r="D45" i="13"/>
  <c r="E45" i="13"/>
  <c r="F45" i="13"/>
  <c r="G45" i="13"/>
  <c r="H45" i="13"/>
  <c r="I45" i="13"/>
  <c r="J45" i="13"/>
  <c r="K45" i="13"/>
  <c r="L45" i="13"/>
  <c r="C45" i="13"/>
  <c r="C44" i="13"/>
  <c r="D42" i="13"/>
  <c r="E42" i="13"/>
  <c r="F42" i="13"/>
  <c r="G42" i="13"/>
  <c r="H42" i="13"/>
  <c r="I42" i="13"/>
  <c r="J42" i="13"/>
  <c r="K42" i="13"/>
  <c r="L42" i="13"/>
  <c r="M42" i="13"/>
  <c r="C42" i="13"/>
  <c r="F28" i="14"/>
  <c r="G28" i="14"/>
  <c r="H28" i="14"/>
  <c r="I28" i="14"/>
  <c r="J28" i="14"/>
  <c r="K28" i="14"/>
  <c r="L28" i="14"/>
  <c r="M28" i="14"/>
  <c r="N28" i="14"/>
  <c r="O28" i="14"/>
  <c r="E28" i="14"/>
  <c r="D28" i="14"/>
  <c r="J53" i="13"/>
  <c r="D52" i="13"/>
  <c r="E52" i="13"/>
  <c r="F52" i="13"/>
  <c r="G52" i="13"/>
  <c r="H52" i="13"/>
  <c r="I52" i="13"/>
  <c r="J52" i="13"/>
  <c r="K52" i="13"/>
  <c r="L52" i="13"/>
  <c r="M52" i="13"/>
  <c r="C52" i="13"/>
  <c r="D50" i="13"/>
  <c r="E50" i="13"/>
  <c r="F50" i="13"/>
  <c r="G50" i="13"/>
  <c r="H50" i="13"/>
  <c r="I50" i="13"/>
  <c r="J50" i="13"/>
  <c r="K50" i="13"/>
  <c r="L50" i="13"/>
  <c r="M50" i="13"/>
  <c r="D51" i="13"/>
  <c r="E51" i="13"/>
  <c r="E53" i="13" s="1"/>
  <c r="F51" i="13"/>
  <c r="F53" i="13" s="1"/>
  <c r="G51" i="13"/>
  <c r="G53" i="13" s="1"/>
  <c r="H51" i="13"/>
  <c r="I51" i="13"/>
  <c r="J51" i="13"/>
  <c r="K51" i="13"/>
  <c r="K53" i="13" s="1"/>
  <c r="L51" i="13"/>
  <c r="M51" i="13"/>
  <c r="M53" i="13" s="1"/>
  <c r="C51" i="13"/>
  <c r="C50" i="13"/>
  <c r="F29" i="14"/>
  <c r="G29" i="14"/>
  <c r="H29" i="14"/>
  <c r="I29" i="14"/>
  <c r="J29" i="14"/>
  <c r="K29" i="14"/>
  <c r="L29" i="14"/>
  <c r="M29" i="14"/>
  <c r="N29" i="14"/>
  <c r="O29" i="14"/>
  <c r="F30" i="14"/>
  <c r="G30" i="14"/>
  <c r="H30" i="14"/>
  <c r="I30" i="14"/>
  <c r="J30" i="14"/>
  <c r="K30" i="14"/>
  <c r="L30" i="14"/>
  <c r="M30" i="14"/>
  <c r="N30" i="14"/>
  <c r="O30" i="14"/>
  <c r="F31" i="14"/>
  <c r="G31" i="14"/>
  <c r="H31" i="14"/>
  <c r="I31" i="14"/>
  <c r="J31" i="14"/>
  <c r="K31" i="14"/>
  <c r="L31" i="14"/>
  <c r="M31" i="14"/>
  <c r="N31" i="14"/>
  <c r="O31" i="14"/>
  <c r="E31" i="14"/>
  <c r="E30" i="14"/>
  <c r="E29" i="14"/>
  <c r="I28" i="15"/>
  <c r="J28" i="15"/>
  <c r="K28" i="15"/>
  <c r="L28" i="15"/>
  <c r="M28" i="15"/>
  <c r="N28" i="15"/>
  <c r="O28" i="15"/>
  <c r="O29" i="15" s="1"/>
  <c r="P28" i="15"/>
  <c r="P29" i="15" s="1"/>
  <c r="Q28" i="15"/>
  <c r="R28" i="15"/>
  <c r="I29" i="15"/>
  <c r="J29" i="15"/>
  <c r="K29" i="15"/>
  <c r="L29" i="15"/>
  <c r="M29" i="15"/>
  <c r="N29" i="15"/>
  <c r="Q29" i="15"/>
  <c r="R29" i="15"/>
  <c r="H29" i="15"/>
  <c r="H28" i="15"/>
  <c r="H21" i="15"/>
  <c r="H25" i="15" s="1"/>
  <c r="H22" i="15"/>
  <c r="H23" i="15"/>
  <c r="J25" i="15"/>
  <c r="K25" i="15"/>
  <c r="L25" i="15"/>
  <c r="M25" i="15"/>
  <c r="N25" i="15"/>
  <c r="O25" i="15"/>
  <c r="P25" i="15"/>
  <c r="Q25" i="15"/>
  <c r="R25" i="15"/>
  <c r="J26" i="15"/>
  <c r="K26" i="15"/>
  <c r="L26" i="15"/>
  <c r="M26" i="15"/>
  <c r="N26" i="15"/>
  <c r="O26" i="15"/>
  <c r="P26" i="15"/>
  <c r="Q26" i="15"/>
  <c r="R26" i="15"/>
  <c r="I26" i="15"/>
  <c r="I25" i="15"/>
  <c r="J23" i="15"/>
  <c r="K23" i="15"/>
  <c r="L23" i="15"/>
  <c r="M23" i="15"/>
  <c r="N23" i="15"/>
  <c r="O23" i="15"/>
  <c r="P23" i="15"/>
  <c r="Q23" i="15"/>
  <c r="R23" i="15"/>
  <c r="I23" i="15"/>
  <c r="I22" i="15"/>
  <c r="J22" i="15"/>
  <c r="K22" i="15"/>
  <c r="L22" i="15"/>
  <c r="M22" i="15"/>
  <c r="N22" i="15"/>
  <c r="O22" i="15"/>
  <c r="P22" i="15"/>
  <c r="Q22" i="15"/>
  <c r="R22" i="15"/>
  <c r="J21" i="15"/>
  <c r="K21" i="15"/>
  <c r="L21" i="15"/>
  <c r="M21" i="15"/>
  <c r="N21" i="15"/>
  <c r="O21" i="15"/>
  <c r="P21" i="15"/>
  <c r="Q21" i="15"/>
  <c r="R21" i="15"/>
  <c r="I21" i="15"/>
  <c r="D53" i="13" l="1"/>
  <c r="I53" i="13"/>
  <c r="H53" i="13"/>
  <c r="H26" i="15"/>
  <c r="D29" i="14"/>
  <c r="B16" i="14" l="1"/>
  <c r="F9" i="14"/>
  <c r="H9" i="14"/>
  <c r="K9" i="14"/>
  <c r="M9" i="14"/>
  <c r="N9" i="14"/>
  <c r="L8" i="14"/>
  <c r="N8" i="14"/>
  <c r="E8" i="14"/>
  <c r="D9" i="14"/>
  <c r="D8" i="14"/>
  <c r="H8" i="14"/>
  <c r="I9" i="14"/>
  <c r="B8" i="14"/>
  <c r="B9" i="14"/>
  <c r="B10" i="14"/>
  <c r="O11" i="14"/>
  <c r="P11" i="14" s="1"/>
  <c r="O14" i="14"/>
  <c r="P14" i="14" s="1"/>
  <c r="O15" i="14"/>
  <c r="P15" i="14" s="1"/>
  <c r="O17" i="14"/>
  <c r="P17" i="14" s="1"/>
  <c r="O18" i="14"/>
  <c r="P18" i="14" s="1"/>
  <c r="G6" i="14"/>
  <c r="H6" i="14"/>
  <c r="I6" i="14"/>
  <c r="L6" i="14"/>
  <c r="M7" i="14"/>
  <c r="N7" i="14"/>
  <c r="E7" i="14"/>
  <c r="E6" i="14"/>
  <c r="D7" i="14"/>
  <c r="I7" i="14"/>
  <c r="J6" i="14"/>
  <c r="B7" i="14"/>
  <c r="B6" i="14"/>
  <c r="D12" i="14"/>
  <c r="B12" i="14"/>
  <c r="K24" i="12"/>
  <c r="P20" i="12"/>
  <c r="J20" i="12" a="1"/>
  <c r="J22" i="12" s="1"/>
  <c r="N19" i="12"/>
  <c r="M19" i="12"/>
  <c r="L19" i="12"/>
  <c r="K19" i="12"/>
  <c r="D15" i="12"/>
  <c r="K10" i="12"/>
  <c r="Q5" i="12" s="1"/>
  <c r="Q6" i="12" s="1"/>
  <c r="H12" i="12" s="1"/>
  <c r="H7" i="12"/>
  <c r="N6" i="12"/>
  <c r="N13" i="12" s="1"/>
  <c r="U6" i="14" l="1"/>
  <c r="W7" i="14"/>
  <c r="W9" i="14"/>
  <c r="T6" i="14"/>
  <c r="H6" i="12"/>
  <c r="K11" i="12"/>
  <c r="K13" i="12" s="1"/>
  <c r="H7" i="14"/>
  <c r="F6" i="14"/>
  <c r="S6" i="14" s="1"/>
  <c r="M8" i="14"/>
  <c r="W8" i="14" s="1"/>
  <c r="G9" i="14"/>
  <c r="T9" i="14" s="1"/>
  <c r="F7" i="14"/>
  <c r="S7" i="14" s="1"/>
  <c r="G8" i="14"/>
  <c r="T8" i="14" s="1"/>
  <c r="E9" i="14"/>
  <c r="S9" i="14" s="1"/>
  <c r="G7" i="14"/>
  <c r="N6" i="14"/>
  <c r="F8" i="14"/>
  <c r="S8" i="14" s="1"/>
  <c r="L7" i="14"/>
  <c r="M6" i="14"/>
  <c r="K8" i="14"/>
  <c r="V8" i="14" s="1"/>
  <c r="L9" i="14"/>
  <c r="V9" i="14" s="1"/>
  <c r="J8" i="14"/>
  <c r="K7" i="14"/>
  <c r="J7" i="14"/>
  <c r="U7" i="14" s="1"/>
  <c r="K6" i="14"/>
  <c r="V6" i="14" s="1"/>
  <c r="I8" i="14"/>
  <c r="J9" i="14"/>
  <c r="H24" i="12"/>
  <c r="H20" i="12"/>
  <c r="N20" i="12"/>
  <c r="H19" i="12"/>
  <c r="H13" i="12"/>
  <c r="J23" i="12"/>
  <c r="H29" i="12"/>
  <c r="Q13" i="12"/>
  <c r="K23" i="12"/>
  <c r="H18" i="12"/>
  <c r="J20" i="12"/>
  <c r="J21" i="12"/>
  <c r="U8" i="14" l="1"/>
  <c r="O9" i="14"/>
  <c r="X9" i="14" s="1"/>
  <c r="T7" i="14"/>
  <c r="V7" i="14"/>
  <c r="U9" i="14"/>
  <c r="W6" i="14"/>
  <c r="H10" i="14"/>
  <c r="I10" i="14"/>
  <c r="J10" i="14"/>
  <c r="K10" i="14"/>
  <c r="L10" i="14"/>
  <c r="F10" i="14"/>
  <c r="N10" i="14"/>
  <c r="M10" i="14"/>
  <c r="G10" i="14"/>
  <c r="E10" i="14"/>
  <c r="O7" i="14"/>
  <c r="O8" i="14"/>
  <c r="O6" i="14"/>
  <c r="X6" i="14" s="1"/>
  <c r="F12" i="14"/>
  <c r="N12" i="14"/>
  <c r="L12" i="14"/>
  <c r="G12" i="14"/>
  <c r="E12" i="14"/>
  <c r="M12" i="14"/>
  <c r="H12" i="14"/>
  <c r="I12" i="14"/>
  <c r="J12" i="14"/>
  <c r="K12" i="14"/>
  <c r="H25" i="12"/>
  <c r="H27" i="12"/>
  <c r="H26" i="12"/>
  <c r="B23" i="11"/>
  <c r="B22" i="11"/>
  <c r="B21" i="11"/>
  <c r="B20" i="11"/>
  <c r="B19" i="11"/>
  <c r="B18" i="11"/>
  <c r="B17" i="11"/>
  <c r="B16" i="11"/>
  <c r="B15" i="11"/>
  <c r="B14" i="11"/>
  <c r="B13" i="11"/>
  <c r="B12" i="11"/>
  <c r="B11" i="11"/>
  <c r="B10" i="11"/>
  <c r="B9" i="11"/>
  <c r="B8" i="11"/>
  <c r="B7" i="11"/>
  <c r="B6" i="11"/>
  <c r="B5" i="11"/>
  <c r="O4" i="11"/>
  <c r="N4" i="11"/>
  <c r="M4" i="11"/>
  <c r="L4" i="11"/>
  <c r="K4" i="11"/>
  <c r="J4" i="11"/>
  <c r="I4" i="11"/>
  <c r="H4" i="11"/>
  <c r="G4" i="11"/>
  <c r="F4" i="11"/>
  <c r="E4" i="11"/>
  <c r="D4" i="11"/>
  <c r="C4" i="11"/>
  <c r="B2" i="11"/>
  <c r="Q81" i="8"/>
  <c r="Q82" i="8"/>
  <c r="Q83" i="8"/>
  <c r="Q84" i="8"/>
  <c r="Q85" i="8"/>
  <c r="Q86" i="8"/>
  <c r="Q87" i="8"/>
  <c r="Q88" i="8"/>
  <c r="Q89" i="8"/>
  <c r="Q90" i="8"/>
  <c r="Q91" i="8"/>
  <c r="Q92" i="8"/>
  <c r="Q93" i="8"/>
  <c r="Q94" i="8"/>
  <c r="Q95" i="8"/>
  <c r="Q96" i="8"/>
  <c r="Q97" i="8"/>
  <c r="Q80" i="8"/>
  <c r="B81" i="8"/>
  <c r="B82" i="8"/>
  <c r="B83" i="8"/>
  <c r="B84" i="8"/>
  <c r="B85" i="8"/>
  <c r="B86" i="8"/>
  <c r="B87" i="8"/>
  <c r="B88" i="8"/>
  <c r="B89" i="8"/>
  <c r="B90" i="8"/>
  <c r="B91" i="8"/>
  <c r="B92" i="8"/>
  <c r="B93" i="8"/>
  <c r="B94" i="8"/>
  <c r="B95" i="8"/>
  <c r="B96" i="8"/>
  <c r="B97" i="8"/>
  <c r="B80" i="8"/>
  <c r="B55" i="8"/>
  <c r="B56" i="8"/>
  <c r="B57" i="8"/>
  <c r="B58" i="8"/>
  <c r="B59" i="8"/>
  <c r="B60" i="8"/>
  <c r="B61" i="8"/>
  <c r="B62" i="8"/>
  <c r="B63" i="8"/>
  <c r="B64" i="8"/>
  <c r="B65" i="8"/>
  <c r="B66" i="8"/>
  <c r="B67" i="8"/>
  <c r="B68" i="8"/>
  <c r="B69" i="8"/>
  <c r="B70" i="8"/>
  <c r="B71" i="8"/>
  <c r="B54" i="8"/>
  <c r="B30" i="8"/>
  <c r="B31" i="8"/>
  <c r="B32" i="8"/>
  <c r="B33" i="8"/>
  <c r="B34" i="8"/>
  <c r="B35" i="8"/>
  <c r="B36" i="8"/>
  <c r="B37" i="8"/>
  <c r="B38" i="8"/>
  <c r="B39" i="8"/>
  <c r="B40" i="8"/>
  <c r="B41" i="8"/>
  <c r="B42" i="8"/>
  <c r="B43" i="8"/>
  <c r="B44" i="8"/>
  <c r="B45" i="8"/>
  <c r="B46" i="8"/>
  <c r="B29" i="8"/>
  <c r="I34" i="1"/>
  <c r="K52" i="1"/>
  <c r="K53" i="1"/>
  <c r="K28" i="1" s="1"/>
  <c r="K54" i="1"/>
  <c r="K29" i="1" s="1"/>
  <c r="K55" i="1"/>
  <c r="K30" i="1" s="1"/>
  <c r="K56" i="1"/>
  <c r="K57" i="1"/>
  <c r="K32" i="1" s="1"/>
  <c r="OK22" i="1" s="1"/>
  <c r="K58" i="1"/>
  <c r="K33" i="1" s="1"/>
  <c r="OM22" i="1" s="1"/>
  <c r="K59" i="1"/>
  <c r="K34" i="1" s="1"/>
  <c r="K60" i="1"/>
  <c r="K35" i="1" s="1"/>
  <c r="K61" i="1"/>
  <c r="K36" i="1" s="1"/>
  <c r="K62" i="1"/>
  <c r="K93" i="1" s="1"/>
  <c r="M40" i="8" s="1"/>
  <c r="K63" i="1"/>
  <c r="K38" i="1" s="1"/>
  <c r="K64" i="1"/>
  <c r="K95" i="1" s="1"/>
  <c r="M42" i="8" s="1"/>
  <c r="M18" i="11" s="1"/>
  <c r="K65" i="1"/>
  <c r="K40" i="1" s="1"/>
  <c r="K66" i="1"/>
  <c r="K41" i="1" s="1"/>
  <c r="K67" i="1"/>
  <c r="K42" i="1" s="1"/>
  <c r="K68" i="1"/>
  <c r="K99" i="1" s="1"/>
  <c r="M46" i="8" s="1"/>
  <c r="K51" i="1"/>
  <c r="K26" i="1" s="1"/>
  <c r="A545" i="10"/>
  <c r="A544" i="10"/>
  <c r="A543" i="10"/>
  <c r="A542" i="10"/>
  <c r="A541" i="10"/>
  <c r="A540" i="10"/>
  <c r="A539" i="10"/>
  <c r="A538" i="10"/>
  <c r="A537" i="10"/>
  <c r="A536" i="10"/>
  <c r="A535" i="10"/>
  <c r="A534" i="10"/>
  <c r="A533" i="10"/>
  <c r="A532" i="10"/>
  <c r="A531" i="10"/>
  <c r="A530" i="10"/>
  <c r="A529" i="10"/>
  <c r="A528" i="10"/>
  <c r="A527" i="10"/>
  <c r="A526" i="10"/>
  <c r="A525" i="10"/>
  <c r="A524" i="10"/>
  <c r="A523" i="10"/>
  <c r="A522" i="10"/>
  <c r="A521" i="10"/>
  <c r="A520" i="10"/>
  <c r="A519" i="10"/>
  <c r="A518" i="10"/>
  <c r="A517" i="10"/>
  <c r="A516" i="10"/>
  <c r="A515" i="10"/>
  <c r="A514" i="10"/>
  <c r="A513" i="10"/>
  <c r="A512" i="10"/>
  <c r="A511" i="10"/>
  <c r="A510" i="10"/>
  <c r="A509" i="10"/>
  <c r="A508" i="10"/>
  <c r="A507" i="10"/>
  <c r="A506" i="10"/>
  <c r="A505" i="10"/>
  <c r="A504" i="10"/>
  <c r="A503" i="10"/>
  <c r="A502" i="10"/>
  <c r="A501" i="10"/>
  <c r="A500" i="10"/>
  <c r="A499" i="10"/>
  <c r="A498" i="10"/>
  <c r="A497" i="10"/>
  <c r="A496" i="10"/>
  <c r="A495" i="10"/>
  <c r="A494" i="10"/>
  <c r="A493" i="10"/>
  <c r="A492" i="10"/>
  <c r="A491" i="10"/>
  <c r="A490" i="10"/>
  <c r="A489" i="10"/>
  <c r="A488" i="10"/>
  <c r="A487" i="10"/>
  <c r="A486" i="10"/>
  <c r="A485" i="10"/>
  <c r="A484" i="10"/>
  <c r="A483" i="10"/>
  <c r="A482" i="10"/>
  <c r="A481" i="10"/>
  <c r="A480" i="10"/>
  <c r="A479" i="10"/>
  <c r="A478" i="10"/>
  <c r="A477" i="10"/>
  <c r="A476" i="10"/>
  <c r="A475" i="10"/>
  <c r="A474" i="10"/>
  <c r="A473" i="10"/>
  <c r="A472" i="10"/>
  <c r="A471" i="10"/>
  <c r="A470" i="10"/>
  <c r="A469" i="10"/>
  <c r="A468" i="10"/>
  <c r="A467" i="10"/>
  <c r="A466" i="10"/>
  <c r="A465" i="10"/>
  <c r="A464" i="10"/>
  <c r="A463" i="10"/>
  <c r="A462" i="10"/>
  <c r="A461" i="10"/>
  <c r="A460" i="10"/>
  <c r="A459" i="10"/>
  <c r="A458" i="10"/>
  <c r="A457" i="10"/>
  <c r="A456" i="10"/>
  <c r="A455" i="10"/>
  <c r="A454" i="10"/>
  <c r="A453" i="10"/>
  <c r="A452" i="10"/>
  <c r="A451" i="10"/>
  <c r="A450" i="10"/>
  <c r="A449" i="10"/>
  <c r="A448" i="10"/>
  <c r="A447" i="10"/>
  <c r="A446" i="10"/>
  <c r="A445" i="10"/>
  <c r="A444" i="10"/>
  <c r="A443" i="10"/>
  <c r="A442" i="10"/>
  <c r="A441" i="10"/>
  <c r="A440" i="10"/>
  <c r="A439" i="10"/>
  <c r="A438" i="10"/>
  <c r="A437" i="10"/>
  <c r="A436" i="10"/>
  <c r="A435" i="10"/>
  <c r="A434" i="10"/>
  <c r="A433" i="10"/>
  <c r="A432" i="10"/>
  <c r="A431" i="10"/>
  <c r="A430" i="10"/>
  <c r="A429" i="10"/>
  <c r="A428" i="10"/>
  <c r="A427" i="10"/>
  <c r="A426" i="10"/>
  <c r="A425" i="10"/>
  <c r="A424" i="10"/>
  <c r="A423" i="10"/>
  <c r="A422" i="10"/>
  <c r="A421" i="10"/>
  <c r="A420" i="10"/>
  <c r="A419" i="10"/>
  <c r="A418" i="10"/>
  <c r="A417" i="10"/>
  <c r="A416" i="10"/>
  <c r="A415" i="10"/>
  <c r="A414" i="10"/>
  <c r="A413" i="10"/>
  <c r="A412" i="10"/>
  <c r="A411" i="10"/>
  <c r="A410" i="10"/>
  <c r="A409" i="10"/>
  <c r="A408" i="10"/>
  <c r="A407" i="10"/>
  <c r="A406" i="10"/>
  <c r="A405" i="10"/>
  <c r="A404" i="10"/>
  <c r="A403" i="10"/>
  <c r="A402" i="10"/>
  <c r="A401" i="10"/>
  <c r="A400" i="10"/>
  <c r="A399" i="10"/>
  <c r="A398" i="10"/>
  <c r="A397" i="10"/>
  <c r="A396" i="10"/>
  <c r="A395" i="10"/>
  <c r="A394" i="10"/>
  <c r="A393" i="10"/>
  <c r="A392" i="10"/>
  <c r="A391" i="10"/>
  <c r="A390" i="10"/>
  <c r="A389" i="10"/>
  <c r="A388" i="10"/>
  <c r="A387" i="10"/>
  <c r="A386" i="10"/>
  <c r="A385" i="10"/>
  <c r="A384" i="10"/>
  <c r="A383" i="10"/>
  <c r="A382" i="10"/>
  <c r="A381" i="10"/>
  <c r="A380" i="10"/>
  <c r="A379" i="10"/>
  <c r="A378" i="10"/>
  <c r="A377" i="10"/>
  <c r="A376" i="10"/>
  <c r="A375" i="10"/>
  <c r="A374" i="10"/>
  <c r="A373" i="10"/>
  <c r="A372" i="10"/>
  <c r="A371" i="10"/>
  <c r="A370" i="10"/>
  <c r="A369" i="10"/>
  <c r="A368" i="10"/>
  <c r="A367" i="10"/>
  <c r="A366" i="10"/>
  <c r="A365" i="10"/>
  <c r="A364" i="10"/>
  <c r="A363" i="10"/>
  <c r="A362" i="10"/>
  <c r="A361" i="10"/>
  <c r="A360" i="10"/>
  <c r="A359" i="10"/>
  <c r="A358" i="10"/>
  <c r="A357" i="10"/>
  <c r="A356" i="10"/>
  <c r="A355" i="10"/>
  <c r="A354" i="10"/>
  <c r="A353" i="10"/>
  <c r="A352" i="10"/>
  <c r="A351" i="10"/>
  <c r="A350" i="10"/>
  <c r="A349" i="10"/>
  <c r="A348" i="10"/>
  <c r="A347" i="10"/>
  <c r="A346" i="10"/>
  <c r="A345" i="10"/>
  <c r="A344" i="10"/>
  <c r="A343" i="10"/>
  <c r="A342" i="10"/>
  <c r="A341" i="10"/>
  <c r="A340" i="10"/>
  <c r="A339" i="10"/>
  <c r="A338" i="10"/>
  <c r="A337" i="10"/>
  <c r="A336" i="10"/>
  <c r="A335" i="10"/>
  <c r="A334" i="10"/>
  <c r="A333" i="10"/>
  <c r="A332" i="10"/>
  <c r="A331" i="10"/>
  <c r="A330" i="10"/>
  <c r="A329" i="10"/>
  <c r="A328" i="10"/>
  <c r="A327" i="10"/>
  <c r="A326" i="10"/>
  <c r="A325" i="10"/>
  <c r="A324" i="10"/>
  <c r="A323" i="10"/>
  <c r="A322" i="10"/>
  <c r="A321" i="10"/>
  <c r="A320" i="10"/>
  <c r="A319" i="10"/>
  <c r="A318" i="10"/>
  <c r="A317" i="10"/>
  <c r="A316" i="10"/>
  <c r="A315" i="10"/>
  <c r="A314" i="10"/>
  <c r="A313" i="10"/>
  <c r="A312" i="10"/>
  <c r="A311" i="10"/>
  <c r="A310" i="10"/>
  <c r="A309" i="10"/>
  <c r="A308" i="10"/>
  <c r="A307" i="10"/>
  <c r="A306" i="10"/>
  <c r="A305" i="10"/>
  <c r="A304" i="10"/>
  <c r="A303" i="10"/>
  <c r="A302" i="10"/>
  <c r="A301" i="10"/>
  <c r="A300" i="10"/>
  <c r="A299" i="10"/>
  <c r="A298" i="10"/>
  <c r="A297" i="10"/>
  <c r="A296" i="10"/>
  <c r="A295" i="10"/>
  <c r="A294" i="10"/>
  <c r="A293" i="10"/>
  <c r="A292" i="10"/>
  <c r="A291" i="10"/>
  <c r="A290" i="10"/>
  <c r="A289" i="10"/>
  <c r="A288" i="10"/>
  <c r="A287" i="10"/>
  <c r="A286" i="10"/>
  <c r="A285" i="10"/>
  <c r="A284" i="10"/>
  <c r="A283" i="10"/>
  <c r="A282" i="10"/>
  <c r="A281" i="10"/>
  <c r="A280" i="10"/>
  <c r="A279" i="10"/>
  <c r="A278" i="10"/>
  <c r="A277" i="10"/>
  <c r="A276" i="10"/>
  <c r="A275" i="10"/>
  <c r="A274" i="10"/>
  <c r="A273" i="10"/>
  <c r="A272" i="10"/>
  <c r="A271" i="10"/>
  <c r="A270" i="10"/>
  <c r="A269" i="10"/>
  <c r="A268" i="10"/>
  <c r="A267" i="10"/>
  <c r="A266" i="10"/>
  <c r="A265" i="10"/>
  <c r="A264" i="10"/>
  <c r="A263" i="10"/>
  <c r="A262" i="10"/>
  <c r="A261" i="10"/>
  <c r="A260" i="10"/>
  <c r="A259" i="10"/>
  <c r="A258" i="10"/>
  <c r="A257" i="10"/>
  <c r="A256" i="10"/>
  <c r="A255" i="10"/>
  <c r="A254" i="10"/>
  <c r="A253" i="10"/>
  <c r="A252" i="10"/>
  <c r="A251" i="10"/>
  <c r="A250" i="10"/>
  <c r="A249" i="10"/>
  <c r="A248" i="10"/>
  <c r="A247" i="10"/>
  <c r="A246" i="10"/>
  <c r="A245" i="10"/>
  <c r="A244" i="10"/>
  <c r="A243" i="10"/>
  <c r="A242" i="10"/>
  <c r="A241" i="10"/>
  <c r="A240" i="10"/>
  <c r="A239" i="10"/>
  <c r="A238" i="10"/>
  <c r="A237" i="10"/>
  <c r="A236" i="10"/>
  <c r="A235" i="10"/>
  <c r="A234" i="10"/>
  <c r="A233" i="10"/>
  <c r="A232" i="10"/>
  <c r="A231" i="10"/>
  <c r="A230" i="10"/>
  <c r="A229" i="10"/>
  <c r="A228" i="10"/>
  <c r="A227" i="10"/>
  <c r="A226" i="10"/>
  <c r="A225" i="10"/>
  <c r="A224" i="10"/>
  <c r="A223" i="10"/>
  <c r="A222" i="10"/>
  <c r="A221" i="10"/>
  <c r="A220" i="10"/>
  <c r="A219" i="10"/>
  <c r="A218" i="10"/>
  <c r="A217" i="10"/>
  <c r="A216" i="10"/>
  <c r="A215" i="10"/>
  <c r="A214" i="10"/>
  <c r="A213" i="10"/>
  <c r="A212" i="10"/>
  <c r="A211" i="10"/>
  <c r="A210" i="10"/>
  <c r="A209" i="10"/>
  <c r="A208" i="10"/>
  <c r="A207" i="10"/>
  <c r="A206" i="10"/>
  <c r="A205" i="10"/>
  <c r="A204" i="10"/>
  <c r="A203" i="10"/>
  <c r="A202" i="10"/>
  <c r="A201" i="10"/>
  <c r="A200" i="10"/>
  <c r="A199" i="10"/>
  <c r="A198" i="10"/>
  <c r="A197" i="10"/>
  <c r="A196" i="10"/>
  <c r="A195" i="10"/>
  <c r="A194" i="10"/>
  <c r="A193" i="10"/>
  <c r="A192" i="10"/>
  <c r="A191" i="10"/>
  <c r="A190" i="10"/>
  <c r="A189" i="10"/>
  <c r="A188" i="10"/>
  <c r="A187" i="10"/>
  <c r="A186" i="10"/>
  <c r="A185" i="10"/>
  <c r="A184" i="10"/>
  <c r="A183" i="10"/>
  <c r="A182" i="10"/>
  <c r="A181" i="10"/>
  <c r="A180" i="10"/>
  <c r="A179" i="10"/>
  <c r="A178" i="10"/>
  <c r="A177" i="10"/>
  <c r="A176" i="10"/>
  <c r="A175" i="10"/>
  <c r="A174" i="10"/>
  <c r="A173" i="10"/>
  <c r="A172" i="10"/>
  <c r="A171" i="10"/>
  <c r="A170" i="10"/>
  <c r="A169" i="10"/>
  <c r="A168" i="10"/>
  <c r="A167" i="10"/>
  <c r="A166" i="10"/>
  <c r="A165" i="10"/>
  <c r="A164" i="10"/>
  <c r="A163" i="10"/>
  <c r="A162" i="10"/>
  <c r="A161" i="10"/>
  <c r="A160" i="10"/>
  <c r="A159" i="10"/>
  <c r="A158" i="10"/>
  <c r="A157" i="10"/>
  <c r="A156" i="10"/>
  <c r="A155" i="10"/>
  <c r="A154" i="10"/>
  <c r="A153" i="10"/>
  <c r="A152" i="10"/>
  <c r="A151" i="10"/>
  <c r="A150" i="10"/>
  <c r="A149" i="10"/>
  <c r="A148" i="10"/>
  <c r="A147" i="10"/>
  <c r="A146" i="10"/>
  <c r="A145" i="10"/>
  <c r="A144" i="10"/>
  <c r="A143" i="10"/>
  <c r="A142" i="10"/>
  <c r="A141" i="10"/>
  <c r="A140" i="10"/>
  <c r="A139" i="10"/>
  <c r="A138" i="10"/>
  <c r="A137" i="10"/>
  <c r="A136" i="10"/>
  <c r="A135" i="10"/>
  <c r="A134" i="10"/>
  <c r="A133" i="10"/>
  <c r="A132" i="10"/>
  <c r="A131" i="10"/>
  <c r="A130" i="10"/>
  <c r="A129" i="10"/>
  <c r="A128" i="10"/>
  <c r="A127" i="10"/>
  <c r="A126" i="10"/>
  <c r="A125" i="10"/>
  <c r="A124" i="10"/>
  <c r="A123" i="10"/>
  <c r="A122" i="10"/>
  <c r="A121" i="10"/>
  <c r="A120" i="10"/>
  <c r="A119" i="10"/>
  <c r="A118" i="10"/>
  <c r="A117" i="10"/>
  <c r="A116" i="10"/>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I70" i="10"/>
  <c r="J70" i="10" s="1"/>
  <c r="A70" i="10"/>
  <c r="I69" i="10"/>
  <c r="J69" i="10" s="1"/>
  <c r="A69" i="10"/>
  <c r="I68" i="10"/>
  <c r="J68" i="10" s="1"/>
  <c r="A68" i="10"/>
  <c r="I67" i="10"/>
  <c r="J67" i="10" s="1"/>
  <c r="A67" i="10"/>
  <c r="I66" i="10"/>
  <c r="J66" i="10" s="1"/>
  <c r="A66" i="10"/>
  <c r="I65" i="10"/>
  <c r="J65" i="10" s="1"/>
  <c r="A65" i="10"/>
  <c r="I64" i="10"/>
  <c r="J64" i="10" s="1"/>
  <c r="A64" i="10"/>
  <c r="I63" i="10"/>
  <c r="J63" i="10" s="1"/>
  <c r="A63" i="10"/>
  <c r="I62" i="10"/>
  <c r="J62" i="10" s="1"/>
  <c r="A62" i="10"/>
  <c r="I61" i="10"/>
  <c r="J61" i="10" s="1"/>
  <c r="A61" i="10"/>
  <c r="I60" i="10"/>
  <c r="J60" i="10" s="1"/>
  <c r="A60" i="10"/>
  <c r="I59" i="10"/>
  <c r="J59" i="10" s="1"/>
  <c r="A59" i="10"/>
  <c r="I58" i="10"/>
  <c r="J58" i="10" s="1"/>
  <c r="A58" i="10"/>
  <c r="I57" i="10"/>
  <c r="J57" i="10" s="1"/>
  <c r="A57" i="10"/>
  <c r="I56" i="10"/>
  <c r="J56" i="10" s="1"/>
  <c r="A56" i="10"/>
  <c r="I55" i="10"/>
  <c r="J55" i="10" s="1"/>
  <c r="A55" i="10"/>
  <c r="I54" i="10"/>
  <c r="J54" i="10" s="1"/>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A20" i="10"/>
  <c r="A19" i="10"/>
  <c r="A18" i="10"/>
  <c r="A17" i="10"/>
  <c r="A16" i="10"/>
  <c r="A15" i="10"/>
  <c r="A14" i="10"/>
  <c r="A13" i="10"/>
  <c r="A12" i="10"/>
  <c r="A11" i="10"/>
  <c r="A10" i="10"/>
  <c r="A9" i="10"/>
  <c r="A8" i="10"/>
  <c r="A7" i="10"/>
  <c r="A6" i="10"/>
  <c r="A5" i="10"/>
  <c r="A4" i="10"/>
  <c r="I27" i="1"/>
  <c r="I28" i="1"/>
  <c r="I29" i="1"/>
  <c r="I31" i="1"/>
  <c r="I32" i="1"/>
  <c r="I33" i="1"/>
  <c r="I35" i="1"/>
  <c r="I37" i="1"/>
  <c r="I38" i="1"/>
  <c r="I39" i="1"/>
  <c r="I41" i="1"/>
  <c r="I42" i="1"/>
  <c r="I43" i="1"/>
  <c r="I26" i="1"/>
  <c r="K86" i="1" l="1"/>
  <c r="M33" i="8" s="1"/>
  <c r="C33" i="8" s="1"/>
  <c r="C9" i="11" s="1"/>
  <c r="K97" i="1"/>
  <c r="M44" i="8" s="1"/>
  <c r="M20" i="11" s="1"/>
  <c r="K85" i="1"/>
  <c r="M32" i="8" s="1"/>
  <c r="G32" i="8" s="1"/>
  <c r="G8" i="11" s="1"/>
  <c r="K39" i="1"/>
  <c r="K37" i="1"/>
  <c r="K89" i="1"/>
  <c r="M36" i="8" s="1"/>
  <c r="M12" i="11" s="1"/>
  <c r="K43" i="1"/>
  <c r="G40" i="8"/>
  <c r="G16" i="11" s="1"/>
  <c r="F40" i="8"/>
  <c r="F16" i="11" s="1"/>
  <c r="M22" i="11"/>
  <c r="I46" i="8"/>
  <c r="I22" i="11" s="1"/>
  <c r="L46" i="8"/>
  <c r="L22" i="11" s="1"/>
  <c r="E46" i="8"/>
  <c r="E22" i="11" s="1"/>
  <c r="F46" i="8"/>
  <c r="F22" i="11" s="1"/>
  <c r="G46" i="8"/>
  <c r="G22" i="11" s="1"/>
  <c r="J46" i="8"/>
  <c r="J22" i="11" s="1"/>
  <c r="K46" i="8"/>
  <c r="K22" i="11" s="1"/>
  <c r="H46" i="8"/>
  <c r="H22" i="11" s="1"/>
  <c r="C46" i="8"/>
  <c r="C22" i="11" s="1"/>
  <c r="D46" i="8"/>
  <c r="D22" i="11" s="1"/>
  <c r="E42" i="11"/>
  <c r="G42" i="11"/>
  <c r="H42" i="11"/>
  <c r="C42" i="11"/>
  <c r="L42" i="11"/>
  <c r="F42" i="11"/>
  <c r="I42" i="11"/>
  <c r="J42" i="11"/>
  <c r="K42" i="11"/>
  <c r="D42" i="11"/>
  <c r="G41" i="11"/>
  <c r="K41" i="11"/>
  <c r="L41" i="11"/>
  <c r="F41" i="11"/>
  <c r="H41" i="11"/>
  <c r="I41" i="11"/>
  <c r="J41" i="11"/>
  <c r="C41" i="11"/>
  <c r="D41" i="11"/>
  <c r="E41" i="11"/>
  <c r="I48" i="11"/>
  <c r="C48" i="11"/>
  <c r="D48" i="11"/>
  <c r="L48" i="11"/>
  <c r="E48" i="11"/>
  <c r="F48" i="11"/>
  <c r="G48" i="11"/>
  <c r="J48" i="11"/>
  <c r="K48" i="11"/>
  <c r="H48" i="11"/>
  <c r="I40" i="11"/>
  <c r="C40" i="11"/>
  <c r="K40" i="11"/>
  <c r="D40" i="11"/>
  <c r="L40" i="11"/>
  <c r="E40" i="11"/>
  <c r="F40" i="11"/>
  <c r="G40" i="11"/>
  <c r="J40" i="11"/>
  <c r="H40" i="11"/>
  <c r="K91" i="1"/>
  <c r="M38" i="8" s="1"/>
  <c r="C43" i="11"/>
  <c r="K43" i="11"/>
  <c r="G43" i="11"/>
  <c r="H43" i="11"/>
  <c r="I43" i="11"/>
  <c r="D43" i="11"/>
  <c r="L43" i="11"/>
  <c r="E43" i="11"/>
  <c r="F43" i="11"/>
  <c r="J43" i="11"/>
  <c r="K94" i="1"/>
  <c r="M41" i="8" s="1"/>
  <c r="E41" i="8" s="1"/>
  <c r="E17" i="11" s="1"/>
  <c r="G49" i="11"/>
  <c r="I49" i="11"/>
  <c r="J49" i="11"/>
  <c r="K49" i="11"/>
  <c r="L49" i="11"/>
  <c r="F49" i="11"/>
  <c r="H49" i="11"/>
  <c r="C49" i="11"/>
  <c r="D49" i="11"/>
  <c r="E49" i="11"/>
  <c r="C47" i="11"/>
  <c r="K47" i="11"/>
  <c r="J47" i="11"/>
  <c r="D47" i="11"/>
  <c r="L47" i="11"/>
  <c r="E47" i="11"/>
  <c r="F47" i="11"/>
  <c r="G47" i="11"/>
  <c r="H47" i="11"/>
  <c r="I47" i="11"/>
  <c r="C39" i="11"/>
  <c r="K39" i="11"/>
  <c r="J39" i="11"/>
  <c r="D39" i="11"/>
  <c r="L39" i="11"/>
  <c r="E39" i="11"/>
  <c r="F39" i="11"/>
  <c r="G39" i="11"/>
  <c r="H39" i="11"/>
  <c r="I39" i="11"/>
  <c r="K98" i="1"/>
  <c r="M45" i="8" s="1"/>
  <c r="C45" i="8" s="1"/>
  <c r="C21" i="11" s="1"/>
  <c r="K90" i="1"/>
  <c r="M37" i="8" s="1"/>
  <c r="I37" i="8" s="1"/>
  <c r="E46" i="11"/>
  <c r="G46" i="11"/>
  <c r="H46" i="11"/>
  <c r="I46" i="11"/>
  <c r="J46" i="11"/>
  <c r="K46" i="11"/>
  <c r="D46" i="11"/>
  <c r="F46" i="11"/>
  <c r="C46" i="11"/>
  <c r="L46" i="11"/>
  <c r="G45" i="11"/>
  <c r="C45" i="11"/>
  <c r="D45" i="11"/>
  <c r="E45" i="11"/>
  <c r="H45" i="11"/>
  <c r="I45" i="11"/>
  <c r="J45" i="11"/>
  <c r="K45" i="11"/>
  <c r="L45" i="11"/>
  <c r="F45" i="11"/>
  <c r="K96" i="1"/>
  <c r="M43" i="8" s="1"/>
  <c r="K43" i="8" s="1"/>
  <c r="K19" i="11" s="1"/>
  <c r="I44" i="11"/>
  <c r="K44" i="11"/>
  <c r="L44" i="11"/>
  <c r="H44" i="11"/>
  <c r="J44" i="11"/>
  <c r="C44" i="11"/>
  <c r="D44" i="11"/>
  <c r="E44" i="11"/>
  <c r="F44" i="11"/>
  <c r="G44" i="11"/>
  <c r="K92" i="1"/>
  <c r="M39" i="8" s="1"/>
  <c r="J39" i="8" s="1"/>
  <c r="J15" i="11" s="1"/>
  <c r="M9" i="11"/>
  <c r="I37" i="11"/>
  <c r="K37" i="11"/>
  <c r="E37" i="11"/>
  <c r="F37" i="11"/>
  <c r="G37" i="11"/>
  <c r="C37" i="11"/>
  <c r="D37" i="11"/>
  <c r="H37" i="11"/>
  <c r="J37" i="11"/>
  <c r="L37" i="11"/>
  <c r="K88" i="1"/>
  <c r="M35" i="8" s="1"/>
  <c r="J35" i="8" s="1"/>
  <c r="J11" i="11" s="1"/>
  <c r="C36" i="11"/>
  <c r="K36" i="11"/>
  <c r="L36" i="11"/>
  <c r="F36" i="11"/>
  <c r="G36" i="11"/>
  <c r="H36" i="11"/>
  <c r="I36" i="11"/>
  <c r="D36" i="11"/>
  <c r="J36" i="11"/>
  <c r="E36" i="11"/>
  <c r="K87" i="1"/>
  <c r="M34" i="8" s="1"/>
  <c r="G34" i="8" s="1"/>
  <c r="G10" i="11" s="1"/>
  <c r="K31" i="1"/>
  <c r="E35" i="11"/>
  <c r="F35" i="11"/>
  <c r="G35" i="11"/>
  <c r="I35" i="11"/>
  <c r="J35" i="11"/>
  <c r="H35" i="11"/>
  <c r="C35" i="11"/>
  <c r="K35" i="11"/>
  <c r="D35" i="11"/>
  <c r="L35" i="11"/>
  <c r="G38" i="11"/>
  <c r="H38" i="11"/>
  <c r="C38" i="11"/>
  <c r="K38" i="11"/>
  <c r="D38" i="11"/>
  <c r="L38" i="11"/>
  <c r="I38" i="11"/>
  <c r="J38" i="11"/>
  <c r="E38" i="11"/>
  <c r="F38" i="11"/>
  <c r="H34" i="11"/>
  <c r="I34" i="11"/>
  <c r="J34" i="11"/>
  <c r="C34" i="11"/>
  <c r="K34" i="11"/>
  <c r="F34" i="11"/>
  <c r="D34" i="11"/>
  <c r="L34" i="11"/>
  <c r="E34" i="11"/>
  <c r="G34" i="11"/>
  <c r="K84" i="1"/>
  <c r="M31" i="8" s="1"/>
  <c r="L31" i="8" s="1"/>
  <c r="L7" i="11" s="1"/>
  <c r="F33" i="11"/>
  <c r="I33" i="11"/>
  <c r="G33" i="11"/>
  <c r="H33" i="11"/>
  <c r="J33" i="11"/>
  <c r="C33" i="11"/>
  <c r="K33" i="11"/>
  <c r="E33" i="11"/>
  <c r="D33" i="11"/>
  <c r="L33" i="11"/>
  <c r="K83" i="1"/>
  <c r="M30" i="8" s="1"/>
  <c r="E30" i="8" s="1"/>
  <c r="K27" i="1"/>
  <c r="OL22" i="1" s="1"/>
  <c r="ON22" i="1"/>
  <c r="K72" i="1"/>
  <c r="K73" i="1" s="1"/>
  <c r="E32" i="11"/>
  <c r="C32" i="11"/>
  <c r="H32" i="11"/>
  <c r="F32" i="11"/>
  <c r="I32" i="11"/>
  <c r="G32" i="11"/>
  <c r="D32" i="11"/>
  <c r="K32" i="11"/>
  <c r="J32" i="11"/>
  <c r="L32" i="11"/>
  <c r="K82" i="1"/>
  <c r="P9" i="14"/>
  <c r="G42" i="8"/>
  <c r="G18" i="11" s="1"/>
  <c r="F42" i="8"/>
  <c r="F18" i="11" s="1"/>
  <c r="E42" i="8"/>
  <c r="E18" i="11" s="1"/>
  <c r="L42" i="8"/>
  <c r="L18" i="11" s="1"/>
  <c r="D42" i="8"/>
  <c r="D18" i="11" s="1"/>
  <c r="K42" i="8"/>
  <c r="K18" i="11" s="1"/>
  <c r="C42" i="8"/>
  <c r="C18" i="11" s="1"/>
  <c r="J42" i="8"/>
  <c r="J18" i="11" s="1"/>
  <c r="I42" i="8"/>
  <c r="H42" i="8"/>
  <c r="H18" i="11" s="1"/>
  <c r="E40" i="8"/>
  <c r="E16" i="11" s="1"/>
  <c r="L40" i="8"/>
  <c r="L16" i="11" s="1"/>
  <c r="D40" i="8"/>
  <c r="D16" i="11" s="1"/>
  <c r="K40" i="8"/>
  <c r="C40" i="8"/>
  <c r="C16" i="11" s="1"/>
  <c r="J40" i="8"/>
  <c r="J16" i="11" s="1"/>
  <c r="M16" i="11"/>
  <c r="I40" i="8"/>
  <c r="I16" i="11" s="1"/>
  <c r="H40" i="8"/>
  <c r="H16" i="11" s="1"/>
  <c r="N26" i="14"/>
  <c r="L26" i="14"/>
  <c r="P8" i="14"/>
  <c r="X8" i="14"/>
  <c r="P7" i="14"/>
  <c r="X7" i="14"/>
  <c r="F27" i="14"/>
  <c r="E27" i="14"/>
  <c r="S12" i="14"/>
  <c r="T12" i="14"/>
  <c r="S10" i="14"/>
  <c r="U10" i="14"/>
  <c r="V10" i="14"/>
  <c r="V12" i="14"/>
  <c r="T10" i="14"/>
  <c r="W10" i="14"/>
  <c r="U12" i="14"/>
  <c r="W12" i="14"/>
  <c r="O10" i="14"/>
  <c r="P10" i="14" s="1"/>
  <c r="M27" i="14"/>
  <c r="H27" i="14"/>
  <c r="G26" i="14"/>
  <c r="G27" i="14"/>
  <c r="E26" i="14"/>
  <c r="K27" i="14"/>
  <c r="L27" i="14"/>
  <c r="I26" i="14"/>
  <c r="N27" i="14"/>
  <c r="I27" i="14"/>
  <c r="H26" i="14"/>
  <c r="J27" i="14"/>
  <c r="F26" i="14"/>
  <c r="J26" i="14"/>
  <c r="M26" i="14"/>
  <c r="K26" i="14"/>
  <c r="P6" i="14"/>
  <c r="O12" i="14"/>
  <c r="F77" i="11"/>
  <c r="F31" i="11"/>
  <c r="F54" i="11"/>
  <c r="B35" i="11"/>
  <c r="B58" i="11"/>
  <c r="B81" i="11"/>
  <c r="B62" i="11"/>
  <c r="B39" i="11"/>
  <c r="B85" i="11"/>
  <c r="B43" i="11"/>
  <c r="B66" i="11"/>
  <c r="B89" i="11"/>
  <c r="B70" i="11"/>
  <c r="B93" i="11"/>
  <c r="B47" i="11"/>
  <c r="E77" i="11"/>
  <c r="E31" i="11"/>
  <c r="E54" i="11"/>
  <c r="G54" i="11"/>
  <c r="G77" i="11"/>
  <c r="G31" i="11"/>
  <c r="H54" i="11"/>
  <c r="H77" i="11"/>
  <c r="H31" i="11"/>
  <c r="B55" i="11"/>
  <c r="B32" i="11"/>
  <c r="B78" i="11"/>
  <c r="B82" i="11"/>
  <c r="B36" i="11"/>
  <c r="B59" i="11"/>
  <c r="B63" i="11"/>
  <c r="B86" i="11"/>
  <c r="B40" i="11"/>
  <c r="B90" i="11"/>
  <c r="B44" i="11"/>
  <c r="B67" i="11"/>
  <c r="B71" i="11"/>
  <c r="B94" i="11"/>
  <c r="B48" i="11"/>
  <c r="I31" i="11"/>
  <c r="I54" i="11"/>
  <c r="I77" i="11"/>
  <c r="J31" i="11"/>
  <c r="J54" i="11"/>
  <c r="J77" i="11"/>
  <c r="B56" i="11"/>
  <c r="B79" i="11"/>
  <c r="B33" i="11"/>
  <c r="B83" i="11"/>
  <c r="B37" i="11"/>
  <c r="B60" i="11"/>
  <c r="B64" i="11"/>
  <c r="B87" i="11"/>
  <c r="B41" i="11"/>
  <c r="B91" i="11"/>
  <c r="B45" i="11"/>
  <c r="B68" i="11"/>
  <c r="B72" i="11"/>
  <c r="B95" i="11"/>
  <c r="B49" i="11"/>
  <c r="C77" i="11"/>
  <c r="C31" i="11"/>
  <c r="C54" i="11"/>
  <c r="K31" i="11"/>
  <c r="K54" i="11"/>
  <c r="K77" i="11"/>
  <c r="D77" i="11"/>
  <c r="D31" i="11"/>
  <c r="D54" i="11"/>
  <c r="L77" i="11"/>
  <c r="L31" i="11"/>
  <c r="L54" i="11"/>
  <c r="B34" i="11"/>
  <c r="B57" i="11"/>
  <c r="B80" i="11"/>
  <c r="B84" i="11"/>
  <c r="B38" i="11"/>
  <c r="B61" i="11"/>
  <c r="B42" i="11"/>
  <c r="B65" i="11"/>
  <c r="B88" i="11"/>
  <c r="B92" i="11"/>
  <c r="B46" i="11"/>
  <c r="B69" i="11"/>
  <c r="B73" i="11"/>
  <c r="B96" i="11"/>
  <c r="BI4" i="1"/>
  <c r="BJ4" i="1"/>
  <c r="BK4" i="1"/>
  <c r="BL4" i="1"/>
  <c r="BM4" i="1"/>
  <c r="BN4" i="1"/>
  <c r="BO4" i="1"/>
  <c r="BP4" i="1"/>
  <c r="BQ4" i="1"/>
  <c r="BR4" i="1"/>
  <c r="BS4" i="1"/>
  <c r="BT4" i="1"/>
  <c r="BU4" i="1"/>
  <c r="BV4" i="1"/>
  <c r="BW4" i="1"/>
  <c r="BX4" i="1"/>
  <c r="BY4" i="1"/>
  <c r="BZ4" i="1"/>
  <c r="CA4" i="1"/>
  <c r="CB4" i="1"/>
  <c r="CC4" i="1"/>
  <c r="CD4" i="1"/>
  <c r="CE4" i="1"/>
  <c r="CF4" i="1"/>
  <c r="CG4" i="1"/>
  <c r="CH4" i="1"/>
  <c r="CI4" i="1"/>
  <c r="CJ4" i="1"/>
  <c r="CK4" i="1"/>
  <c r="CL4" i="1"/>
  <c r="CM4" i="1"/>
  <c r="CN4" i="1"/>
  <c r="CO4" i="1"/>
  <c r="CP4" i="1"/>
  <c r="CQ4" i="1"/>
  <c r="CR4" i="1"/>
  <c r="CS4" i="1"/>
  <c r="CT4" i="1"/>
  <c r="CU4" i="1"/>
  <c r="CV4" i="1"/>
  <c r="CW4" i="1"/>
  <c r="CX4" i="1"/>
  <c r="CY4" i="1"/>
  <c r="CZ4" i="1"/>
  <c r="DA4" i="1"/>
  <c r="DB4" i="1"/>
  <c r="DC4" i="1"/>
  <c r="DD4" i="1"/>
  <c r="DE4" i="1"/>
  <c r="DF4" i="1"/>
  <c r="DG4" i="1"/>
  <c r="DH4" i="1"/>
  <c r="DI4" i="1"/>
  <c r="DJ4" i="1"/>
  <c r="DK4" i="1"/>
  <c r="DL4" i="1"/>
  <c r="DM4" i="1"/>
  <c r="DN4" i="1"/>
  <c r="DO4" i="1"/>
  <c r="DP4" i="1"/>
  <c r="DQ4" i="1"/>
  <c r="DR4" i="1"/>
  <c r="DS4" i="1"/>
  <c r="DT4" i="1"/>
  <c r="DU4" i="1"/>
  <c r="DV4" i="1"/>
  <c r="DW4" i="1"/>
  <c r="DX4" i="1"/>
  <c r="DY4" i="1"/>
  <c r="DZ4" i="1"/>
  <c r="EA4" i="1"/>
  <c r="EB4" i="1"/>
  <c r="EC4" i="1"/>
  <c r="ED4" i="1"/>
  <c r="EE4" i="1"/>
  <c r="EF4" i="1"/>
  <c r="EG4" i="1"/>
  <c r="EH4" i="1"/>
  <c r="EI4" i="1"/>
  <c r="EJ4" i="1"/>
  <c r="EK4" i="1"/>
  <c r="EL4" i="1"/>
  <c r="EM4" i="1"/>
  <c r="EN4" i="1"/>
  <c r="EO4" i="1"/>
  <c r="EP4" i="1"/>
  <c r="EQ4" i="1"/>
  <c r="ER4" i="1"/>
  <c r="ES4" i="1"/>
  <c r="ET4" i="1"/>
  <c r="EU4" i="1"/>
  <c r="EV4" i="1"/>
  <c r="EW4" i="1"/>
  <c r="EX4" i="1"/>
  <c r="EY4" i="1"/>
  <c r="EZ4" i="1"/>
  <c r="FA4" i="1"/>
  <c r="FB4" i="1"/>
  <c r="FC4" i="1"/>
  <c r="FD4" i="1"/>
  <c r="FE4" i="1"/>
  <c r="FF4" i="1"/>
  <c r="FG4" i="1"/>
  <c r="FH4" i="1"/>
  <c r="FI4" i="1"/>
  <c r="FJ4" i="1"/>
  <c r="FK4" i="1"/>
  <c r="FL4" i="1"/>
  <c r="FM4" i="1"/>
  <c r="OK6" i="1" s="1"/>
  <c r="OT6" i="1" s="1"/>
  <c r="FN4" i="1"/>
  <c r="FO4" i="1"/>
  <c r="OL6" i="1" s="1"/>
  <c r="OU6" i="1" s="1"/>
  <c r="FP4" i="1"/>
  <c r="FQ4" i="1"/>
  <c r="FR4" i="1"/>
  <c r="ON6" i="1" s="1"/>
  <c r="OW6" i="1" s="1"/>
  <c r="FS4" i="1"/>
  <c r="FT4" i="1"/>
  <c r="OM6" i="1" s="1"/>
  <c r="OV6" i="1" s="1"/>
  <c r="FU4" i="1"/>
  <c r="FV4" i="1"/>
  <c r="FW4" i="1"/>
  <c r="FX4" i="1"/>
  <c r="FY4" i="1"/>
  <c r="FZ4" i="1"/>
  <c r="GA4" i="1"/>
  <c r="GB4" i="1"/>
  <c r="GC4" i="1"/>
  <c r="GD4" i="1"/>
  <c r="GE4" i="1"/>
  <c r="GF4" i="1"/>
  <c r="GG4" i="1"/>
  <c r="GH4" i="1"/>
  <c r="GI4" i="1"/>
  <c r="GJ4" i="1"/>
  <c r="GK4" i="1"/>
  <c r="GL4" i="1"/>
  <c r="GM4" i="1"/>
  <c r="GN4" i="1"/>
  <c r="GO4" i="1"/>
  <c r="GP4" i="1"/>
  <c r="GQ4" i="1"/>
  <c r="GR4" i="1"/>
  <c r="GS4" i="1"/>
  <c r="GT4" i="1"/>
  <c r="GU4" i="1"/>
  <c r="GV4" i="1"/>
  <c r="GW4" i="1"/>
  <c r="GX4" i="1"/>
  <c r="GY4" i="1"/>
  <c r="GZ4" i="1"/>
  <c r="HA4" i="1"/>
  <c r="HB4" i="1"/>
  <c r="HC4" i="1"/>
  <c r="HD4" i="1"/>
  <c r="HE4" i="1"/>
  <c r="HF4" i="1"/>
  <c r="HG4" i="1"/>
  <c r="HH4" i="1"/>
  <c r="HI4" i="1"/>
  <c r="HJ4" i="1"/>
  <c r="HK4" i="1"/>
  <c r="HL4" i="1"/>
  <c r="HM4" i="1"/>
  <c r="HN4" i="1"/>
  <c r="HO4" i="1"/>
  <c r="HP4" i="1"/>
  <c r="HQ4" i="1"/>
  <c r="HR4" i="1"/>
  <c r="HS4" i="1"/>
  <c r="HT4" i="1"/>
  <c r="HU4" i="1"/>
  <c r="HV4" i="1"/>
  <c r="HW4" i="1"/>
  <c r="HX4" i="1"/>
  <c r="HY4" i="1"/>
  <c r="HZ4" i="1"/>
  <c r="IA4" i="1"/>
  <c r="IB4" i="1"/>
  <c r="IC4" i="1"/>
  <c r="ID4" i="1"/>
  <c r="IE4" i="1"/>
  <c r="IF4" i="1"/>
  <c r="IG4" i="1"/>
  <c r="IH4" i="1"/>
  <c r="II4" i="1"/>
  <c r="IJ4" i="1"/>
  <c r="IK4" i="1"/>
  <c r="IL4" i="1"/>
  <c r="IM4" i="1"/>
  <c r="IN4" i="1"/>
  <c r="IO4" i="1"/>
  <c r="IP4" i="1"/>
  <c r="IQ4" i="1"/>
  <c r="IR4" i="1"/>
  <c r="IS4" i="1"/>
  <c r="IT4" i="1"/>
  <c r="OP6" i="1" s="1"/>
  <c r="OY6" i="1" s="1"/>
  <c r="IU4" i="1"/>
  <c r="IV4" i="1"/>
  <c r="IW4" i="1"/>
  <c r="IX4" i="1"/>
  <c r="IY4" i="1"/>
  <c r="IZ4" i="1"/>
  <c r="JA4" i="1"/>
  <c r="JB4" i="1"/>
  <c r="JC4" i="1"/>
  <c r="JD4" i="1"/>
  <c r="JE4" i="1"/>
  <c r="JF4" i="1"/>
  <c r="JG4" i="1"/>
  <c r="JH4" i="1"/>
  <c r="JI4" i="1"/>
  <c r="JJ4" i="1"/>
  <c r="JK4" i="1"/>
  <c r="JL4" i="1"/>
  <c r="JM4" i="1"/>
  <c r="JN4" i="1"/>
  <c r="JO4" i="1"/>
  <c r="JP4" i="1"/>
  <c r="JQ4" i="1"/>
  <c r="JR4" i="1"/>
  <c r="JS4" i="1"/>
  <c r="JT4" i="1"/>
  <c r="JU4" i="1"/>
  <c r="JV4" i="1"/>
  <c r="JW4" i="1"/>
  <c r="JX4" i="1"/>
  <c r="JY4" i="1"/>
  <c r="JZ4" i="1"/>
  <c r="KA4" i="1"/>
  <c r="KB4" i="1"/>
  <c r="KC4" i="1"/>
  <c r="KD4" i="1"/>
  <c r="KE4" i="1"/>
  <c r="KF4" i="1"/>
  <c r="KG4" i="1"/>
  <c r="KH4" i="1"/>
  <c r="KI4" i="1"/>
  <c r="KJ4" i="1"/>
  <c r="KK4" i="1"/>
  <c r="KL4" i="1"/>
  <c r="KM4" i="1"/>
  <c r="KN4" i="1"/>
  <c r="KO4" i="1"/>
  <c r="KP4" i="1"/>
  <c r="KQ4" i="1"/>
  <c r="KR4" i="1"/>
  <c r="KS4" i="1"/>
  <c r="KT4" i="1"/>
  <c r="KU4" i="1"/>
  <c r="KV4" i="1"/>
  <c r="KW4" i="1"/>
  <c r="KX4" i="1"/>
  <c r="KY4" i="1"/>
  <c r="KZ4" i="1"/>
  <c r="LA4" i="1"/>
  <c r="LB4" i="1"/>
  <c r="LC4" i="1"/>
  <c r="LD4" i="1"/>
  <c r="LE4" i="1"/>
  <c r="LF4" i="1"/>
  <c r="LG4" i="1"/>
  <c r="LH4" i="1"/>
  <c r="LI4" i="1"/>
  <c r="LJ4" i="1"/>
  <c r="LK4" i="1"/>
  <c r="LL4" i="1"/>
  <c r="LM4" i="1"/>
  <c r="LN4" i="1"/>
  <c r="LO4" i="1"/>
  <c r="LP4" i="1"/>
  <c r="LQ4" i="1"/>
  <c r="LR4" i="1"/>
  <c r="LS4" i="1"/>
  <c r="LT4" i="1"/>
  <c r="LU4" i="1"/>
  <c r="LV4" i="1"/>
  <c r="LW4" i="1"/>
  <c r="LX4" i="1"/>
  <c r="LY4" i="1"/>
  <c r="LZ4" i="1"/>
  <c r="MA4" i="1"/>
  <c r="MB4" i="1"/>
  <c r="MC4" i="1"/>
  <c r="MD4" i="1"/>
  <c r="ME4" i="1"/>
  <c r="MF4" i="1"/>
  <c r="MG4" i="1"/>
  <c r="MH4" i="1"/>
  <c r="MI4" i="1"/>
  <c r="MJ4" i="1"/>
  <c r="MK4" i="1"/>
  <c r="ML4" i="1"/>
  <c r="MM4" i="1"/>
  <c r="MN4" i="1"/>
  <c r="MO4" i="1"/>
  <c r="MP4" i="1"/>
  <c r="MQ4" i="1"/>
  <c r="MR4" i="1"/>
  <c r="MS4" i="1"/>
  <c r="MT4" i="1"/>
  <c r="MU4" i="1"/>
  <c r="MV4" i="1"/>
  <c r="MW4" i="1"/>
  <c r="MX4" i="1"/>
  <c r="MY4" i="1"/>
  <c r="MZ4" i="1"/>
  <c r="NA4" i="1"/>
  <c r="NB4" i="1"/>
  <c r="NC4" i="1"/>
  <c r="ND4" i="1"/>
  <c r="NE4" i="1"/>
  <c r="NF4" i="1"/>
  <c r="NG4" i="1"/>
  <c r="NH4" i="1"/>
  <c r="NI4" i="1"/>
  <c r="NJ4" i="1"/>
  <c r="NK4" i="1"/>
  <c r="NL4" i="1"/>
  <c r="NM4" i="1"/>
  <c r="NN4" i="1"/>
  <c r="NO4" i="1"/>
  <c r="NP4" i="1"/>
  <c r="NQ4" i="1"/>
  <c r="NR4" i="1"/>
  <c r="NS4" i="1"/>
  <c r="NT4" i="1"/>
  <c r="NU4" i="1"/>
  <c r="NV4" i="1"/>
  <c r="NW4" i="1"/>
  <c r="NX4" i="1"/>
  <c r="NY4" i="1"/>
  <c r="NZ4" i="1"/>
  <c r="OA4" i="1"/>
  <c r="OB4" i="1"/>
  <c r="OC4" i="1"/>
  <c r="OD4" i="1"/>
  <c r="OE4" i="1"/>
  <c r="OF4" i="1"/>
  <c r="OG4" i="1"/>
  <c r="AQ4" i="1"/>
  <c r="AR4" i="1"/>
  <c r="AS4" i="1"/>
  <c r="AT4" i="1"/>
  <c r="AU4" i="1"/>
  <c r="AV4" i="1"/>
  <c r="AW4" i="1"/>
  <c r="AX4" i="1"/>
  <c r="AY4" i="1"/>
  <c r="AZ4" i="1"/>
  <c r="BA4" i="1"/>
  <c r="BB4" i="1"/>
  <c r="BC4" i="1"/>
  <c r="BD4" i="1"/>
  <c r="BE4" i="1"/>
  <c r="BF4" i="1"/>
  <c r="BG4" i="1"/>
  <c r="BH4" i="1"/>
  <c r="AE4" i="1"/>
  <c r="AF4" i="1"/>
  <c r="AG4" i="1"/>
  <c r="AH4" i="1"/>
  <c r="AI4" i="1"/>
  <c r="AJ4" i="1"/>
  <c r="AK4" i="1"/>
  <c r="AL4" i="1"/>
  <c r="AM4" i="1"/>
  <c r="AN4" i="1"/>
  <c r="AO4" i="1"/>
  <c r="AP4" i="1"/>
  <c r="AD4" i="1"/>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U21" i="1"/>
  <c r="CV21" i="1"/>
  <c r="CW21" i="1"/>
  <c r="CX21" i="1"/>
  <c r="CY21" i="1"/>
  <c r="CZ21" i="1"/>
  <c r="DA21" i="1"/>
  <c r="DB21" i="1"/>
  <c r="DC21" i="1"/>
  <c r="DD21" i="1"/>
  <c r="DE21" i="1"/>
  <c r="DF21" i="1"/>
  <c r="DG21" i="1"/>
  <c r="DH21" i="1"/>
  <c r="DI21" i="1"/>
  <c r="DJ21" i="1"/>
  <c r="DK21" i="1"/>
  <c r="DL21" i="1"/>
  <c r="DM21" i="1"/>
  <c r="DN21" i="1"/>
  <c r="DO21" i="1"/>
  <c r="DP21" i="1"/>
  <c r="DQ21" i="1"/>
  <c r="DR21" i="1"/>
  <c r="DS21" i="1"/>
  <c r="DT21" i="1"/>
  <c r="DU21" i="1"/>
  <c r="DV21" i="1"/>
  <c r="DW21" i="1"/>
  <c r="DX21" i="1"/>
  <c r="DY21" i="1"/>
  <c r="DZ21" i="1"/>
  <c r="EA21" i="1"/>
  <c r="EB21" i="1"/>
  <c r="EC21" i="1"/>
  <c r="ED21" i="1"/>
  <c r="EE21" i="1"/>
  <c r="EF21" i="1"/>
  <c r="EG21" i="1"/>
  <c r="EH21" i="1"/>
  <c r="EI21" i="1"/>
  <c r="EJ21" i="1"/>
  <c r="EK21" i="1"/>
  <c r="EL21" i="1"/>
  <c r="EM21" i="1"/>
  <c r="EN21" i="1"/>
  <c r="EO21" i="1"/>
  <c r="EP21" i="1"/>
  <c r="EQ21" i="1"/>
  <c r="ER21" i="1"/>
  <c r="ES21" i="1"/>
  <c r="ET21" i="1"/>
  <c r="EU21" i="1"/>
  <c r="EV21" i="1"/>
  <c r="EW21" i="1"/>
  <c r="EX21" i="1"/>
  <c r="EY21" i="1"/>
  <c r="EZ21" i="1"/>
  <c r="FA21" i="1"/>
  <c r="FB21" i="1"/>
  <c r="FC21" i="1"/>
  <c r="FD21" i="1"/>
  <c r="FE21" i="1"/>
  <c r="FF21" i="1"/>
  <c r="FG21" i="1"/>
  <c r="FH21" i="1"/>
  <c r="FI21" i="1"/>
  <c r="FJ21" i="1"/>
  <c r="FK21" i="1"/>
  <c r="FL21" i="1"/>
  <c r="FM21" i="1"/>
  <c r="FN21" i="1"/>
  <c r="FO21" i="1"/>
  <c r="FP21" i="1"/>
  <c r="FQ21" i="1"/>
  <c r="FR21" i="1"/>
  <c r="FS21" i="1"/>
  <c r="FT21" i="1"/>
  <c r="FU21" i="1"/>
  <c r="FV21" i="1"/>
  <c r="FW21" i="1"/>
  <c r="FX21" i="1"/>
  <c r="FY21" i="1"/>
  <c r="FZ21" i="1"/>
  <c r="GA21" i="1"/>
  <c r="GB21" i="1"/>
  <c r="GC21" i="1"/>
  <c r="GD21" i="1"/>
  <c r="GE21" i="1"/>
  <c r="GF21" i="1"/>
  <c r="GG21" i="1"/>
  <c r="GH21" i="1"/>
  <c r="GI21" i="1"/>
  <c r="GJ21" i="1"/>
  <c r="GK21" i="1"/>
  <c r="GL21" i="1"/>
  <c r="GM21" i="1"/>
  <c r="GN21" i="1"/>
  <c r="GO21" i="1"/>
  <c r="GP21" i="1"/>
  <c r="GQ21" i="1"/>
  <c r="GR21" i="1"/>
  <c r="GS21" i="1"/>
  <c r="GT21" i="1"/>
  <c r="GU21" i="1"/>
  <c r="GV21" i="1"/>
  <c r="GW21" i="1"/>
  <c r="GX21" i="1"/>
  <c r="GY21" i="1"/>
  <c r="GZ21" i="1"/>
  <c r="HA21" i="1"/>
  <c r="HB21" i="1"/>
  <c r="HC21" i="1"/>
  <c r="HD21" i="1"/>
  <c r="HE21" i="1"/>
  <c r="HF21" i="1"/>
  <c r="HG21" i="1"/>
  <c r="HH21" i="1"/>
  <c r="HI21" i="1"/>
  <c r="HJ21" i="1"/>
  <c r="HK21" i="1"/>
  <c r="HL21" i="1"/>
  <c r="HM21" i="1"/>
  <c r="HN21" i="1"/>
  <c r="HO21" i="1"/>
  <c r="HP21" i="1"/>
  <c r="HQ21" i="1"/>
  <c r="HR21" i="1"/>
  <c r="HS21" i="1"/>
  <c r="HT21" i="1"/>
  <c r="HU21" i="1"/>
  <c r="HV21" i="1"/>
  <c r="HW21" i="1"/>
  <c r="HX21" i="1"/>
  <c r="HY21" i="1"/>
  <c r="HZ21" i="1"/>
  <c r="IA21" i="1"/>
  <c r="IB21" i="1"/>
  <c r="IC21" i="1"/>
  <c r="ID21" i="1"/>
  <c r="IE21" i="1"/>
  <c r="IF21" i="1"/>
  <c r="IG21" i="1"/>
  <c r="IH21" i="1"/>
  <c r="II21" i="1"/>
  <c r="IJ21" i="1"/>
  <c r="IK21" i="1"/>
  <c r="IL21" i="1"/>
  <c r="IM21" i="1"/>
  <c r="IN21" i="1"/>
  <c r="IO21" i="1"/>
  <c r="IP21" i="1"/>
  <c r="IQ21" i="1"/>
  <c r="IR21" i="1"/>
  <c r="IS21" i="1"/>
  <c r="IT21" i="1"/>
  <c r="IU21" i="1"/>
  <c r="IV21" i="1"/>
  <c r="IW21" i="1"/>
  <c r="IX21" i="1"/>
  <c r="IY21" i="1"/>
  <c r="IZ21" i="1"/>
  <c r="JA21" i="1"/>
  <c r="JB21" i="1"/>
  <c r="JC21" i="1"/>
  <c r="JD21" i="1"/>
  <c r="JE21" i="1"/>
  <c r="JF21" i="1"/>
  <c r="JG21" i="1"/>
  <c r="JH21" i="1"/>
  <c r="JI21" i="1"/>
  <c r="JJ21" i="1"/>
  <c r="JK21" i="1"/>
  <c r="JL21" i="1"/>
  <c r="JM21" i="1"/>
  <c r="JN21" i="1"/>
  <c r="JO21" i="1"/>
  <c r="JP21" i="1"/>
  <c r="JQ21" i="1"/>
  <c r="JR21" i="1"/>
  <c r="JS21" i="1"/>
  <c r="JT21" i="1"/>
  <c r="JU21" i="1"/>
  <c r="JV21" i="1"/>
  <c r="JW21" i="1"/>
  <c r="JX21" i="1"/>
  <c r="JY21" i="1"/>
  <c r="JZ21" i="1"/>
  <c r="KA21" i="1"/>
  <c r="KB21" i="1"/>
  <c r="KC21" i="1"/>
  <c r="KD21" i="1"/>
  <c r="KE21" i="1"/>
  <c r="KF21" i="1"/>
  <c r="KG21" i="1"/>
  <c r="KH21" i="1"/>
  <c r="KI21" i="1"/>
  <c r="KJ21" i="1"/>
  <c r="KK21" i="1"/>
  <c r="KL21" i="1"/>
  <c r="KM21" i="1"/>
  <c r="KN21" i="1"/>
  <c r="KO21" i="1"/>
  <c r="KP21" i="1"/>
  <c r="KQ21" i="1"/>
  <c r="KR21" i="1"/>
  <c r="KS21" i="1"/>
  <c r="KT21" i="1"/>
  <c r="KU21" i="1"/>
  <c r="KV21" i="1"/>
  <c r="KW21" i="1"/>
  <c r="KX21" i="1"/>
  <c r="KY21" i="1"/>
  <c r="KZ21" i="1"/>
  <c r="LA21" i="1"/>
  <c r="LB21" i="1"/>
  <c r="LC21" i="1"/>
  <c r="LD21" i="1"/>
  <c r="LE21" i="1"/>
  <c r="LF21" i="1"/>
  <c r="LG21" i="1"/>
  <c r="LH21" i="1"/>
  <c r="LI21" i="1"/>
  <c r="LJ21" i="1"/>
  <c r="LK21" i="1"/>
  <c r="LL21" i="1"/>
  <c r="LM21" i="1"/>
  <c r="LN21" i="1"/>
  <c r="LO21" i="1"/>
  <c r="LP21" i="1"/>
  <c r="LQ21" i="1"/>
  <c r="LR21" i="1"/>
  <c r="LS21" i="1"/>
  <c r="LT21" i="1"/>
  <c r="LU21" i="1"/>
  <c r="LV21" i="1"/>
  <c r="LW21" i="1"/>
  <c r="LX21" i="1"/>
  <c r="LY21" i="1"/>
  <c r="LZ21" i="1"/>
  <c r="MA21" i="1"/>
  <c r="MB21" i="1"/>
  <c r="MC21" i="1"/>
  <c r="MD21" i="1"/>
  <c r="ME21" i="1"/>
  <c r="MF21" i="1"/>
  <c r="MG21" i="1"/>
  <c r="MH21" i="1"/>
  <c r="MI21" i="1"/>
  <c r="MJ21" i="1"/>
  <c r="MK21" i="1"/>
  <c r="ML21" i="1"/>
  <c r="MM21" i="1"/>
  <c r="MN21" i="1"/>
  <c r="MO21" i="1"/>
  <c r="MP21" i="1"/>
  <c r="MQ21" i="1"/>
  <c r="MR21" i="1"/>
  <c r="MS21" i="1"/>
  <c r="MT21" i="1"/>
  <c r="MU21" i="1"/>
  <c r="MV21" i="1"/>
  <c r="MW21" i="1"/>
  <c r="MX21" i="1"/>
  <c r="MY21" i="1"/>
  <c r="MZ21" i="1"/>
  <c r="NA21" i="1"/>
  <c r="NB21" i="1"/>
  <c r="NC21" i="1"/>
  <c r="ND21" i="1"/>
  <c r="NE21" i="1"/>
  <c r="NF21" i="1"/>
  <c r="NG21" i="1"/>
  <c r="NH21" i="1"/>
  <c r="NI21" i="1"/>
  <c r="NJ21" i="1"/>
  <c r="NK21" i="1"/>
  <c r="NL21" i="1"/>
  <c r="NM21" i="1"/>
  <c r="NN21" i="1"/>
  <c r="NO21" i="1"/>
  <c r="NP21" i="1"/>
  <c r="NQ21" i="1"/>
  <c r="NR21" i="1"/>
  <c r="NS21" i="1"/>
  <c r="NT21" i="1"/>
  <c r="NU21" i="1"/>
  <c r="NV21" i="1"/>
  <c r="NW21" i="1"/>
  <c r="NX21" i="1"/>
  <c r="NY21" i="1"/>
  <c r="NZ21" i="1"/>
  <c r="OA21" i="1"/>
  <c r="OB21" i="1"/>
  <c r="OC21" i="1"/>
  <c r="OD21" i="1"/>
  <c r="OE21" i="1"/>
  <c r="OF21" i="1"/>
  <c r="OG21"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U22" i="1"/>
  <c r="CV22" i="1"/>
  <c r="CW22" i="1"/>
  <c r="CX22" i="1"/>
  <c r="CY22" i="1"/>
  <c r="CZ22" i="1"/>
  <c r="DA22" i="1"/>
  <c r="DB22" i="1"/>
  <c r="DC22" i="1"/>
  <c r="DD22" i="1"/>
  <c r="DE22" i="1"/>
  <c r="DF22" i="1"/>
  <c r="DG22" i="1"/>
  <c r="DH22" i="1"/>
  <c r="DI22" i="1"/>
  <c r="DJ22" i="1"/>
  <c r="DK22" i="1"/>
  <c r="DL22" i="1"/>
  <c r="DM22" i="1"/>
  <c r="DN22" i="1"/>
  <c r="DO22" i="1"/>
  <c r="DP22" i="1"/>
  <c r="DQ22" i="1"/>
  <c r="DR22" i="1"/>
  <c r="DS22" i="1"/>
  <c r="DT22" i="1"/>
  <c r="DU22" i="1"/>
  <c r="DV22" i="1"/>
  <c r="DW22" i="1"/>
  <c r="DX22" i="1"/>
  <c r="DY22" i="1"/>
  <c r="DZ22" i="1"/>
  <c r="EA22" i="1"/>
  <c r="EB22" i="1"/>
  <c r="EC22" i="1"/>
  <c r="ED22" i="1"/>
  <c r="EE22" i="1"/>
  <c r="EF22" i="1"/>
  <c r="EG22" i="1"/>
  <c r="EH22" i="1"/>
  <c r="EI22" i="1"/>
  <c r="EJ22" i="1"/>
  <c r="EK22" i="1"/>
  <c r="EL22" i="1"/>
  <c r="EM22" i="1"/>
  <c r="EN22" i="1"/>
  <c r="EO22" i="1"/>
  <c r="EP22" i="1"/>
  <c r="EQ22" i="1"/>
  <c r="ER22" i="1"/>
  <c r="ES22" i="1"/>
  <c r="ET22" i="1"/>
  <c r="EU22" i="1"/>
  <c r="EV22" i="1"/>
  <c r="EW22" i="1"/>
  <c r="EX22" i="1"/>
  <c r="EY22" i="1"/>
  <c r="EZ22" i="1"/>
  <c r="FA22" i="1"/>
  <c r="FB22" i="1"/>
  <c r="FC22" i="1"/>
  <c r="FD22" i="1"/>
  <c r="FE22" i="1"/>
  <c r="FF22" i="1"/>
  <c r="FG22" i="1"/>
  <c r="FH22" i="1"/>
  <c r="FI22" i="1"/>
  <c r="FJ22" i="1"/>
  <c r="FK22" i="1"/>
  <c r="FL22" i="1"/>
  <c r="FM22" i="1"/>
  <c r="FN22" i="1"/>
  <c r="FO22" i="1"/>
  <c r="FP22" i="1"/>
  <c r="FQ22" i="1"/>
  <c r="FR22" i="1"/>
  <c r="FS22" i="1"/>
  <c r="FT22" i="1"/>
  <c r="FU22" i="1"/>
  <c r="FV22" i="1"/>
  <c r="FW22" i="1"/>
  <c r="FX22" i="1"/>
  <c r="FY22" i="1"/>
  <c r="FZ22" i="1"/>
  <c r="GA22" i="1"/>
  <c r="GB22" i="1"/>
  <c r="GC22" i="1"/>
  <c r="GD22" i="1"/>
  <c r="GE22" i="1"/>
  <c r="GF22" i="1"/>
  <c r="GG22" i="1"/>
  <c r="GH22" i="1"/>
  <c r="GI22" i="1"/>
  <c r="GJ22" i="1"/>
  <c r="GK22" i="1"/>
  <c r="GL22" i="1"/>
  <c r="GM22" i="1"/>
  <c r="GN22" i="1"/>
  <c r="GO22" i="1"/>
  <c r="GP22" i="1"/>
  <c r="GQ22" i="1"/>
  <c r="GR22" i="1"/>
  <c r="GS22" i="1"/>
  <c r="GT22" i="1"/>
  <c r="GU22" i="1"/>
  <c r="GV22" i="1"/>
  <c r="GW22" i="1"/>
  <c r="GX22" i="1"/>
  <c r="GY22" i="1"/>
  <c r="GZ22" i="1"/>
  <c r="HA22" i="1"/>
  <c r="HB22" i="1"/>
  <c r="HC22" i="1"/>
  <c r="HD22" i="1"/>
  <c r="HE22" i="1"/>
  <c r="HF22" i="1"/>
  <c r="HG22" i="1"/>
  <c r="HH22" i="1"/>
  <c r="HI22" i="1"/>
  <c r="HJ22" i="1"/>
  <c r="HK22" i="1"/>
  <c r="HL22" i="1"/>
  <c r="HM22" i="1"/>
  <c r="HN22" i="1"/>
  <c r="HO22" i="1"/>
  <c r="HP22" i="1"/>
  <c r="HQ22" i="1"/>
  <c r="HR22" i="1"/>
  <c r="HS22" i="1"/>
  <c r="HT22" i="1"/>
  <c r="HU22" i="1"/>
  <c r="HV22" i="1"/>
  <c r="HW22" i="1"/>
  <c r="HX22" i="1"/>
  <c r="HY22" i="1"/>
  <c r="HZ22" i="1"/>
  <c r="IA22" i="1"/>
  <c r="IB22" i="1"/>
  <c r="IC22" i="1"/>
  <c r="ID22" i="1"/>
  <c r="IE22" i="1"/>
  <c r="IF22" i="1"/>
  <c r="IG22" i="1"/>
  <c r="IH22" i="1"/>
  <c r="II22" i="1"/>
  <c r="IJ22" i="1"/>
  <c r="IK22" i="1"/>
  <c r="IL22" i="1"/>
  <c r="IM22" i="1"/>
  <c r="IN22" i="1"/>
  <c r="IO22" i="1"/>
  <c r="IP22" i="1"/>
  <c r="IQ22" i="1"/>
  <c r="IR22" i="1"/>
  <c r="IS22" i="1"/>
  <c r="IT22" i="1"/>
  <c r="IU22" i="1"/>
  <c r="IV22" i="1"/>
  <c r="IW22" i="1"/>
  <c r="IX22" i="1"/>
  <c r="IY22" i="1"/>
  <c r="IZ22" i="1"/>
  <c r="JA22" i="1"/>
  <c r="JB22" i="1"/>
  <c r="JC22" i="1"/>
  <c r="JD22" i="1"/>
  <c r="JE22" i="1"/>
  <c r="JF22" i="1"/>
  <c r="JG22" i="1"/>
  <c r="JH22" i="1"/>
  <c r="JI22" i="1"/>
  <c r="JJ22" i="1"/>
  <c r="JK22" i="1"/>
  <c r="JL22" i="1"/>
  <c r="JM22" i="1"/>
  <c r="JN22" i="1"/>
  <c r="JO22" i="1"/>
  <c r="JP22" i="1"/>
  <c r="JQ22" i="1"/>
  <c r="JR22" i="1"/>
  <c r="JS22" i="1"/>
  <c r="JT22" i="1"/>
  <c r="JU22" i="1"/>
  <c r="JV22" i="1"/>
  <c r="JW22" i="1"/>
  <c r="JX22" i="1"/>
  <c r="JY22" i="1"/>
  <c r="JZ22" i="1"/>
  <c r="KA22" i="1"/>
  <c r="KB22" i="1"/>
  <c r="KC22" i="1"/>
  <c r="KD22" i="1"/>
  <c r="KE22" i="1"/>
  <c r="KF22" i="1"/>
  <c r="KG22" i="1"/>
  <c r="KH22" i="1"/>
  <c r="KI22" i="1"/>
  <c r="KJ22" i="1"/>
  <c r="KK22" i="1"/>
  <c r="KL22" i="1"/>
  <c r="KM22" i="1"/>
  <c r="KN22" i="1"/>
  <c r="KO22" i="1"/>
  <c r="KP22" i="1"/>
  <c r="KQ22" i="1"/>
  <c r="KR22" i="1"/>
  <c r="KS22" i="1"/>
  <c r="KT22" i="1"/>
  <c r="KU22" i="1"/>
  <c r="KV22" i="1"/>
  <c r="KW22" i="1"/>
  <c r="KX22" i="1"/>
  <c r="KY22" i="1"/>
  <c r="KZ22" i="1"/>
  <c r="LA22" i="1"/>
  <c r="LB22" i="1"/>
  <c r="LC22" i="1"/>
  <c r="LD22" i="1"/>
  <c r="LE22" i="1"/>
  <c r="LF22" i="1"/>
  <c r="LG22" i="1"/>
  <c r="LH22" i="1"/>
  <c r="LI22" i="1"/>
  <c r="LJ22" i="1"/>
  <c r="LK22" i="1"/>
  <c r="LL22" i="1"/>
  <c r="LM22" i="1"/>
  <c r="LN22" i="1"/>
  <c r="LO22" i="1"/>
  <c r="LP22" i="1"/>
  <c r="LQ22" i="1"/>
  <c r="LR22" i="1"/>
  <c r="LS22" i="1"/>
  <c r="LT22" i="1"/>
  <c r="LU22" i="1"/>
  <c r="LV22" i="1"/>
  <c r="LW22" i="1"/>
  <c r="LX22" i="1"/>
  <c r="LY22" i="1"/>
  <c r="LZ22" i="1"/>
  <c r="MA22" i="1"/>
  <c r="MB22" i="1"/>
  <c r="MC22" i="1"/>
  <c r="MD22" i="1"/>
  <c r="ME22" i="1"/>
  <c r="MF22" i="1"/>
  <c r="MG22" i="1"/>
  <c r="MH22" i="1"/>
  <c r="MI22" i="1"/>
  <c r="MJ22" i="1"/>
  <c r="MK22" i="1"/>
  <c r="ML22" i="1"/>
  <c r="MM22" i="1"/>
  <c r="MN22" i="1"/>
  <c r="MO22" i="1"/>
  <c r="MP22" i="1"/>
  <c r="MQ22" i="1"/>
  <c r="MR22" i="1"/>
  <c r="MS22" i="1"/>
  <c r="MT22" i="1"/>
  <c r="MU22" i="1"/>
  <c r="MV22" i="1"/>
  <c r="MW22" i="1"/>
  <c r="MX22" i="1"/>
  <c r="MY22" i="1"/>
  <c r="MZ22" i="1"/>
  <c r="NA22" i="1"/>
  <c r="NB22" i="1"/>
  <c r="NC22" i="1"/>
  <c r="ND22" i="1"/>
  <c r="NE22" i="1"/>
  <c r="NF22" i="1"/>
  <c r="NG22" i="1"/>
  <c r="NH22" i="1"/>
  <c r="NI22" i="1"/>
  <c r="NJ22" i="1"/>
  <c r="NK22" i="1"/>
  <c r="NL22" i="1"/>
  <c r="NM22" i="1"/>
  <c r="NN22" i="1"/>
  <c r="NO22" i="1"/>
  <c r="NP22" i="1"/>
  <c r="NQ22" i="1"/>
  <c r="NR22" i="1"/>
  <c r="NS22" i="1"/>
  <c r="NT22" i="1"/>
  <c r="NU22" i="1"/>
  <c r="NV22" i="1"/>
  <c r="NW22" i="1"/>
  <c r="NX22" i="1"/>
  <c r="NY22" i="1"/>
  <c r="NZ22" i="1"/>
  <c r="OA22" i="1"/>
  <c r="OB22" i="1"/>
  <c r="OC22" i="1"/>
  <c r="OD22" i="1"/>
  <c r="OE22" i="1"/>
  <c r="OF22" i="1"/>
  <c r="OG22"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U23" i="1"/>
  <c r="CV23" i="1"/>
  <c r="CW23" i="1"/>
  <c r="CX23" i="1"/>
  <c r="CY23" i="1"/>
  <c r="CZ23" i="1"/>
  <c r="DA23" i="1"/>
  <c r="DB23" i="1"/>
  <c r="DC23" i="1"/>
  <c r="DD23" i="1"/>
  <c r="DE23" i="1"/>
  <c r="DF23" i="1"/>
  <c r="DG23" i="1"/>
  <c r="DH23" i="1"/>
  <c r="DI23" i="1"/>
  <c r="DJ23" i="1"/>
  <c r="DK23" i="1"/>
  <c r="DL23" i="1"/>
  <c r="DM23" i="1"/>
  <c r="DN23" i="1"/>
  <c r="DO23" i="1"/>
  <c r="DP23" i="1"/>
  <c r="DQ23" i="1"/>
  <c r="DR23" i="1"/>
  <c r="DS23" i="1"/>
  <c r="DT23" i="1"/>
  <c r="DU23" i="1"/>
  <c r="DV23" i="1"/>
  <c r="DW23" i="1"/>
  <c r="DX23" i="1"/>
  <c r="DY23" i="1"/>
  <c r="DZ23" i="1"/>
  <c r="EA23" i="1"/>
  <c r="EB23" i="1"/>
  <c r="EC23" i="1"/>
  <c r="ED23" i="1"/>
  <c r="EE23" i="1"/>
  <c r="EF23" i="1"/>
  <c r="EG23" i="1"/>
  <c r="EH23" i="1"/>
  <c r="EI23" i="1"/>
  <c r="EJ23" i="1"/>
  <c r="EK23" i="1"/>
  <c r="EL23" i="1"/>
  <c r="EM23" i="1"/>
  <c r="EN23" i="1"/>
  <c r="EO23" i="1"/>
  <c r="EP23" i="1"/>
  <c r="EQ23" i="1"/>
  <c r="ER23" i="1"/>
  <c r="ES23" i="1"/>
  <c r="ET23" i="1"/>
  <c r="EU23" i="1"/>
  <c r="EV23" i="1"/>
  <c r="EW23" i="1"/>
  <c r="EX23" i="1"/>
  <c r="EY23" i="1"/>
  <c r="EZ23" i="1"/>
  <c r="FA23" i="1"/>
  <c r="FB23" i="1"/>
  <c r="FC23" i="1"/>
  <c r="FD23" i="1"/>
  <c r="FE23" i="1"/>
  <c r="FF23" i="1"/>
  <c r="FG23" i="1"/>
  <c r="FH23" i="1"/>
  <c r="FI23" i="1"/>
  <c r="FJ23" i="1"/>
  <c r="FK23" i="1"/>
  <c r="FL23" i="1"/>
  <c r="FM23" i="1"/>
  <c r="FN23" i="1"/>
  <c r="FO23" i="1"/>
  <c r="FP23" i="1"/>
  <c r="FQ23" i="1"/>
  <c r="FR23" i="1"/>
  <c r="FS23" i="1"/>
  <c r="FT23" i="1"/>
  <c r="FU23" i="1"/>
  <c r="FV23" i="1"/>
  <c r="FW23" i="1"/>
  <c r="FX23" i="1"/>
  <c r="FY23" i="1"/>
  <c r="FZ23" i="1"/>
  <c r="GA23" i="1"/>
  <c r="GB23" i="1"/>
  <c r="GC23" i="1"/>
  <c r="GD23" i="1"/>
  <c r="GE23" i="1"/>
  <c r="GF23" i="1"/>
  <c r="GG23" i="1"/>
  <c r="GH23" i="1"/>
  <c r="GI23" i="1"/>
  <c r="GJ23" i="1"/>
  <c r="GK23" i="1"/>
  <c r="GL23" i="1"/>
  <c r="GM23" i="1"/>
  <c r="GN23" i="1"/>
  <c r="GO23" i="1"/>
  <c r="GP23" i="1"/>
  <c r="GQ23" i="1"/>
  <c r="GR23" i="1"/>
  <c r="GS23" i="1"/>
  <c r="GT23" i="1"/>
  <c r="GU23" i="1"/>
  <c r="GV23" i="1"/>
  <c r="GW23" i="1"/>
  <c r="GX23" i="1"/>
  <c r="GY23" i="1"/>
  <c r="GZ23" i="1"/>
  <c r="HA23" i="1"/>
  <c r="HB23" i="1"/>
  <c r="HC23" i="1"/>
  <c r="HD23" i="1"/>
  <c r="HE23" i="1"/>
  <c r="HF23" i="1"/>
  <c r="HG23" i="1"/>
  <c r="HH23" i="1"/>
  <c r="HI23" i="1"/>
  <c r="HJ23" i="1"/>
  <c r="HK23" i="1"/>
  <c r="HL23" i="1"/>
  <c r="HM23" i="1"/>
  <c r="HN23" i="1"/>
  <c r="HO23" i="1"/>
  <c r="HP23" i="1"/>
  <c r="HQ23" i="1"/>
  <c r="HR23" i="1"/>
  <c r="HS23" i="1"/>
  <c r="HT23" i="1"/>
  <c r="HU23" i="1"/>
  <c r="HV23" i="1"/>
  <c r="HW23" i="1"/>
  <c r="HX23" i="1"/>
  <c r="HY23" i="1"/>
  <c r="HZ23" i="1"/>
  <c r="IA23" i="1"/>
  <c r="IB23" i="1"/>
  <c r="IC23" i="1"/>
  <c r="ID23" i="1"/>
  <c r="IE23" i="1"/>
  <c r="IF23" i="1"/>
  <c r="IG23" i="1"/>
  <c r="IH23" i="1"/>
  <c r="II23" i="1"/>
  <c r="IJ23" i="1"/>
  <c r="IK23" i="1"/>
  <c r="IL23" i="1"/>
  <c r="IM23" i="1"/>
  <c r="IN23" i="1"/>
  <c r="IO23" i="1"/>
  <c r="IP23" i="1"/>
  <c r="IQ23" i="1"/>
  <c r="IR23" i="1"/>
  <c r="IS23" i="1"/>
  <c r="IT23" i="1"/>
  <c r="IU23" i="1"/>
  <c r="IV23" i="1"/>
  <c r="IW23" i="1"/>
  <c r="IX23" i="1"/>
  <c r="IY23" i="1"/>
  <c r="IZ23" i="1"/>
  <c r="JA23" i="1"/>
  <c r="JB23" i="1"/>
  <c r="JC23" i="1"/>
  <c r="JD23" i="1"/>
  <c r="JE23" i="1"/>
  <c r="JF23" i="1"/>
  <c r="JG23" i="1"/>
  <c r="JH23" i="1"/>
  <c r="JI23" i="1"/>
  <c r="JJ23" i="1"/>
  <c r="JK23" i="1"/>
  <c r="JL23" i="1"/>
  <c r="JM23" i="1"/>
  <c r="JN23" i="1"/>
  <c r="JO23" i="1"/>
  <c r="JP23" i="1"/>
  <c r="JQ23" i="1"/>
  <c r="JR23" i="1"/>
  <c r="JS23" i="1"/>
  <c r="JT23" i="1"/>
  <c r="JU23" i="1"/>
  <c r="JV23" i="1"/>
  <c r="JW23" i="1"/>
  <c r="JX23" i="1"/>
  <c r="JY23" i="1"/>
  <c r="JZ23" i="1"/>
  <c r="KA23" i="1"/>
  <c r="KB23" i="1"/>
  <c r="KC23" i="1"/>
  <c r="KD23" i="1"/>
  <c r="KE23" i="1"/>
  <c r="KF23" i="1"/>
  <c r="KG23" i="1"/>
  <c r="KH23" i="1"/>
  <c r="KI23" i="1"/>
  <c r="KJ23" i="1"/>
  <c r="KK23" i="1"/>
  <c r="KL23" i="1"/>
  <c r="KM23" i="1"/>
  <c r="KN23" i="1"/>
  <c r="KO23" i="1"/>
  <c r="KP23" i="1"/>
  <c r="KQ23" i="1"/>
  <c r="KR23" i="1"/>
  <c r="KS23" i="1"/>
  <c r="KT23" i="1"/>
  <c r="KU23" i="1"/>
  <c r="KV23" i="1"/>
  <c r="KW23" i="1"/>
  <c r="KX23" i="1"/>
  <c r="KY23" i="1"/>
  <c r="KZ23" i="1"/>
  <c r="LA23" i="1"/>
  <c r="LB23" i="1"/>
  <c r="LC23" i="1"/>
  <c r="LD23" i="1"/>
  <c r="LE23" i="1"/>
  <c r="LF23" i="1"/>
  <c r="LG23" i="1"/>
  <c r="LH23" i="1"/>
  <c r="LI23" i="1"/>
  <c r="LJ23" i="1"/>
  <c r="LK23" i="1"/>
  <c r="LL23" i="1"/>
  <c r="LM23" i="1"/>
  <c r="LN23" i="1"/>
  <c r="LO23" i="1"/>
  <c r="LP23" i="1"/>
  <c r="LQ23" i="1"/>
  <c r="LR23" i="1"/>
  <c r="LS23" i="1"/>
  <c r="LT23" i="1"/>
  <c r="LU23" i="1"/>
  <c r="LV23" i="1"/>
  <c r="LW23" i="1"/>
  <c r="LX23" i="1"/>
  <c r="LY23" i="1"/>
  <c r="LZ23" i="1"/>
  <c r="MA23" i="1"/>
  <c r="MB23" i="1"/>
  <c r="MC23" i="1"/>
  <c r="MD23" i="1"/>
  <c r="ME23" i="1"/>
  <c r="MF23" i="1"/>
  <c r="MG23" i="1"/>
  <c r="MH23" i="1"/>
  <c r="MI23" i="1"/>
  <c r="MJ23" i="1"/>
  <c r="MK23" i="1"/>
  <c r="ML23" i="1"/>
  <c r="MM23" i="1"/>
  <c r="MN23" i="1"/>
  <c r="MO23" i="1"/>
  <c r="MP23" i="1"/>
  <c r="MQ23" i="1"/>
  <c r="MR23" i="1"/>
  <c r="MS23" i="1"/>
  <c r="MT23" i="1"/>
  <c r="MU23" i="1"/>
  <c r="MV23" i="1"/>
  <c r="MW23" i="1"/>
  <c r="MX23" i="1"/>
  <c r="MY23" i="1"/>
  <c r="MZ23" i="1"/>
  <c r="NA23" i="1"/>
  <c r="NB23" i="1"/>
  <c r="NC23" i="1"/>
  <c r="ND23" i="1"/>
  <c r="NE23" i="1"/>
  <c r="NF23" i="1"/>
  <c r="NG23" i="1"/>
  <c r="NH23" i="1"/>
  <c r="NI23" i="1"/>
  <c r="NJ23" i="1"/>
  <c r="NK23" i="1"/>
  <c r="NL23" i="1"/>
  <c r="NM23" i="1"/>
  <c r="NN23" i="1"/>
  <c r="NO23" i="1"/>
  <c r="NP23" i="1"/>
  <c r="NQ23" i="1"/>
  <c r="NR23" i="1"/>
  <c r="NS23" i="1"/>
  <c r="NT23" i="1"/>
  <c r="NU23" i="1"/>
  <c r="NV23" i="1"/>
  <c r="NW23" i="1"/>
  <c r="NX23" i="1"/>
  <c r="NY23" i="1"/>
  <c r="NZ23" i="1"/>
  <c r="OA23" i="1"/>
  <c r="OB23" i="1"/>
  <c r="OC23" i="1"/>
  <c r="OD23" i="1"/>
  <c r="OE23" i="1"/>
  <c r="OF23" i="1"/>
  <c r="OG23" i="1"/>
  <c r="AD21" i="1"/>
  <c r="AE21" i="1"/>
  <c r="AD22" i="1"/>
  <c r="AE22" i="1"/>
  <c r="AD23" i="1"/>
  <c r="AE23" i="1"/>
  <c r="AF23" i="1"/>
  <c r="OG17" i="1"/>
  <c r="OF17" i="1"/>
  <c r="OE17" i="1"/>
  <c r="OD17" i="1"/>
  <c r="OC17" i="1"/>
  <c r="OB17" i="1"/>
  <c r="OA17" i="1"/>
  <c r="NZ17" i="1"/>
  <c r="NY17" i="1"/>
  <c r="NX17" i="1"/>
  <c r="NW17" i="1"/>
  <c r="NV17" i="1"/>
  <c r="NU17" i="1"/>
  <c r="NT17" i="1"/>
  <c r="NS17" i="1"/>
  <c r="NR17" i="1"/>
  <c r="NQ17" i="1"/>
  <c r="NP17" i="1"/>
  <c r="NO17" i="1"/>
  <c r="NN17" i="1"/>
  <c r="NM17" i="1"/>
  <c r="NL17" i="1"/>
  <c r="NK17" i="1"/>
  <c r="NJ17" i="1"/>
  <c r="NI17" i="1"/>
  <c r="NH17" i="1"/>
  <c r="NG17" i="1"/>
  <c r="NF17" i="1"/>
  <c r="NE17" i="1"/>
  <c r="ND17" i="1"/>
  <c r="NC17" i="1"/>
  <c r="NB17" i="1"/>
  <c r="NA17" i="1"/>
  <c r="MZ17" i="1"/>
  <c r="MY17" i="1"/>
  <c r="MX17" i="1"/>
  <c r="MW17" i="1"/>
  <c r="MV17" i="1"/>
  <c r="MU17" i="1"/>
  <c r="MT17" i="1"/>
  <c r="MS17" i="1"/>
  <c r="MR17" i="1"/>
  <c r="MQ17" i="1"/>
  <c r="MP17" i="1"/>
  <c r="MO17" i="1"/>
  <c r="MN17" i="1"/>
  <c r="MM17" i="1"/>
  <c r="ML17" i="1"/>
  <c r="MK17" i="1"/>
  <c r="MJ17" i="1"/>
  <c r="MI17" i="1"/>
  <c r="MH17" i="1"/>
  <c r="MG17" i="1"/>
  <c r="MF17" i="1"/>
  <c r="ME17" i="1"/>
  <c r="MD17" i="1"/>
  <c r="MC17" i="1"/>
  <c r="MB17" i="1"/>
  <c r="MA17" i="1"/>
  <c r="LZ17" i="1"/>
  <c r="LY17" i="1"/>
  <c r="LX17" i="1"/>
  <c r="LW17" i="1"/>
  <c r="LV17" i="1"/>
  <c r="LU17" i="1"/>
  <c r="LT17" i="1"/>
  <c r="LS17" i="1"/>
  <c r="LR17" i="1"/>
  <c r="LQ17" i="1"/>
  <c r="LP17" i="1"/>
  <c r="LO17" i="1"/>
  <c r="LN17" i="1"/>
  <c r="LM17" i="1"/>
  <c r="LL17" i="1"/>
  <c r="LK17" i="1"/>
  <c r="LJ17" i="1"/>
  <c r="LI17" i="1"/>
  <c r="LH17" i="1"/>
  <c r="LG17" i="1"/>
  <c r="LF17" i="1"/>
  <c r="LE17" i="1"/>
  <c r="LD17" i="1"/>
  <c r="LC17" i="1"/>
  <c r="LB17" i="1"/>
  <c r="LA17" i="1"/>
  <c r="KZ17" i="1"/>
  <c r="KY17" i="1"/>
  <c r="KX17" i="1"/>
  <c r="KW17" i="1"/>
  <c r="KV17" i="1"/>
  <c r="KU17" i="1"/>
  <c r="KT17" i="1"/>
  <c r="KS17" i="1"/>
  <c r="KR17" i="1"/>
  <c r="KQ17" i="1"/>
  <c r="KP17" i="1"/>
  <c r="KO17" i="1"/>
  <c r="KN17" i="1"/>
  <c r="KM17" i="1"/>
  <c r="KL17" i="1"/>
  <c r="KK17" i="1"/>
  <c r="KJ17" i="1"/>
  <c r="KI17" i="1"/>
  <c r="KH17" i="1"/>
  <c r="KG17" i="1"/>
  <c r="KF17" i="1"/>
  <c r="KE17" i="1"/>
  <c r="KD17" i="1"/>
  <c r="KC17" i="1"/>
  <c r="KB17" i="1"/>
  <c r="KA17" i="1"/>
  <c r="JZ17" i="1"/>
  <c r="JY17" i="1"/>
  <c r="JX17" i="1"/>
  <c r="JW17" i="1"/>
  <c r="JV17" i="1"/>
  <c r="JU17" i="1"/>
  <c r="JT17" i="1"/>
  <c r="JS17" i="1"/>
  <c r="JR17" i="1"/>
  <c r="JQ17" i="1"/>
  <c r="JP17" i="1"/>
  <c r="JO17" i="1"/>
  <c r="JN17" i="1"/>
  <c r="JM17" i="1"/>
  <c r="JL17" i="1"/>
  <c r="JK17" i="1"/>
  <c r="JJ17" i="1"/>
  <c r="JI17" i="1"/>
  <c r="JH17" i="1"/>
  <c r="JG17" i="1"/>
  <c r="JF17" i="1"/>
  <c r="JE17" i="1"/>
  <c r="JD17" i="1"/>
  <c r="JC17" i="1"/>
  <c r="JB17" i="1"/>
  <c r="JA17" i="1"/>
  <c r="IZ17" i="1"/>
  <c r="IY17" i="1"/>
  <c r="IX17" i="1"/>
  <c r="IW17" i="1"/>
  <c r="IV17" i="1"/>
  <c r="IU17" i="1"/>
  <c r="IT17" i="1"/>
  <c r="IS17" i="1"/>
  <c r="IR17" i="1"/>
  <c r="IQ17" i="1"/>
  <c r="IP17" i="1"/>
  <c r="IO17" i="1"/>
  <c r="IN17" i="1"/>
  <c r="IM17" i="1"/>
  <c r="IL17" i="1"/>
  <c r="IK17" i="1"/>
  <c r="IJ17" i="1"/>
  <c r="II17" i="1"/>
  <c r="IH17" i="1"/>
  <c r="IG17" i="1"/>
  <c r="IF17" i="1"/>
  <c r="IE17" i="1"/>
  <c r="ID17" i="1"/>
  <c r="IC17" i="1"/>
  <c r="IB17" i="1"/>
  <c r="IA17" i="1"/>
  <c r="HZ17" i="1"/>
  <c r="HY17" i="1"/>
  <c r="HX17" i="1"/>
  <c r="HW17" i="1"/>
  <c r="HV17" i="1"/>
  <c r="HU17" i="1"/>
  <c r="HT17" i="1"/>
  <c r="HS17" i="1"/>
  <c r="HR17" i="1"/>
  <c r="HQ17" i="1"/>
  <c r="HP17" i="1"/>
  <c r="HO17" i="1"/>
  <c r="HN17" i="1"/>
  <c r="HM17" i="1"/>
  <c r="HL17" i="1"/>
  <c r="HK17" i="1"/>
  <c r="HJ17" i="1"/>
  <c r="HI17" i="1"/>
  <c r="HH17" i="1"/>
  <c r="HG17" i="1"/>
  <c r="HF17" i="1"/>
  <c r="HE17" i="1"/>
  <c r="HD17" i="1"/>
  <c r="HC17" i="1"/>
  <c r="HB17" i="1"/>
  <c r="HA17" i="1"/>
  <c r="GZ17" i="1"/>
  <c r="GY17" i="1"/>
  <c r="GX17" i="1"/>
  <c r="GW17" i="1"/>
  <c r="GV17" i="1"/>
  <c r="GU17" i="1"/>
  <c r="GT17" i="1"/>
  <c r="GS17" i="1"/>
  <c r="GR17" i="1"/>
  <c r="GQ17" i="1"/>
  <c r="GP17" i="1"/>
  <c r="GO17" i="1"/>
  <c r="GN17" i="1"/>
  <c r="GM17" i="1"/>
  <c r="GL17" i="1"/>
  <c r="GK17" i="1"/>
  <c r="GJ17" i="1"/>
  <c r="GI17" i="1"/>
  <c r="GH17" i="1"/>
  <c r="GG17" i="1"/>
  <c r="GF17" i="1"/>
  <c r="GE17" i="1"/>
  <c r="GD17" i="1"/>
  <c r="GC17" i="1"/>
  <c r="GB17" i="1"/>
  <c r="GA17" i="1"/>
  <c r="FZ17" i="1"/>
  <c r="FY17" i="1"/>
  <c r="FX17" i="1"/>
  <c r="FW17" i="1"/>
  <c r="FV17" i="1"/>
  <c r="OO17" i="1" s="1"/>
  <c r="FU17" i="1"/>
  <c r="FT17" i="1"/>
  <c r="OM17" i="1" s="1"/>
  <c r="FS17" i="1"/>
  <c r="FR17" i="1"/>
  <c r="ON17" i="1" s="1"/>
  <c r="FQ17" i="1"/>
  <c r="FP17" i="1"/>
  <c r="FO17" i="1"/>
  <c r="OL17" i="1" s="1"/>
  <c r="FN17" i="1"/>
  <c r="FM17" i="1"/>
  <c r="OK17" i="1" s="1"/>
  <c r="FL17" i="1"/>
  <c r="FK17" i="1"/>
  <c r="FJ17" i="1"/>
  <c r="FI17" i="1"/>
  <c r="FH17" i="1"/>
  <c r="FG17" i="1"/>
  <c r="FF17" i="1"/>
  <c r="FE17" i="1"/>
  <c r="FD17" i="1"/>
  <c r="FC17" i="1"/>
  <c r="FB17" i="1"/>
  <c r="FA17" i="1"/>
  <c r="EZ17" i="1"/>
  <c r="EY17" i="1"/>
  <c r="EX17" i="1"/>
  <c r="EW17" i="1"/>
  <c r="EV17" i="1"/>
  <c r="EU17" i="1"/>
  <c r="ET17" i="1"/>
  <c r="ES17" i="1"/>
  <c r="ER17" i="1"/>
  <c r="EQ17" i="1"/>
  <c r="EP17" i="1"/>
  <c r="EO17" i="1"/>
  <c r="EN17" i="1"/>
  <c r="EM17" i="1"/>
  <c r="EL17" i="1"/>
  <c r="EK17" i="1"/>
  <c r="EJ17" i="1"/>
  <c r="EI17" i="1"/>
  <c r="EH17" i="1"/>
  <c r="EG17" i="1"/>
  <c r="EF17" i="1"/>
  <c r="EE17" i="1"/>
  <c r="ED17" i="1"/>
  <c r="EC17" i="1"/>
  <c r="EB17" i="1"/>
  <c r="EA17" i="1"/>
  <c r="DZ17" i="1"/>
  <c r="DY17" i="1"/>
  <c r="DX17" i="1"/>
  <c r="DW17" i="1"/>
  <c r="DV17" i="1"/>
  <c r="DU17" i="1"/>
  <c r="DT17" i="1"/>
  <c r="DS17" i="1"/>
  <c r="DR17" i="1"/>
  <c r="DQ17" i="1"/>
  <c r="DP17" i="1"/>
  <c r="DO17" i="1"/>
  <c r="DN17" i="1"/>
  <c r="DM17" i="1"/>
  <c r="DL17" i="1"/>
  <c r="DK17" i="1"/>
  <c r="DJ17" i="1"/>
  <c r="DI17" i="1"/>
  <c r="DH17" i="1"/>
  <c r="DG17" i="1"/>
  <c r="DF17" i="1"/>
  <c r="DE17" i="1"/>
  <c r="DD17" i="1"/>
  <c r="DC17" i="1"/>
  <c r="DB17" i="1"/>
  <c r="DA17" i="1"/>
  <c r="CZ17" i="1"/>
  <c r="CY17" i="1"/>
  <c r="CX17" i="1"/>
  <c r="CW17" i="1"/>
  <c r="CV17" i="1"/>
  <c r="CU17" i="1"/>
  <c r="CT17" i="1"/>
  <c r="CS17" i="1"/>
  <c r="CR17" i="1"/>
  <c r="CQ17" i="1"/>
  <c r="CP17" i="1"/>
  <c r="CO17" i="1"/>
  <c r="CN17" i="1"/>
  <c r="CM17" i="1"/>
  <c r="CL17" i="1"/>
  <c r="CK17" i="1"/>
  <c r="CJ17" i="1"/>
  <c r="CI17" i="1"/>
  <c r="CH17" i="1"/>
  <c r="CG17" i="1"/>
  <c r="CF17" i="1"/>
  <c r="CE17" i="1"/>
  <c r="CD17" i="1"/>
  <c r="CC17" i="1"/>
  <c r="CB17" i="1"/>
  <c r="CA17" i="1"/>
  <c r="BZ17" i="1"/>
  <c r="BY17" i="1"/>
  <c r="BX17" i="1"/>
  <c r="BW17" i="1"/>
  <c r="BV17" i="1"/>
  <c r="BU17" i="1"/>
  <c r="BT17" i="1"/>
  <c r="BS17" i="1"/>
  <c r="BR17" i="1"/>
  <c r="BQ17" i="1"/>
  <c r="BP17" i="1"/>
  <c r="BO17" i="1"/>
  <c r="BN17" i="1"/>
  <c r="BM17" i="1"/>
  <c r="BL17" i="1"/>
  <c r="BK17" i="1"/>
  <c r="BJ17" i="1"/>
  <c r="BI17" i="1"/>
  <c r="BH17" i="1"/>
  <c r="BG17" i="1"/>
  <c r="BF17" i="1"/>
  <c r="BE17" i="1"/>
  <c r="BD17" i="1"/>
  <c r="BC17" i="1"/>
  <c r="BB17" i="1"/>
  <c r="BA17" i="1"/>
  <c r="AZ17" i="1"/>
  <c r="AY17" i="1"/>
  <c r="AX17" i="1"/>
  <c r="AW17" i="1"/>
  <c r="AV17" i="1"/>
  <c r="AU17" i="1"/>
  <c r="AT17" i="1"/>
  <c r="AS17" i="1"/>
  <c r="AR17" i="1"/>
  <c r="AQ17" i="1"/>
  <c r="AP17" i="1"/>
  <c r="AO17" i="1"/>
  <c r="AN17" i="1"/>
  <c r="AM17" i="1"/>
  <c r="AL17" i="1"/>
  <c r="AK17" i="1"/>
  <c r="AJ17" i="1"/>
  <c r="AI17" i="1"/>
  <c r="AH17" i="1"/>
  <c r="AG17" i="1"/>
  <c r="AF17" i="1"/>
  <c r="OG16" i="1"/>
  <c r="OF16" i="1"/>
  <c r="OE16" i="1"/>
  <c r="OD16" i="1"/>
  <c r="OC16" i="1"/>
  <c r="OB16" i="1"/>
  <c r="OA16" i="1"/>
  <c r="NZ16" i="1"/>
  <c r="NY16" i="1"/>
  <c r="NX16" i="1"/>
  <c r="NW16" i="1"/>
  <c r="NV16" i="1"/>
  <c r="NU16" i="1"/>
  <c r="NT16" i="1"/>
  <c r="NS16" i="1"/>
  <c r="NR16" i="1"/>
  <c r="NQ16" i="1"/>
  <c r="NP16" i="1"/>
  <c r="NO16" i="1"/>
  <c r="NN16" i="1"/>
  <c r="NM16" i="1"/>
  <c r="NL16" i="1"/>
  <c r="NK16" i="1"/>
  <c r="NJ16" i="1"/>
  <c r="NI16" i="1"/>
  <c r="NH16" i="1"/>
  <c r="NG16" i="1"/>
  <c r="NF16" i="1"/>
  <c r="NE16" i="1"/>
  <c r="ND16" i="1"/>
  <c r="NC16" i="1"/>
  <c r="NB16" i="1"/>
  <c r="NA16" i="1"/>
  <c r="MZ16" i="1"/>
  <c r="MY16" i="1"/>
  <c r="MX16" i="1"/>
  <c r="MW16" i="1"/>
  <c r="MV16" i="1"/>
  <c r="MU16" i="1"/>
  <c r="MT16" i="1"/>
  <c r="MS16" i="1"/>
  <c r="MR16" i="1"/>
  <c r="MQ16" i="1"/>
  <c r="MP16" i="1"/>
  <c r="MO16" i="1"/>
  <c r="MN16" i="1"/>
  <c r="MM16" i="1"/>
  <c r="ML16" i="1"/>
  <c r="MK16" i="1"/>
  <c r="MJ16" i="1"/>
  <c r="MI16" i="1"/>
  <c r="MH16" i="1"/>
  <c r="MG16" i="1"/>
  <c r="MF16" i="1"/>
  <c r="ME16" i="1"/>
  <c r="MD16" i="1"/>
  <c r="MC16" i="1"/>
  <c r="MB16" i="1"/>
  <c r="MA16" i="1"/>
  <c r="LZ16" i="1"/>
  <c r="LY16" i="1"/>
  <c r="LX16" i="1"/>
  <c r="LW16" i="1"/>
  <c r="LV16" i="1"/>
  <c r="LU16" i="1"/>
  <c r="LT16" i="1"/>
  <c r="LS16" i="1"/>
  <c r="LR16" i="1"/>
  <c r="LQ16" i="1"/>
  <c r="LP16" i="1"/>
  <c r="LO16" i="1"/>
  <c r="LN16" i="1"/>
  <c r="LM16" i="1"/>
  <c r="LL16" i="1"/>
  <c r="LK16" i="1"/>
  <c r="LJ16" i="1"/>
  <c r="LI16" i="1"/>
  <c r="LH16" i="1"/>
  <c r="LG16" i="1"/>
  <c r="LF16" i="1"/>
  <c r="LE16" i="1"/>
  <c r="LD16" i="1"/>
  <c r="LC16" i="1"/>
  <c r="LB16" i="1"/>
  <c r="LA16" i="1"/>
  <c r="KZ16" i="1"/>
  <c r="KY16" i="1"/>
  <c r="KX16" i="1"/>
  <c r="KW16" i="1"/>
  <c r="KV16" i="1"/>
  <c r="KU16" i="1"/>
  <c r="KT16" i="1"/>
  <c r="KS16" i="1"/>
  <c r="KR16" i="1"/>
  <c r="KQ16" i="1"/>
  <c r="KP16" i="1"/>
  <c r="KO16" i="1"/>
  <c r="KN16" i="1"/>
  <c r="KM16" i="1"/>
  <c r="KL16" i="1"/>
  <c r="KK16" i="1"/>
  <c r="KJ16" i="1"/>
  <c r="KI16" i="1"/>
  <c r="KH16" i="1"/>
  <c r="KG16" i="1"/>
  <c r="KF16" i="1"/>
  <c r="KE16" i="1"/>
  <c r="KD16" i="1"/>
  <c r="KC16" i="1"/>
  <c r="KB16" i="1"/>
  <c r="KA16" i="1"/>
  <c r="JZ16" i="1"/>
  <c r="JY16" i="1"/>
  <c r="JX16" i="1"/>
  <c r="JW16" i="1"/>
  <c r="JV16" i="1"/>
  <c r="JU16" i="1"/>
  <c r="JT16" i="1"/>
  <c r="JS16" i="1"/>
  <c r="JR16" i="1"/>
  <c r="JQ16" i="1"/>
  <c r="JP16" i="1"/>
  <c r="JO16" i="1"/>
  <c r="JN16" i="1"/>
  <c r="JM16" i="1"/>
  <c r="JL16" i="1"/>
  <c r="JK16" i="1"/>
  <c r="JJ16" i="1"/>
  <c r="JI16" i="1"/>
  <c r="JH16" i="1"/>
  <c r="JG16" i="1"/>
  <c r="JF16" i="1"/>
  <c r="JE16" i="1"/>
  <c r="JD16" i="1"/>
  <c r="JC16" i="1"/>
  <c r="JB16" i="1"/>
  <c r="JA16" i="1"/>
  <c r="IZ16" i="1"/>
  <c r="IY16" i="1"/>
  <c r="IX16" i="1"/>
  <c r="IW16" i="1"/>
  <c r="IV16" i="1"/>
  <c r="IU16" i="1"/>
  <c r="IT16" i="1"/>
  <c r="IS16" i="1"/>
  <c r="IR16" i="1"/>
  <c r="IQ16" i="1"/>
  <c r="IP16" i="1"/>
  <c r="IO16" i="1"/>
  <c r="IN16" i="1"/>
  <c r="IM16" i="1"/>
  <c r="IL16" i="1"/>
  <c r="IK16" i="1"/>
  <c r="IJ16" i="1"/>
  <c r="II16" i="1"/>
  <c r="IH16" i="1"/>
  <c r="IG16" i="1"/>
  <c r="IF16" i="1"/>
  <c r="IE16" i="1"/>
  <c r="ID16" i="1"/>
  <c r="IC16" i="1"/>
  <c r="IB16" i="1"/>
  <c r="IA16" i="1"/>
  <c r="HZ16" i="1"/>
  <c r="HY16" i="1"/>
  <c r="HX16" i="1"/>
  <c r="HW16" i="1"/>
  <c r="HV16" i="1"/>
  <c r="HU16" i="1"/>
  <c r="HT16" i="1"/>
  <c r="HS16" i="1"/>
  <c r="HR16" i="1"/>
  <c r="HQ16" i="1"/>
  <c r="HP16" i="1"/>
  <c r="HO16" i="1"/>
  <c r="HN16" i="1"/>
  <c r="HM16" i="1"/>
  <c r="HL16" i="1"/>
  <c r="HK16" i="1"/>
  <c r="HJ16" i="1"/>
  <c r="HI16" i="1"/>
  <c r="HH16" i="1"/>
  <c r="HG16" i="1"/>
  <c r="HF16" i="1"/>
  <c r="HE16" i="1"/>
  <c r="HD16" i="1"/>
  <c r="HC16" i="1"/>
  <c r="HB16" i="1"/>
  <c r="HA16" i="1"/>
  <c r="GZ16" i="1"/>
  <c r="GY16" i="1"/>
  <c r="GX16" i="1"/>
  <c r="GW16" i="1"/>
  <c r="GV16" i="1"/>
  <c r="GU16" i="1"/>
  <c r="GT16" i="1"/>
  <c r="GS16" i="1"/>
  <c r="GR16" i="1"/>
  <c r="GQ16" i="1"/>
  <c r="GP16" i="1"/>
  <c r="GO16" i="1"/>
  <c r="GN16" i="1"/>
  <c r="GM16" i="1"/>
  <c r="GL16" i="1"/>
  <c r="GK16" i="1"/>
  <c r="GJ16" i="1"/>
  <c r="GI16" i="1"/>
  <c r="GH16" i="1"/>
  <c r="GG16" i="1"/>
  <c r="GF16" i="1"/>
  <c r="GE16" i="1"/>
  <c r="GD16" i="1"/>
  <c r="GC16" i="1"/>
  <c r="GB16" i="1"/>
  <c r="GA16" i="1"/>
  <c r="FZ16" i="1"/>
  <c r="FY16" i="1"/>
  <c r="FX16" i="1"/>
  <c r="FW16" i="1"/>
  <c r="FV16" i="1"/>
  <c r="OO16" i="1" s="1"/>
  <c r="OX16" i="1" s="1"/>
  <c r="FU16" i="1"/>
  <c r="FT16" i="1"/>
  <c r="OM16" i="1" s="1"/>
  <c r="FS16" i="1"/>
  <c r="FR16" i="1"/>
  <c r="ON16" i="1" s="1"/>
  <c r="OW16" i="1" s="1"/>
  <c r="FQ16" i="1"/>
  <c r="FP16" i="1"/>
  <c r="FO16" i="1"/>
  <c r="OL16" i="1" s="1"/>
  <c r="FN16" i="1"/>
  <c r="FM16" i="1"/>
  <c r="OK16" i="1" s="1"/>
  <c r="FL16" i="1"/>
  <c r="FK16" i="1"/>
  <c r="FJ16" i="1"/>
  <c r="FI16" i="1"/>
  <c r="FH16" i="1"/>
  <c r="FG16" i="1"/>
  <c r="FF16" i="1"/>
  <c r="FE16" i="1"/>
  <c r="FD16" i="1"/>
  <c r="FC16" i="1"/>
  <c r="FB16" i="1"/>
  <c r="FA16" i="1"/>
  <c r="EZ16" i="1"/>
  <c r="EY16" i="1"/>
  <c r="EX16" i="1"/>
  <c r="EW16" i="1"/>
  <c r="EV16" i="1"/>
  <c r="EU16" i="1"/>
  <c r="ET16" i="1"/>
  <c r="ES16" i="1"/>
  <c r="ER16" i="1"/>
  <c r="EQ16" i="1"/>
  <c r="EP16" i="1"/>
  <c r="EO16" i="1"/>
  <c r="EN16" i="1"/>
  <c r="EM16" i="1"/>
  <c r="EL16" i="1"/>
  <c r="EK16" i="1"/>
  <c r="EJ16" i="1"/>
  <c r="EI16" i="1"/>
  <c r="EH16" i="1"/>
  <c r="EG16" i="1"/>
  <c r="EF16" i="1"/>
  <c r="EE16" i="1"/>
  <c r="ED16" i="1"/>
  <c r="EC16" i="1"/>
  <c r="EB16" i="1"/>
  <c r="EA16" i="1"/>
  <c r="DZ16" i="1"/>
  <c r="DY16" i="1"/>
  <c r="DX16" i="1"/>
  <c r="DW16" i="1"/>
  <c r="DV16" i="1"/>
  <c r="DU16" i="1"/>
  <c r="DT16" i="1"/>
  <c r="DS16" i="1"/>
  <c r="DR16" i="1"/>
  <c r="DQ16" i="1"/>
  <c r="DP16" i="1"/>
  <c r="DO16" i="1"/>
  <c r="DN16" i="1"/>
  <c r="DM16" i="1"/>
  <c r="DL16" i="1"/>
  <c r="DK16" i="1"/>
  <c r="DJ16" i="1"/>
  <c r="DI16" i="1"/>
  <c r="DH16" i="1"/>
  <c r="DG16" i="1"/>
  <c r="DF16" i="1"/>
  <c r="DE16" i="1"/>
  <c r="DD16" i="1"/>
  <c r="DC16" i="1"/>
  <c r="DB16" i="1"/>
  <c r="DA16" i="1"/>
  <c r="CZ16" i="1"/>
  <c r="CY16" i="1"/>
  <c r="CX16" i="1"/>
  <c r="CW16" i="1"/>
  <c r="CV16" i="1"/>
  <c r="CU16" i="1"/>
  <c r="CT16" i="1"/>
  <c r="CS16" i="1"/>
  <c r="CR16" i="1"/>
  <c r="CQ16" i="1"/>
  <c r="CP16" i="1"/>
  <c r="CO16" i="1"/>
  <c r="CN16" i="1"/>
  <c r="CM16" i="1"/>
  <c r="CL16" i="1"/>
  <c r="CK16" i="1"/>
  <c r="CJ16" i="1"/>
  <c r="CI16" i="1"/>
  <c r="CH16" i="1"/>
  <c r="CG16" i="1"/>
  <c r="CF16" i="1"/>
  <c r="CE16" i="1"/>
  <c r="CD16" i="1"/>
  <c r="CC16" i="1"/>
  <c r="CB16" i="1"/>
  <c r="CA16" i="1"/>
  <c r="BZ16" i="1"/>
  <c r="BY16" i="1"/>
  <c r="BX16" i="1"/>
  <c r="BW16" i="1"/>
  <c r="BV16" i="1"/>
  <c r="BU16" i="1"/>
  <c r="BT16" i="1"/>
  <c r="BS16" i="1"/>
  <c r="BR16" i="1"/>
  <c r="BQ16" i="1"/>
  <c r="BP16" i="1"/>
  <c r="BO16" i="1"/>
  <c r="BN16" i="1"/>
  <c r="BM16" i="1"/>
  <c r="BL16" i="1"/>
  <c r="BK16" i="1"/>
  <c r="BJ16" i="1"/>
  <c r="BI16" i="1"/>
  <c r="BH16" i="1"/>
  <c r="BG16" i="1"/>
  <c r="BF16" i="1"/>
  <c r="BE16" i="1"/>
  <c r="BD16" i="1"/>
  <c r="BC16" i="1"/>
  <c r="BB16" i="1"/>
  <c r="BA16" i="1"/>
  <c r="AZ16" i="1"/>
  <c r="AY16" i="1"/>
  <c r="AX16" i="1"/>
  <c r="AW16" i="1"/>
  <c r="AV16" i="1"/>
  <c r="AU16" i="1"/>
  <c r="AT16" i="1"/>
  <c r="AS16" i="1"/>
  <c r="AR16" i="1"/>
  <c r="AQ16" i="1"/>
  <c r="AP16" i="1"/>
  <c r="AO16" i="1"/>
  <c r="AN16" i="1"/>
  <c r="AM16" i="1"/>
  <c r="AL16" i="1"/>
  <c r="AK16" i="1"/>
  <c r="AJ16" i="1"/>
  <c r="AI16" i="1"/>
  <c r="AH16" i="1"/>
  <c r="AG16" i="1"/>
  <c r="AF16" i="1"/>
  <c r="OG15" i="1"/>
  <c r="OF15" i="1"/>
  <c r="OE15" i="1"/>
  <c r="OD15" i="1"/>
  <c r="OC15" i="1"/>
  <c r="OB15" i="1"/>
  <c r="OA15" i="1"/>
  <c r="NZ15" i="1"/>
  <c r="NY15" i="1"/>
  <c r="NX15" i="1"/>
  <c r="NW15" i="1"/>
  <c r="NV15" i="1"/>
  <c r="NU15" i="1"/>
  <c r="NT15" i="1"/>
  <c r="NS15" i="1"/>
  <c r="NR15" i="1"/>
  <c r="NQ15" i="1"/>
  <c r="NP15" i="1"/>
  <c r="NO15" i="1"/>
  <c r="NN15" i="1"/>
  <c r="NM15" i="1"/>
  <c r="NL15" i="1"/>
  <c r="NK15" i="1"/>
  <c r="NJ15" i="1"/>
  <c r="NI15" i="1"/>
  <c r="NH15" i="1"/>
  <c r="NG15" i="1"/>
  <c r="NF15" i="1"/>
  <c r="NE15" i="1"/>
  <c r="ND15" i="1"/>
  <c r="NC15" i="1"/>
  <c r="NB15" i="1"/>
  <c r="NA15" i="1"/>
  <c r="MZ15" i="1"/>
  <c r="MY15" i="1"/>
  <c r="MX15" i="1"/>
  <c r="MW15" i="1"/>
  <c r="MV15" i="1"/>
  <c r="MU15" i="1"/>
  <c r="MT15" i="1"/>
  <c r="MS15" i="1"/>
  <c r="MR15" i="1"/>
  <c r="MQ15" i="1"/>
  <c r="MP15" i="1"/>
  <c r="MO15" i="1"/>
  <c r="MN15" i="1"/>
  <c r="MM15" i="1"/>
  <c r="ML15" i="1"/>
  <c r="MK15" i="1"/>
  <c r="MJ15" i="1"/>
  <c r="MI15" i="1"/>
  <c r="MH15" i="1"/>
  <c r="MG15" i="1"/>
  <c r="MF15" i="1"/>
  <c r="ME15" i="1"/>
  <c r="MD15" i="1"/>
  <c r="MC15" i="1"/>
  <c r="MB15" i="1"/>
  <c r="MA15" i="1"/>
  <c r="LZ15" i="1"/>
  <c r="LY15" i="1"/>
  <c r="LX15" i="1"/>
  <c r="LW15" i="1"/>
  <c r="LV15" i="1"/>
  <c r="LU15" i="1"/>
  <c r="LT15" i="1"/>
  <c r="LS15" i="1"/>
  <c r="LR15" i="1"/>
  <c r="LQ15" i="1"/>
  <c r="LP15" i="1"/>
  <c r="LO15" i="1"/>
  <c r="LN15" i="1"/>
  <c r="LM15" i="1"/>
  <c r="LL15" i="1"/>
  <c r="LK15" i="1"/>
  <c r="LJ15" i="1"/>
  <c r="LI15" i="1"/>
  <c r="LH15" i="1"/>
  <c r="LG15" i="1"/>
  <c r="LF15" i="1"/>
  <c r="LE15" i="1"/>
  <c r="LD15" i="1"/>
  <c r="LC15" i="1"/>
  <c r="LB15" i="1"/>
  <c r="LA15" i="1"/>
  <c r="KZ15" i="1"/>
  <c r="KY15" i="1"/>
  <c r="KX15" i="1"/>
  <c r="KW15" i="1"/>
  <c r="KV15" i="1"/>
  <c r="KU15" i="1"/>
  <c r="KT15" i="1"/>
  <c r="KS15" i="1"/>
  <c r="KR15" i="1"/>
  <c r="KQ15" i="1"/>
  <c r="KP15" i="1"/>
  <c r="KO15" i="1"/>
  <c r="KN15" i="1"/>
  <c r="KM15" i="1"/>
  <c r="KL15" i="1"/>
  <c r="KK15" i="1"/>
  <c r="KJ15" i="1"/>
  <c r="KI15" i="1"/>
  <c r="KH15" i="1"/>
  <c r="KG15" i="1"/>
  <c r="KF15" i="1"/>
  <c r="KE15" i="1"/>
  <c r="KD15" i="1"/>
  <c r="KC15" i="1"/>
  <c r="KB15" i="1"/>
  <c r="KA15" i="1"/>
  <c r="JZ15" i="1"/>
  <c r="JY15" i="1"/>
  <c r="JX15" i="1"/>
  <c r="JW15" i="1"/>
  <c r="JV15" i="1"/>
  <c r="JU15" i="1"/>
  <c r="JT15" i="1"/>
  <c r="JS15" i="1"/>
  <c r="JR15" i="1"/>
  <c r="JQ15" i="1"/>
  <c r="JP15" i="1"/>
  <c r="JO15" i="1"/>
  <c r="JN15" i="1"/>
  <c r="JM15" i="1"/>
  <c r="JL15" i="1"/>
  <c r="JK15" i="1"/>
  <c r="JJ15" i="1"/>
  <c r="JI15" i="1"/>
  <c r="JH15" i="1"/>
  <c r="JG15" i="1"/>
  <c r="JF15" i="1"/>
  <c r="JE15" i="1"/>
  <c r="JD15" i="1"/>
  <c r="JC15" i="1"/>
  <c r="JB15" i="1"/>
  <c r="JA15" i="1"/>
  <c r="IZ15" i="1"/>
  <c r="IY15" i="1"/>
  <c r="IX15" i="1"/>
  <c r="IW15" i="1"/>
  <c r="IV15" i="1"/>
  <c r="IU15" i="1"/>
  <c r="IT15" i="1"/>
  <c r="IS15" i="1"/>
  <c r="IR15" i="1"/>
  <c r="IQ15" i="1"/>
  <c r="IP15" i="1"/>
  <c r="IO15" i="1"/>
  <c r="IN15" i="1"/>
  <c r="IM15" i="1"/>
  <c r="IL15" i="1"/>
  <c r="IK15" i="1"/>
  <c r="IJ15" i="1"/>
  <c r="II15" i="1"/>
  <c r="IH15" i="1"/>
  <c r="IG15" i="1"/>
  <c r="IF15" i="1"/>
  <c r="IE15" i="1"/>
  <c r="ID15" i="1"/>
  <c r="IC15" i="1"/>
  <c r="IB15" i="1"/>
  <c r="IA15" i="1"/>
  <c r="HZ15" i="1"/>
  <c r="HY15" i="1"/>
  <c r="HX15" i="1"/>
  <c r="HW15" i="1"/>
  <c r="HV15" i="1"/>
  <c r="HU15" i="1"/>
  <c r="HT15" i="1"/>
  <c r="HS15" i="1"/>
  <c r="HR15" i="1"/>
  <c r="HQ15" i="1"/>
  <c r="HP15" i="1"/>
  <c r="HO15" i="1"/>
  <c r="HN15" i="1"/>
  <c r="HM15" i="1"/>
  <c r="HL15" i="1"/>
  <c r="HK15" i="1"/>
  <c r="HJ15" i="1"/>
  <c r="HI15" i="1"/>
  <c r="HH15" i="1"/>
  <c r="HG15" i="1"/>
  <c r="HF15" i="1"/>
  <c r="HE15" i="1"/>
  <c r="HD15" i="1"/>
  <c r="HC15" i="1"/>
  <c r="HB15" i="1"/>
  <c r="HA15" i="1"/>
  <c r="GZ15" i="1"/>
  <c r="GY15" i="1"/>
  <c r="GX15" i="1"/>
  <c r="GW15" i="1"/>
  <c r="GV15" i="1"/>
  <c r="GU15" i="1"/>
  <c r="GT15" i="1"/>
  <c r="GS15" i="1"/>
  <c r="GR15" i="1"/>
  <c r="GQ15" i="1"/>
  <c r="GP15" i="1"/>
  <c r="GO15" i="1"/>
  <c r="GN15" i="1"/>
  <c r="GM15" i="1"/>
  <c r="GL15" i="1"/>
  <c r="GK15" i="1"/>
  <c r="GJ15" i="1"/>
  <c r="GI15" i="1"/>
  <c r="GH15" i="1"/>
  <c r="GG15" i="1"/>
  <c r="GF15" i="1"/>
  <c r="GE15" i="1"/>
  <c r="GD15" i="1"/>
  <c r="GC15" i="1"/>
  <c r="GB15" i="1"/>
  <c r="GA15" i="1"/>
  <c r="FZ15" i="1"/>
  <c r="FY15" i="1"/>
  <c r="FX15" i="1"/>
  <c r="FW15" i="1"/>
  <c r="FV15" i="1"/>
  <c r="OO15" i="1" s="1"/>
  <c r="OX15" i="1" s="1"/>
  <c r="FU15" i="1"/>
  <c r="FT15" i="1"/>
  <c r="OM15" i="1" s="1"/>
  <c r="FS15" i="1"/>
  <c r="FR15" i="1"/>
  <c r="ON15" i="1" s="1"/>
  <c r="OW15" i="1" s="1"/>
  <c r="FQ15" i="1"/>
  <c r="FP15" i="1"/>
  <c r="FO15" i="1"/>
  <c r="OL15" i="1" s="1"/>
  <c r="OU15" i="1" s="1"/>
  <c r="FN15" i="1"/>
  <c r="FM15" i="1"/>
  <c r="OK15" i="1" s="1"/>
  <c r="FL15" i="1"/>
  <c r="FK15" i="1"/>
  <c r="FJ15" i="1"/>
  <c r="FI15" i="1"/>
  <c r="FH15" i="1"/>
  <c r="FG15" i="1"/>
  <c r="FF15" i="1"/>
  <c r="FE15" i="1"/>
  <c r="FD15" i="1"/>
  <c r="FC15" i="1"/>
  <c r="FB15" i="1"/>
  <c r="FA15" i="1"/>
  <c r="EZ15" i="1"/>
  <c r="EY15" i="1"/>
  <c r="EX15" i="1"/>
  <c r="EW15" i="1"/>
  <c r="EV15" i="1"/>
  <c r="EU15" i="1"/>
  <c r="ET15" i="1"/>
  <c r="ES15" i="1"/>
  <c r="ER15" i="1"/>
  <c r="EQ15" i="1"/>
  <c r="EP15" i="1"/>
  <c r="EO15" i="1"/>
  <c r="EN15" i="1"/>
  <c r="EM15" i="1"/>
  <c r="EL15" i="1"/>
  <c r="EK15" i="1"/>
  <c r="EJ15" i="1"/>
  <c r="EI15" i="1"/>
  <c r="EH15" i="1"/>
  <c r="EG15" i="1"/>
  <c r="EF15" i="1"/>
  <c r="EE15" i="1"/>
  <c r="ED15" i="1"/>
  <c r="EC15" i="1"/>
  <c r="EB15" i="1"/>
  <c r="EA15" i="1"/>
  <c r="DZ15" i="1"/>
  <c r="DY15" i="1"/>
  <c r="DX15" i="1"/>
  <c r="DW15" i="1"/>
  <c r="DV15" i="1"/>
  <c r="DU15" i="1"/>
  <c r="DT15" i="1"/>
  <c r="DS15" i="1"/>
  <c r="DR15" i="1"/>
  <c r="DQ15" i="1"/>
  <c r="DP15" i="1"/>
  <c r="DO15" i="1"/>
  <c r="DN15" i="1"/>
  <c r="DM15" i="1"/>
  <c r="DL15" i="1"/>
  <c r="DK15" i="1"/>
  <c r="DJ15" i="1"/>
  <c r="DI15" i="1"/>
  <c r="DH15" i="1"/>
  <c r="DG15" i="1"/>
  <c r="DF15" i="1"/>
  <c r="DE15" i="1"/>
  <c r="DD15" i="1"/>
  <c r="DC15" i="1"/>
  <c r="DB15" i="1"/>
  <c r="DA15" i="1"/>
  <c r="CZ15" i="1"/>
  <c r="CY15" i="1"/>
  <c r="CX15" i="1"/>
  <c r="CW15" i="1"/>
  <c r="CV15" i="1"/>
  <c r="CU15" i="1"/>
  <c r="CT15" i="1"/>
  <c r="CS15" i="1"/>
  <c r="CR15" i="1"/>
  <c r="CQ15" i="1"/>
  <c r="CP15" i="1"/>
  <c r="CO15" i="1"/>
  <c r="CN15" i="1"/>
  <c r="CM15" i="1"/>
  <c r="CL15" i="1"/>
  <c r="CK15" i="1"/>
  <c r="CJ15" i="1"/>
  <c r="CI15" i="1"/>
  <c r="CH15" i="1"/>
  <c r="CG15" i="1"/>
  <c r="CF15" i="1"/>
  <c r="CE15" i="1"/>
  <c r="CD15" i="1"/>
  <c r="CC15" i="1"/>
  <c r="CB15" i="1"/>
  <c r="CA15" i="1"/>
  <c r="BZ15" i="1"/>
  <c r="BY15" i="1"/>
  <c r="BX15" i="1"/>
  <c r="BW15" i="1"/>
  <c r="BV15" i="1"/>
  <c r="BU15" i="1"/>
  <c r="BT15" i="1"/>
  <c r="BS15" i="1"/>
  <c r="BR15" i="1"/>
  <c r="BQ15" i="1"/>
  <c r="BP15" i="1"/>
  <c r="BO15" i="1"/>
  <c r="BN15" i="1"/>
  <c r="BM15" i="1"/>
  <c r="BL15" i="1"/>
  <c r="BK15" i="1"/>
  <c r="BJ15" i="1"/>
  <c r="BI15" i="1"/>
  <c r="BH15" i="1"/>
  <c r="BG15" i="1"/>
  <c r="BF15" i="1"/>
  <c r="BE15" i="1"/>
  <c r="BD15" i="1"/>
  <c r="BC15" i="1"/>
  <c r="BB15" i="1"/>
  <c r="BA15" i="1"/>
  <c r="AZ15" i="1"/>
  <c r="AY15" i="1"/>
  <c r="AX15" i="1"/>
  <c r="AW15" i="1"/>
  <c r="AV15" i="1"/>
  <c r="AU15" i="1"/>
  <c r="AT15" i="1"/>
  <c r="AS15" i="1"/>
  <c r="AR15" i="1"/>
  <c r="AQ15" i="1"/>
  <c r="AP15" i="1"/>
  <c r="AO15" i="1"/>
  <c r="AN15" i="1"/>
  <c r="AM15" i="1"/>
  <c r="AL15" i="1"/>
  <c r="AK15" i="1"/>
  <c r="AJ15" i="1"/>
  <c r="AI15" i="1"/>
  <c r="AH15" i="1"/>
  <c r="AG15" i="1"/>
  <c r="AF15" i="1"/>
  <c r="OG14" i="1"/>
  <c r="OF14" i="1"/>
  <c r="OE14" i="1"/>
  <c r="OD14" i="1"/>
  <c r="OC14" i="1"/>
  <c r="OB14" i="1"/>
  <c r="OA14" i="1"/>
  <c r="NZ14" i="1"/>
  <c r="NY14" i="1"/>
  <c r="NX14" i="1"/>
  <c r="NW14" i="1"/>
  <c r="NV14" i="1"/>
  <c r="NU14" i="1"/>
  <c r="NT14" i="1"/>
  <c r="NS14" i="1"/>
  <c r="NR14" i="1"/>
  <c r="NQ14" i="1"/>
  <c r="NP14" i="1"/>
  <c r="NO14" i="1"/>
  <c r="NN14" i="1"/>
  <c r="NM14" i="1"/>
  <c r="NL14" i="1"/>
  <c r="NK14" i="1"/>
  <c r="NJ14" i="1"/>
  <c r="NI14" i="1"/>
  <c r="NH14" i="1"/>
  <c r="NG14" i="1"/>
  <c r="NF14" i="1"/>
  <c r="NE14" i="1"/>
  <c r="ND14" i="1"/>
  <c r="NC14" i="1"/>
  <c r="NB14" i="1"/>
  <c r="NA14" i="1"/>
  <c r="MZ14" i="1"/>
  <c r="MY14" i="1"/>
  <c r="MX14" i="1"/>
  <c r="MW14" i="1"/>
  <c r="MV14" i="1"/>
  <c r="MU14" i="1"/>
  <c r="MT14" i="1"/>
  <c r="MS14" i="1"/>
  <c r="MR14" i="1"/>
  <c r="MQ14" i="1"/>
  <c r="MP14" i="1"/>
  <c r="MO14" i="1"/>
  <c r="MN14" i="1"/>
  <c r="MM14" i="1"/>
  <c r="ML14" i="1"/>
  <c r="MK14" i="1"/>
  <c r="MJ14" i="1"/>
  <c r="MI14" i="1"/>
  <c r="MH14" i="1"/>
  <c r="MG14" i="1"/>
  <c r="MF14" i="1"/>
  <c r="ME14" i="1"/>
  <c r="MD14" i="1"/>
  <c r="MC14" i="1"/>
  <c r="MB14" i="1"/>
  <c r="MA14" i="1"/>
  <c r="LZ14" i="1"/>
  <c r="LY14" i="1"/>
  <c r="LX14" i="1"/>
  <c r="LW14" i="1"/>
  <c r="LV14" i="1"/>
  <c r="LU14" i="1"/>
  <c r="LT14" i="1"/>
  <c r="LS14" i="1"/>
  <c r="LR14" i="1"/>
  <c r="LQ14" i="1"/>
  <c r="LP14" i="1"/>
  <c r="LO14" i="1"/>
  <c r="LN14" i="1"/>
  <c r="LM14" i="1"/>
  <c r="LL14" i="1"/>
  <c r="LK14" i="1"/>
  <c r="LJ14" i="1"/>
  <c r="LI14" i="1"/>
  <c r="LH14" i="1"/>
  <c r="LG14" i="1"/>
  <c r="LF14" i="1"/>
  <c r="LE14" i="1"/>
  <c r="LD14" i="1"/>
  <c r="LC14" i="1"/>
  <c r="LB14" i="1"/>
  <c r="LA14" i="1"/>
  <c r="KZ14" i="1"/>
  <c r="KY14" i="1"/>
  <c r="KX14" i="1"/>
  <c r="KW14" i="1"/>
  <c r="KV14" i="1"/>
  <c r="KU14" i="1"/>
  <c r="KT14" i="1"/>
  <c r="KS14" i="1"/>
  <c r="KR14" i="1"/>
  <c r="KQ14" i="1"/>
  <c r="KP14" i="1"/>
  <c r="KO14" i="1"/>
  <c r="KN14" i="1"/>
  <c r="KM14" i="1"/>
  <c r="KL14" i="1"/>
  <c r="KK14" i="1"/>
  <c r="KJ14" i="1"/>
  <c r="KI14" i="1"/>
  <c r="KH14" i="1"/>
  <c r="KG14" i="1"/>
  <c r="KF14" i="1"/>
  <c r="KE14" i="1"/>
  <c r="KD14" i="1"/>
  <c r="KC14" i="1"/>
  <c r="KB14" i="1"/>
  <c r="KA14" i="1"/>
  <c r="JZ14" i="1"/>
  <c r="JY14" i="1"/>
  <c r="JX14" i="1"/>
  <c r="JW14" i="1"/>
  <c r="JV14" i="1"/>
  <c r="JU14" i="1"/>
  <c r="JT14" i="1"/>
  <c r="JS14" i="1"/>
  <c r="JR14" i="1"/>
  <c r="JQ14" i="1"/>
  <c r="JP14" i="1"/>
  <c r="JO14" i="1"/>
  <c r="JN14" i="1"/>
  <c r="JM14" i="1"/>
  <c r="JL14" i="1"/>
  <c r="JK14" i="1"/>
  <c r="JJ14" i="1"/>
  <c r="JI14" i="1"/>
  <c r="JH14" i="1"/>
  <c r="JG14" i="1"/>
  <c r="JF14" i="1"/>
  <c r="JE14" i="1"/>
  <c r="JD14" i="1"/>
  <c r="JC14" i="1"/>
  <c r="JB14" i="1"/>
  <c r="JA14" i="1"/>
  <c r="IZ14" i="1"/>
  <c r="IY14" i="1"/>
  <c r="IX14" i="1"/>
  <c r="IW14" i="1"/>
  <c r="IV14" i="1"/>
  <c r="IU14" i="1"/>
  <c r="IT14" i="1"/>
  <c r="IS14" i="1"/>
  <c r="IR14" i="1"/>
  <c r="IQ14" i="1"/>
  <c r="IP14" i="1"/>
  <c r="IO14" i="1"/>
  <c r="IN14" i="1"/>
  <c r="IM14" i="1"/>
  <c r="IL14" i="1"/>
  <c r="IK14" i="1"/>
  <c r="IJ14" i="1"/>
  <c r="II14" i="1"/>
  <c r="IH14" i="1"/>
  <c r="IG14" i="1"/>
  <c r="IF14" i="1"/>
  <c r="IE14" i="1"/>
  <c r="ID14" i="1"/>
  <c r="IC14" i="1"/>
  <c r="IB14" i="1"/>
  <c r="IA14" i="1"/>
  <c r="HZ14" i="1"/>
  <c r="HY14" i="1"/>
  <c r="HX14" i="1"/>
  <c r="HW14" i="1"/>
  <c r="HV14" i="1"/>
  <c r="HU14" i="1"/>
  <c r="HT14" i="1"/>
  <c r="HS14" i="1"/>
  <c r="HR14" i="1"/>
  <c r="HQ14" i="1"/>
  <c r="HP14" i="1"/>
  <c r="HO14" i="1"/>
  <c r="HN14" i="1"/>
  <c r="HM14" i="1"/>
  <c r="HL14" i="1"/>
  <c r="HK14" i="1"/>
  <c r="HJ14" i="1"/>
  <c r="HI14" i="1"/>
  <c r="HH14" i="1"/>
  <c r="HG14" i="1"/>
  <c r="HF14" i="1"/>
  <c r="HE14" i="1"/>
  <c r="HD14" i="1"/>
  <c r="HC14" i="1"/>
  <c r="HB14" i="1"/>
  <c r="HA14" i="1"/>
  <c r="GZ14" i="1"/>
  <c r="GY14" i="1"/>
  <c r="GX14" i="1"/>
  <c r="GW14" i="1"/>
  <c r="GV14" i="1"/>
  <c r="GU14" i="1"/>
  <c r="GT14" i="1"/>
  <c r="GS14" i="1"/>
  <c r="GR14" i="1"/>
  <c r="GQ14" i="1"/>
  <c r="GP14" i="1"/>
  <c r="GO14" i="1"/>
  <c r="GN14" i="1"/>
  <c r="GM14" i="1"/>
  <c r="GL14" i="1"/>
  <c r="GK14" i="1"/>
  <c r="GJ14" i="1"/>
  <c r="GI14" i="1"/>
  <c r="GH14" i="1"/>
  <c r="GG14" i="1"/>
  <c r="GF14" i="1"/>
  <c r="GE14" i="1"/>
  <c r="GD14" i="1"/>
  <c r="GC14" i="1"/>
  <c r="GB14" i="1"/>
  <c r="GA14" i="1"/>
  <c r="FZ14" i="1"/>
  <c r="FY14" i="1"/>
  <c r="FX14" i="1"/>
  <c r="FW14" i="1"/>
  <c r="FV14" i="1"/>
  <c r="OO14" i="1" s="1"/>
  <c r="OX14" i="1" s="1"/>
  <c r="FU14" i="1"/>
  <c r="FT14" i="1"/>
  <c r="OM14" i="1" s="1"/>
  <c r="OV14" i="1" s="1"/>
  <c r="FS14" i="1"/>
  <c r="FR14" i="1"/>
  <c r="ON14" i="1" s="1"/>
  <c r="OW14" i="1" s="1"/>
  <c r="FQ14" i="1"/>
  <c r="FP14" i="1"/>
  <c r="FO14" i="1"/>
  <c r="OL14" i="1" s="1"/>
  <c r="OU14" i="1" s="1"/>
  <c r="FN14" i="1"/>
  <c r="FM14" i="1"/>
  <c r="OK14" i="1" s="1"/>
  <c r="FL14" i="1"/>
  <c r="I14" i="1" s="1"/>
  <c r="FK14" i="1"/>
  <c r="FJ14" i="1"/>
  <c r="FI14" i="1"/>
  <c r="FH14" i="1"/>
  <c r="FG14" i="1"/>
  <c r="FF14" i="1"/>
  <c r="FE14" i="1"/>
  <c r="FD14" i="1"/>
  <c r="FC14" i="1"/>
  <c r="FB14" i="1"/>
  <c r="FA14" i="1"/>
  <c r="EZ14" i="1"/>
  <c r="EY14" i="1"/>
  <c r="EX14" i="1"/>
  <c r="EW14" i="1"/>
  <c r="EV14" i="1"/>
  <c r="EU14" i="1"/>
  <c r="ET14" i="1"/>
  <c r="ES14" i="1"/>
  <c r="ER14" i="1"/>
  <c r="EQ14" i="1"/>
  <c r="EP14" i="1"/>
  <c r="EO14" i="1"/>
  <c r="EN14" i="1"/>
  <c r="EM14" i="1"/>
  <c r="EL14" i="1"/>
  <c r="EK14" i="1"/>
  <c r="EJ14" i="1"/>
  <c r="EI14" i="1"/>
  <c r="EH14" i="1"/>
  <c r="EG14" i="1"/>
  <c r="EF14" i="1"/>
  <c r="EE14" i="1"/>
  <c r="ED14" i="1"/>
  <c r="EC14" i="1"/>
  <c r="EB14" i="1"/>
  <c r="EA14" i="1"/>
  <c r="DZ14" i="1"/>
  <c r="DY14" i="1"/>
  <c r="DX14" i="1"/>
  <c r="DW14" i="1"/>
  <c r="DV14" i="1"/>
  <c r="DU14" i="1"/>
  <c r="DT14" i="1"/>
  <c r="DS14" i="1"/>
  <c r="DR14" i="1"/>
  <c r="DQ14" i="1"/>
  <c r="DP14" i="1"/>
  <c r="DO14" i="1"/>
  <c r="DN14" i="1"/>
  <c r="DM14" i="1"/>
  <c r="DL14" i="1"/>
  <c r="DK14" i="1"/>
  <c r="DJ14" i="1"/>
  <c r="DI14" i="1"/>
  <c r="DH14" i="1"/>
  <c r="DG14" i="1"/>
  <c r="DF14" i="1"/>
  <c r="DE14" i="1"/>
  <c r="DD14" i="1"/>
  <c r="DC14" i="1"/>
  <c r="DB14" i="1"/>
  <c r="DA14" i="1"/>
  <c r="CZ14" i="1"/>
  <c r="CY14" i="1"/>
  <c r="CX14" i="1"/>
  <c r="CW14" i="1"/>
  <c r="CV14" i="1"/>
  <c r="CU14" i="1"/>
  <c r="CT14" i="1"/>
  <c r="CS14" i="1"/>
  <c r="CR14" i="1"/>
  <c r="CQ14" i="1"/>
  <c r="CP14" i="1"/>
  <c r="CO14" i="1"/>
  <c r="CN14" i="1"/>
  <c r="CM14" i="1"/>
  <c r="CL14" i="1"/>
  <c r="CK14" i="1"/>
  <c r="CJ14" i="1"/>
  <c r="CI14" i="1"/>
  <c r="CH14" i="1"/>
  <c r="CG14" i="1"/>
  <c r="CF14" i="1"/>
  <c r="CE14" i="1"/>
  <c r="CD14" i="1"/>
  <c r="CC14" i="1"/>
  <c r="CB14" i="1"/>
  <c r="CA14" i="1"/>
  <c r="BZ14" i="1"/>
  <c r="BY14" i="1"/>
  <c r="BX14" i="1"/>
  <c r="BW14" i="1"/>
  <c r="BV14" i="1"/>
  <c r="BU14" i="1"/>
  <c r="BT14" i="1"/>
  <c r="BS14" i="1"/>
  <c r="BR14" i="1"/>
  <c r="BQ14" i="1"/>
  <c r="BP14" i="1"/>
  <c r="BO14" i="1"/>
  <c r="BN14" i="1"/>
  <c r="BM14" i="1"/>
  <c r="BL14" i="1"/>
  <c r="BK14" i="1"/>
  <c r="BJ14" i="1"/>
  <c r="BI14" i="1"/>
  <c r="BH14" i="1"/>
  <c r="BG14" i="1"/>
  <c r="BF14" i="1"/>
  <c r="BE14" i="1"/>
  <c r="BD14" i="1"/>
  <c r="BC14" i="1"/>
  <c r="BB14" i="1"/>
  <c r="BA14" i="1"/>
  <c r="AZ14" i="1"/>
  <c r="AY14" i="1"/>
  <c r="AX14" i="1"/>
  <c r="AW14" i="1"/>
  <c r="AV14" i="1"/>
  <c r="AU14" i="1"/>
  <c r="AT14" i="1"/>
  <c r="AS14" i="1"/>
  <c r="AR14" i="1"/>
  <c r="AQ14" i="1"/>
  <c r="AP14" i="1"/>
  <c r="AO14" i="1"/>
  <c r="AN14" i="1"/>
  <c r="AM14" i="1"/>
  <c r="AL14" i="1"/>
  <c r="AK14" i="1"/>
  <c r="AJ14" i="1"/>
  <c r="AI14" i="1"/>
  <c r="AH14" i="1"/>
  <c r="AG14" i="1"/>
  <c r="AF14" i="1"/>
  <c r="OG13" i="1"/>
  <c r="OF13" i="1"/>
  <c r="OE13" i="1"/>
  <c r="OD13" i="1"/>
  <c r="OC13" i="1"/>
  <c r="OB13" i="1"/>
  <c r="OA13" i="1"/>
  <c r="NZ13" i="1"/>
  <c r="NY13" i="1"/>
  <c r="NX13" i="1"/>
  <c r="NW13" i="1"/>
  <c r="NV13" i="1"/>
  <c r="NU13" i="1"/>
  <c r="NT13" i="1"/>
  <c r="NS13" i="1"/>
  <c r="NR13" i="1"/>
  <c r="NQ13" i="1"/>
  <c r="NP13" i="1"/>
  <c r="NO13" i="1"/>
  <c r="NN13" i="1"/>
  <c r="NM13" i="1"/>
  <c r="NL13" i="1"/>
  <c r="NK13" i="1"/>
  <c r="NJ13" i="1"/>
  <c r="NI13" i="1"/>
  <c r="NH13" i="1"/>
  <c r="NG13" i="1"/>
  <c r="NF13" i="1"/>
  <c r="NE13" i="1"/>
  <c r="ND13" i="1"/>
  <c r="NC13" i="1"/>
  <c r="NB13" i="1"/>
  <c r="NA13" i="1"/>
  <c r="MZ13" i="1"/>
  <c r="MY13" i="1"/>
  <c r="MX13" i="1"/>
  <c r="MW13" i="1"/>
  <c r="MV13" i="1"/>
  <c r="MU13" i="1"/>
  <c r="MT13" i="1"/>
  <c r="MS13" i="1"/>
  <c r="MR13" i="1"/>
  <c r="MQ13" i="1"/>
  <c r="MP13" i="1"/>
  <c r="MO13" i="1"/>
  <c r="MN13" i="1"/>
  <c r="MM13" i="1"/>
  <c r="ML13" i="1"/>
  <c r="MK13" i="1"/>
  <c r="MJ13" i="1"/>
  <c r="MI13" i="1"/>
  <c r="MH13" i="1"/>
  <c r="MG13" i="1"/>
  <c r="MF13" i="1"/>
  <c r="ME13" i="1"/>
  <c r="MD13" i="1"/>
  <c r="MC13" i="1"/>
  <c r="MB13" i="1"/>
  <c r="MA13" i="1"/>
  <c r="LZ13" i="1"/>
  <c r="LY13" i="1"/>
  <c r="LX13" i="1"/>
  <c r="LW13" i="1"/>
  <c r="LV13" i="1"/>
  <c r="LU13" i="1"/>
  <c r="LT13" i="1"/>
  <c r="LS13" i="1"/>
  <c r="LR13" i="1"/>
  <c r="LQ13" i="1"/>
  <c r="LP13" i="1"/>
  <c r="LO13" i="1"/>
  <c r="LN13" i="1"/>
  <c r="LM13" i="1"/>
  <c r="LL13" i="1"/>
  <c r="LK13" i="1"/>
  <c r="LJ13" i="1"/>
  <c r="LI13" i="1"/>
  <c r="LH13" i="1"/>
  <c r="LG13" i="1"/>
  <c r="LF13" i="1"/>
  <c r="LE13" i="1"/>
  <c r="LD13" i="1"/>
  <c r="LC13" i="1"/>
  <c r="LB13" i="1"/>
  <c r="LA13" i="1"/>
  <c r="KZ13" i="1"/>
  <c r="KY13" i="1"/>
  <c r="KX13" i="1"/>
  <c r="KW13" i="1"/>
  <c r="KV13" i="1"/>
  <c r="KU13" i="1"/>
  <c r="KT13" i="1"/>
  <c r="KS13" i="1"/>
  <c r="KR13" i="1"/>
  <c r="KQ13" i="1"/>
  <c r="KP13" i="1"/>
  <c r="KO13" i="1"/>
  <c r="KN13" i="1"/>
  <c r="KM13" i="1"/>
  <c r="KL13" i="1"/>
  <c r="KK13" i="1"/>
  <c r="KJ13" i="1"/>
  <c r="KI13" i="1"/>
  <c r="KH13" i="1"/>
  <c r="KG13" i="1"/>
  <c r="KF13" i="1"/>
  <c r="KE13" i="1"/>
  <c r="KD13" i="1"/>
  <c r="KC13" i="1"/>
  <c r="KB13" i="1"/>
  <c r="KA13" i="1"/>
  <c r="JZ13" i="1"/>
  <c r="JY13" i="1"/>
  <c r="JX13" i="1"/>
  <c r="JW13" i="1"/>
  <c r="JV13" i="1"/>
  <c r="JU13" i="1"/>
  <c r="JT13" i="1"/>
  <c r="JS13" i="1"/>
  <c r="JR13" i="1"/>
  <c r="JQ13" i="1"/>
  <c r="JP13" i="1"/>
  <c r="JO13" i="1"/>
  <c r="JN13" i="1"/>
  <c r="JM13" i="1"/>
  <c r="JL13" i="1"/>
  <c r="JK13" i="1"/>
  <c r="JJ13" i="1"/>
  <c r="JI13" i="1"/>
  <c r="JH13" i="1"/>
  <c r="JG13" i="1"/>
  <c r="JF13" i="1"/>
  <c r="JE13" i="1"/>
  <c r="JD13" i="1"/>
  <c r="JC13" i="1"/>
  <c r="JB13" i="1"/>
  <c r="JA13" i="1"/>
  <c r="IZ13" i="1"/>
  <c r="IY13" i="1"/>
  <c r="IX13" i="1"/>
  <c r="IW13" i="1"/>
  <c r="IV13" i="1"/>
  <c r="IU13" i="1"/>
  <c r="IT13" i="1"/>
  <c r="IS13" i="1"/>
  <c r="IR13" i="1"/>
  <c r="IQ13" i="1"/>
  <c r="IP13" i="1"/>
  <c r="IO13" i="1"/>
  <c r="IN13" i="1"/>
  <c r="IM13" i="1"/>
  <c r="IL13" i="1"/>
  <c r="IK13" i="1"/>
  <c r="IJ13" i="1"/>
  <c r="II13" i="1"/>
  <c r="IH13" i="1"/>
  <c r="IG13" i="1"/>
  <c r="IF13" i="1"/>
  <c r="IE13" i="1"/>
  <c r="ID13" i="1"/>
  <c r="IC13" i="1"/>
  <c r="IB13" i="1"/>
  <c r="IA13" i="1"/>
  <c r="HZ13" i="1"/>
  <c r="HY13" i="1"/>
  <c r="HX13" i="1"/>
  <c r="HW13" i="1"/>
  <c r="HV13" i="1"/>
  <c r="HU13" i="1"/>
  <c r="HT13" i="1"/>
  <c r="HS13" i="1"/>
  <c r="HR13" i="1"/>
  <c r="HQ13" i="1"/>
  <c r="HP13" i="1"/>
  <c r="HO13" i="1"/>
  <c r="HN13" i="1"/>
  <c r="HM13" i="1"/>
  <c r="HL13" i="1"/>
  <c r="HK13" i="1"/>
  <c r="HJ13" i="1"/>
  <c r="HI13" i="1"/>
  <c r="HH13" i="1"/>
  <c r="HG13" i="1"/>
  <c r="HF13" i="1"/>
  <c r="HE13" i="1"/>
  <c r="HD13" i="1"/>
  <c r="HC13" i="1"/>
  <c r="HB13" i="1"/>
  <c r="HA13" i="1"/>
  <c r="GZ13" i="1"/>
  <c r="GY13" i="1"/>
  <c r="GX13" i="1"/>
  <c r="GW13" i="1"/>
  <c r="GV13" i="1"/>
  <c r="GU13" i="1"/>
  <c r="GT13" i="1"/>
  <c r="GS13" i="1"/>
  <c r="GR13" i="1"/>
  <c r="GQ13" i="1"/>
  <c r="GP13" i="1"/>
  <c r="GO13" i="1"/>
  <c r="GN13" i="1"/>
  <c r="GM13" i="1"/>
  <c r="GL13" i="1"/>
  <c r="GK13" i="1"/>
  <c r="GJ13" i="1"/>
  <c r="GI13" i="1"/>
  <c r="GH13" i="1"/>
  <c r="GG13" i="1"/>
  <c r="GF13" i="1"/>
  <c r="GE13" i="1"/>
  <c r="GD13" i="1"/>
  <c r="GC13" i="1"/>
  <c r="GB13" i="1"/>
  <c r="GA13" i="1"/>
  <c r="FZ13" i="1"/>
  <c r="FY13" i="1"/>
  <c r="FX13" i="1"/>
  <c r="FW13" i="1"/>
  <c r="FV13" i="1"/>
  <c r="OO13" i="1" s="1"/>
  <c r="OX13" i="1" s="1"/>
  <c r="FU13" i="1"/>
  <c r="FT13" i="1"/>
  <c r="OM13" i="1" s="1"/>
  <c r="FS13" i="1"/>
  <c r="FR13" i="1"/>
  <c r="ON13" i="1" s="1"/>
  <c r="OW13" i="1" s="1"/>
  <c r="FQ13" i="1"/>
  <c r="FP13" i="1"/>
  <c r="FO13" i="1"/>
  <c r="OL13" i="1" s="1"/>
  <c r="FN13" i="1"/>
  <c r="FM13" i="1"/>
  <c r="OK13" i="1" s="1"/>
  <c r="FL13" i="1"/>
  <c r="FK13" i="1"/>
  <c r="FJ13" i="1"/>
  <c r="FI13" i="1"/>
  <c r="FH13" i="1"/>
  <c r="FG13" i="1"/>
  <c r="FF13" i="1"/>
  <c r="FE13" i="1"/>
  <c r="FD13" i="1"/>
  <c r="FC13" i="1"/>
  <c r="FB13" i="1"/>
  <c r="FA13" i="1"/>
  <c r="EZ13" i="1"/>
  <c r="EY13" i="1"/>
  <c r="EX13" i="1"/>
  <c r="EW13" i="1"/>
  <c r="EV13" i="1"/>
  <c r="EU13" i="1"/>
  <c r="ET13" i="1"/>
  <c r="ES13" i="1"/>
  <c r="ER13" i="1"/>
  <c r="EQ13" i="1"/>
  <c r="EP13" i="1"/>
  <c r="EO13" i="1"/>
  <c r="EN13" i="1"/>
  <c r="EM13" i="1"/>
  <c r="EL13" i="1"/>
  <c r="EK13" i="1"/>
  <c r="EJ13" i="1"/>
  <c r="EI13" i="1"/>
  <c r="EH13" i="1"/>
  <c r="EG13" i="1"/>
  <c r="EF13" i="1"/>
  <c r="EE13" i="1"/>
  <c r="ED13" i="1"/>
  <c r="EC13" i="1"/>
  <c r="EB13" i="1"/>
  <c r="EA13" i="1"/>
  <c r="DZ13" i="1"/>
  <c r="DY13" i="1"/>
  <c r="DX13" i="1"/>
  <c r="DW13" i="1"/>
  <c r="DV13" i="1"/>
  <c r="DU13" i="1"/>
  <c r="DT13" i="1"/>
  <c r="DS13" i="1"/>
  <c r="DR13" i="1"/>
  <c r="DQ13" i="1"/>
  <c r="DP13" i="1"/>
  <c r="DO13" i="1"/>
  <c r="DN13" i="1"/>
  <c r="DM13" i="1"/>
  <c r="DL13" i="1"/>
  <c r="DK13" i="1"/>
  <c r="DJ13" i="1"/>
  <c r="DI13" i="1"/>
  <c r="DH13" i="1"/>
  <c r="DG13" i="1"/>
  <c r="DF13" i="1"/>
  <c r="DE13" i="1"/>
  <c r="DD13" i="1"/>
  <c r="DC13" i="1"/>
  <c r="DB13" i="1"/>
  <c r="DA13" i="1"/>
  <c r="CZ13" i="1"/>
  <c r="CY13" i="1"/>
  <c r="CX13" i="1"/>
  <c r="CW13" i="1"/>
  <c r="CV13" i="1"/>
  <c r="CU13" i="1"/>
  <c r="CT13" i="1"/>
  <c r="CS13" i="1"/>
  <c r="CR13" i="1"/>
  <c r="CQ13" i="1"/>
  <c r="CP13" i="1"/>
  <c r="CO13" i="1"/>
  <c r="CN13" i="1"/>
  <c r="CM13" i="1"/>
  <c r="CL13" i="1"/>
  <c r="CK13" i="1"/>
  <c r="CJ13" i="1"/>
  <c r="CI13" i="1"/>
  <c r="CH13" i="1"/>
  <c r="CG13" i="1"/>
  <c r="CF13" i="1"/>
  <c r="CE13" i="1"/>
  <c r="CD13" i="1"/>
  <c r="CC13" i="1"/>
  <c r="CB13" i="1"/>
  <c r="CA13" i="1"/>
  <c r="BZ13" i="1"/>
  <c r="BY13" i="1"/>
  <c r="BX13" i="1"/>
  <c r="BW13" i="1"/>
  <c r="BV13" i="1"/>
  <c r="BU13" i="1"/>
  <c r="BT13" i="1"/>
  <c r="BS13" i="1"/>
  <c r="BR13" i="1"/>
  <c r="BQ13" i="1"/>
  <c r="BP13" i="1"/>
  <c r="BO13" i="1"/>
  <c r="BN13" i="1"/>
  <c r="BM13" i="1"/>
  <c r="BL13" i="1"/>
  <c r="BK13" i="1"/>
  <c r="BJ13" i="1"/>
  <c r="BI13" i="1"/>
  <c r="BH13" i="1"/>
  <c r="BG13" i="1"/>
  <c r="BF13" i="1"/>
  <c r="BE13" i="1"/>
  <c r="BD13" i="1"/>
  <c r="BC13" i="1"/>
  <c r="BB13" i="1"/>
  <c r="BA13" i="1"/>
  <c r="AZ13" i="1"/>
  <c r="AY13" i="1"/>
  <c r="AX13" i="1"/>
  <c r="AW13" i="1"/>
  <c r="AV13" i="1"/>
  <c r="AU13" i="1"/>
  <c r="AT13" i="1"/>
  <c r="AS13" i="1"/>
  <c r="AR13" i="1"/>
  <c r="AQ13" i="1"/>
  <c r="AP13" i="1"/>
  <c r="AO13" i="1"/>
  <c r="AN13" i="1"/>
  <c r="AM13" i="1"/>
  <c r="AL13" i="1"/>
  <c r="AK13" i="1"/>
  <c r="AJ13" i="1"/>
  <c r="AI13" i="1"/>
  <c r="AH13" i="1"/>
  <c r="AG13" i="1"/>
  <c r="AF13" i="1"/>
  <c r="OG12" i="1"/>
  <c r="OF12" i="1"/>
  <c r="OE12" i="1"/>
  <c r="OD12" i="1"/>
  <c r="OC12" i="1"/>
  <c r="OB12" i="1"/>
  <c r="OA12" i="1"/>
  <c r="NZ12" i="1"/>
  <c r="NY12" i="1"/>
  <c r="NX12" i="1"/>
  <c r="NW12" i="1"/>
  <c r="NV12" i="1"/>
  <c r="NU12" i="1"/>
  <c r="NT12" i="1"/>
  <c r="NS12" i="1"/>
  <c r="NR12" i="1"/>
  <c r="NQ12" i="1"/>
  <c r="NP12" i="1"/>
  <c r="NO12" i="1"/>
  <c r="NN12" i="1"/>
  <c r="NM12" i="1"/>
  <c r="NL12" i="1"/>
  <c r="NK12" i="1"/>
  <c r="NJ12" i="1"/>
  <c r="NI12" i="1"/>
  <c r="NH12" i="1"/>
  <c r="NG12" i="1"/>
  <c r="NF12" i="1"/>
  <c r="NE12" i="1"/>
  <c r="ND12" i="1"/>
  <c r="NC12" i="1"/>
  <c r="NB12" i="1"/>
  <c r="NA12" i="1"/>
  <c r="MZ12" i="1"/>
  <c r="MY12" i="1"/>
  <c r="MX12" i="1"/>
  <c r="MW12" i="1"/>
  <c r="MV12" i="1"/>
  <c r="MU12" i="1"/>
  <c r="MT12" i="1"/>
  <c r="MS12" i="1"/>
  <c r="MR12" i="1"/>
  <c r="MQ12" i="1"/>
  <c r="MP12" i="1"/>
  <c r="MO12" i="1"/>
  <c r="MN12" i="1"/>
  <c r="MM12" i="1"/>
  <c r="ML12" i="1"/>
  <c r="MK12" i="1"/>
  <c r="MJ12" i="1"/>
  <c r="MI12" i="1"/>
  <c r="MH12" i="1"/>
  <c r="MG12" i="1"/>
  <c r="MF12" i="1"/>
  <c r="ME12" i="1"/>
  <c r="MD12" i="1"/>
  <c r="MC12" i="1"/>
  <c r="MB12" i="1"/>
  <c r="MA12" i="1"/>
  <c r="LZ12" i="1"/>
  <c r="LY12" i="1"/>
  <c r="LX12" i="1"/>
  <c r="LW12" i="1"/>
  <c r="LV12" i="1"/>
  <c r="LU12" i="1"/>
  <c r="LT12" i="1"/>
  <c r="LS12" i="1"/>
  <c r="LR12" i="1"/>
  <c r="LQ12" i="1"/>
  <c r="LP12" i="1"/>
  <c r="LO12" i="1"/>
  <c r="LN12" i="1"/>
  <c r="LM12" i="1"/>
  <c r="LL12" i="1"/>
  <c r="LK12" i="1"/>
  <c r="LJ12" i="1"/>
  <c r="LI12" i="1"/>
  <c r="LH12" i="1"/>
  <c r="LG12" i="1"/>
  <c r="LF12" i="1"/>
  <c r="LE12" i="1"/>
  <c r="LD12" i="1"/>
  <c r="LC12" i="1"/>
  <c r="LB12" i="1"/>
  <c r="LA12" i="1"/>
  <c r="KZ12" i="1"/>
  <c r="KY12" i="1"/>
  <c r="KX12" i="1"/>
  <c r="KW12" i="1"/>
  <c r="KV12" i="1"/>
  <c r="KU12" i="1"/>
  <c r="KT12" i="1"/>
  <c r="KS12" i="1"/>
  <c r="KR12" i="1"/>
  <c r="KQ12" i="1"/>
  <c r="KP12" i="1"/>
  <c r="KO12" i="1"/>
  <c r="KN12" i="1"/>
  <c r="KM12" i="1"/>
  <c r="KL12" i="1"/>
  <c r="KK12" i="1"/>
  <c r="KJ12" i="1"/>
  <c r="KI12" i="1"/>
  <c r="KH12" i="1"/>
  <c r="KG12" i="1"/>
  <c r="KF12" i="1"/>
  <c r="KE12" i="1"/>
  <c r="KD12" i="1"/>
  <c r="KC12" i="1"/>
  <c r="KB12" i="1"/>
  <c r="KA12" i="1"/>
  <c r="JZ12" i="1"/>
  <c r="JY12" i="1"/>
  <c r="JX12" i="1"/>
  <c r="JW12" i="1"/>
  <c r="JV12" i="1"/>
  <c r="JU12" i="1"/>
  <c r="JT12" i="1"/>
  <c r="JS12" i="1"/>
  <c r="JR12" i="1"/>
  <c r="JQ12" i="1"/>
  <c r="JP12" i="1"/>
  <c r="JO12" i="1"/>
  <c r="JN12" i="1"/>
  <c r="JM12" i="1"/>
  <c r="JL12" i="1"/>
  <c r="JK12" i="1"/>
  <c r="JJ12" i="1"/>
  <c r="JI12" i="1"/>
  <c r="JH12" i="1"/>
  <c r="JG12" i="1"/>
  <c r="JF12" i="1"/>
  <c r="JE12" i="1"/>
  <c r="JD12" i="1"/>
  <c r="JC12" i="1"/>
  <c r="JB12" i="1"/>
  <c r="JA12" i="1"/>
  <c r="IZ12" i="1"/>
  <c r="IY12" i="1"/>
  <c r="IX12" i="1"/>
  <c r="IW12" i="1"/>
  <c r="IV12" i="1"/>
  <c r="IU12" i="1"/>
  <c r="IT12" i="1"/>
  <c r="IS12" i="1"/>
  <c r="IR12" i="1"/>
  <c r="IQ12" i="1"/>
  <c r="IP12" i="1"/>
  <c r="IO12" i="1"/>
  <c r="IN12" i="1"/>
  <c r="IM12" i="1"/>
  <c r="IL12" i="1"/>
  <c r="IK12" i="1"/>
  <c r="IJ12" i="1"/>
  <c r="II12" i="1"/>
  <c r="IH12" i="1"/>
  <c r="IG12" i="1"/>
  <c r="IF12" i="1"/>
  <c r="IE12" i="1"/>
  <c r="ID12" i="1"/>
  <c r="IC12" i="1"/>
  <c r="IB12" i="1"/>
  <c r="IA12" i="1"/>
  <c r="HZ12" i="1"/>
  <c r="HY12" i="1"/>
  <c r="HX12" i="1"/>
  <c r="HW12" i="1"/>
  <c r="HV12" i="1"/>
  <c r="HU12" i="1"/>
  <c r="HT12" i="1"/>
  <c r="HS12" i="1"/>
  <c r="HR12" i="1"/>
  <c r="HQ12" i="1"/>
  <c r="HP12" i="1"/>
  <c r="HO12" i="1"/>
  <c r="HN12" i="1"/>
  <c r="HM12" i="1"/>
  <c r="HL12" i="1"/>
  <c r="HK12" i="1"/>
  <c r="HJ12" i="1"/>
  <c r="HI12" i="1"/>
  <c r="HH12" i="1"/>
  <c r="HG12" i="1"/>
  <c r="HF12" i="1"/>
  <c r="HE12" i="1"/>
  <c r="HD12" i="1"/>
  <c r="HC12" i="1"/>
  <c r="HB12" i="1"/>
  <c r="HA12" i="1"/>
  <c r="GZ12" i="1"/>
  <c r="GY12" i="1"/>
  <c r="GX12" i="1"/>
  <c r="GW12" i="1"/>
  <c r="GV12" i="1"/>
  <c r="GU12" i="1"/>
  <c r="GT12" i="1"/>
  <c r="GS12" i="1"/>
  <c r="GR12" i="1"/>
  <c r="GQ12" i="1"/>
  <c r="GP12" i="1"/>
  <c r="GO12" i="1"/>
  <c r="GN12" i="1"/>
  <c r="GM12" i="1"/>
  <c r="GL12" i="1"/>
  <c r="GK12" i="1"/>
  <c r="GJ12" i="1"/>
  <c r="GI12" i="1"/>
  <c r="GH12" i="1"/>
  <c r="GG12" i="1"/>
  <c r="GF12" i="1"/>
  <c r="GE12" i="1"/>
  <c r="GD12" i="1"/>
  <c r="GC12" i="1"/>
  <c r="GB12" i="1"/>
  <c r="GA12" i="1"/>
  <c r="FZ12" i="1"/>
  <c r="FY12" i="1"/>
  <c r="FX12" i="1"/>
  <c r="FW12" i="1"/>
  <c r="FV12" i="1"/>
  <c r="OO12" i="1" s="1"/>
  <c r="OX12" i="1" s="1"/>
  <c r="FU12" i="1"/>
  <c r="FT12" i="1"/>
  <c r="OM12" i="1" s="1"/>
  <c r="OV12" i="1" s="1"/>
  <c r="FS12" i="1"/>
  <c r="FR12" i="1"/>
  <c r="ON12" i="1" s="1"/>
  <c r="OW12" i="1" s="1"/>
  <c r="FQ12" i="1"/>
  <c r="FP12" i="1"/>
  <c r="FO12" i="1"/>
  <c r="OL12" i="1" s="1"/>
  <c r="FN12" i="1"/>
  <c r="FM12" i="1"/>
  <c r="OK12" i="1" s="1"/>
  <c r="FL12" i="1"/>
  <c r="I12" i="1" s="1"/>
  <c r="FK12" i="1"/>
  <c r="FJ12" i="1"/>
  <c r="FI12" i="1"/>
  <c r="FH12" i="1"/>
  <c r="FG12" i="1"/>
  <c r="FF12" i="1"/>
  <c r="FE12" i="1"/>
  <c r="FD12" i="1"/>
  <c r="FC12" i="1"/>
  <c r="FB12" i="1"/>
  <c r="FA12" i="1"/>
  <c r="EZ12" i="1"/>
  <c r="EY12" i="1"/>
  <c r="EX12" i="1"/>
  <c r="EW12" i="1"/>
  <c r="EV12" i="1"/>
  <c r="EU12" i="1"/>
  <c r="ET12" i="1"/>
  <c r="ES12" i="1"/>
  <c r="ER12" i="1"/>
  <c r="EQ12" i="1"/>
  <c r="EP12" i="1"/>
  <c r="EO12" i="1"/>
  <c r="EN12" i="1"/>
  <c r="EM12" i="1"/>
  <c r="EL12" i="1"/>
  <c r="EK12" i="1"/>
  <c r="EJ12" i="1"/>
  <c r="EI12" i="1"/>
  <c r="EH12" i="1"/>
  <c r="EG12" i="1"/>
  <c r="EF12" i="1"/>
  <c r="EE12" i="1"/>
  <c r="ED12" i="1"/>
  <c r="EC12" i="1"/>
  <c r="EB12" i="1"/>
  <c r="EA12" i="1"/>
  <c r="DZ12" i="1"/>
  <c r="DY12" i="1"/>
  <c r="DX12" i="1"/>
  <c r="DW12" i="1"/>
  <c r="DV12" i="1"/>
  <c r="DU12" i="1"/>
  <c r="DT12" i="1"/>
  <c r="DS12" i="1"/>
  <c r="DR12" i="1"/>
  <c r="DQ12" i="1"/>
  <c r="DP12" i="1"/>
  <c r="DO12" i="1"/>
  <c r="DN12" i="1"/>
  <c r="DM12" i="1"/>
  <c r="DL12" i="1"/>
  <c r="DK12" i="1"/>
  <c r="DJ12" i="1"/>
  <c r="DI12" i="1"/>
  <c r="DH12" i="1"/>
  <c r="DG12" i="1"/>
  <c r="DF12" i="1"/>
  <c r="DE12" i="1"/>
  <c r="DD12" i="1"/>
  <c r="DC12" i="1"/>
  <c r="DB12" i="1"/>
  <c r="DA12" i="1"/>
  <c r="CZ12" i="1"/>
  <c r="CY12" i="1"/>
  <c r="CX12" i="1"/>
  <c r="CW12" i="1"/>
  <c r="CV12" i="1"/>
  <c r="CU12" i="1"/>
  <c r="CT12" i="1"/>
  <c r="CS12" i="1"/>
  <c r="CR12" i="1"/>
  <c r="CQ12" i="1"/>
  <c r="CP12" i="1"/>
  <c r="CO12" i="1"/>
  <c r="CN12" i="1"/>
  <c r="CM12" i="1"/>
  <c r="CL12" i="1"/>
  <c r="CK12" i="1"/>
  <c r="CJ12" i="1"/>
  <c r="CI12" i="1"/>
  <c r="CH12" i="1"/>
  <c r="CG12" i="1"/>
  <c r="CF12" i="1"/>
  <c r="CE12" i="1"/>
  <c r="CD12" i="1"/>
  <c r="CC12" i="1"/>
  <c r="CB12" i="1"/>
  <c r="CA12" i="1"/>
  <c r="BZ12" i="1"/>
  <c r="BY12" i="1"/>
  <c r="BX12" i="1"/>
  <c r="BW12" i="1"/>
  <c r="BV12" i="1"/>
  <c r="BU12" i="1"/>
  <c r="BT12" i="1"/>
  <c r="BS12" i="1"/>
  <c r="BR12" i="1"/>
  <c r="BQ12" i="1"/>
  <c r="BP12" i="1"/>
  <c r="BO12" i="1"/>
  <c r="BN12" i="1"/>
  <c r="BM12" i="1"/>
  <c r="BL12" i="1"/>
  <c r="BK12" i="1"/>
  <c r="BJ12" i="1"/>
  <c r="BI12" i="1"/>
  <c r="BH12" i="1"/>
  <c r="BG12" i="1"/>
  <c r="BF12" i="1"/>
  <c r="BE12" i="1"/>
  <c r="BD12" i="1"/>
  <c r="BC12" i="1"/>
  <c r="BB12" i="1"/>
  <c r="BA12" i="1"/>
  <c r="AZ12" i="1"/>
  <c r="AY12" i="1"/>
  <c r="AX12" i="1"/>
  <c r="AW12" i="1"/>
  <c r="AV12" i="1"/>
  <c r="AU12" i="1"/>
  <c r="AT12" i="1"/>
  <c r="AS12" i="1"/>
  <c r="AR12" i="1"/>
  <c r="AQ12" i="1"/>
  <c r="AP12" i="1"/>
  <c r="AO12" i="1"/>
  <c r="AN12" i="1"/>
  <c r="AM12" i="1"/>
  <c r="AL12" i="1"/>
  <c r="AK12" i="1"/>
  <c r="AJ12" i="1"/>
  <c r="AI12" i="1"/>
  <c r="AH12" i="1"/>
  <c r="AG12" i="1"/>
  <c r="AF12" i="1"/>
  <c r="OG11" i="1"/>
  <c r="OF11" i="1"/>
  <c r="OE11" i="1"/>
  <c r="OD11" i="1"/>
  <c r="OC11" i="1"/>
  <c r="OB11" i="1"/>
  <c r="OA11" i="1"/>
  <c r="NZ11" i="1"/>
  <c r="NY11" i="1"/>
  <c r="NX11" i="1"/>
  <c r="NW11" i="1"/>
  <c r="NV11" i="1"/>
  <c r="NU11" i="1"/>
  <c r="NT11" i="1"/>
  <c r="NS11" i="1"/>
  <c r="NR11" i="1"/>
  <c r="NQ11" i="1"/>
  <c r="NP11" i="1"/>
  <c r="NO11" i="1"/>
  <c r="NN11" i="1"/>
  <c r="NM11" i="1"/>
  <c r="NL11" i="1"/>
  <c r="NK11" i="1"/>
  <c r="NJ11" i="1"/>
  <c r="NI11" i="1"/>
  <c r="NH11" i="1"/>
  <c r="NG11" i="1"/>
  <c r="NF11" i="1"/>
  <c r="NE11" i="1"/>
  <c r="ND11" i="1"/>
  <c r="NC11" i="1"/>
  <c r="NB11" i="1"/>
  <c r="NA11" i="1"/>
  <c r="MZ11" i="1"/>
  <c r="MY11" i="1"/>
  <c r="MX11" i="1"/>
  <c r="MW11" i="1"/>
  <c r="MV11" i="1"/>
  <c r="MU11" i="1"/>
  <c r="MT11" i="1"/>
  <c r="MS11" i="1"/>
  <c r="MR11" i="1"/>
  <c r="MQ11" i="1"/>
  <c r="MP11" i="1"/>
  <c r="MO11" i="1"/>
  <c r="MN11" i="1"/>
  <c r="MM11" i="1"/>
  <c r="ML11" i="1"/>
  <c r="MK11" i="1"/>
  <c r="MJ11" i="1"/>
  <c r="MI11" i="1"/>
  <c r="MH11" i="1"/>
  <c r="MG11" i="1"/>
  <c r="MF11" i="1"/>
  <c r="ME11" i="1"/>
  <c r="MD11" i="1"/>
  <c r="MC11" i="1"/>
  <c r="MB11" i="1"/>
  <c r="MA11" i="1"/>
  <c r="LZ11" i="1"/>
  <c r="LY11" i="1"/>
  <c r="LX11" i="1"/>
  <c r="LW11" i="1"/>
  <c r="LV11" i="1"/>
  <c r="LU11" i="1"/>
  <c r="LT11" i="1"/>
  <c r="LS11" i="1"/>
  <c r="LR11" i="1"/>
  <c r="LQ11" i="1"/>
  <c r="LP11" i="1"/>
  <c r="LO11" i="1"/>
  <c r="LN11" i="1"/>
  <c r="LM11" i="1"/>
  <c r="LL11" i="1"/>
  <c r="LK11" i="1"/>
  <c r="LJ11" i="1"/>
  <c r="LI11" i="1"/>
  <c r="LH11" i="1"/>
  <c r="LG11" i="1"/>
  <c r="LF11" i="1"/>
  <c r="LE11" i="1"/>
  <c r="LD11" i="1"/>
  <c r="LC11" i="1"/>
  <c r="LB11" i="1"/>
  <c r="LA11" i="1"/>
  <c r="KZ11" i="1"/>
  <c r="KY11" i="1"/>
  <c r="KX11" i="1"/>
  <c r="KW11" i="1"/>
  <c r="KV11" i="1"/>
  <c r="KU11" i="1"/>
  <c r="KT11" i="1"/>
  <c r="KS11" i="1"/>
  <c r="KR11" i="1"/>
  <c r="KQ11" i="1"/>
  <c r="KP11" i="1"/>
  <c r="KO11" i="1"/>
  <c r="KN11" i="1"/>
  <c r="KM11" i="1"/>
  <c r="KL11" i="1"/>
  <c r="KK11" i="1"/>
  <c r="KJ11" i="1"/>
  <c r="KI11" i="1"/>
  <c r="KH11" i="1"/>
  <c r="KG11" i="1"/>
  <c r="KF11" i="1"/>
  <c r="KE11" i="1"/>
  <c r="KD11" i="1"/>
  <c r="KC11" i="1"/>
  <c r="KB11" i="1"/>
  <c r="KA11" i="1"/>
  <c r="JZ11" i="1"/>
  <c r="JY11" i="1"/>
  <c r="JX11" i="1"/>
  <c r="JW11" i="1"/>
  <c r="JV11" i="1"/>
  <c r="JU11" i="1"/>
  <c r="JT11" i="1"/>
  <c r="JS11" i="1"/>
  <c r="JR11" i="1"/>
  <c r="JQ11" i="1"/>
  <c r="JP11" i="1"/>
  <c r="JO11" i="1"/>
  <c r="JN11" i="1"/>
  <c r="JM11" i="1"/>
  <c r="JL11" i="1"/>
  <c r="JK11" i="1"/>
  <c r="JJ11" i="1"/>
  <c r="JI11" i="1"/>
  <c r="JH11" i="1"/>
  <c r="JG11" i="1"/>
  <c r="JF11" i="1"/>
  <c r="JE11" i="1"/>
  <c r="JD11" i="1"/>
  <c r="JC11" i="1"/>
  <c r="JB11" i="1"/>
  <c r="JA11" i="1"/>
  <c r="IZ11" i="1"/>
  <c r="IY11" i="1"/>
  <c r="IX11" i="1"/>
  <c r="IW11" i="1"/>
  <c r="IV11" i="1"/>
  <c r="IU11" i="1"/>
  <c r="IT11" i="1"/>
  <c r="IS11" i="1"/>
  <c r="IR11" i="1"/>
  <c r="IQ11" i="1"/>
  <c r="IP11" i="1"/>
  <c r="IO11" i="1"/>
  <c r="IN11" i="1"/>
  <c r="IM11" i="1"/>
  <c r="IL11" i="1"/>
  <c r="IK11" i="1"/>
  <c r="IJ11" i="1"/>
  <c r="II11" i="1"/>
  <c r="IH11" i="1"/>
  <c r="IG11" i="1"/>
  <c r="IF11" i="1"/>
  <c r="IE11" i="1"/>
  <c r="ID11" i="1"/>
  <c r="IC11" i="1"/>
  <c r="IB11" i="1"/>
  <c r="IA11" i="1"/>
  <c r="HZ11" i="1"/>
  <c r="HY11" i="1"/>
  <c r="HX11" i="1"/>
  <c r="HW11" i="1"/>
  <c r="HV11" i="1"/>
  <c r="HU11" i="1"/>
  <c r="HT11" i="1"/>
  <c r="HS11" i="1"/>
  <c r="HR11" i="1"/>
  <c r="HQ11" i="1"/>
  <c r="HP11" i="1"/>
  <c r="HO11" i="1"/>
  <c r="HN11" i="1"/>
  <c r="HM11" i="1"/>
  <c r="HL11" i="1"/>
  <c r="HK11" i="1"/>
  <c r="HJ11" i="1"/>
  <c r="HI11" i="1"/>
  <c r="HH11" i="1"/>
  <c r="HG11" i="1"/>
  <c r="HF11" i="1"/>
  <c r="HE11" i="1"/>
  <c r="HD11" i="1"/>
  <c r="HC11" i="1"/>
  <c r="HB11" i="1"/>
  <c r="HA11" i="1"/>
  <c r="GZ11" i="1"/>
  <c r="GY11" i="1"/>
  <c r="GX11" i="1"/>
  <c r="GW11" i="1"/>
  <c r="GV11" i="1"/>
  <c r="GU11" i="1"/>
  <c r="GT11" i="1"/>
  <c r="GS11" i="1"/>
  <c r="GR11" i="1"/>
  <c r="GQ11" i="1"/>
  <c r="GP11" i="1"/>
  <c r="GO11" i="1"/>
  <c r="GN11" i="1"/>
  <c r="GM11" i="1"/>
  <c r="GL11" i="1"/>
  <c r="GK11" i="1"/>
  <c r="GJ11" i="1"/>
  <c r="GI11" i="1"/>
  <c r="GH11" i="1"/>
  <c r="GG11" i="1"/>
  <c r="GF11" i="1"/>
  <c r="GE11" i="1"/>
  <c r="GD11" i="1"/>
  <c r="GC11" i="1"/>
  <c r="GB11" i="1"/>
  <c r="GA11" i="1"/>
  <c r="FZ11" i="1"/>
  <c r="FY11" i="1"/>
  <c r="FX11" i="1"/>
  <c r="FW11" i="1"/>
  <c r="FV11" i="1"/>
  <c r="OO11" i="1" s="1"/>
  <c r="OX11" i="1" s="1"/>
  <c r="FU11" i="1"/>
  <c r="FT11" i="1"/>
  <c r="OM11" i="1" s="1"/>
  <c r="FS11" i="1"/>
  <c r="FR11" i="1"/>
  <c r="ON11" i="1" s="1"/>
  <c r="OW11" i="1" s="1"/>
  <c r="FQ11" i="1"/>
  <c r="FP11" i="1"/>
  <c r="FO11" i="1"/>
  <c r="OL11" i="1" s="1"/>
  <c r="FN11" i="1"/>
  <c r="FM11" i="1"/>
  <c r="OK11" i="1" s="1"/>
  <c r="FL11" i="1"/>
  <c r="FK11" i="1"/>
  <c r="FJ11" i="1"/>
  <c r="FI11" i="1"/>
  <c r="FH11" i="1"/>
  <c r="FG11" i="1"/>
  <c r="FF11" i="1"/>
  <c r="FE11" i="1"/>
  <c r="FD11" i="1"/>
  <c r="FC11" i="1"/>
  <c r="FB11" i="1"/>
  <c r="FA11" i="1"/>
  <c r="EZ11" i="1"/>
  <c r="EY11" i="1"/>
  <c r="EX11" i="1"/>
  <c r="EW11" i="1"/>
  <c r="EV11" i="1"/>
  <c r="EU11" i="1"/>
  <c r="ET11" i="1"/>
  <c r="ES11" i="1"/>
  <c r="ER11" i="1"/>
  <c r="EQ11" i="1"/>
  <c r="EP11" i="1"/>
  <c r="EO11" i="1"/>
  <c r="EN11" i="1"/>
  <c r="EM11" i="1"/>
  <c r="EL11" i="1"/>
  <c r="EK11" i="1"/>
  <c r="EJ11" i="1"/>
  <c r="EI11" i="1"/>
  <c r="EH11" i="1"/>
  <c r="EG11" i="1"/>
  <c r="EF11" i="1"/>
  <c r="EE11" i="1"/>
  <c r="ED11" i="1"/>
  <c r="EC11" i="1"/>
  <c r="EB11" i="1"/>
  <c r="EA11" i="1"/>
  <c r="DZ11" i="1"/>
  <c r="DY11" i="1"/>
  <c r="DX11" i="1"/>
  <c r="DW11" i="1"/>
  <c r="DV11" i="1"/>
  <c r="DU11" i="1"/>
  <c r="DT11" i="1"/>
  <c r="DS11" i="1"/>
  <c r="DR11" i="1"/>
  <c r="DQ11" i="1"/>
  <c r="DP11" i="1"/>
  <c r="DO11" i="1"/>
  <c r="DN11" i="1"/>
  <c r="DM11" i="1"/>
  <c r="DL11" i="1"/>
  <c r="DK11" i="1"/>
  <c r="DJ11" i="1"/>
  <c r="DI11" i="1"/>
  <c r="DH11" i="1"/>
  <c r="DG11" i="1"/>
  <c r="DF11" i="1"/>
  <c r="DE11" i="1"/>
  <c r="DD11" i="1"/>
  <c r="DC11" i="1"/>
  <c r="DB11" i="1"/>
  <c r="DA11" i="1"/>
  <c r="CZ11" i="1"/>
  <c r="CY11" i="1"/>
  <c r="CX11" i="1"/>
  <c r="CW11" i="1"/>
  <c r="CV11" i="1"/>
  <c r="CU11" i="1"/>
  <c r="CT11" i="1"/>
  <c r="CS11" i="1"/>
  <c r="CR11" i="1"/>
  <c r="CQ11" i="1"/>
  <c r="CP11" i="1"/>
  <c r="CO11" i="1"/>
  <c r="CN11" i="1"/>
  <c r="CM11" i="1"/>
  <c r="CL11" i="1"/>
  <c r="CK11" i="1"/>
  <c r="CJ11" i="1"/>
  <c r="CI11" i="1"/>
  <c r="CH11" i="1"/>
  <c r="CG11" i="1"/>
  <c r="CF11" i="1"/>
  <c r="CE11" i="1"/>
  <c r="CD11" i="1"/>
  <c r="CC11" i="1"/>
  <c r="CB11" i="1"/>
  <c r="CA11" i="1"/>
  <c r="BZ11" i="1"/>
  <c r="BY11" i="1"/>
  <c r="BX11" i="1"/>
  <c r="BW11" i="1"/>
  <c r="BV11" i="1"/>
  <c r="BU11" i="1"/>
  <c r="BT11" i="1"/>
  <c r="BS11" i="1"/>
  <c r="BR11" i="1"/>
  <c r="BQ11" i="1"/>
  <c r="BP11" i="1"/>
  <c r="BO11" i="1"/>
  <c r="BN11" i="1"/>
  <c r="BM11" i="1"/>
  <c r="BL11" i="1"/>
  <c r="BK11" i="1"/>
  <c r="BJ11" i="1"/>
  <c r="BI11" i="1"/>
  <c r="BH11" i="1"/>
  <c r="BG11" i="1"/>
  <c r="BF11" i="1"/>
  <c r="BE11" i="1"/>
  <c r="BD11" i="1"/>
  <c r="BC11" i="1"/>
  <c r="BB11" i="1"/>
  <c r="BA11" i="1"/>
  <c r="AZ11" i="1"/>
  <c r="AY11" i="1"/>
  <c r="AX11" i="1"/>
  <c r="AW11" i="1"/>
  <c r="AV11" i="1"/>
  <c r="AU11" i="1"/>
  <c r="AT11" i="1"/>
  <c r="AS11" i="1"/>
  <c r="AR11" i="1"/>
  <c r="AQ11" i="1"/>
  <c r="AP11" i="1"/>
  <c r="AO11" i="1"/>
  <c r="AN11" i="1"/>
  <c r="AM11" i="1"/>
  <c r="AL11" i="1"/>
  <c r="AK11" i="1"/>
  <c r="AJ11" i="1"/>
  <c r="AI11" i="1"/>
  <c r="AH11" i="1"/>
  <c r="AG11" i="1"/>
  <c r="AF11" i="1"/>
  <c r="OG10" i="1"/>
  <c r="OF10" i="1"/>
  <c r="OE10" i="1"/>
  <c r="OD10" i="1"/>
  <c r="OC10" i="1"/>
  <c r="OB10" i="1"/>
  <c r="OA10" i="1"/>
  <c r="NZ10" i="1"/>
  <c r="NY10" i="1"/>
  <c r="NX10" i="1"/>
  <c r="NW10" i="1"/>
  <c r="NV10" i="1"/>
  <c r="NU10" i="1"/>
  <c r="NT10" i="1"/>
  <c r="NS10" i="1"/>
  <c r="NR10" i="1"/>
  <c r="NQ10" i="1"/>
  <c r="NP10" i="1"/>
  <c r="NO10" i="1"/>
  <c r="NN10" i="1"/>
  <c r="NM10" i="1"/>
  <c r="NL10" i="1"/>
  <c r="NK10" i="1"/>
  <c r="NJ10" i="1"/>
  <c r="NI10" i="1"/>
  <c r="NH10" i="1"/>
  <c r="NG10" i="1"/>
  <c r="NF10" i="1"/>
  <c r="NE10" i="1"/>
  <c r="ND10" i="1"/>
  <c r="NC10" i="1"/>
  <c r="NB10" i="1"/>
  <c r="NA10" i="1"/>
  <c r="MZ10" i="1"/>
  <c r="MY10" i="1"/>
  <c r="MX10" i="1"/>
  <c r="MW10" i="1"/>
  <c r="MV10" i="1"/>
  <c r="MU10" i="1"/>
  <c r="MT10" i="1"/>
  <c r="MS10" i="1"/>
  <c r="MR10" i="1"/>
  <c r="MQ10" i="1"/>
  <c r="MP10" i="1"/>
  <c r="MO10" i="1"/>
  <c r="MN10" i="1"/>
  <c r="MM10" i="1"/>
  <c r="ML10" i="1"/>
  <c r="MK10" i="1"/>
  <c r="MJ10" i="1"/>
  <c r="MI10" i="1"/>
  <c r="MH10" i="1"/>
  <c r="MG10" i="1"/>
  <c r="MF10" i="1"/>
  <c r="ME10" i="1"/>
  <c r="MD10" i="1"/>
  <c r="MC10" i="1"/>
  <c r="MB10" i="1"/>
  <c r="MA10" i="1"/>
  <c r="LZ10" i="1"/>
  <c r="LY10" i="1"/>
  <c r="LX10" i="1"/>
  <c r="LW10" i="1"/>
  <c r="LV10" i="1"/>
  <c r="LU10" i="1"/>
  <c r="LT10" i="1"/>
  <c r="LS10" i="1"/>
  <c r="LR10" i="1"/>
  <c r="LQ10" i="1"/>
  <c r="LP10" i="1"/>
  <c r="LO10" i="1"/>
  <c r="LN10" i="1"/>
  <c r="LM10" i="1"/>
  <c r="LL10" i="1"/>
  <c r="LK10" i="1"/>
  <c r="LJ10" i="1"/>
  <c r="LI10" i="1"/>
  <c r="LH10" i="1"/>
  <c r="LG10" i="1"/>
  <c r="LF10" i="1"/>
  <c r="LE10" i="1"/>
  <c r="LD10" i="1"/>
  <c r="LC10" i="1"/>
  <c r="LB10" i="1"/>
  <c r="LA10" i="1"/>
  <c r="KZ10" i="1"/>
  <c r="KY10" i="1"/>
  <c r="KX10" i="1"/>
  <c r="KW10" i="1"/>
  <c r="KV10" i="1"/>
  <c r="KU10" i="1"/>
  <c r="KT10" i="1"/>
  <c r="KS10" i="1"/>
  <c r="KR10" i="1"/>
  <c r="KQ10" i="1"/>
  <c r="KP10" i="1"/>
  <c r="KO10" i="1"/>
  <c r="KN10" i="1"/>
  <c r="KM10" i="1"/>
  <c r="KL10" i="1"/>
  <c r="KK10" i="1"/>
  <c r="KJ10" i="1"/>
  <c r="KI10" i="1"/>
  <c r="KH10" i="1"/>
  <c r="KG10" i="1"/>
  <c r="KF10" i="1"/>
  <c r="KE10" i="1"/>
  <c r="KD10" i="1"/>
  <c r="KC10" i="1"/>
  <c r="KB10" i="1"/>
  <c r="KA10" i="1"/>
  <c r="JZ10" i="1"/>
  <c r="JY10" i="1"/>
  <c r="JX10" i="1"/>
  <c r="JW10" i="1"/>
  <c r="JV10" i="1"/>
  <c r="JU10" i="1"/>
  <c r="JT10" i="1"/>
  <c r="JS10" i="1"/>
  <c r="JR10" i="1"/>
  <c r="JQ10" i="1"/>
  <c r="JP10" i="1"/>
  <c r="JO10" i="1"/>
  <c r="JN10" i="1"/>
  <c r="JM10" i="1"/>
  <c r="JL10" i="1"/>
  <c r="JK10" i="1"/>
  <c r="JJ10" i="1"/>
  <c r="JI10" i="1"/>
  <c r="JH10" i="1"/>
  <c r="JG10" i="1"/>
  <c r="JF10" i="1"/>
  <c r="JE10" i="1"/>
  <c r="JD10" i="1"/>
  <c r="JC10" i="1"/>
  <c r="JB10" i="1"/>
  <c r="JA10" i="1"/>
  <c r="IZ10" i="1"/>
  <c r="IY10" i="1"/>
  <c r="IX10" i="1"/>
  <c r="IW10" i="1"/>
  <c r="IV10" i="1"/>
  <c r="IU10" i="1"/>
  <c r="IT10" i="1"/>
  <c r="IS10" i="1"/>
  <c r="IR10" i="1"/>
  <c r="IQ10" i="1"/>
  <c r="IP10" i="1"/>
  <c r="IO10" i="1"/>
  <c r="IN10" i="1"/>
  <c r="IM10" i="1"/>
  <c r="IL10" i="1"/>
  <c r="IK10" i="1"/>
  <c r="IJ10" i="1"/>
  <c r="II10" i="1"/>
  <c r="IH10" i="1"/>
  <c r="IG10" i="1"/>
  <c r="IF10" i="1"/>
  <c r="IE10" i="1"/>
  <c r="ID10" i="1"/>
  <c r="IC10" i="1"/>
  <c r="IB10" i="1"/>
  <c r="IA10" i="1"/>
  <c r="HZ10" i="1"/>
  <c r="HY10" i="1"/>
  <c r="HX10" i="1"/>
  <c r="HW10" i="1"/>
  <c r="HV10" i="1"/>
  <c r="HU10" i="1"/>
  <c r="HT10" i="1"/>
  <c r="HS10" i="1"/>
  <c r="HR10" i="1"/>
  <c r="HQ10" i="1"/>
  <c r="HP10" i="1"/>
  <c r="HO10" i="1"/>
  <c r="HN10" i="1"/>
  <c r="HM10" i="1"/>
  <c r="HL10" i="1"/>
  <c r="HK10" i="1"/>
  <c r="HJ10" i="1"/>
  <c r="HI10" i="1"/>
  <c r="HH10" i="1"/>
  <c r="HG10" i="1"/>
  <c r="HF10" i="1"/>
  <c r="HE10" i="1"/>
  <c r="HD10" i="1"/>
  <c r="HC10" i="1"/>
  <c r="HB10" i="1"/>
  <c r="HA10" i="1"/>
  <c r="GZ10" i="1"/>
  <c r="GY10" i="1"/>
  <c r="GX10" i="1"/>
  <c r="GW10" i="1"/>
  <c r="GV10" i="1"/>
  <c r="GU10" i="1"/>
  <c r="GT10" i="1"/>
  <c r="GS10" i="1"/>
  <c r="GR10" i="1"/>
  <c r="GQ10" i="1"/>
  <c r="GP10" i="1"/>
  <c r="GO10" i="1"/>
  <c r="GN10" i="1"/>
  <c r="GM10" i="1"/>
  <c r="GL10" i="1"/>
  <c r="GK10" i="1"/>
  <c r="GJ10" i="1"/>
  <c r="GI10" i="1"/>
  <c r="GH10" i="1"/>
  <c r="GG10" i="1"/>
  <c r="GF10" i="1"/>
  <c r="GE10" i="1"/>
  <c r="GD10" i="1"/>
  <c r="GC10" i="1"/>
  <c r="GB10" i="1"/>
  <c r="GA10" i="1"/>
  <c r="FZ10" i="1"/>
  <c r="FY10" i="1"/>
  <c r="FX10" i="1"/>
  <c r="FW10" i="1"/>
  <c r="FV10" i="1"/>
  <c r="OO10" i="1" s="1"/>
  <c r="OX10" i="1" s="1"/>
  <c r="FU10" i="1"/>
  <c r="FT10" i="1"/>
  <c r="OM10" i="1" s="1"/>
  <c r="OV10" i="1" s="1"/>
  <c r="FS10" i="1"/>
  <c r="FR10" i="1"/>
  <c r="ON10" i="1" s="1"/>
  <c r="OW10" i="1" s="1"/>
  <c r="FQ10" i="1"/>
  <c r="FP10" i="1"/>
  <c r="FO10" i="1"/>
  <c r="OL10" i="1" s="1"/>
  <c r="OU10" i="1" s="1"/>
  <c r="FN10" i="1"/>
  <c r="FM10" i="1"/>
  <c r="OK10" i="1" s="1"/>
  <c r="FL10" i="1"/>
  <c r="I10" i="1" s="1"/>
  <c r="FK10" i="1"/>
  <c r="FJ10" i="1"/>
  <c r="FI10" i="1"/>
  <c r="FH10" i="1"/>
  <c r="FG10" i="1"/>
  <c r="FF10" i="1"/>
  <c r="FE10" i="1"/>
  <c r="FD10" i="1"/>
  <c r="FC10" i="1"/>
  <c r="FB10" i="1"/>
  <c r="FA10" i="1"/>
  <c r="EZ10" i="1"/>
  <c r="EY10" i="1"/>
  <c r="EX10" i="1"/>
  <c r="EW10" i="1"/>
  <c r="EV10" i="1"/>
  <c r="EU10" i="1"/>
  <c r="ET10" i="1"/>
  <c r="ES10" i="1"/>
  <c r="ER10" i="1"/>
  <c r="EQ10" i="1"/>
  <c r="EP10" i="1"/>
  <c r="EO10" i="1"/>
  <c r="EN10" i="1"/>
  <c r="EM10" i="1"/>
  <c r="EL10" i="1"/>
  <c r="EK10" i="1"/>
  <c r="EJ10" i="1"/>
  <c r="EI10" i="1"/>
  <c r="EH10" i="1"/>
  <c r="EG10" i="1"/>
  <c r="EF10" i="1"/>
  <c r="EE10" i="1"/>
  <c r="ED10" i="1"/>
  <c r="EC10" i="1"/>
  <c r="EB10" i="1"/>
  <c r="EA10" i="1"/>
  <c r="DZ10" i="1"/>
  <c r="DY10" i="1"/>
  <c r="DX10" i="1"/>
  <c r="DW10" i="1"/>
  <c r="DV10" i="1"/>
  <c r="DU10" i="1"/>
  <c r="DT10" i="1"/>
  <c r="DS10" i="1"/>
  <c r="DR10" i="1"/>
  <c r="DQ10" i="1"/>
  <c r="DP10" i="1"/>
  <c r="DO10" i="1"/>
  <c r="DN10" i="1"/>
  <c r="DM10" i="1"/>
  <c r="DL10" i="1"/>
  <c r="DK10" i="1"/>
  <c r="DJ10" i="1"/>
  <c r="DI10" i="1"/>
  <c r="DH10" i="1"/>
  <c r="DG10" i="1"/>
  <c r="DF10" i="1"/>
  <c r="DE10" i="1"/>
  <c r="DD10" i="1"/>
  <c r="DC10" i="1"/>
  <c r="DB10" i="1"/>
  <c r="DA10" i="1"/>
  <c r="CZ10" i="1"/>
  <c r="CY10" i="1"/>
  <c r="CX10" i="1"/>
  <c r="CW10" i="1"/>
  <c r="CV10" i="1"/>
  <c r="CU10" i="1"/>
  <c r="CT10" i="1"/>
  <c r="CS10" i="1"/>
  <c r="CR10" i="1"/>
  <c r="CQ10" i="1"/>
  <c r="CP10" i="1"/>
  <c r="CO10" i="1"/>
  <c r="CN10" i="1"/>
  <c r="CM10" i="1"/>
  <c r="CL10" i="1"/>
  <c r="CK10" i="1"/>
  <c r="CJ10" i="1"/>
  <c r="CI10" i="1"/>
  <c r="CH10" i="1"/>
  <c r="CG10" i="1"/>
  <c r="CF10" i="1"/>
  <c r="CE10" i="1"/>
  <c r="CD10" i="1"/>
  <c r="CC10" i="1"/>
  <c r="CB10" i="1"/>
  <c r="CA10" i="1"/>
  <c r="BZ10" i="1"/>
  <c r="BY10" i="1"/>
  <c r="BX10" i="1"/>
  <c r="BW10" i="1"/>
  <c r="BV10" i="1"/>
  <c r="BU10" i="1"/>
  <c r="BT10" i="1"/>
  <c r="BS10" i="1"/>
  <c r="BR10" i="1"/>
  <c r="BQ10" i="1"/>
  <c r="BP10" i="1"/>
  <c r="BO10" i="1"/>
  <c r="BN10" i="1"/>
  <c r="BM10" i="1"/>
  <c r="BL10" i="1"/>
  <c r="BK10" i="1"/>
  <c r="BJ10" i="1"/>
  <c r="BI10" i="1"/>
  <c r="BH10" i="1"/>
  <c r="BG10" i="1"/>
  <c r="BF10" i="1"/>
  <c r="BE10" i="1"/>
  <c r="BD10" i="1"/>
  <c r="BC10" i="1"/>
  <c r="BB10" i="1"/>
  <c r="BA10" i="1"/>
  <c r="AZ10" i="1"/>
  <c r="AY10" i="1"/>
  <c r="AX10" i="1"/>
  <c r="AW10" i="1"/>
  <c r="AV10" i="1"/>
  <c r="AU10" i="1"/>
  <c r="AT10" i="1"/>
  <c r="AS10" i="1"/>
  <c r="AR10" i="1"/>
  <c r="AQ10" i="1"/>
  <c r="AP10" i="1"/>
  <c r="AO10" i="1"/>
  <c r="AN10" i="1"/>
  <c r="AM10" i="1"/>
  <c r="AL10" i="1"/>
  <c r="AK10" i="1"/>
  <c r="AJ10" i="1"/>
  <c r="AI10" i="1"/>
  <c r="AH10" i="1"/>
  <c r="AG10" i="1"/>
  <c r="AF10" i="1"/>
  <c r="OG9" i="1"/>
  <c r="OF9" i="1"/>
  <c r="OE9" i="1"/>
  <c r="OD9" i="1"/>
  <c r="OC9" i="1"/>
  <c r="OB9" i="1"/>
  <c r="OA9" i="1"/>
  <c r="NZ9" i="1"/>
  <c r="NY9" i="1"/>
  <c r="NX9" i="1"/>
  <c r="NW9" i="1"/>
  <c r="NV9" i="1"/>
  <c r="NU9" i="1"/>
  <c r="NT9" i="1"/>
  <c r="NS9" i="1"/>
  <c r="NR9" i="1"/>
  <c r="NQ9" i="1"/>
  <c r="NP9" i="1"/>
  <c r="NO9" i="1"/>
  <c r="NN9" i="1"/>
  <c r="NM9" i="1"/>
  <c r="NL9" i="1"/>
  <c r="NK9" i="1"/>
  <c r="NJ9" i="1"/>
  <c r="NI9" i="1"/>
  <c r="NH9" i="1"/>
  <c r="NG9" i="1"/>
  <c r="NF9" i="1"/>
  <c r="NE9" i="1"/>
  <c r="ND9" i="1"/>
  <c r="NC9" i="1"/>
  <c r="NB9" i="1"/>
  <c r="NA9" i="1"/>
  <c r="MZ9" i="1"/>
  <c r="MY9" i="1"/>
  <c r="MX9" i="1"/>
  <c r="MW9" i="1"/>
  <c r="MV9" i="1"/>
  <c r="MU9" i="1"/>
  <c r="MT9" i="1"/>
  <c r="MS9" i="1"/>
  <c r="MR9" i="1"/>
  <c r="MQ9" i="1"/>
  <c r="MP9" i="1"/>
  <c r="MO9" i="1"/>
  <c r="MN9" i="1"/>
  <c r="MM9" i="1"/>
  <c r="ML9" i="1"/>
  <c r="MK9" i="1"/>
  <c r="MJ9" i="1"/>
  <c r="MI9" i="1"/>
  <c r="MH9" i="1"/>
  <c r="MG9" i="1"/>
  <c r="MF9" i="1"/>
  <c r="ME9" i="1"/>
  <c r="MD9" i="1"/>
  <c r="MC9" i="1"/>
  <c r="MB9" i="1"/>
  <c r="MA9" i="1"/>
  <c r="LZ9" i="1"/>
  <c r="LY9" i="1"/>
  <c r="LX9" i="1"/>
  <c r="LW9" i="1"/>
  <c r="LV9" i="1"/>
  <c r="LU9" i="1"/>
  <c r="LT9" i="1"/>
  <c r="LS9" i="1"/>
  <c r="LR9" i="1"/>
  <c r="LQ9" i="1"/>
  <c r="LP9" i="1"/>
  <c r="LO9" i="1"/>
  <c r="LN9" i="1"/>
  <c r="LM9" i="1"/>
  <c r="LL9" i="1"/>
  <c r="LK9" i="1"/>
  <c r="LJ9" i="1"/>
  <c r="LI9" i="1"/>
  <c r="LH9" i="1"/>
  <c r="LG9" i="1"/>
  <c r="LF9" i="1"/>
  <c r="LE9" i="1"/>
  <c r="LD9" i="1"/>
  <c r="LC9" i="1"/>
  <c r="LB9" i="1"/>
  <c r="LA9" i="1"/>
  <c r="KZ9" i="1"/>
  <c r="KY9" i="1"/>
  <c r="KX9" i="1"/>
  <c r="KW9" i="1"/>
  <c r="KV9" i="1"/>
  <c r="KU9" i="1"/>
  <c r="KT9" i="1"/>
  <c r="KS9" i="1"/>
  <c r="KR9" i="1"/>
  <c r="KQ9" i="1"/>
  <c r="KP9" i="1"/>
  <c r="KO9" i="1"/>
  <c r="KN9" i="1"/>
  <c r="KM9" i="1"/>
  <c r="KL9" i="1"/>
  <c r="KK9" i="1"/>
  <c r="KJ9" i="1"/>
  <c r="KI9" i="1"/>
  <c r="KH9" i="1"/>
  <c r="KG9" i="1"/>
  <c r="KF9" i="1"/>
  <c r="KE9" i="1"/>
  <c r="KD9" i="1"/>
  <c r="KC9" i="1"/>
  <c r="KB9" i="1"/>
  <c r="KA9" i="1"/>
  <c r="JZ9" i="1"/>
  <c r="JY9" i="1"/>
  <c r="JX9" i="1"/>
  <c r="JW9" i="1"/>
  <c r="JV9" i="1"/>
  <c r="JU9" i="1"/>
  <c r="JT9" i="1"/>
  <c r="JS9" i="1"/>
  <c r="JR9" i="1"/>
  <c r="JQ9" i="1"/>
  <c r="JP9" i="1"/>
  <c r="JO9" i="1"/>
  <c r="JN9" i="1"/>
  <c r="JM9" i="1"/>
  <c r="JL9" i="1"/>
  <c r="JK9" i="1"/>
  <c r="JJ9" i="1"/>
  <c r="JI9" i="1"/>
  <c r="JH9" i="1"/>
  <c r="JG9" i="1"/>
  <c r="JF9" i="1"/>
  <c r="JE9" i="1"/>
  <c r="JD9" i="1"/>
  <c r="JC9" i="1"/>
  <c r="JB9" i="1"/>
  <c r="JA9" i="1"/>
  <c r="IZ9" i="1"/>
  <c r="IY9" i="1"/>
  <c r="IX9" i="1"/>
  <c r="IW9" i="1"/>
  <c r="IV9" i="1"/>
  <c r="IU9" i="1"/>
  <c r="IT9" i="1"/>
  <c r="IS9" i="1"/>
  <c r="IR9" i="1"/>
  <c r="IQ9" i="1"/>
  <c r="IP9" i="1"/>
  <c r="IO9" i="1"/>
  <c r="IN9" i="1"/>
  <c r="IM9" i="1"/>
  <c r="IL9" i="1"/>
  <c r="IK9" i="1"/>
  <c r="IJ9" i="1"/>
  <c r="II9" i="1"/>
  <c r="IH9" i="1"/>
  <c r="IG9" i="1"/>
  <c r="IF9" i="1"/>
  <c r="IE9" i="1"/>
  <c r="ID9" i="1"/>
  <c r="IC9" i="1"/>
  <c r="IB9" i="1"/>
  <c r="IA9" i="1"/>
  <c r="HZ9" i="1"/>
  <c r="HY9" i="1"/>
  <c r="HX9" i="1"/>
  <c r="HW9" i="1"/>
  <c r="HV9" i="1"/>
  <c r="HU9" i="1"/>
  <c r="HT9" i="1"/>
  <c r="HS9" i="1"/>
  <c r="HR9" i="1"/>
  <c r="HQ9" i="1"/>
  <c r="HP9" i="1"/>
  <c r="HO9" i="1"/>
  <c r="HN9" i="1"/>
  <c r="HM9" i="1"/>
  <c r="HL9" i="1"/>
  <c r="HK9" i="1"/>
  <c r="HJ9" i="1"/>
  <c r="HI9" i="1"/>
  <c r="HH9" i="1"/>
  <c r="HG9" i="1"/>
  <c r="HF9" i="1"/>
  <c r="HE9" i="1"/>
  <c r="HD9" i="1"/>
  <c r="HC9" i="1"/>
  <c r="HB9" i="1"/>
  <c r="HA9" i="1"/>
  <c r="GZ9" i="1"/>
  <c r="GY9" i="1"/>
  <c r="GX9" i="1"/>
  <c r="GW9" i="1"/>
  <c r="GV9" i="1"/>
  <c r="GU9" i="1"/>
  <c r="GT9" i="1"/>
  <c r="GS9" i="1"/>
  <c r="GR9" i="1"/>
  <c r="GQ9" i="1"/>
  <c r="GP9" i="1"/>
  <c r="GO9" i="1"/>
  <c r="GN9" i="1"/>
  <c r="GM9" i="1"/>
  <c r="GL9" i="1"/>
  <c r="GK9" i="1"/>
  <c r="GJ9" i="1"/>
  <c r="GI9" i="1"/>
  <c r="GH9" i="1"/>
  <c r="GG9" i="1"/>
  <c r="GF9" i="1"/>
  <c r="GE9" i="1"/>
  <c r="GD9" i="1"/>
  <c r="GC9" i="1"/>
  <c r="GB9" i="1"/>
  <c r="GA9" i="1"/>
  <c r="FZ9" i="1"/>
  <c r="FY9" i="1"/>
  <c r="FX9" i="1"/>
  <c r="FW9" i="1"/>
  <c r="FV9" i="1"/>
  <c r="OO9" i="1" s="1"/>
  <c r="OX9" i="1" s="1"/>
  <c r="FU9" i="1"/>
  <c r="FT9" i="1"/>
  <c r="OM9" i="1" s="1"/>
  <c r="FS9" i="1"/>
  <c r="FR9" i="1"/>
  <c r="ON9" i="1" s="1"/>
  <c r="OW9" i="1" s="1"/>
  <c r="FQ9" i="1"/>
  <c r="FP9" i="1"/>
  <c r="FO9" i="1"/>
  <c r="OL9" i="1" s="1"/>
  <c r="FN9" i="1"/>
  <c r="FM9" i="1"/>
  <c r="OK9" i="1" s="1"/>
  <c r="FL9" i="1"/>
  <c r="FK9" i="1"/>
  <c r="FJ9" i="1"/>
  <c r="FI9" i="1"/>
  <c r="FH9" i="1"/>
  <c r="FG9" i="1"/>
  <c r="FF9" i="1"/>
  <c r="FE9" i="1"/>
  <c r="FD9" i="1"/>
  <c r="FC9" i="1"/>
  <c r="FB9" i="1"/>
  <c r="FA9" i="1"/>
  <c r="EZ9" i="1"/>
  <c r="EY9" i="1"/>
  <c r="EX9" i="1"/>
  <c r="EW9" i="1"/>
  <c r="EV9" i="1"/>
  <c r="EU9" i="1"/>
  <c r="ET9" i="1"/>
  <c r="ES9" i="1"/>
  <c r="ER9" i="1"/>
  <c r="EQ9" i="1"/>
  <c r="EP9" i="1"/>
  <c r="EO9" i="1"/>
  <c r="EN9" i="1"/>
  <c r="EM9" i="1"/>
  <c r="EL9" i="1"/>
  <c r="EK9" i="1"/>
  <c r="EJ9" i="1"/>
  <c r="EI9" i="1"/>
  <c r="EH9" i="1"/>
  <c r="EG9" i="1"/>
  <c r="EF9" i="1"/>
  <c r="EE9" i="1"/>
  <c r="ED9" i="1"/>
  <c r="EC9" i="1"/>
  <c r="EB9" i="1"/>
  <c r="EA9" i="1"/>
  <c r="DZ9" i="1"/>
  <c r="DY9" i="1"/>
  <c r="DX9" i="1"/>
  <c r="DW9" i="1"/>
  <c r="DV9" i="1"/>
  <c r="DU9" i="1"/>
  <c r="DT9" i="1"/>
  <c r="DS9" i="1"/>
  <c r="DR9" i="1"/>
  <c r="DQ9" i="1"/>
  <c r="DP9" i="1"/>
  <c r="DO9" i="1"/>
  <c r="DN9" i="1"/>
  <c r="DM9" i="1"/>
  <c r="DL9" i="1"/>
  <c r="DK9" i="1"/>
  <c r="DJ9" i="1"/>
  <c r="DI9" i="1"/>
  <c r="DH9" i="1"/>
  <c r="DG9" i="1"/>
  <c r="DF9" i="1"/>
  <c r="DE9" i="1"/>
  <c r="DD9" i="1"/>
  <c r="DC9" i="1"/>
  <c r="DB9" i="1"/>
  <c r="DA9" i="1"/>
  <c r="CZ9" i="1"/>
  <c r="CY9" i="1"/>
  <c r="CX9" i="1"/>
  <c r="CW9" i="1"/>
  <c r="CV9" i="1"/>
  <c r="CU9" i="1"/>
  <c r="CT9" i="1"/>
  <c r="CS9" i="1"/>
  <c r="CR9" i="1"/>
  <c r="CQ9" i="1"/>
  <c r="CP9" i="1"/>
  <c r="CO9" i="1"/>
  <c r="CN9" i="1"/>
  <c r="CM9" i="1"/>
  <c r="CL9" i="1"/>
  <c r="CK9" i="1"/>
  <c r="CJ9" i="1"/>
  <c r="CI9" i="1"/>
  <c r="CH9" i="1"/>
  <c r="CG9" i="1"/>
  <c r="CF9" i="1"/>
  <c r="CE9" i="1"/>
  <c r="CD9" i="1"/>
  <c r="CC9" i="1"/>
  <c r="CB9" i="1"/>
  <c r="CA9" i="1"/>
  <c r="BZ9" i="1"/>
  <c r="BY9" i="1"/>
  <c r="BX9" i="1"/>
  <c r="BW9" i="1"/>
  <c r="BV9" i="1"/>
  <c r="BU9" i="1"/>
  <c r="BT9" i="1"/>
  <c r="BS9" i="1"/>
  <c r="BR9" i="1"/>
  <c r="BQ9" i="1"/>
  <c r="BP9" i="1"/>
  <c r="BO9" i="1"/>
  <c r="BN9" i="1"/>
  <c r="BM9" i="1"/>
  <c r="BL9" i="1"/>
  <c r="BK9" i="1"/>
  <c r="BJ9" i="1"/>
  <c r="BI9" i="1"/>
  <c r="BH9" i="1"/>
  <c r="BG9" i="1"/>
  <c r="BF9" i="1"/>
  <c r="BE9" i="1"/>
  <c r="BD9" i="1"/>
  <c r="BC9" i="1"/>
  <c r="BB9" i="1"/>
  <c r="BA9" i="1"/>
  <c r="AZ9" i="1"/>
  <c r="AY9" i="1"/>
  <c r="AX9" i="1"/>
  <c r="AW9" i="1"/>
  <c r="AV9" i="1"/>
  <c r="AU9" i="1"/>
  <c r="AT9" i="1"/>
  <c r="AS9" i="1"/>
  <c r="AR9" i="1"/>
  <c r="AQ9" i="1"/>
  <c r="AP9" i="1"/>
  <c r="AO9" i="1"/>
  <c r="AN9" i="1"/>
  <c r="AM9" i="1"/>
  <c r="AL9" i="1"/>
  <c r="AK9" i="1"/>
  <c r="AJ9" i="1"/>
  <c r="AI9" i="1"/>
  <c r="AH9" i="1"/>
  <c r="AG9" i="1"/>
  <c r="AF9" i="1"/>
  <c r="OG8" i="1"/>
  <c r="OF8" i="1"/>
  <c r="OE8" i="1"/>
  <c r="OD8" i="1"/>
  <c r="OC8" i="1"/>
  <c r="OB8" i="1"/>
  <c r="OA8" i="1"/>
  <c r="NZ8" i="1"/>
  <c r="NY8" i="1"/>
  <c r="NX8" i="1"/>
  <c r="NW8" i="1"/>
  <c r="NV8" i="1"/>
  <c r="NU8" i="1"/>
  <c r="NT8" i="1"/>
  <c r="NS8" i="1"/>
  <c r="NR8" i="1"/>
  <c r="NQ8" i="1"/>
  <c r="NP8" i="1"/>
  <c r="NO8" i="1"/>
  <c r="NN8" i="1"/>
  <c r="NM8" i="1"/>
  <c r="NL8" i="1"/>
  <c r="NK8" i="1"/>
  <c r="NJ8" i="1"/>
  <c r="NI8" i="1"/>
  <c r="NH8" i="1"/>
  <c r="NG8" i="1"/>
  <c r="NF8" i="1"/>
  <c r="NE8" i="1"/>
  <c r="ND8" i="1"/>
  <c r="NC8" i="1"/>
  <c r="NB8" i="1"/>
  <c r="NA8" i="1"/>
  <c r="MZ8" i="1"/>
  <c r="MY8" i="1"/>
  <c r="MX8" i="1"/>
  <c r="MW8" i="1"/>
  <c r="MV8" i="1"/>
  <c r="MU8" i="1"/>
  <c r="MT8" i="1"/>
  <c r="MS8" i="1"/>
  <c r="MR8" i="1"/>
  <c r="MQ8" i="1"/>
  <c r="MP8" i="1"/>
  <c r="MO8" i="1"/>
  <c r="MN8" i="1"/>
  <c r="MM8" i="1"/>
  <c r="ML8" i="1"/>
  <c r="MK8" i="1"/>
  <c r="MJ8" i="1"/>
  <c r="MI8" i="1"/>
  <c r="MH8" i="1"/>
  <c r="MG8" i="1"/>
  <c r="MF8" i="1"/>
  <c r="ME8" i="1"/>
  <c r="MD8" i="1"/>
  <c r="MC8" i="1"/>
  <c r="MB8" i="1"/>
  <c r="MA8" i="1"/>
  <c r="LZ8" i="1"/>
  <c r="LY8" i="1"/>
  <c r="LX8" i="1"/>
  <c r="LW8" i="1"/>
  <c r="LV8" i="1"/>
  <c r="LU8" i="1"/>
  <c r="LT8" i="1"/>
  <c r="LS8" i="1"/>
  <c r="LR8" i="1"/>
  <c r="LQ8" i="1"/>
  <c r="LP8" i="1"/>
  <c r="LO8" i="1"/>
  <c r="LN8" i="1"/>
  <c r="LM8" i="1"/>
  <c r="LL8" i="1"/>
  <c r="LK8" i="1"/>
  <c r="LJ8" i="1"/>
  <c r="LI8" i="1"/>
  <c r="LH8" i="1"/>
  <c r="LG8" i="1"/>
  <c r="LF8" i="1"/>
  <c r="LE8" i="1"/>
  <c r="LD8" i="1"/>
  <c r="LC8" i="1"/>
  <c r="LB8" i="1"/>
  <c r="LA8" i="1"/>
  <c r="KZ8" i="1"/>
  <c r="KY8" i="1"/>
  <c r="KX8" i="1"/>
  <c r="KW8" i="1"/>
  <c r="KV8" i="1"/>
  <c r="KU8" i="1"/>
  <c r="KT8" i="1"/>
  <c r="KS8" i="1"/>
  <c r="KR8" i="1"/>
  <c r="KQ8" i="1"/>
  <c r="KP8" i="1"/>
  <c r="KO8" i="1"/>
  <c r="KN8" i="1"/>
  <c r="KM8" i="1"/>
  <c r="KL8" i="1"/>
  <c r="KK8" i="1"/>
  <c r="KJ8" i="1"/>
  <c r="KI8" i="1"/>
  <c r="KH8" i="1"/>
  <c r="KG8" i="1"/>
  <c r="KF8" i="1"/>
  <c r="KE8" i="1"/>
  <c r="KD8" i="1"/>
  <c r="KC8" i="1"/>
  <c r="KB8" i="1"/>
  <c r="KA8" i="1"/>
  <c r="JZ8" i="1"/>
  <c r="JY8" i="1"/>
  <c r="JX8" i="1"/>
  <c r="JW8" i="1"/>
  <c r="JV8" i="1"/>
  <c r="JU8" i="1"/>
  <c r="JT8" i="1"/>
  <c r="JS8" i="1"/>
  <c r="JR8" i="1"/>
  <c r="JQ8" i="1"/>
  <c r="JP8" i="1"/>
  <c r="JO8" i="1"/>
  <c r="JN8" i="1"/>
  <c r="JM8" i="1"/>
  <c r="JL8" i="1"/>
  <c r="JK8" i="1"/>
  <c r="JJ8" i="1"/>
  <c r="JI8" i="1"/>
  <c r="JH8" i="1"/>
  <c r="JG8" i="1"/>
  <c r="JF8" i="1"/>
  <c r="JE8" i="1"/>
  <c r="JD8" i="1"/>
  <c r="JC8" i="1"/>
  <c r="JB8" i="1"/>
  <c r="JA8" i="1"/>
  <c r="IZ8" i="1"/>
  <c r="IY8" i="1"/>
  <c r="IX8" i="1"/>
  <c r="IW8" i="1"/>
  <c r="IV8" i="1"/>
  <c r="IU8" i="1"/>
  <c r="IT8" i="1"/>
  <c r="IS8" i="1"/>
  <c r="IR8" i="1"/>
  <c r="IQ8" i="1"/>
  <c r="IP8" i="1"/>
  <c r="IO8" i="1"/>
  <c r="IN8" i="1"/>
  <c r="IM8" i="1"/>
  <c r="IL8" i="1"/>
  <c r="IK8" i="1"/>
  <c r="IJ8" i="1"/>
  <c r="II8" i="1"/>
  <c r="IH8" i="1"/>
  <c r="IG8" i="1"/>
  <c r="IF8" i="1"/>
  <c r="IE8" i="1"/>
  <c r="ID8" i="1"/>
  <c r="IC8" i="1"/>
  <c r="IB8" i="1"/>
  <c r="IA8" i="1"/>
  <c r="HZ8" i="1"/>
  <c r="HY8" i="1"/>
  <c r="HX8" i="1"/>
  <c r="HW8" i="1"/>
  <c r="HV8" i="1"/>
  <c r="HU8" i="1"/>
  <c r="HT8" i="1"/>
  <c r="HS8" i="1"/>
  <c r="HR8" i="1"/>
  <c r="HQ8" i="1"/>
  <c r="HP8" i="1"/>
  <c r="HO8" i="1"/>
  <c r="HN8" i="1"/>
  <c r="HM8" i="1"/>
  <c r="HL8" i="1"/>
  <c r="HK8" i="1"/>
  <c r="HJ8" i="1"/>
  <c r="HI8" i="1"/>
  <c r="HH8" i="1"/>
  <c r="HG8" i="1"/>
  <c r="HF8" i="1"/>
  <c r="HE8" i="1"/>
  <c r="HD8" i="1"/>
  <c r="HC8" i="1"/>
  <c r="HB8" i="1"/>
  <c r="HA8" i="1"/>
  <c r="GZ8" i="1"/>
  <c r="GY8" i="1"/>
  <c r="GX8" i="1"/>
  <c r="GW8" i="1"/>
  <c r="GV8" i="1"/>
  <c r="GU8" i="1"/>
  <c r="GT8" i="1"/>
  <c r="GS8" i="1"/>
  <c r="GR8" i="1"/>
  <c r="GQ8" i="1"/>
  <c r="GP8" i="1"/>
  <c r="GO8" i="1"/>
  <c r="GN8" i="1"/>
  <c r="GM8" i="1"/>
  <c r="GL8" i="1"/>
  <c r="GK8" i="1"/>
  <c r="GJ8" i="1"/>
  <c r="GI8" i="1"/>
  <c r="GH8" i="1"/>
  <c r="GG8" i="1"/>
  <c r="GF8" i="1"/>
  <c r="GE8" i="1"/>
  <c r="GD8" i="1"/>
  <c r="GC8" i="1"/>
  <c r="GB8" i="1"/>
  <c r="GA8" i="1"/>
  <c r="FZ8" i="1"/>
  <c r="FY8" i="1"/>
  <c r="FX8" i="1"/>
  <c r="FW8" i="1"/>
  <c r="FV8" i="1"/>
  <c r="OO8" i="1" s="1"/>
  <c r="OX8" i="1" s="1"/>
  <c r="FU8" i="1"/>
  <c r="FT8" i="1"/>
  <c r="OM8" i="1" s="1"/>
  <c r="FS8" i="1"/>
  <c r="FR8" i="1"/>
  <c r="ON8" i="1" s="1"/>
  <c r="OW8" i="1" s="1"/>
  <c r="FQ8" i="1"/>
  <c r="FP8" i="1"/>
  <c r="FO8" i="1"/>
  <c r="OL8" i="1" s="1"/>
  <c r="FN8" i="1"/>
  <c r="FM8" i="1"/>
  <c r="OK8" i="1" s="1"/>
  <c r="FL8" i="1"/>
  <c r="FK8" i="1"/>
  <c r="FJ8" i="1"/>
  <c r="FI8" i="1"/>
  <c r="FH8" i="1"/>
  <c r="FG8" i="1"/>
  <c r="FF8" i="1"/>
  <c r="FE8" i="1"/>
  <c r="FD8" i="1"/>
  <c r="FC8" i="1"/>
  <c r="FB8" i="1"/>
  <c r="FA8" i="1"/>
  <c r="EZ8" i="1"/>
  <c r="EY8" i="1"/>
  <c r="EX8" i="1"/>
  <c r="EW8" i="1"/>
  <c r="EV8" i="1"/>
  <c r="EU8" i="1"/>
  <c r="ET8" i="1"/>
  <c r="ES8" i="1"/>
  <c r="ER8" i="1"/>
  <c r="EQ8" i="1"/>
  <c r="EP8" i="1"/>
  <c r="EO8" i="1"/>
  <c r="EN8" i="1"/>
  <c r="EM8" i="1"/>
  <c r="EL8" i="1"/>
  <c r="EK8" i="1"/>
  <c r="EJ8" i="1"/>
  <c r="EI8" i="1"/>
  <c r="EH8" i="1"/>
  <c r="EG8" i="1"/>
  <c r="EF8" i="1"/>
  <c r="EE8" i="1"/>
  <c r="ED8" i="1"/>
  <c r="EC8" i="1"/>
  <c r="EB8" i="1"/>
  <c r="EA8" i="1"/>
  <c r="DZ8" i="1"/>
  <c r="DY8" i="1"/>
  <c r="DX8" i="1"/>
  <c r="DW8" i="1"/>
  <c r="DV8" i="1"/>
  <c r="DU8" i="1"/>
  <c r="DT8" i="1"/>
  <c r="DS8" i="1"/>
  <c r="DR8" i="1"/>
  <c r="DQ8" i="1"/>
  <c r="DP8" i="1"/>
  <c r="DO8" i="1"/>
  <c r="DN8" i="1"/>
  <c r="DM8" i="1"/>
  <c r="DL8" i="1"/>
  <c r="DK8" i="1"/>
  <c r="DJ8" i="1"/>
  <c r="DI8" i="1"/>
  <c r="DH8" i="1"/>
  <c r="DG8" i="1"/>
  <c r="DF8" i="1"/>
  <c r="DE8" i="1"/>
  <c r="DD8" i="1"/>
  <c r="DC8" i="1"/>
  <c r="DB8" i="1"/>
  <c r="DA8" i="1"/>
  <c r="CZ8" i="1"/>
  <c r="CY8" i="1"/>
  <c r="CX8" i="1"/>
  <c r="CW8" i="1"/>
  <c r="CV8" i="1"/>
  <c r="CU8" i="1"/>
  <c r="CT8" i="1"/>
  <c r="CS8" i="1"/>
  <c r="CR8" i="1"/>
  <c r="CQ8" i="1"/>
  <c r="CP8" i="1"/>
  <c r="CO8" i="1"/>
  <c r="CN8" i="1"/>
  <c r="CM8" i="1"/>
  <c r="CL8" i="1"/>
  <c r="CK8" i="1"/>
  <c r="CJ8" i="1"/>
  <c r="CI8" i="1"/>
  <c r="CH8" i="1"/>
  <c r="CG8" i="1"/>
  <c r="CF8" i="1"/>
  <c r="CE8" i="1"/>
  <c r="CD8" i="1"/>
  <c r="CC8" i="1"/>
  <c r="CB8" i="1"/>
  <c r="CA8" i="1"/>
  <c r="BZ8" i="1"/>
  <c r="BY8" i="1"/>
  <c r="BX8" i="1"/>
  <c r="BW8" i="1"/>
  <c r="BV8" i="1"/>
  <c r="BU8" i="1"/>
  <c r="BT8" i="1"/>
  <c r="BS8" i="1"/>
  <c r="BR8" i="1"/>
  <c r="BQ8" i="1"/>
  <c r="BP8" i="1"/>
  <c r="BO8" i="1"/>
  <c r="BN8" i="1"/>
  <c r="BM8" i="1"/>
  <c r="BL8" i="1"/>
  <c r="BK8" i="1"/>
  <c r="BJ8" i="1"/>
  <c r="BI8" i="1"/>
  <c r="BH8" i="1"/>
  <c r="BG8" i="1"/>
  <c r="BF8" i="1"/>
  <c r="BE8" i="1"/>
  <c r="BD8" i="1"/>
  <c r="BC8" i="1"/>
  <c r="BB8" i="1"/>
  <c r="BA8" i="1"/>
  <c r="AZ8" i="1"/>
  <c r="AY8" i="1"/>
  <c r="AX8" i="1"/>
  <c r="AW8" i="1"/>
  <c r="AV8" i="1"/>
  <c r="AU8" i="1"/>
  <c r="AT8" i="1"/>
  <c r="AS8" i="1"/>
  <c r="AR8" i="1"/>
  <c r="AQ8" i="1"/>
  <c r="AP8" i="1"/>
  <c r="AO8" i="1"/>
  <c r="AN8" i="1"/>
  <c r="AM8" i="1"/>
  <c r="AL8" i="1"/>
  <c r="AK8" i="1"/>
  <c r="AJ8" i="1"/>
  <c r="AI8" i="1"/>
  <c r="AH8" i="1"/>
  <c r="AG8" i="1"/>
  <c r="AF8" i="1"/>
  <c r="OG7" i="1"/>
  <c r="OF7" i="1"/>
  <c r="OE7" i="1"/>
  <c r="OD7" i="1"/>
  <c r="OC7" i="1"/>
  <c r="OB7" i="1"/>
  <c r="OA7" i="1"/>
  <c r="NZ7" i="1"/>
  <c r="NY7" i="1"/>
  <c r="NX7" i="1"/>
  <c r="NW7" i="1"/>
  <c r="NV7" i="1"/>
  <c r="NU7" i="1"/>
  <c r="NT7" i="1"/>
  <c r="NS7" i="1"/>
  <c r="NR7" i="1"/>
  <c r="NQ7" i="1"/>
  <c r="NP7" i="1"/>
  <c r="NO7" i="1"/>
  <c r="NN7" i="1"/>
  <c r="NM7" i="1"/>
  <c r="NL7" i="1"/>
  <c r="NK7" i="1"/>
  <c r="NJ7" i="1"/>
  <c r="NI7" i="1"/>
  <c r="NH7" i="1"/>
  <c r="NG7" i="1"/>
  <c r="NF7" i="1"/>
  <c r="NE7" i="1"/>
  <c r="ND7" i="1"/>
  <c r="NC7" i="1"/>
  <c r="NB7" i="1"/>
  <c r="NA7" i="1"/>
  <c r="MZ7" i="1"/>
  <c r="MY7" i="1"/>
  <c r="MX7" i="1"/>
  <c r="MW7" i="1"/>
  <c r="MV7" i="1"/>
  <c r="MU7" i="1"/>
  <c r="MT7" i="1"/>
  <c r="MS7" i="1"/>
  <c r="MR7" i="1"/>
  <c r="MQ7" i="1"/>
  <c r="MP7" i="1"/>
  <c r="MO7" i="1"/>
  <c r="MN7" i="1"/>
  <c r="MM7" i="1"/>
  <c r="ML7" i="1"/>
  <c r="MK7" i="1"/>
  <c r="MJ7" i="1"/>
  <c r="MI7" i="1"/>
  <c r="MH7" i="1"/>
  <c r="MG7" i="1"/>
  <c r="MF7" i="1"/>
  <c r="ME7" i="1"/>
  <c r="MD7" i="1"/>
  <c r="MC7" i="1"/>
  <c r="MB7" i="1"/>
  <c r="MA7" i="1"/>
  <c r="LZ7" i="1"/>
  <c r="LY7" i="1"/>
  <c r="LX7" i="1"/>
  <c r="LW7" i="1"/>
  <c r="LV7" i="1"/>
  <c r="LU7" i="1"/>
  <c r="LT7" i="1"/>
  <c r="LS7" i="1"/>
  <c r="LR7" i="1"/>
  <c r="LQ7" i="1"/>
  <c r="LP7" i="1"/>
  <c r="LO7" i="1"/>
  <c r="LN7" i="1"/>
  <c r="LM7" i="1"/>
  <c r="LL7" i="1"/>
  <c r="LK7" i="1"/>
  <c r="LJ7" i="1"/>
  <c r="LI7" i="1"/>
  <c r="LH7" i="1"/>
  <c r="LG7" i="1"/>
  <c r="LF7" i="1"/>
  <c r="LE7" i="1"/>
  <c r="LD7" i="1"/>
  <c r="LC7" i="1"/>
  <c r="LB7" i="1"/>
  <c r="LA7" i="1"/>
  <c r="KZ7" i="1"/>
  <c r="KY7" i="1"/>
  <c r="KX7" i="1"/>
  <c r="KW7" i="1"/>
  <c r="KV7" i="1"/>
  <c r="KU7" i="1"/>
  <c r="KT7" i="1"/>
  <c r="KS7" i="1"/>
  <c r="KR7" i="1"/>
  <c r="KQ7" i="1"/>
  <c r="KP7" i="1"/>
  <c r="KO7" i="1"/>
  <c r="KN7" i="1"/>
  <c r="KM7" i="1"/>
  <c r="KL7" i="1"/>
  <c r="KK7" i="1"/>
  <c r="KJ7" i="1"/>
  <c r="KI7" i="1"/>
  <c r="KH7" i="1"/>
  <c r="KG7" i="1"/>
  <c r="KF7" i="1"/>
  <c r="KE7" i="1"/>
  <c r="KD7" i="1"/>
  <c r="KC7" i="1"/>
  <c r="KB7" i="1"/>
  <c r="KA7" i="1"/>
  <c r="JZ7" i="1"/>
  <c r="JY7" i="1"/>
  <c r="JX7" i="1"/>
  <c r="JW7" i="1"/>
  <c r="JV7" i="1"/>
  <c r="JU7" i="1"/>
  <c r="JT7" i="1"/>
  <c r="JS7" i="1"/>
  <c r="JR7" i="1"/>
  <c r="JQ7" i="1"/>
  <c r="JP7" i="1"/>
  <c r="JO7" i="1"/>
  <c r="JN7" i="1"/>
  <c r="JM7" i="1"/>
  <c r="JL7" i="1"/>
  <c r="JK7" i="1"/>
  <c r="JJ7" i="1"/>
  <c r="JI7" i="1"/>
  <c r="JH7" i="1"/>
  <c r="JG7" i="1"/>
  <c r="JF7" i="1"/>
  <c r="JE7" i="1"/>
  <c r="JD7" i="1"/>
  <c r="JC7" i="1"/>
  <c r="JB7" i="1"/>
  <c r="JA7" i="1"/>
  <c r="IZ7" i="1"/>
  <c r="IY7" i="1"/>
  <c r="IX7" i="1"/>
  <c r="IW7" i="1"/>
  <c r="IV7" i="1"/>
  <c r="IU7" i="1"/>
  <c r="IT7" i="1"/>
  <c r="IS7" i="1"/>
  <c r="IR7" i="1"/>
  <c r="IQ7" i="1"/>
  <c r="IP7" i="1"/>
  <c r="IO7" i="1"/>
  <c r="IN7" i="1"/>
  <c r="IM7" i="1"/>
  <c r="IL7" i="1"/>
  <c r="IK7" i="1"/>
  <c r="IJ7" i="1"/>
  <c r="II7" i="1"/>
  <c r="IH7" i="1"/>
  <c r="IG7" i="1"/>
  <c r="IF7" i="1"/>
  <c r="IE7" i="1"/>
  <c r="ID7" i="1"/>
  <c r="IC7" i="1"/>
  <c r="IB7" i="1"/>
  <c r="IA7" i="1"/>
  <c r="HZ7" i="1"/>
  <c r="HY7" i="1"/>
  <c r="HX7" i="1"/>
  <c r="HW7" i="1"/>
  <c r="HV7" i="1"/>
  <c r="HU7" i="1"/>
  <c r="HT7" i="1"/>
  <c r="HS7" i="1"/>
  <c r="HR7" i="1"/>
  <c r="HQ7" i="1"/>
  <c r="HP7" i="1"/>
  <c r="HO7" i="1"/>
  <c r="HN7" i="1"/>
  <c r="HM7" i="1"/>
  <c r="HL7" i="1"/>
  <c r="HK7" i="1"/>
  <c r="HJ7" i="1"/>
  <c r="HI7" i="1"/>
  <c r="HH7" i="1"/>
  <c r="HG7" i="1"/>
  <c r="HF7" i="1"/>
  <c r="HE7" i="1"/>
  <c r="HD7" i="1"/>
  <c r="HC7" i="1"/>
  <c r="HB7" i="1"/>
  <c r="HA7" i="1"/>
  <c r="GZ7" i="1"/>
  <c r="GY7" i="1"/>
  <c r="GX7" i="1"/>
  <c r="GW7" i="1"/>
  <c r="GV7" i="1"/>
  <c r="GU7" i="1"/>
  <c r="GT7" i="1"/>
  <c r="GS7" i="1"/>
  <c r="GR7" i="1"/>
  <c r="GQ7" i="1"/>
  <c r="GP7" i="1"/>
  <c r="GO7" i="1"/>
  <c r="GN7" i="1"/>
  <c r="GM7" i="1"/>
  <c r="GL7" i="1"/>
  <c r="GK7" i="1"/>
  <c r="GJ7" i="1"/>
  <c r="GI7" i="1"/>
  <c r="GH7" i="1"/>
  <c r="GG7" i="1"/>
  <c r="GF7" i="1"/>
  <c r="GE7" i="1"/>
  <c r="GD7" i="1"/>
  <c r="GC7" i="1"/>
  <c r="GB7" i="1"/>
  <c r="GA7" i="1"/>
  <c r="FZ7" i="1"/>
  <c r="FY7" i="1"/>
  <c r="FX7" i="1"/>
  <c r="FW7" i="1"/>
  <c r="FV7" i="1"/>
  <c r="OO7" i="1" s="1"/>
  <c r="OX7" i="1" s="1"/>
  <c r="FU7" i="1"/>
  <c r="FT7" i="1"/>
  <c r="OM7" i="1" s="1"/>
  <c r="FS7" i="1"/>
  <c r="FR7" i="1"/>
  <c r="ON7" i="1" s="1"/>
  <c r="OW7" i="1" s="1"/>
  <c r="FQ7" i="1"/>
  <c r="FP7" i="1"/>
  <c r="FO7" i="1"/>
  <c r="OL7" i="1" s="1"/>
  <c r="OU7" i="1" s="1"/>
  <c r="FN7" i="1"/>
  <c r="FM7" i="1"/>
  <c r="OK7" i="1" s="1"/>
  <c r="FL7" i="1"/>
  <c r="FK7" i="1"/>
  <c r="FJ7" i="1"/>
  <c r="FI7" i="1"/>
  <c r="FH7" i="1"/>
  <c r="FG7" i="1"/>
  <c r="FF7" i="1"/>
  <c r="FE7" i="1"/>
  <c r="FD7" i="1"/>
  <c r="FC7" i="1"/>
  <c r="FB7" i="1"/>
  <c r="FA7" i="1"/>
  <c r="EZ7" i="1"/>
  <c r="EY7" i="1"/>
  <c r="EX7" i="1"/>
  <c r="EW7" i="1"/>
  <c r="EV7" i="1"/>
  <c r="EU7" i="1"/>
  <c r="ET7" i="1"/>
  <c r="ES7" i="1"/>
  <c r="ER7" i="1"/>
  <c r="EQ7" i="1"/>
  <c r="EP7" i="1"/>
  <c r="EO7" i="1"/>
  <c r="EN7" i="1"/>
  <c r="EM7" i="1"/>
  <c r="EL7" i="1"/>
  <c r="EK7" i="1"/>
  <c r="EJ7" i="1"/>
  <c r="EI7" i="1"/>
  <c r="EH7" i="1"/>
  <c r="EG7" i="1"/>
  <c r="EF7" i="1"/>
  <c r="EE7" i="1"/>
  <c r="ED7" i="1"/>
  <c r="EC7" i="1"/>
  <c r="EB7" i="1"/>
  <c r="EA7" i="1"/>
  <c r="DZ7" i="1"/>
  <c r="DY7" i="1"/>
  <c r="DX7" i="1"/>
  <c r="DW7" i="1"/>
  <c r="DV7" i="1"/>
  <c r="DU7" i="1"/>
  <c r="DT7" i="1"/>
  <c r="DS7" i="1"/>
  <c r="DR7" i="1"/>
  <c r="DQ7" i="1"/>
  <c r="DP7" i="1"/>
  <c r="DO7" i="1"/>
  <c r="DN7" i="1"/>
  <c r="DM7" i="1"/>
  <c r="DL7" i="1"/>
  <c r="DK7" i="1"/>
  <c r="DJ7" i="1"/>
  <c r="DI7" i="1"/>
  <c r="DH7" i="1"/>
  <c r="DG7" i="1"/>
  <c r="DF7" i="1"/>
  <c r="DE7" i="1"/>
  <c r="DD7" i="1"/>
  <c r="DC7" i="1"/>
  <c r="DB7" i="1"/>
  <c r="DA7" i="1"/>
  <c r="CZ7" i="1"/>
  <c r="CY7" i="1"/>
  <c r="CX7" i="1"/>
  <c r="CW7" i="1"/>
  <c r="CV7" i="1"/>
  <c r="CU7" i="1"/>
  <c r="CT7" i="1"/>
  <c r="CS7" i="1"/>
  <c r="CR7" i="1"/>
  <c r="CQ7" i="1"/>
  <c r="CP7" i="1"/>
  <c r="CO7" i="1"/>
  <c r="CN7" i="1"/>
  <c r="CM7" i="1"/>
  <c r="CL7" i="1"/>
  <c r="CK7" i="1"/>
  <c r="CJ7" i="1"/>
  <c r="CI7" i="1"/>
  <c r="CH7" i="1"/>
  <c r="CG7" i="1"/>
  <c r="CF7" i="1"/>
  <c r="CE7" i="1"/>
  <c r="CD7" i="1"/>
  <c r="CC7" i="1"/>
  <c r="CB7" i="1"/>
  <c r="CA7" i="1"/>
  <c r="BZ7" i="1"/>
  <c r="BY7" i="1"/>
  <c r="BX7" i="1"/>
  <c r="BW7" i="1"/>
  <c r="BV7" i="1"/>
  <c r="BU7" i="1"/>
  <c r="BT7" i="1"/>
  <c r="BS7" i="1"/>
  <c r="BR7" i="1"/>
  <c r="BQ7" i="1"/>
  <c r="BP7" i="1"/>
  <c r="BO7" i="1"/>
  <c r="BN7" i="1"/>
  <c r="BM7" i="1"/>
  <c r="BL7" i="1"/>
  <c r="BK7" i="1"/>
  <c r="BJ7" i="1"/>
  <c r="BI7" i="1"/>
  <c r="BH7" i="1"/>
  <c r="BG7" i="1"/>
  <c r="BF7" i="1"/>
  <c r="BE7" i="1"/>
  <c r="BD7" i="1"/>
  <c r="BC7" i="1"/>
  <c r="BB7" i="1"/>
  <c r="BA7" i="1"/>
  <c r="AZ7" i="1"/>
  <c r="AY7" i="1"/>
  <c r="AX7" i="1"/>
  <c r="AW7" i="1"/>
  <c r="AV7" i="1"/>
  <c r="AU7" i="1"/>
  <c r="AT7" i="1"/>
  <c r="AS7" i="1"/>
  <c r="AR7" i="1"/>
  <c r="AQ7" i="1"/>
  <c r="AP7" i="1"/>
  <c r="AO7" i="1"/>
  <c r="AN7" i="1"/>
  <c r="AM7" i="1"/>
  <c r="AL7" i="1"/>
  <c r="AK7" i="1"/>
  <c r="AJ7" i="1"/>
  <c r="AI7" i="1"/>
  <c r="AH7" i="1"/>
  <c r="AG7" i="1"/>
  <c r="AF7" i="1"/>
  <c r="DR24" i="1"/>
  <c r="DS24" i="1"/>
  <c r="DT24" i="1"/>
  <c r="DU24" i="1"/>
  <c r="DV24" i="1"/>
  <c r="DW24" i="1"/>
  <c r="DQ24" i="1"/>
  <c r="AF21" i="1"/>
  <c r="AF22" i="1"/>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EZ5" i="1"/>
  <c r="AC4" i="1"/>
  <c r="M29" i="8" l="1"/>
  <c r="M5" i="11" s="1"/>
  <c r="AC82" i="1"/>
  <c r="OX18" i="1"/>
  <c r="K32" i="8"/>
  <c r="K8" i="11" s="1"/>
  <c r="K58" i="11" s="1"/>
  <c r="K81" i="11" s="1"/>
  <c r="D68" i="11"/>
  <c r="D91" i="11" s="1"/>
  <c r="C43" i="8"/>
  <c r="C19" i="11" s="1"/>
  <c r="C69" i="11" s="1"/>
  <c r="C92" i="11" s="1"/>
  <c r="F43" i="8"/>
  <c r="F19" i="11" s="1"/>
  <c r="F69" i="11" s="1"/>
  <c r="F92" i="11" s="1"/>
  <c r="J43" i="8"/>
  <c r="J19" i="11" s="1"/>
  <c r="J69" i="11" s="1"/>
  <c r="J92" i="11" s="1"/>
  <c r="H43" i="8"/>
  <c r="H19" i="11" s="1"/>
  <c r="H69" i="11" s="1"/>
  <c r="H92" i="11" s="1"/>
  <c r="L43" i="8"/>
  <c r="L19" i="11" s="1"/>
  <c r="L69" i="11" s="1"/>
  <c r="L92" i="11" s="1"/>
  <c r="G43" i="8"/>
  <c r="G19" i="11" s="1"/>
  <c r="G69" i="11" s="1"/>
  <c r="G92" i="11" s="1"/>
  <c r="D43" i="8"/>
  <c r="D19" i="11" s="1"/>
  <c r="D69" i="11" s="1"/>
  <c r="D92" i="11" s="1"/>
  <c r="E66" i="11"/>
  <c r="E89" i="11" s="1"/>
  <c r="H32" i="8"/>
  <c r="H8" i="11" s="1"/>
  <c r="H58" i="11" s="1"/>
  <c r="H81" i="11" s="1"/>
  <c r="EX40" i="1"/>
  <c r="I40" i="1" s="1"/>
  <c r="EX36" i="1"/>
  <c r="I36" i="1" s="1"/>
  <c r="EX30" i="1"/>
  <c r="I30" i="1" s="1"/>
  <c r="I35" i="8"/>
  <c r="I11" i="11" s="1"/>
  <c r="I61" i="11" s="1"/>
  <c r="I84" i="11" s="1"/>
  <c r="C35" i="8"/>
  <c r="C11" i="11" s="1"/>
  <c r="C61" i="11" s="1"/>
  <c r="K35" i="8"/>
  <c r="K11" i="11" s="1"/>
  <c r="K61" i="11" s="1"/>
  <c r="K84" i="11" s="1"/>
  <c r="G35" i="8"/>
  <c r="G11" i="11" s="1"/>
  <c r="G61" i="11" s="1"/>
  <c r="G84" i="11" s="1"/>
  <c r="I32" i="8"/>
  <c r="I8" i="11" s="1"/>
  <c r="I58" i="11" s="1"/>
  <c r="I81" i="11" s="1"/>
  <c r="L32" i="8"/>
  <c r="L8" i="11" s="1"/>
  <c r="L58" i="11" s="1"/>
  <c r="L81" i="11" s="1"/>
  <c r="J32" i="8"/>
  <c r="J8" i="11" s="1"/>
  <c r="J58" i="11" s="1"/>
  <c r="J81" i="11" s="1"/>
  <c r="E32" i="8"/>
  <c r="E8" i="11" s="1"/>
  <c r="E58" i="11" s="1"/>
  <c r="E81" i="11" s="1"/>
  <c r="C32" i="8"/>
  <c r="C8" i="11" s="1"/>
  <c r="C58" i="11" s="1"/>
  <c r="C81" i="11" s="1"/>
  <c r="L66" i="11"/>
  <c r="L89" i="11" s="1"/>
  <c r="L57" i="11"/>
  <c r="L80" i="11" s="1"/>
  <c r="M11" i="11"/>
  <c r="D35" i="8"/>
  <c r="D11" i="11" s="1"/>
  <c r="D61" i="11" s="1"/>
  <c r="D84" i="11" s="1"/>
  <c r="G60" i="11"/>
  <c r="G83" i="11" s="1"/>
  <c r="D45" i="8"/>
  <c r="D21" i="11" s="1"/>
  <c r="D71" i="11" s="1"/>
  <c r="D94" i="11" s="1"/>
  <c r="L33" i="8"/>
  <c r="L9" i="11" s="1"/>
  <c r="L59" i="11" s="1"/>
  <c r="L82" i="11" s="1"/>
  <c r="K33" i="8"/>
  <c r="K9" i="11" s="1"/>
  <c r="K59" i="11" s="1"/>
  <c r="K82" i="11" s="1"/>
  <c r="E72" i="11"/>
  <c r="E95" i="11" s="1"/>
  <c r="L72" i="11"/>
  <c r="L95" i="11" s="1"/>
  <c r="G66" i="11"/>
  <c r="G89" i="11" s="1"/>
  <c r="M8" i="11"/>
  <c r="G36" i="8"/>
  <c r="G12" i="11" s="1"/>
  <c r="G62" i="11" s="1"/>
  <c r="G85" i="11" s="1"/>
  <c r="D32" i="8"/>
  <c r="D8" i="11" s="1"/>
  <c r="D58" i="11" s="1"/>
  <c r="D81" i="11" s="1"/>
  <c r="J68" i="11"/>
  <c r="J91" i="11" s="1"/>
  <c r="F33" i="8"/>
  <c r="F9" i="11" s="1"/>
  <c r="F59" i="11" s="1"/>
  <c r="F82" i="11" s="1"/>
  <c r="G33" i="8"/>
  <c r="H33" i="8"/>
  <c r="H9" i="11" s="1"/>
  <c r="H59" i="11" s="1"/>
  <c r="H82" i="11" s="1"/>
  <c r="K37" i="8"/>
  <c r="K13" i="11" s="1"/>
  <c r="K63" i="11" s="1"/>
  <c r="K86" i="11" s="1"/>
  <c r="K68" i="11"/>
  <c r="K91" i="11" s="1"/>
  <c r="J33" i="8"/>
  <c r="J9" i="11" s="1"/>
  <c r="J59" i="11" s="1"/>
  <c r="J82" i="11" s="1"/>
  <c r="E34" i="8"/>
  <c r="E10" i="11" s="1"/>
  <c r="E60" i="11" s="1"/>
  <c r="E83" i="11" s="1"/>
  <c r="L44" i="8"/>
  <c r="L20" i="11" s="1"/>
  <c r="L70" i="11" s="1"/>
  <c r="L93" i="11" s="1"/>
  <c r="I31" i="8"/>
  <c r="I7" i="11" s="1"/>
  <c r="I57" i="11" s="1"/>
  <c r="I80" i="11" s="1"/>
  <c r="D37" i="8"/>
  <c r="D13" i="11" s="1"/>
  <c r="D63" i="11" s="1"/>
  <c r="D86" i="11" s="1"/>
  <c r="H66" i="11"/>
  <c r="H89" i="11" s="1"/>
  <c r="I33" i="8"/>
  <c r="I9" i="11" s="1"/>
  <c r="I59" i="11" s="1"/>
  <c r="I82" i="11" s="1"/>
  <c r="C71" i="11"/>
  <c r="C94" i="11" s="1"/>
  <c r="G72" i="11"/>
  <c r="G95" i="11" s="1"/>
  <c r="J34" i="8"/>
  <c r="J10" i="11" s="1"/>
  <c r="J60" i="11" s="1"/>
  <c r="J83" i="11" s="1"/>
  <c r="L34" i="8"/>
  <c r="L10" i="11" s="1"/>
  <c r="L60" i="11" s="1"/>
  <c r="L83" i="11" s="1"/>
  <c r="G37" i="8"/>
  <c r="C31" i="8"/>
  <c r="C7" i="11" s="1"/>
  <c r="C57" i="11" s="1"/>
  <c r="I66" i="11"/>
  <c r="I89" i="11" s="1"/>
  <c r="D33" i="8"/>
  <c r="D9" i="11" s="1"/>
  <c r="D59" i="11" s="1"/>
  <c r="D82" i="11" s="1"/>
  <c r="D44" i="8"/>
  <c r="D20" i="11" s="1"/>
  <c r="D70" i="11" s="1"/>
  <c r="D93" i="11" s="1"/>
  <c r="J61" i="11"/>
  <c r="J84" i="11" s="1"/>
  <c r="J37" i="8"/>
  <c r="J13" i="11" s="1"/>
  <c r="J63" i="11" s="1"/>
  <c r="J86" i="11" s="1"/>
  <c r="K31" i="8"/>
  <c r="K7" i="11" s="1"/>
  <c r="K57" i="11" s="1"/>
  <c r="K80" i="11" s="1"/>
  <c r="H34" i="8"/>
  <c r="H10" i="11" s="1"/>
  <c r="H60" i="11" s="1"/>
  <c r="H83" i="11" s="1"/>
  <c r="E33" i="8"/>
  <c r="E9" i="11" s="1"/>
  <c r="E59" i="11" s="1"/>
  <c r="E82" i="11" s="1"/>
  <c r="G31" i="8"/>
  <c r="G7" i="11" s="1"/>
  <c r="G57" i="11" s="1"/>
  <c r="G80" i="11" s="1"/>
  <c r="M10" i="11"/>
  <c r="C37" i="8"/>
  <c r="C13" i="11" s="1"/>
  <c r="C63" i="11" s="1"/>
  <c r="C86" i="11" s="1"/>
  <c r="H31" i="8"/>
  <c r="H7" i="11" s="1"/>
  <c r="H57" i="11" s="1"/>
  <c r="H80" i="11" s="1"/>
  <c r="M7" i="11"/>
  <c r="E39" i="8"/>
  <c r="E15" i="11" s="1"/>
  <c r="E65" i="11" s="1"/>
  <c r="E88" i="11" s="1"/>
  <c r="F31" i="8"/>
  <c r="F7" i="11" s="1"/>
  <c r="F57" i="11" s="1"/>
  <c r="F80" i="11" s="1"/>
  <c r="J31" i="8"/>
  <c r="J7" i="11" s="1"/>
  <c r="J57" i="11" s="1"/>
  <c r="J80" i="11" s="1"/>
  <c r="L41" i="8"/>
  <c r="L17" i="11" s="1"/>
  <c r="L67" i="11" s="1"/>
  <c r="L90" i="11" s="1"/>
  <c r="K44" i="8"/>
  <c r="K20" i="11" s="1"/>
  <c r="K70" i="11" s="1"/>
  <c r="K93" i="11" s="1"/>
  <c r="H44" i="8"/>
  <c r="H20" i="11" s="1"/>
  <c r="H70" i="11" s="1"/>
  <c r="H93" i="11" s="1"/>
  <c r="F41" i="8"/>
  <c r="F17" i="11" s="1"/>
  <c r="F67" i="11" s="1"/>
  <c r="F90" i="11" s="1"/>
  <c r="C68" i="11"/>
  <c r="C91" i="11" s="1"/>
  <c r="E44" i="8"/>
  <c r="E20" i="11" s="1"/>
  <c r="E70" i="11" s="1"/>
  <c r="E93" i="11" s="1"/>
  <c r="I34" i="8"/>
  <c r="I10" i="11" s="1"/>
  <c r="I60" i="11" s="1"/>
  <c r="I83" i="11" s="1"/>
  <c r="C34" i="8"/>
  <c r="C10" i="11" s="1"/>
  <c r="C60" i="11" s="1"/>
  <c r="F34" i="8"/>
  <c r="F10" i="11" s="1"/>
  <c r="F60" i="11" s="1"/>
  <c r="F83" i="11" s="1"/>
  <c r="K34" i="8"/>
  <c r="K10" i="11" s="1"/>
  <c r="K60" i="11" s="1"/>
  <c r="K83" i="11" s="1"/>
  <c r="F32" i="8"/>
  <c r="F8" i="11" s="1"/>
  <c r="F58" i="11" s="1"/>
  <c r="F81" i="11" s="1"/>
  <c r="D34" i="8"/>
  <c r="D10" i="11" s="1"/>
  <c r="D60" i="11" s="1"/>
  <c r="D83" i="11" s="1"/>
  <c r="H72" i="11"/>
  <c r="H95" i="11" s="1"/>
  <c r="AA46" i="8"/>
  <c r="F72" i="11"/>
  <c r="F95" i="11" s="1"/>
  <c r="L35" i="8"/>
  <c r="L11" i="11" s="1"/>
  <c r="L61" i="11" s="1"/>
  <c r="L84" i="11" s="1"/>
  <c r="I36" i="8"/>
  <c r="I12" i="11" s="1"/>
  <c r="I62" i="11" s="1"/>
  <c r="I85" i="11" s="1"/>
  <c r="K36" i="8"/>
  <c r="K12" i="11" s="1"/>
  <c r="K62" i="11" s="1"/>
  <c r="K85" i="11" s="1"/>
  <c r="G58" i="11"/>
  <c r="G81" i="11" s="1"/>
  <c r="C36" i="8"/>
  <c r="C12" i="11" s="1"/>
  <c r="C62" i="11" s="1"/>
  <c r="C85" i="11" s="1"/>
  <c r="F35" i="8"/>
  <c r="F11" i="11" s="1"/>
  <c r="F61" i="11" s="1"/>
  <c r="F84" i="11" s="1"/>
  <c r="D36" i="8"/>
  <c r="D12" i="11" s="1"/>
  <c r="D62" i="11" s="1"/>
  <c r="D85" i="11" s="1"/>
  <c r="J65" i="11"/>
  <c r="J88" i="11" s="1"/>
  <c r="F45" i="8"/>
  <c r="F21" i="11" s="1"/>
  <c r="F71" i="11" s="1"/>
  <c r="F94" i="11" s="1"/>
  <c r="D72" i="11"/>
  <c r="D95" i="11" s="1"/>
  <c r="I45" i="8"/>
  <c r="I21" i="11" s="1"/>
  <c r="I71" i="11" s="1"/>
  <c r="I94" i="11" s="1"/>
  <c r="J45" i="8"/>
  <c r="J21" i="11" s="1"/>
  <c r="J71" i="11" s="1"/>
  <c r="J94" i="11" s="1"/>
  <c r="K45" i="8"/>
  <c r="K21" i="11" s="1"/>
  <c r="K71" i="11" s="1"/>
  <c r="K94" i="11" s="1"/>
  <c r="H45" i="8"/>
  <c r="H21" i="11" s="1"/>
  <c r="H71" i="11" s="1"/>
  <c r="H94" i="11" s="1"/>
  <c r="M21" i="11"/>
  <c r="H68" i="11"/>
  <c r="H91" i="11" s="1"/>
  <c r="E67" i="11"/>
  <c r="E90" i="11" s="1"/>
  <c r="L37" i="8"/>
  <c r="L13" i="11" s="1"/>
  <c r="L63" i="11" s="1"/>
  <c r="L86" i="11" s="1"/>
  <c r="L45" i="8"/>
  <c r="L21" i="11" s="1"/>
  <c r="L71" i="11" s="1"/>
  <c r="L94" i="11" s="1"/>
  <c r="G45" i="8"/>
  <c r="G21" i="11" s="1"/>
  <c r="G71" i="11" s="1"/>
  <c r="G94" i="11" s="1"/>
  <c r="C39" i="8"/>
  <c r="C15" i="11" s="1"/>
  <c r="C65" i="11" s="1"/>
  <c r="C88" i="11" s="1"/>
  <c r="J44" i="8"/>
  <c r="J20" i="11" s="1"/>
  <c r="J70" i="11" s="1"/>
  <c r="J93" i="11" s="1"/>
  <c r="F44" i="8"/>
  <c r="F20" i="11" s="1"/>
  <c r="F70" i="11" s="1"/>
  <c r="F93" i="11" s="1"/>
  <c r="K69" i="11"/>
  <c r="K92" i="11" s="1"/>
  <c r="I44" i="8"/>
  <c r="I20" i="11" s="1"/>
  <c r="I70" i="11" s="1"/>
  <c r="I93" i="11" s="1"/>
  <c r="K39" i="8"/>
  <c r="K15" i="11" s="1"/>
  <c r="K65" i="11" s="1"/>
  <c r="K88" i="11" s="1"/>
  <c r="E37" i="8"/>
  <c r="E13" i="11" s="1"/>
  <c r="E63" i="11" s="1"/>
  <c r="E86" i="11" s="1"/>
  <c r="E45" i="8"/>
  <c r="E21" i="11" s="1"/>
  <c r="E71" i="11" s="1"/>
  <c r="E94" i="11" s="1"/>
  <c r="Y46" i="8"/>
  <c r="M13" i="11"/>
  <c r="H41" i="8"/>
  <c r="H17" i="11" s="1"/>
  <c r="H67" i="11" s="1"/>
  <c r="J72" i="11"/>
  <c r="J95" i="11" s="1"/>
  <c r="I72" i="11"/>
  <c r="I95" i="11" s="1"/>
  <c r="J66" i="11"/>
  <c r="J89" i="11" s="1"/>
  <c r="L39" i="8"/>
  <c r="L15" i="11" s="1"/>
  <c r="L65" i="11" s="1"/>
  <c r="L88" i="11" s="1"/>
  <c r="D41" i="8"/>
  <c r="D17" i="11" s="1"/>
  <c r="D67" i="11" s="1"/>
  <c r="D90" i="11" s="1"/>
  <c r="C44" i="8"/>
  <c r="C20" i="11" s="1"/>
  <c r="C70" i="11" s="1"/>
  <c r="C93" i="11" s="1"/>
  <c r="C66" i="11"/>
  <c r="C89" i="11" s="1"/>
  <c r="I39" i="8"/>
  <c r="I15" i="11" s="1"/>
  <c r="I65" i="11" s="1"/>
  <c r="C41" i="8"/>
  <c r="C17" i="11" s="1"/>
  <c r="C67" i="11" s="1"/>
  <c r="C90" i="11" s="1"/>
  <c r="I43" i="8"/>
  <c r="I19" i="11" s="1"/>
  <c r="I69" i="11" s="1"/>
  <c r="I92" i="11" s="1"/>
  <c r="H39" i="8"/>
  <c r="H15" i="11" s="1"/>
  <c r="H65" i="11" s="1"/>
  <c r="H88" i="11" s="1"/>
  <c r="D39" i="8"/>
  <c r="D15" i="11" s="1"/>
  <c r="D65" i="11" s="1"/>
  <c r="D88" i="11" s="1"/>
  <c r="G41" i="8"/>
  <c r="G17" i="11" s="1"/>
  <c r="G67" i="11" s="1"/>
  <c r="G90" i="11" s="1"/>
  <c r="G44" i="8"/>
  <c r="G20" i="11" s="1"/>
  <c r="G70" i="11" s="1"/>
  <c r="G93" i="11" s="1"/>
  <c r="E36" i="8"/>
  <c r="E12" i="11" s="1"/>
  <c r="E62" i="11" s="1"/>
  <c r="E85" i="11" s="1"/>
  <c r="X46" i="8"/>
  <c r="I41" i="8"/>
  <c r="I17" i="11" s="1"/>
  <c r="I67" i="11" s="1"/>
  <c r="I90" i="11" s="1"/>
  <c r="C59" i="11"/>
  <c r="C82" i="11" s="1"/>
  <c r="L36" i="8"/>
  <c r="L12" i="11" s="1"/>
  <c r="L62" i="11" s="1"/>
  <c r="L85" i="11" s="1"/>
  <c r="F36" i="8"/>
  <c r="F12" i="11" s="1"/>
  <c r="F62" i="11" s="1"/>
  <c r="F85" i="11" s="1"/>
  <c r="J36" i="8"/>
  <c r="J12" i="11" s="1"/>
  <c r="J62" i="11" s="1"/>
  <c r="J85" i="11" s="1"/>
  <c r="F66" i="11"/>
  <c r="F89" i="11" s="1"/>
  <c r="H36" i="8"/>
  <c r="H12" i="11" s="1"/>
  <c r="H62" i="11" s="1"/>
  <c r="H85" i="11" s="1"/>
  <c r="L68" i="11"/>
  <c r="L91" i="11" s="1"/>
  <c r="G68" i="11"/>
  <c r="G91" i="11" s="1"/>
  <c r="C72" i="11"/>
  <c r="C95" i="11" s="1"/>
  <c r="AB46" i="8"/>
  <c r="E68" i="11"/>
  <c r="E91" i="11" s="1"/>
  <c r="M15" i="11"/>
  <c r="G39" i="8"/>
  <c r="G15" i="11" s="1"/>
  <c r="G65" i="11" s="1"/>
  <c r="G88" i="11" s="1"/>
  <c r="F39" i="8"/>
  <c r="F15" i="11" s="1"/>
  <c r="F65" i="11" s="1"/>
  <c r="F88" i="11" s="1"/>
  <c r="H37" i="8"/>
  <c r="H13" i="11" s="1"/>
  <c r="H63" i="11" s="1"/>
  <c r="H86" i="11" s="1"/>
  <c r="F37" i="8"/>
  <c r="F13" i="11" s="1"/>
  <c r="F63" i="11" s="1"/>
  <c r="F86" i="11" s="1"/>
  <c r="M17" i="11"/>
  <c r="J41" i="8"/>
  <c r="J17" i="11" s="1"/>
  <c r="J67" i="11" s="1"/>
  <c r="J90" i="11" s="1"/>
  <c r="K41" i="8"/>
  <c r="K17" i="11" s="1"/>
  <c r="K67" i="11" s="1"/>
  <c r="K90" i="11" s="1"/>
  <c r="Z46" i="8"/>
  <c r="K72" i="11"/>
  <c r="K95" i="11" s="1"/>
  <c r="D66" i="11"/>
  <c r="D89" i="11" s="1"/>
  <c r="F68" i="11"/>
  <c r="F91" i="11" s="1"/>
  <c r="M19" i="11"/>
  <c r="E43" i="8"/>
  <c r="E19" i="11" s="1"/>
  <c r="E69" i="11" s="1"/>
  <c r="E92" i="11" s="1"/>
  <c r="M14" i="11"/>
  <c r="D38" i="8"/>
  <c r="D14" i="11" s="1"/>
  <c r="D64" i="11" s="1"/>
  <c r="D87" i="11" s="1"/>
  <c r="G38" i="8"/>
  <c r="H38" i="8"/>
  <c r="H14" i="11" s="1"/>
  <c r="H64" i="11" s="1"/>
  <c r="H87" i="11" s="1"/>
  <c r="I38" i="8"/>
  <c r="J38" i="8"/>
  <c r="J14" i="11" s="1"/>
  <c r="J64" i="11" s="1"/>
  <c r="J87" i="11" s="1"/>
  <c r="E38" i="8"/>
  <c r="C38" i="8"/>
  <c r="K38" i="8"/>
  <c r="L38" i="8"/>
  <c r="L14" i="11" s="1"/>
  <c r="L64" i="11" s="1"/>
  <c r="L87" i="11" s="1"/>
  <c r="F38" i="8"/>
  <c r="F14" i="11" s="1"/>
  <c r="F64" i="11" s="1"/>
  <c r="F87" i="11" s="1"/>
  <c r="H35" i="8"/>
  <c r="H11" i="11" s="1"/>
  <c r="H61" i="11" s="1"/>
  <c r="H84" i="11" s="1"/>
  <c r="E35" i="8"/>
  <c r="E11" i="11" s="1"/>
  <c r="E61" i="11" s="1"/>
  <c r="E84" i="11" s="1"/>
  <c r="OU22" i="1"/>
  <c r="E31" i="8"/>
  <c r="E7" i="11" s="1"/>
  <c r="E57" i="11" s="1"/>
  <c r="E80" i="11" s="1"/>
  <c r="D31" i="8"/>
  <c r="D7" i="11" s="1"/>
  <c r="D57" i="11" s="1"/>
  <c r="D80" i="11" s="1"/>
  <c r="OT22" i="1"/>
  <c r="OV22" i="1"/>
  <c r="C30" i="8"/>
  <c r="F30" i="8"/>
  <c r="F6" i="11" s="1"/>
  <c r="F56" i="11" s="1"/>
  <c r="F79" i="11" s="1"/>
  <c r="G30" i="8"/>
  <c r="H30" i="8"/>
  <c r="H6" i="11" s="1"/>
  <c r="H56" i="11" s="1"/>
  <c r="H79" i="11" s="1"/>
  <c r="I30" i="8"/>
  <c r="J30" i="8"/>
  <c r="J6" i="11" s="1"/>
  <c r="J56" i="11" s="1"/>
  <c r="J79" i="11" s="1"/>
  <c r="K30" i="8"/>
  <c r="L30" i="8"/>
  <c r="L6" i="11" s="1"/>
  <c r="L56" i="11" s="1"/>
  <c r="L79" i="11" s="1"/>
  <c r="D30" i="8"/>
  <c r="D6" i="11" s="1"/>
  <c r="D56" i="11" s="1"/>
  <c r="D79" i="11" s="1"/>
  <c r="M6" i="11"/>
  <c r="OM23" i="1"/>
  <c r="OL23" i="1"/>
  <c r="ON23" i="1"/>
  <c r="OK23" i="1"/>
  <c r="OW22" i="1"/>
  <c r="W32" i="14"/>
  <c r="OW18" i="1"/>
  <c r="T32" i="14"/>
  <c r="AA42" i="8"/>
  <c r="OM18" i="1"/>
  <c r="OK18" i="1"/>
  <c r="OX17" i="1"/>
  <c r="OO18" i="1"/>
  <c r="OL18" i="1"/>
  <c r="ON18" i="1"/>
  <c r="OW17" i="1"/>
  <c r="S32" i="14"/>
  <c r="U32" i="14"/>
  <c r="V32" i="14"/>
  <c r="I18" i="11"/>
  <c r="I68" i="11" s="1"/>
  <c r="I91" i="11" s="1"/>
  <c r="AB40" i="8"/>
  <c r="Z40" i="8"/>
  <c r="Y40" i="8"/>
  <c r="X40" i="8"/>
  <c r="X42" i="8"/>
  <c r="OT17" i="1"/>
  <c r="OU8" i="1"/>
  <c r="OT10" i="1"/>
  <c r="I11" i="1"/>
  <c r="OV11" i="1"/>
  <c r="OP13" i="1"/>
  <c r="OY13" i="1" s="1"/>
  <c r="H13" i="1"/>
  <c r="AJ84" i="1"/>
  <c r="J7" i="8" s="1"/>
  <c r="AJ83" i="1"/>
  <c r="J6" i="8" s="1"/>
  <c r="AJ97" i="1"/>
  <c r="J20" i="8" s="1"/>
  <c r="AJ87" i="1"/>
  <c r="J10" i="8" s="1"/>
  <c r="AJ95" i="1"/>
  <c r="J18" i="8" s="1"/>
  <c r="AJ90" i="1"/>
  <c r="J13" i="8" s="1"/>
  <c r="AJ98" i="1"/>
  <c r="J21" i="8" s="1"/>
  <c r="AJ94" i="1"/>
  <c r="J17" i="8" s="1"/>
  <c r="AJ85" i="1"/>
  <c r="J8" i="8" s="1"/>
  <c r="AJ93" i="1"/>
  <c r="J16" i="8" s="1"/>
  <c r="AJ89" i="1"/>
  <c r="J12" i="8" s="1"/>
  <c r="AJ88" i="1"/>
  <c r="J11" i="8" s="1"/>
  <c r="AJ91" i="1"/>
  <c r="J14" i="8" s="1"/>
  <c r="AJ99" i="1"/>
  <c r="J22" i="8" s="1"/>
  <c r="OU16" i="1"/>
  <c r="OU18" i="1" s="1"/>
  <c r="AI87" i="1"/>
  <c r="I10" i="8" s="1"/>
  <c r="AI95" i="1"/>
  <c r="I18" i="8" s="1"/>
  <c r="AI90" i="1"/>
  <c r="I13" i="8" s="1"/>
  <c r="AI98" i="1"/>
  <c r="I21" i="8" s="1"/>
  <c r="AI85" i="1"/>
  <c r="I8" i="8" s="1"/>
  <c r="AI93" i="1"/>
  <c r="I16" i="8" s="1"/>
  <c r="AI89" i="1"/>
  <c r="I12" i="8" s="1"/>
  <c r="AI88" i="1"/>
  <c r="I11" i="8" s="1"/>
  <c r="AI97" i="1"/>
  <c r="I20" i="8" s="1"/>
  <c r="AI91" i="1"/>
  <c r="I14" i="8" s="1"/>
  <c r="AI99" i="1"/>
  <c r="I22" i="8" s="1"/>
  <c r="AI84" i="1"/>
  <c r="I7" i="8" s="1"/>
  <c r="AI83" i="1"/>
  <c r="I6" i="8" s="1"/>
  <c r="AI94" i="1"/>
  <c r="I17" i="8" s="1"/>
  <c r="E35" i="14" a="1"/>
  <c r="AC89" i="1"/>
  <c r="C12" i="8" s="1"/>
  <c r="AC97" i="1"/>
  <c r="C20" i="8" s="1"/>
  <c r="AC91" i="1"/>
  <c r="C14" i="8" s="1"/>
  <c r="AC84" i="1"/>
  <c r="C7" i="8" s="1"/>
  <c r="AC83" i="1"/>
  <c r="C6" i="8" s="1"/>
  <c r="AC87" i="1"/>
  <c r="C10" i="8" s="1"/>
  <c r="AC95" i="1"/>
  <c r="C18" i="8" s="1"/>
  <c r="AC94" i="1"/>
  <c r="C17" i="8" s="1"/>
  <c r="J7" i="1"/>
  <c r="AC90" i="1"/>
  <c r="C13" i="8" s="1"/>
  <c r="AC98" i="1"/>
  <c r="C21" i="8" s="1"/>
  <c r="AC85" i="1"/>
  <c r="C8" i="8" s="1"/>
  <c r="AC93" i="1"/>
  <c r="C16" i="8" s="1"/>
  <c r="AC88" i="1"/>
  <c r="C11" i="8" s="1"/>
  <c r="AC99" i="1"/>
  <c r="C22" i="8" s="1"/>
  <c r="OU9" i="1"/>
  <c r="OT11" i="1"/>
  <c r="OP14" i="1"/>
  <c r="OY14" i="1" s="1"/>
  <c r="H14" i="1"/>
  <c r="AK89" i="1"/>
  <c r="K12" i="8" s="1"/>
  <c r="AK97" i="1"/>
  <c r="K20" i="8" s="1"/>
  <c r="AK84" i="1"/>
  <c r="K7" i="8" s="1"/>
  <c r="AK83" i="1"/>
  <c r="K6" i="8" s="1"/>
  <c r="AK91" i="1"/>
  <c r="K14" i="8" s="1"/>
  <c r="AK87" i="1"/>
  <c r="K10" i="8" s="1"/>
  <c r="AK95" i="1"/>
  <c r="K18" i="8" s="1"/>
  <c r="AK99" i="1"/>
  <c r="K22" i="8" s="1"/>
  <c r="AK90" i="1"/>
  <c r="K13" i="8" s="1"/>
  <c r="AK98" i="1"/>
  <c r="K21" i="8" s="1"/>
  <c r="AK94" i="1"/>
  <c r="K17" i="8" s="1"/>
  <c r="AK85" i="1"/>
  <c r="K8" i="8" s="1"/>
  <c r="AK93" i="1"/>
  <c r="K16" i="8" s="1"/>
  <c r="AK88" i="1"/>
  <c r="K11" i="8" s="1"/>
  <c r="OU17" i="1"/>
  <c r="K16" i="11"/>
  <c r="K66" i="11" s="1"/>
  <c r="K89" i="11" s="1"/>
  <c r="OT12" i="1"/>
  <c r="OV13" i="1"/>
  <c r="OP15" i="1"/>
  <c r="OY15" i="1" s="1"/>
  <c r="H15" i="1"/>
  <c r="OP7" i="1"/>
  <c r="OY7" i="1" s="1"/>
  <c r="H7" i="1"/>
  <c r="I13" i="1"/>
  <c r="AL94" i="1"/>
  <c r="L17" i="8" s="1"/>
  <c r="AL91" i="1"/>
  <c r="L14" i="8" s="1"/>
  <c r="AL89" i="1"/>
  <c r="L12" i="8" s="1"/>
  <c r="AL97" i="1"/>
  <c r="L20" i="8" s="1"/>
  <c r="AL83" i="1"/>
  <c r="L6" i="8" s="1"/>
  <c r="AL84" i="1"/>
  <c r="L7" i="8" s="1"/>
  <c r="AL87" i="1"/>
  <c r="L10" i="8" s="1"/>
  <c r="AL95" i="1"/>
  <c r="L18" i="8" s="1"/>
  <c r="AL99" i="1"/>
  <c r="L22" i="8" s="1"/>
  <c r="AL90" i="1"/>
  <c r="L13" i="8" s="1"/>
  <c r="AL98" i="1"/>
  <c r="L21" i="8" s="1"/>
  <c r="AL85" i="1"/>
  <c r="L8" i="8" s="1"/>
  <c r="AL93" i="1"/>
  <c r="L16" i="8" s="1"/>
  <c r="AL88" i="1"/>
  <c r="L11" i="8" s="1"/>
  <c r="OP8" i="1"/>
  <c r="OY8" i="1" s="1"/>
  <c r="H8" i="1"/>
  <c r="AE91" i="1"/>
  <c r="E14" i="8" s="1"/>
  <c r="AE99" i="1"/>
  <c r="E22" i="8" s="1"/>
  <c r="AE94" i="1"/>
  <c r="E17" i="8" s="1"/>
  <c r="AE89" i="1"/>
  <c r="E12" i="8" s="1"/>
  <c r="AE97" i="1"/>
  <c r="E20" i="8" s="1"/>
  <c r="AE84" i="1"/>
  <c r="E7" i="8" s="1"/>
  <c r="AE83" i="1"/>
  <c r="E6" i="8" s="1"/>
  <c r="AE87" i="1"/>
  <c r="E10" i="8" s="1"/>
  <c r="AE95" i="1"/>
  <c r="E18" i="8" s="1"/>
  <c r="AE93" i="1"/>
  <c r="E16" i="8" s="1"/>
  <c r="AE90" i="1"/>
  <c r="E13" i="8" s="1"/>
  <c r="AE98" i="1"/>
  <c r="E21" i="8" s="1"/>
  <c r="AE85" i="1"/>
  <c r="E8" i="8" s="1"/>
  <c r="AE88" i="1"/>
  <c r="E11" i="8" s="1"/>
  <c r="OU11" i="1"/>
  <c r="OT13" i="1"/>
  <c r="OP16" i="1"/>
  <c r="OY16" i="1" s="1"/>
  <c r="H16" i="1"/>
  <c r="AM91" i="1"/>
  <c r="AM99" i="1"/>
  <c r="AM94" i="1"/>
  <c r="AM97" i="1"/>
  <c r="AM89" i="1"/>
  <c r="AM88" i="1"/>
  <c r="AM84" i="1"/>
  <c r="AM83" i="1"/>
  <c r="AM85" i="1"/>
  <c r="AM87" i="1"/>
  <c r="AM95" i="1"/>
  <c r="AM90" i="1"/>
  <c r="AM98" i="1"/>
  <c r="AM93" i="1"/>
  <c r="I7" i="1"/>
  <c r="OV7" i="1"/>
  <c r="OP9" i="1"/>
  <c r="OY9" i="1" s="1"/>
  <c r="H9" i="1"/>
  <c r="AF88" i="1"/>
  <c r="F11" i="8" s="1"/>
  <c r="AF91" i="1"/>
  <c r="F14" i="8" s="1"/>
  <c r="AF99" i="1"/>
  <c r="F22" i="8" s="1"/>
  <c r="AF94" i="1"/>
  <c r="F17" i="8" s="1"/>
  <c r="AF89" i="1"/>
  <c r="F12" i="8" s="1"/>
  <c r="AF97" i="1"/>
  <c r="F20" i="8" s="1"/>
  <c r="AF85" i="1"/>
  <c r="F8" i="8" s="1"/>
  <c r="AF84" i="1"/>
  <c r="F7" i="8" s="1"/>
  <c r="AF83" i="1"/>
  <c r="F6" i="8" s="1"/>
  <c r="AF98" i="1"/>
  <c r="F21" i="8" s="1"/>
  <c r="AF87" i="1"/>
  <c r="F10" i="8" s="1"/>
  <c r="AF95" i="1"/>
  <c r="F18" i="8" s="1"/>
  <c r="AF90" i="1"/>
  <c r="F13" i="8" s="1"/>
  <c r="AF93" i="1"/>
  <c r="F16" i="8" s="1"/>
  <c r="OU12" i="1"/>
  <c r="OT14" i="1"/>
  <c r="I15" i="1"/>
  <c r="OV15" i="1"/>
  <c r="OP17" i="1"/>
  <c r="OP19" i="1" s="1"/>
  <c r="H17" i="1"/>
  <c r="Z42" i="8"/>
  <c r="AD94" i="1"/>
  <c r="D17" i="8" s="1"/>
  <c r="AD89" i="1"/>
  <c r="D12" i="8" s="1"/>
  <c r="AD97" i="1"/>
  <c r="D20" i="8" s="1"/>
  <c r="AD91" i="1"/>
  <c r="D14" i="8" s="1"/>
  <c r="AD84" i="1"/>
  <c r="D7" i="8" s="1"/>
  <c r="AD83" i="1"/>
  <c r="D6" i="8" s="1"/>
  <c r="AD99" i="1"/>
  <c r="D22" i="8" s="1"/>
  <c r="AD87" i="1"/>
  <c r="D10" i="8" s="1"/>
  <c r="AD95" i="1"/>
  <c r="D18" i="8" s="1"/>
  <c r="AD90" i="1"/>
  <c r="D13" i="8" s="1"/>
  <c r="AD98" i="1"/>
  <c r="D21" i="8" s="1"/>
  <c r="AD88" i="1"/>
  <c r="D11" i="8" s="1"/>
  <c r="AD85" i="1"/>
  <c r="D8" i="8" s="1"/>
  <c r="AD93" i="1"/>
  <c r="D16" i="8" s="1"/>
  <c r="AB42" i="8"/>
  <c r="Y42" i="8"/>
  <c r="OT9" i="1"/>
  <c r="OP12" i="1"/>
  <c r="OY12" i="1" s="1"/>
  <c r="H12" i="1"/>
  <c r="OT7" i="1"/>
  <c r="I8" i="1"/>
  <c r="OV8" i="1"/>
  <c r="OP10" i="1"/>
  <c r="OY10" i="1" s="1"/>
  <c r="H10" i="1"/>
  <c r="AG85" i="1"/>
  <c r="G8" i="8" s="1"/>
  <c r="AG93" i="1"/>
  <c r="G16" i="8" s="1"/>
  <c r="AG88" i="1"/>
  <c r="G11" i="8" s="1"/>
  <c r="AG99" i="1"/>
  <c r="G22" i="8" s="1"/>
  <c r="AG91" i="1"/>
  <c r="G14" i="8" s="1"/>
  <c r="AG94" i="1"/>
  <c r="G17" i="8" s="1"/>
  <c r="AG87" i="1"/>
  <c r="G10" i="8" s="1"/>
  <c r="AG89" i="1"/>
  <c r="G12" i="8" s="1"/>
  <c r="AG97" i="1"/>
  <c r="G20" i="8" s="1"/>
  <c r="AG90" i="1"/>
  <c r="G13" i="8" s="1"/>
  <c r="AG84" i="1"/>
  <c r="G7" i="8" s="1"/>
  <c r="AG83" i="1"/>
  <c r="G6" i="8" s="1"/>
  <c r="AG95" i="1"/>
  <c r="G18" i="8" s="1"/>
  <c r="AG98" i="1"/>
  <c r="G21" i="8" s="1"/>
  <c r="OU13" i="1"/>
  <c r="OT15" i="1"/>
  <c r="I16" i="1"/>
  <c r="OV16" i="1"/>
  <c r="DR19" i="1"/>
  <c r="OT8" i="1"/>
  <c r="I9" i="1"/>
  <c r="OV9" i="1"/>
  <c r="OP11" i="1"/>
  <c r="OY11" i="1" s="1"/>
  <c r="H11" i="1"/>
  <c r="AH90" i="1"/>
  <c r="H13" i="8" s="1"/>
  <c r="AH98" i="1"/>
  <c r="H21" i="8" s="1"/>
  <c r="AH87" i="1"/>
  <c r="H10" i="8" s="1"/>
  <c r="AH85" i="1"/>
  <c r="H8" i="8" s="1"/>
  <c r="AH93" i="1"/>
  <c r="H16" i="8" s="1"/>
  <c r="AH88" i="1"/>
  <c r="H11" i="8" s="1"/>
  <c r="AH91" i="1"/>
  <c r="H14" i="8" s="1"/>
  <c r="AH99" i="1"/>
  <c r="H22" i="8" s="1"/>
  <c r="AH94" i="1"/>
  <c r="H17" i="8" s="1"/>
  <c r="AH84" i="1"/>
  <c r="H7" i="8" s="1"/>
  <c r="AH95" i="1"/>
  <c r="H18" i="8" s="1"/>
  <c r="AH89" i="1"/>
  <c r="H12" i="8" s="1"/>
  <c r="AH97" i="1"/>
  <c r="H20" i="8" s="1"/>
  <c r="AH83" i="1"/>
  <c r="H6" i="8" s="1"/>
  <c r="OT16" i="1"/>
  <c r="I17" i="1"/>
  <c r="K74" i="1" s="1"/>
  <c r="OV17" i="1"/>
  <c r="AA40" i="8"/>
  <c r="E6" i="11"/>
  <c r="E56" i="11" s="1"/>
  <c r="E79" i="11" s="1"/>
  <c r="I13" i="11"/>
  <c r="I63" i="11" s="1"/>
  <c r="I86" i="11" s="1"/>
  <c r="T24" i="14"/>
  <c r="S24" i="14"/>
  <c r="U24" i="14"/>
  <c r="V24" i="14"/>
  <c r="W24" i="14"/>
  <c r="X10" i="14"/>
  <c r="P12" i="14"/>
  <c r="X12" i="14"/>
  <c r="O27" i="14"/>
  <c r="O26" i="14"/>
  <c r="J9" i="1"/>
  <c r="J15" i="1"/>
  <c r="J10" i="1"/>
  <c r="J16" i="1"/>
  <c r="J12" i="1"/>
  <c r="DS19" i="1"/>
  <c r="C29" i="8"/>
  <c r="K29" i="8"/>
  <c r="D29" i="8"/>
  <c r="D5" i="11" s="1"/>
  <c r="L29" i="8"/>
  <c r="L5" i="11" s="1"/>
  <c r="E29" i="8"/>
  <c r="F29" i="8"/>
  <c r="F5" i="11" s="1"/>
  <c r="G29" i="8"/>
  <c r="H29" i="8"/>
  <c r="H5" i="11" s="1"/>
  <c r="I29" i="8"/>
  <c r="J29" i="8"/>
  <c r="J5" i="11" s="1"/>
  <c r="J11" i="1"/>
  <c r="DU19" i="1"/>
  <c r="DT19" i="1"/>
  <c r="J13" i="1"/>
  <c r="J14" i="1"/>
  <c r="J8" i="1"/>
  <c r="CG5" i="1"/>
  <c r="CH5" i="1"/>
  <c r="CI5" i="1"/>
  <c r="CJ5" i="1"/>
  <c r="CK5" i="1"/>
  <c r="CL5" i="1"/>
  <c r="CM5" i="1"/>
  <c r="CN5" i="1"/>
  <c r="CO5" i="1"/>
  <c r="CP5" i="1"/>
  <c r="CQ5" i="1"/>
  <c r="CR5" i="1"/>
  <c r="CS5" i="1"/>
  <c r="CT5" i="1"/>
  <c r="CU5" i="1"/>
  <c r="CV5" i="1"/>
  <c r="CW5" i="1"/>
  <c r="CX5" i="1"/>
  <c r="CY5" i="1"/>
  <c r="CZ5" i="1"/>
  <c r="DA5" i="1"/>
  <c r="DB5" i="1"/>
  <c r="DC5" i="1"/>
  <c r="DD5" i="1"/>
  <c r="DE5" i="1"/>
  <c r="DF5" i="1"/>
  <c r="DG5" i="1"/>
  <c r="DH5" i="1"/>
  <c r="DI5" i="1"/>
  <c r="DJ5" i="1"/>
  <c r="DK5" i="1"/>
  <c r="DL5" i="1"/>
  <c r="DM5" i="1"/>
  <c r="DN5" i="1"/>
  <c r="DO5" i="1"/>
  <c r="DP5" i="1"/>
  <c r="DQ5" i="1"/>
  <c r="DR5" i="1"/>
  <c r="DS5" i="1"/>
  <c r="DT5" i="1"/>
  <c r="DU5" i="1"/>
  <c r="DV5" i="1"/>
  <c r="DW5" i="1"/>
  <c r="DX5" i="1"/>
  <c r="DY5" i="1"/>
  <c r="DZ5" i="1"/>
  <c r="EA5" i="1"/>
  <c r="EB5" i="1"/>
  <c r="EC5" i="1"/>
  <c r="ED5" i="1"/>
  <c r="EE5" i="1"/>
  <c r="EF5" i="1"/>
  <c r="EG5" i="1"/>
  <c r="EH5" i="1"/>
  <c r="EI5" i="1"/>
  <c r="EJ5" i="1"/>
  <c r="EK5" i="1"/>
  <c r="EL5" i="1"/>
  <c r="EM5" i="1"/>
  <c r="EN5" i="1"/>
  <c r="EO5" i="1"/>
  <c r="EP5" i="1"/>
  <c r="EQ5" i="1"/>
  <c r="ER5" i="1"/>
  <c r="ES5" i="1"/>
  <c r="ET5" i="1"/>
  <c r="EU5" i="1"/>
  <c r="EV5" i="1"/>
  <c r="EW5" i="1"/>
  <c r="EX5" i="1"/>
  <c r="EY5" i="1"/>
  <c r="FA5" i="1"/>
  <c r="FB5" i="1"/>
  <c r="FC5" i="1"/>
  <c r="FD5" i="1"/>
  <c r="FE5" i="1"/>
  <c r="FF5" i="1"/>
  <c r="FG5" i="1"/>
  <c r="FH5" i="1"/>
  <c r="FI5" i="1"/>
  <c r="FJ5" i="1"/>
  <c r="FK5" i="1"/>
  <c r="FL5" i="1"/>
  <c r="FM5" i="1"/>
  <c r="FN5" i="1"/>
  <c r="FO5" i="1"/>
  <c r="FP5" i="1"/>
  <c r="FQ5" i="1"/>
  <c r="FR5" i="1"/>
  <c r="FS5" i="1"/>
  <c r="FT5" i="1"/>
  <c r="FU5" i="1"/>
  <c r="FV5" i="1"/>
  <c r="FW5" i="1"/>
  <c r="FX5" i="1"/>
  <c r="FY5" i="1"/>
  <c r="FZ5" i="1"/>
  <c r="GA5" i="1"/>
  <c r="GB5" i="1"/>
  <c r="GC5" i="1"/>
  <c r="GD5" i="1"/>
  <c r="GE5" i="1"/>
  <c r="GF5" i="1"/>
  <c r="GG5" i="1"/>
  <c r="GH5" i="1"/>
  <c r="GI5" i="1"/>
  <c r="GJ5" i="1"/>
  <c r="GK5" i="1"/>
  <c r="GL5" i="1"/>
  <c r="GM5" i="1"/>
  <c r="GN5" i="1"/>
  <c r="GO5" i="1"/>
  <c r="GP5" i="1"/>
  <c r="GQ5" i="1"/>
  <c r="GR5" i="1"/>
  <c r="GS5" i="1"/>
  <c r="GT5" i="1"/>
  <c r="GU5" i="1"/>
  <c r="GV5" i="1"/>
  <c r="GW5" i="1"/>
  <c r="GX5" i="1"/>
  <c r="GY5" i="1"/>
  <c r="GZ5" i="1"/>
  <c r="HA5" i="1"/>
  <c r="HB5" i="1"/>
  <c r="HC5" i="1"/>
  <c r="HD5" i="1"/>
  <c r="HE5" i="1"/>
  <c r="HF5" i="1"/>
  <c r="HG5" i="1"/>
  <c r="HH5" i="1"/>
  <c r="HI5" i="1"/>
  <c r="HJ5" i="1"/>
  <c r="HK5" i="1"/>
  <c r="HL5" i="1"/>
  <c r="HM5" i="1"/>
  <c r="HN5" i="1"/>
  <c r="HO5" i="1"/>
  <c r="HP5" i="1"/>
  <c r="HQ5" i="1"/>
  <c r="HR5" i="1"/>
  <c r="HS5" i="1"/>
  <c r="HT5" i="1"/>
  <c r="HU5" i="1"/>
  <c r="HV5" i="1"/>
  <c r="HW5" i="1"/>
  <c r="HX5" i="1"/>
  <c r="HY5" i="1"/>
  <c r="HZ5" i="1"/>
  <c r="IA5" i="1"/>
  <c r="IB5" i="1"/>
  <c r="IC5" i="1"/>
  <c r="ID5" i="1"/>
  <c r="IE5" i="1"/>
  <c r="IF5" i="1"/>
  <c r="IG5" i="1"/>
  <c r="IH5" i="1"/>
  <c r="II5" i="1"/>
  <c r="IJ5" i="1"/>
  <c r="IK5" i="1"/>
  <c r="IL5" i="1"/>
  <c r="IM5" i="1"/>
  <c r="IN5" i="1"/>
  <c r="IO5" i="1"/>
  <c r="IP5" i="1"/>
  <c r="IQ5" i="1"/>
  <c r="IR5" i="1"/>
  <c r="IS5" i="1"/>
  <c r="IT5" i="1"/>
  <c r="IU5" i="1"/>
  <c r="IV5" i="1"/>
  <c r="IW5" i="1"/>
  <c r="IX5" i="1"/>
  <c r="IY5" i="1"/>
  <c r="IZ5" i="1"/>
  <c r="JA5" i="1"/>
  <c r="JB5" i="1"/>
  <c r="JC5" i="1"/>
  <c r="JD5" i="1"/>
  <c r="JE5" i="1"/>
  <c r="JF5" i="1"/>
  <c r="JG5" i="1"/>
  <c r="JH5" i="1"/>
  <c r="JI5" i="1"/>
  <c r="JJ5" i="1"/>
  <c r="JK5" i="1"/>
  <c r="JL5" i="1"/>
  <c r="JM5" i="1"/>
  <c r="JN5" i="1"/>
  <c r="JO5" i="1"/>
  <c r="JP5" i="1"/>
  <c r="JQ5" i="1"/>
  <c r="JR5" i="1"/>
  <c r="JS5" i="1"/>
  <c r="JT5" i="1"/>
  <c r="JU5" i="1"/>
  <c r="JV5" i="1"/>
  <c r="JW5" i="1"/>
  <c r="JX5" i="1"/>
  <c r="JY5" i="1"/>
  <c r="JZ5" i="1"/>
  <c r="KA5" i="1"/>
  <c r="KB5" i="1"/>
  <c r="KC5" i="1"/>
  <c r="KD5" i="1"/>
  <c r="KE5" i="1"/>
  <c r="KF5" i="1"/>
  <c r="KG5" i="1"/>
  <c r="KH5" i="1"/>
  <c r="KI5" i="1"/>
  <c r="KJ5" i="1"/>
  <c r="KK5" i="1"/>
  <c r="KL5" i="1"/>
  <c r="KM5" i="1"/>
  <c r="KN5" i="1"/>
  <c r="KO5" i="1"/>
  <c r="KP5" i="1"/>
  <c r="KQ5" i="1"/>
  <c r="KR5" i="1"/>
  <c r="KS5" i="1"/>
  <c r="KT5" i="1"/>
  <c r="KU5" i="1"/>
  <c r="KV5" i="1"/>
  <c r="KW5" i="1"/>
  <c r="KX5" i="1"/>
  <c r="KY5" i="1"/>
  <c r="KZ5" i="1"/>
  <c r="LA5" i="1"/>
  <c r="LB5" i="1"/>
  <c r="LC5" i="1"/>
  <c r="LD5" i="1"/>
  <c r="LE5" i="1"/>
  <c r="LF5" i="1"/>
  <c r="LG5" i="1"/>
  <c r="LH5" i="1"/>
  <c r="LI5" i="1"/>
  <c r="LJ5" i="1"/>
  <c r="LK5" i="1"/>
  <c r="LL5" i="1"/>
  <c r="LM5" i="1"/>
  <c r="LN5" i="1"/>
  <c r="LO5" i="1"/>
  <c r="LP5" i="1"/>
  <c r="LQ5" i="1"/>
  <c r="LR5" i="1"/>
  <c r="LS5" i="1"/>
  <c r="LT5" i="1"/>
  <c r="LU5" i="1"/>
  <c r="LV5" i="1"/>
  <c r="LW5" i="1"/>
  <c r="LX5" i="1"/>
  <c r="LY5" i="1"/>
  <c r="LZ5" i="1"/>
  <c r="MA5" i="1"/>
  <c r="MB5" i="1"/>
  <c r="MC5" i="1"/>
  <c r="MD5" i="1"/>
  <c r="ME5" i="1"/>
  <c r="MF5" i="1"/>
  <c r="MG5" i="1"/>
  <c r="MH5" i="1"/>
  <c r="MI5" i="1"/>
  <c r="MJ5" i="1"/>
  <c r="MK5" i="1"/>
  <c r="ML5" i="1"/>
  <c r="MM5" i="1"/>
  <c r="MN5" i="1"/>
  <c r="MO5" i="1"/>
  <c r="MP5" i="1"/>
  <c r="MQ5" i="1"/>
  <c r="MR5" i="1"/>
  <c r="MS5" i="1"/>
  <c r="MT5" i="1"/>
  <c r="MU5" i="1"/>
  <c r="MV5" i="1"/>
  <c r="MW5" i="1"/>
  <c r="MX5" i="1"/>
  <c r="MY5" i="1"/>
  <c r="MZ5" i="1"/>
  <c r="NA5" i="1"/>
  <c r="NB5" i="1"/>
  <c r="NC5" i="1"/>
  <c r="ND5" i="1"/>
  <c r="NE5" i="1"/>
  <c r="NF5" i="1"/>
  <c r="NG5" i="1"/>
  <c r="NH5" i="1"/>
  <c r="NI5" i="1"/>
  <c r="NJ5" i="1"/>
  <c r="NK5" i="1"/>
  <c r="NL5" i="1"/>
  <c r="NM5" i="1"/>
  <c r="NN5" i="1"/>
  <c r="NO5" i="1"/>
  <c r="NP5" i="1"/>
  <c r="NQ5" i="1"/>
  <c r="NR5" i="1"/>
  <c r="NS5" i="1"/>
  <c r="NT5" i="1"/>
  <c r="NU5" i="1"/>
  <c r="NV5" i="1"/>
  <c r="NW5" i="1"/>
  <c r="NX5" i="1"/>
  <c r="NY5" i="1"/>
  <c r="NZ5" i="1"/>
  <c r="OA5" i="1"/>
  <c r="OB5" i="1"/>
  <c r="OC5" i="1"/>
  <c r="OD5" i="1"/>
  <c r="OE5" i="1"/>
  <c r="OF5" i="1"/>
  <c r="OG5" i="1"/>
  <c r="AY5" i="1"/>
  <c r="AZ5" i="1"/>
  <c r="BA5" i="1"/>
  <c r="BB5" i="1"/>
  <c r="BC5" i="1"/>
  <c r="BD5" i="1"/>
  <c r="BE5" i="1"/>
  <c r="BF5" i="1"/>
  <c r="BG5" i="1"/>
  <c r="BH5" i="1"/>
  <c r="BI5" i="1"/>
  <c r="BJ5" i="1"/>
  <c r="BK5" i="1"/>
  <c r="BL5" i="1"/>
  <c r="BM5" i="1"/>
  <c r="BN5" i="1"/>
  <c r="BO5" i="1"/>
  <c r="BP5" i="1"/>
  <c r="BQ5" i="1"/>
  <c r="BR5" i="1"/>
  <c r="BS5" i="1"/>
  <c r="BT5" i="1"/>
  <c r="BU5" i="1"/>
  <c r="BV5" i="1"/>
  <c r="BW5" i="1"/>
  <c r="BX5" i="1"/>
  <c r="BY5" i="1"/>
  <c r="BZ5" i="1"/>
  <c r="CA5" i="1"/>
  <c r="CB5" i="1"/>
  <c r="CC5" i="1"/>
  <c r="CD5" i="1"/>
  <c r="CE5" i="1"/>
  <c r="CF5" i="1"/>
  <c r="AD5" i="1"/>
  <c r="AE5" i="1"/>
  <c r="AF5" i="1"/>
  <c r="AG5" i="1"/>
  <c r="AH5" i="1"/>
  <c r="AI5" i="1"/>
  <c r="AJ5" i="1"/>
  <c r="AK5" i="1"/>
  <c r="AL5" i="1"/>
  <c r="AM5" i="1"/>
  <c r="AN5" i="1"/>
  <c r="AO5" i="1"/>
  <c r="AP5" i="1"/>
  <c r="AQ5" i="1"/>
  <c r="AR5" i="1"/>
  <c r="AS5" i="1"/>
  <c r="AT5" i="1"/>
  <c r="AU5" i="1"/>
  <c r="AV5" i="1"/>
  <c r="AW5" i="1"/>
  <c r="AX5" i="1"/>
  <c r="AC5" i="1"/>
  <c r="AE82" i="1"/>
  <c r="E5" i="8" s="1"/>
  <c r="AC92" i="1" l="1"/>
  <c r="C15" i="8" s="1"/>
  <c r="AH92" i="1"/>
  <c r="H15" i="8" s="1"/>
  <c r="AF92" i="1"/>
  <c r="F15" i="8" s="1"/>
  <c r="AI92" i="1"/>
  <c r="I15" i="8" s="1"/>
  <c r="AK92" i="1"/>
  <c r="K15" i="8" s="1"/>
  <c r="AD96" i="1"/>
  <c r="D19" i="8" s="1"/>
  <c r="AE92" i="1"/>
  <c r="E15" i="8" s="1"/>
  <c r="AL92" i="1"/>
  <c r="L15" i="8" s="1"/>
  <c r="AD92" i="1"/>
  <c r="D15" i="8" s="1"/>
  <c r="AG92" i="1"/>
  <c r="G15" i="8" s="1"/>
  <c r="AM96" i="1"/>
  <c r="AM92" i="1"/>
  <c r="AE96" i="1"/>
  <c r="E19" i="8" s="1"/>
  <c r="AL96" i="1"/>
  <c r="L19" i="8" s="1"/>
  <c r="AJ92" i="1"/>
  <c r="J15" i="8" s="1"/>
  <c r="AH86" i="1"/>
  <c r="H9" i="8" s="1"/>
  <c r="AC96" i="1"/>
  <c r="C19" i="8" s="1"/>
  <c r="AI96" i="1"/>
  <c r="I19" i="8" s="1"/>
  <c r="AG96" i="1"/>
  <c r="G19" i="8" s="1"/>
  <c r="AK96" i="1"/>
  <c r="K19" i="8" s="1"/>
  <c r="AJ96" i="1"/>
  <c r="J19" i="8" s="1"/>
  <c r="AH96" i="1"/>
  <c r="H19" i="8" s="1"/>
  <c r="AF96" i="1"/>
  <c r="F19" i="8" s="1"/>
  <c r="AD86" i="1"/>
  <c r="D9" i="8" s="1"/>
  <c r="AE86" i="1"/>
  <c r="E9" i="8" s="1"/>
  <c r="AG86" i="1"/>
  <c r="G9" i="8" s="1"/>
  <c r="AK86" i="1"/>
  <c r="K9" i="8" s="1"/>
  <c r="AI86" i="1"/>
  <c r="I9" i="8" s="1"/>
  <c r="AJ86" i="1"/>
  <c r="J9" i="8" s="1"/>
  <c r="AM86" i="1"/>
  <c r="AF86" i="1"/>
  <c r="F9" i="8" s="1"/>
  <c r="AC86" i="1"/>
  <c r="C9" i="8" s="1"/>
  <c r="AL86" i="1"/>
  <c r="L9" i="8" s="1"/>
  <c r="AB43" i="8"/>
  <c r="Z43" i="8"/>
  <c r="X43" i="8"/>
  <c r="Z32" i="8"/>
  <c r="X35" i="8"/>
  <c r="AB32" i="8"/>
  <c r="AA35" i="8"/>
  <c r="X45" i="8"/>
  <c r="AA32" i="8"/>
  <c r="AB33" i="8"/>
  <c r="X33" i="8"/>
  <c r="AA37" i="8"/>
  <c r="Z33" i="8"/>
  <c r="Y30" i="8"/>
  <c r="AB31" i="8"/>
  <c r="X32" i="8"/>
  <c r="AA34" i="8"/>
  <c r="AA45" i="8"/>
  <c r="AA31" i="8"/>
  <c r="C83" i="11"/>
  <c r="M83" i="11" s="1"/>
  <c r="G9" i="11"/>
  <c r="G59" i="11" s="1"/>
  <c r="G82" i="11" s="1"/>
  <c r="M82" i="11" s="1"/>
  <c r="Y44" i="8"/>
  <c r="X37" i="8"/>
  <c r="X34" i="8"/>
  <c r="Y41" i="8"/>
  <c r="Y33" i="8"/>
  <c r="AA33" i="8"/>
  <c r="Z36" i="8"/>
  <c r="AB35" i="8"/>
  <c r="AB37" i="8"/>
  <c r="Y31" i="8"/>
  <c r="M81" i="11"/>
  <c r="Z37" i="8"/>
  <c r="Z34" i="8"/>
  <c r="G13" i="11"/>
  <c r="G63" i="11" s="1"/>
  <c r="G86" i="11" s="1"/>
  <c r="M86" i="11" s="1"/>
  <c r="Z31" i="8"/>
  <c r="X44" i="8"/>
  <c r="N35" i="8"/>
  <c r="N11" i="11" s="1"/>
  <c r="Y39" i="8"/>
  <c r="Y32" i="8"/>
  <c r="X36" i="8"/>
  <c r="Y34" i="8"/>
  <c r="N34" i="8"/>
  <c r="N10" i="11" s="1"/>
  <c r="Y36" i="8"/>
  <c r="AB34" i="8"/>
  <c r="X41" i="8"/>
  <c r="AB44" i="8"/>
  <c r="AC46" i="8"/>
  <c r="AA36" i="8"/>
  <c r="Y37" i="8"/>
  <c r="N37" i="8"/>
  <c r="S88" i="8" s="1"/>
  <c r="Y45" i="8"/>
  <c r="AB45" i="8"/>
  <c r="N36" i="8"/>
  <c r="O36" i="8" s="1"/>
  <c r="O12" i="11" s="1"/>
  <c r="M58" i="11"/>
  <c r="M69" i="11"/>
  <c r="Z45" i="8"/>
  <c r="M72" i="11"/>
  <c r="M60" i="11"/>
  <c r="M95" i="11"/>
  <c r="AA39" i="8"/>
  <c r="AB41" i="8"/>
  <c r="AB39" i="8"/>
  <c r="M93" i="11"/>
  <c r="AA44" i="8"/>
  <c r="M92" i="11"/>
  <c r="M70" i="11"/>
  <c r="X31" i="8"/>
  <c r="X39" i="8"/>
  <c r="I88" i="11"/>
  <c r="M88" i="11" s="1"/>
  <c r="M65" i="11"/>
  <c r="H90" i="11"/>
  <c r="M90" i="11" s="1"/>
  <c r="M67" i="11"/>
  <c r="Z39" i="8"/>
  <c r="Z44" i="8"/>
  <c r="Y43" i="8"/>
  <c r="Z41" i="8"/>
  <c r="Y35" i="8"/>
  <c r="M89" i="11"/>
  <c r="AA43" i="8"/>
  <c r="AA41" i="8"/>
  <c r="AB36" i="8"/>
  <c r="Z35" i="8"/>
  <c r="K14" i="11"/>
  <c r="K64" i="11" s="1"/>
  <c r="K87" i="11" s="1"/>
  <c r="AB38" i="8"/>
  <c r="C14" i="11"/>
  <c r="C64" i="11" s="1"/>
  <c r="X38" i="8"/>
  <c r="N38" i="8"/>
  <c r="Y38" i="8"/>
  <c r="E14" i="11"/>
  <c r="E64" i="11" s="1"/>
  <c r="E87" i="11" s="1"/>
  <c r="AA38" i="8"/>
  <c r="I14" i="11"/>
  <c r="I64" i="11" s="1"/>
  <c r="I87" i="11" s="1"/>
  <c r="G14" i="11"/>
  <c r="G64" i="11" s="1"/>
  <c r="G87" i="11" s="1"/>
  <c r="Z38" i="8"/>
  <c r="PA22" i="1"/>
  <c r="OZ22" i="1"/>
  <c r="I6" i="11"/>
  <c r="I56" i="11" s="1"/>
  <c r="I79" i="11" s="1"/>
  <c r="AA30" i="8"/>
  <c r="G6" i="11"/>
  <c r="G56" i="11" s="1"/>
  <c r="G79" i="11" s="1"/>
  <c r="Z30" i="8"/>
  <c r="X30" i="8"/>
  <c r="C6" i="11"/>
  <c r="K6" i="11"/>
  <c r="K56" i="11" s="1"/>
  <c r="K79" i="11" s="1"/>
  <c r="AB30" i="8"/>
  <c r="OO19" i="1"/>
  <c r="OK19" i="1"/>
  <c r="ON19" i="1"/>
  <c r="OM19" i="1"/>
  <c r="OL19" i="1"/>
  <c r="OY18" i="1"/>
  <c r="PA16" i="1"/>
  <c r="OZ16" i="1"/>
  <c r="PA9" i="1"/>
  <c r="OZ9" i="1"/>
  <c r="OZ12" i="1"/>
  <c r="PA12" i="1"/>
  <c r="PA8" i="1"/>
  <c r="OZ8" i="1"/>
  <c r="OZ14" i="1"/>
  <c r="PA14" i="1"/>
  <c r="PA10" i="1"/>
  <c r="OZ10" i="1"/>
  <c r="OZ13" i="1"/>
  <c r="PA13" i="1"/>
  <c r="PA17" i="1"/>
  <c r="PA15" i="1"/>
  <c r="OZ15" i="1"/>
  <c r="OV18" i="1"/>
  <c r="PA11" i="1"/>
  <c r="OZ11" i="1"/>
  <c r="OZ7" i="1"/>
  <c r="OT18" i="1"/>
  <c r="PA7" i="1"/>
  <c r="X32" i="14"/>
  <c r="M68" i="11"/>
  <c r="M91" i="11"/>
  <c r="AC40" i="8"/>
  <c r="AC42" i="8"/>
  <c r="M13" i="8"/>
  <c r="M14" i="8"/>
  <c r="M66" i="11"/>
  <c r="M11" i="8"/>
  <c r="M10" i="8"/>
  <c r="M16" i="8"/>
  <c r="M17" i="8"/>
  <c r="M8" i="8"/>
  <c r="M6" i="8"/>
  <c r="M7" i="8"/>
  <c r="M12" i="8"/>
  <c r="OY17" i="1"/>
  <c r="OZ17" i="1" s="1"/>
  <c r="E35" i="14"/>
  <c r="G35" i="14"/>
  <c r="F35" i="14"/>
  <c r="L35" i="14"/>
  <c r="O35" i="14"/>
  <c r="N35" i="14"/>
  <c r="M35" i="14"/>
  <c r="K35" i="14"/>
  <c r="J35" i="14"/>
  <c r="I35" i="14"/>
  <c r="H35" i="14"/>
  <c r="I5" i="11"/>
  <c r="I55" i="11" s="1"/>
  <c r="AA29" i="8"/>
  <c r="X29" i="8"/>
  <c r="K5" i="11"/>
  <c r="K55" i="11" s="1"/>
  <c r="AB29" i="8"/>
  <c r="G5" i="11"/>
  <c r="G55" i="11" s="1"/>
  <c r="Z29" i="8"/>
  <c r="E5" i="11"/>
  <c r="E55" i="11" s="1"/>
  <c r="Y29" i="8"/>
  <c r="X24" i="14"/>
  <c r="S25" i="14" s="1"/>
  <c r="M85" i="11"/>
  <c r="M62" i="11"/>
  <c r="M61" i="11"/>
  <c r="F55" i="11"/>
  <c r="F73" i="11" s="1"/>
  <c r="M71" i="11"/>
  <c r="C84" i="11"/>
  <c r="M84" i="11" s="1"/>
  <c r="M94" i="11"/>
  <c r="L55" i="11"/>
  <c r="L73" i="11" s="1"/>
  <c r="D55" i="11"/>
  <c r="D73" i="11" s="1"/>
  <c r="J55" i="11"/>
  <c r="J73" i="11" s="1"/>
  <c r="C48" i="8"/>
  <c r="C5" i="11"/>
  <c r="M57" i="11"/>
  <c r="H55" i="11"/>
  <c r="H73" i="11" s="1"/>
  <c r="C80" i="11"/>
  <c r="M80" i="11" s="1"/>
  <c r="N32" i="8"/>
  <c r="N8" i="11" s="1"/>
  <c r="N30" i="8"/>
  <c r="N6" i="11" s="1"/>
  <c r="N43" i="8"/>
  <c r="N19" i="11" s="1"/>
  <c r="N44" i="8"/>
  <c r="N20" i="11" s="1"/>
  <c r="N40" i="8"/>
  <c r="N16" i="11" s="1"/>
  <c r="G48" i="8"/>
  <c r="G24" i="11" s="1"/>
  <c r="N33" i="8"/>
  <c r="N9" i="11" s="1"/>
  <c r="E48" i="8"/>
  <c r="E24" i="11" s="1"/>
  <c r="N41" i="8"/>
  <c r="N17" i="11" s="1"/>
  <c r="F48" i="8"/>
  <c r="F24" i="11" s="1"/>
  <c r="L48" i="8"/>
  <c r="L24" i="11" s="1"/>
  <c r="N31" i="8"/>
  <c r="N7" i="11" s="1"/>
  <c r="N45" i="8"/>
  <c r="N21" i="11" s="1"/>
  <c r="D48" i="8"/>
  <c r="D24" i="11" s="1"/>
  <c r="N42" i="8"/>
  <c r="N18" i="11" s="1"/>
  <c r="AC105" i="1" a="1"/>
  <c r="J48" i="8"/>
  <c r="J24" i="11" s="1"/>
  <c r="K48" i="8"/>
  <c r="K24" i="11" s="1"/>
  <c r="N39" i="8"/>
  <c r="N15" i="11" s="1"/>
  <c r="I48" i="8"/>
  <c r="I24" i="11" s="1"/>
  <c r="N29" i="8"/>
  <c r="N5" i="11" s="1"/>
  <c r="N46" i="8"/>
  <c r="N22" i="11" s="1"/>
  <c r="H48" i="8"/>
  <c r="H24" i="11" s="1"/>
  <c r="AD82" i="1"/>
  <c r="D5" i="8" s="1"/>
  <c r="C5" i="8"/>
  <c r="AM82" i="1"/>
  <c r="AL82" i="1"/>
  <c r="L5" i="8" s="1"/>
  <c r="AG82" i="1"/>
  <c r="G5" i="8" s="1"/>
  <c r="AF82" i="1"/>
  <c r="F5" i="8" s="1"/>
  <c r="AJ82" i="1"/>
  <c r="J5" i="8" s="1"/>
  <c r="AK82" i="1"/>
  <c r="K5" i="8" s="1"/>
  <c r="AH82" i="1"/>
  <c r="H5" i="8" s="1"/>
  <c r="AI82" i="1"/>
  <c r="I5" i="8" s="1"/>
  <c r="K102" i="1"/>
  <c r="M15" i="8" l="1"/>
  <c r="M9" i="8"/>
  <c r="X55" i="8"/>
  <c r="AA55" i="8"/>
  <c r="AC32" i="8"/>
  <c r="O35" i="8"/>
  <c r="O11" i="11" s="1"/>
  <c r="AA88" i="8"/>
  <c r="N12" i="11"/>
  <c r="Z88" i="8"/>
  <c r="AC37" i="8"/>
  <c r="X88" i="8"/>
  <c r="M63" i="11"/>
  <c r="W88" i="8"/>
  <c r="Y88" i="8"/>
  <c r="AB55" i="8"/>
  <c r="M59" i="11"/>
  <c r="AC33" i="8"/>
  <c r="AC34" i="8"/>
  <c r="U88" i="8"/>
  <c r="O34" i="8"/>
  <c r="O10" i="11" s="1"/>
  <c r="O37" i="8"/>
  <c r="O13" i="11" s="1"/>
  <c r="V88" i="8"/>
  <c r="N13" i="11"/>
  <c r="R88" i="8"/>
  <c r="T88" i="8"/>
  <c r="AC31" i="8"/>
  <c r="AC45" i="8"/>
  <c r="AC36" i="8"/>
  <c r="AC44" i="8"/>
  <c r="Z55" i="8"/>
  <c r="AC39" i="8"/>
  <c r="AC41" i="8"/>
  <c r="AC43" i="8"/>
  <c r="AC35" i="8"/>
  <c r="Y50" i="8"/>
  <c r="Y55" i="8"/>
  <c r="E73" i="11"/>
  <c r="AC38" i="8"/>
  <c r="C87" i="11"/>
  <c r="M87" i="11" s="1"/>
  <c r="M64" i="11"/>
  <c r="N14" i="11"/>
  <c r="O38" i="8"/>
  <c r="O14" i="11" s="1"/>
  <c r="G73" i="11"/>
  <c r="AB50" i="8"/>
  <c r="AC30" i="8"/>
  <c r="C56" i="11"/>
  <c r="M56" i="11" s="1"/>
  <c r="K73" i="11"/>
  <c r="AA50" i="8"/>
  <c r="I73" i="11"/>
  <c r="OZ18" i="1"/>
  <c r="PA18" i="1"/>
  <c r="M40" i="14"/>
  <c r="M39" i="14"/>
  <c r="N40" i="14"/>
  <c r="N39" i="14"/>
  <c r="O39" i="14"/>
  <c r="O40" i="14"/>
  <c r="L39" i="14"/>
  <c r="L40" i="14"/>
  <c r="H40" i="14"/>
  <c r="H39" i="14"/>
  <c r="F40" i="14"/>
  <c r="F39" i="14"/>
  <c r="K40" i="14"/>
  <c r="K39" i="14"/>
  <c r="I39" i="14"/>
  <c r="I40" i="14"/>
  <c r="G40" i="14"/>
  <c r="G39" i="14"/>
  <c r="J40" i="14"/>
  <c r="J39" i="14"/>
  <c r="E40" i="14"/>
  <c r="E39" i="14"/>
  <c r="AA47" i="8"/>
  <c r="AB47" i="8"/>
  <c r="X47" i="8"/>
  <c r="X50" i="8"/>
  <c r="AC29" i="8"/>
  <c r="Y47" i="8"/>
  <c r="Z50" i="8"/>
  <c r="Z47" i="8"/>
  <c r="X25" i="14"/>
  <c r="T25" i="14"/>
  <c r="U25" i="14"/>
  <c r="V25" i="14"/>
  <c r="W25" i="14"/>
  <c r="I78" i="11"/>
  <c r="I96" i="11" s="1"/>
  <c r="F78" i="11"/>
  <c r="F96" i="11" s="1"/>
  <c r="F97" i="11" s="1"/>
  <c r="J78" i="11"/>
  <c r="J96" i="11" s="1"/>
  <c r="J97" i="11" s="1"/>
  <c r="L78" i="11"/>
  <c r="L96" i="11" s="1"/>
  <c r="L97" i="11" s="1"/>
  <c r="C55" i="11"/>
  <c r="C24" i="11"/>
  <c r="H78" i="11"/>
  <c r="H96" i="11" s="1"/>
  <c r="H97" i="11" s="1"/>
  <c r="K78" i="11"/>
  <c r="K96" i="11" s="1"/>
  <c r="D78" i="11"/>
  <c r="D96" i="11" s="1"/>
  <c r="D97" i="11" s="1"/>
  <c r="E78" i="11"/>
  <c r="E96" i="11" s="1"/>
  <c r="G78" i="11"/>
  <c r="G96" i="11" s="1"/>
  <c r="V82" i="8"/>
  <c r="W82" i="8"/>
  <c r="X82" i="8"/>
  <c r="T82" i="8"/>
  <c r="Y82" i="8"/>
  <c r="R82" i="8"/>
  <c r="Z82" i="8"/>
  <c r="S82" i="8"/>
  <c r="AA82" i="8"/>
  <c r="U82" i="8"/>
  <c r="T91" i="8"/>
  <c r="U91" i="8"/>
  <c r="AA91" i="8"/>
  <c r="V91" i="8"/>
  <c r="R91" i="8"/>
  <c r="W91" i="8"/>
  <c r="Z91" i="8"/>
  <c r="X91" i="8"/>
  <c r="Y91" i="8"/>
  <c r="S91" i="8"/>
  <c r="T95" i="8"/>
  <c r="Z95" i="8"/>
  <c r="U95" i="8"/>
  <c r="S95" i="8"/>
  <c r="V95" i="8"/>
  <c r="W95" i="8"/>
  <c r="X95" i="8"/>
  <c r="Y95" i="8"/>
  <c r="R95" i="8"/>
  <c r="AA95" i="8"/>
  <c r="R84" i="8"/>
  <c r="Z84" i="8"/>
  <c r="S84" i="8"/>
  <c r="AA84" i="8"/>
  <c r="Y84" i="8"/>
  <c r="T84" i="8"/>
  <c r="U84" i="8"/>
  <c r="X84" i="8"/>
  <c r="V84" i="8"/>
  <c r="W84" i="8"/>
  <c r="X85" i="8"/>
  <c r="Y85" i="8"/>
  <c r="R85" i="8"/>
  <c r="Z85" i="8"/>
  <c r="S85" i="8"/>
  <c r="AA85" i="8"/>
  <c r="T85" i="8"/>
  <c r="U85" i="8"/>
  <c r="V85" i="8"/>
  <c r="W85" i="8"/>
  <c r="V94" i="8"/>
  <c r="W94" i="8"/>
  <c r="X94" i="8"/>
  <c r="T94" i="8"/>
  <c r="Y94" i="8"/>
  <c r="R94" i="8"/>
  <c r="Z94" i="8"/>
  <c r="U94" i="8"/>
  <c r="S94" i="8"/>
  <c r="AA94" i="8"/>
  <c r="X81" i="8"/>
  <c r="Y81" i="8"/>
  <c r="R81" i="8"/>
  <c r="Z81" i="8"/>
  <c r="S81" i="8"/>
  <c r="AA81" i="8"/>
  <c r="W81" i="8"/>
  <c r="T81" i="8"/>
  <c r="U81" i="8"/>
  <c r="V81" i="8"/>
  <c r="R96" i="8"/>
  <c r="Z96" i="8"/>
  <c r="S96" i="8"/>
  <c r="AA96" i="8"/>
  <c r="T96" i="8"/>
  <c r="U96" i="8"/>
  <c r="V96" i="8"/>
  <c r="X96" i="8"/>
  <c r="Y96" i="8"/>
  <c r="W96" i="8"/>
  <c r="V90" i="8"/>
  <c r="T90" i="8"/>
  <c r="W90" i="8"/>
  <c r="X90" i="8"/>
  <c r="Y90" i="8"/>
  <c r="R90" i="8"/>
  <c r="Z90" i="8"/>
  <c r="U90" i="8"/>
  <c r="S90" i="8"/>
  <c r="AA90" i="8"/>
  <c r="T87" i="8"/>
  <c r="R87" i="8"/>
  <c r="U87" i="8"/>
  <c r="Z87" i="8"/>
  <c r="V87" i="8"/>
  <c r="AA87" i="8"/>
  <c r="W87" i="8"/>
  <c r="X87" i="8"/>
  <c r="S87" i="8"/>
  <c r="Y87" i="8"/>
  <c r="X97" i="8"/>
  <c r="Y97" i="8"/>
  <c r="R97" i="8"/>
  <c r="Z97" i="8"/>
  <c r="S97" i="8"/>
  <c r="AA97" i="8"/>
  <c r="V97" i="8"/>
  <c r="W97" i="8"/>
  <c r="T97" i="8"/>
  <c r="U97" i="8"/>
  <c r="R92" i="8"/>
  <c r="Z92" i="8"/>
  <c r="Y92" i="8"/>
  <c r="S92" i="8"/>
  <c r="AA92" i="8"/>
  <c r="T92" i="8"/>
  <c r="U92" i="8"/>
  <c r="V92" i="8"/>
  <c r="X92" i="8"/>
  <c r="W92" i="8"/>
  <c r="X89" i="8"/>
  <c r="Y89" i="8"/>
  <c r="R89" i="8"/>
  <c r="Z89" i="8"/>
  <c r="S89" i="8"/>
  <c r="AA89" i="8"/>
  <c r="W89" i="8"/>
  <c r="T89" i="8"/>
  <c r="U89" i="8"/>
  <c r="V89" i="8"/>
  <c r="V86" i="8"/>
  <c r="U86" i="8"/>
  <c r="W86" i="8"/>
  <c r="X86" i="8"/>
  <c r="T86" i="8"/>
  <c r="Y86" i="8"/>
  <c r="R86" i="8"/>
  <c r="Z86" i="8"/>
  <c r="S86" i="8"/>
  <c r="AA86" i="8"/>
  <c r="X93" i="8"/>
  <c r="Y93" i="8"/>
  <c r="V93" i="8"/>
  <c r="R93" i="8"/>
  <c r="Z93" i="8"/>
  <c r="W93" i="8"/>
  <c r="S93" i="8"/>
  <c r="AA93" i="8"/>
  <c r="T93" i="8"/>
  <c r="U93" i="8"/>
  <c r="T83" i="8"/>
  <c r="R83" i="8"/>
  <c r="U83" i="8"/>
  <c r="V83" i="8"/>
  <c r="AA83" i="8"/>
  <c r="W83" i="8"/>
  <c r="X83" i="8"/>
  <c r="Z83" i="8"/>
  <c r="S83" i="8"/>
  <c r="Y83" i="8"/>
  <c r="O44" i="8"/>
  <c r="O20" i="11" s="1"/>
  <c r="I23" i="8"/>
  <c r="M21" i="8"/>
  <c r="O43" i="8"/>
  <c r="O19" i="11" s="1"/>
  <c r="O32" i="8"/>
  <c r="O8" i="11" s="1"/>
  <c r="O30" i="8"/>
  <c r="O6" i="11" s="1"/>
  <c r="E23" i="8"/>
  <c r="L23" i="8"/>
  <c r="O46" i="8"/>
  <c r="O22" i="11" s="1"/>
  <c r="M5" i="8"/>
  <c r="C23" i="8"/>
  <c r="O29" i="8"/>
  <c r="O5" i="11" s="1"/>
  <c r="X80" i="8"/>
  <c r="V80" i="8"/>
  <c r="W80" i="8"/>
  <c r="R80" i="8"/>
  <c r="U80" i="8"/>
  <c r="T80" i="8"/>
  <c r="Z80" i="8"/>
  <c r="Y80" i="8"/>
  <c r="AA80" i="8"/>
  <c r="S80" i="8"/>
  <c r="O42" i="8"/>
  <c r="O18" i="11" s="1"/>
  <c r="H23" i="8"/>
  <c r="D23" i="8"/>
  <c r="O45" i="8"/>
  <c r="O21" i="11" s="1"/>
  <c r="O33" i="8"/>
  <c r="O9" i="11" s="1"/>
  <c r="M20" i="8"/>
  <c r="K23" i="8"/>
  <c r="M19" i="8"/>
  <c r="O31" i="8"/>
  <c r="O7" i="11" s="1"/>
  <c r="J23" i="8"/>
  <c r="AE105" i="1"/>
  <c r="E47" i="8" s="1"/>
  <c r="E23" i="11" s="1"/>
  <c r="AK105" i="1"/>
  <c r="K47" i="8" s="1"/>
  <c r="K23" i="11" s="1"/>
  <c r="AJ105" i="1"/>
  <c r="J47" i="8" s="1"/>
  <c r="J23" i="11" s="1"/>
  <c r="AI105" i="1"/>
  <c r="I47" i="8" s="1"/>
  <c r="I23" i="11" s="1"/>
  <c r="AH105" i="1"/>
  <c r="H47" i="8" s="1"/>
  <c r="H23" i="11" s="1"/>
  <c r="AG105" i="1"/>
  <c r="G47" i="8" s="1"/>
  <c r="G23" i="11" s="1"/>
  <c r="AF105" i="1"/>
  <c r="F47" i="8" s="1"/>
  <c r="F23" i="11" s="1"/>
  <c r="AD105" i="1"/>
  <c r="D47" i="8" s="1"/>
  <c r="D23" i="11" s="1"/>
  <c r="AL105" i="1"/>
  <c r="L47" i="8" s="1"/>
  <c r="L23" i="11" s="1"/>
  <c r="AC105" i="1"/>
  <c r="C47" i="8" s="1"/>
  <c r="C23" i="11" s="1"/>
  <c r="O41" i="8"/>
  <c r="O17" i="11" s="1"/>
  <c r="O40" i="8"/>
  <c r="O16" i="11" s="1"/>
  <c r="F23" i="8"/>
  <c r="M18" i="8"/>
  <c r="M22" i="8"/>
  <c r="G23" i="8"/>
  <c r="O39" i="8"/>
  <c r="O15" i="11" s="1"/>
  <c r="AJ102" i="1"/>
  <c r="AD102" i="1"/>
  <c r="AG102" i="1"/>
  <c r="AI102" i="1"/>
  <c r="AE102" i="1"/>
  <c r="AK102" i="1"/>
  <c r="AM102" i="1"/>
  <c r="AM104" i="1" s="1"/>
  <c r="AH102" i="1"/>
  <c r="AC102" i="1"/>
  <c r="AL102" i="1"/>
  <c r="AF102" i="1"/>
  <c r="X56" i="8" l="1"/>
  <c r="X57" i="8" s="1"/>
  <c r="AC55" i="8"/>
  <c r="Z56" i="8"/>
  <c r="Z57" i="8" s="1"/>
  <c r="Y51" i="8"/>
  <c r="Y53" i="8" s="1"/>
  <c r="E97" i="11"/>
  <c r="G97" i="11"/>
  <c r="K97" i="11"/>
  <c r="I97" i="11"/>
  <c r="C79" i="11"/>
  <c r="M79" i="11" s="1"/>
  <c r="Y56" i="8"/>
  <c r="Y57" i="8" s="1"/>
  <c r="AB51" i="8"/>
  <c r="AB53" i="8" s="1"/>
  <c r="AB56" i="8"/>
  <c r="AB57" i="8" s="1"/>
  <c r="AA51" i="8"/>
  <c r="AA53" i="8" s="1"/>
  <c r="AA56" i="8"/>
  <c r="AA57" i="8" s="1"/>
  <c r="X51" i="8"/>
  <c r="X53" i="8" s="1"/>
  <c r="AC50" i="8"/>
  <c r="AC47" i="8"/>
  <c r="Z51" i="8"/>
  <c r="Z53" i="8" s="1"/>
  <c r="AC104" i="1"/>
  <c r="C49" i="8"/>
  <c r="C25" i="11" s="1"/>
  <c r="C73" i="11"/>
  <c r="M55" i="11"/>
  <c r="C78" i="11"/>
  <c r="H49" i="8"/>
  <c r="H25" i="11" s="1"/>
  <c r="H96" i="8"/>
  <c r="H81" i="8"/>
  <c r="H85" i="8"/>
  <c r="H89" i="8"/>
  <c r="H93" i="8"/>
  <c r="H97" i="8"/>
  <c r="H82" i="8"/>
  <c r="H86" i="8"/>
  <c r="H90" i="8"/>
  <c r="H94" i="8"/>
  <c r="H88" i="8"/>
  <c r="H84" i="8"/>
  <c r="H92" i="8"/>
  <c r="H83" i="8"/>
  <c r="H87" i="8"/>
  <c r="H91" i="8"/>
  <c r="H95" i="8"/>
  <c r="J49" i="8"/>
  <c r="J25" i="11" s="1"/>
  <c r="J84" i="8"/>
  <c r="J88" i="8"/>
  <c r="J92" i="8"/>
  <c r="J96" i="8"/>
  <c r="J83" i="8"/>
  <c r="J81" i="8"/>
  <c r="J85" i="8"/>
  <c r="J89" i="8"/>
  <c r="J93" i="8"/>
  <c r="J97" i="8"/>
  <c r="J95" i="8"/>
  <c r="J87" i="8"/>
  <c r="J82" i="8"/>
  <c r="J86" i="8"/>
  <c r="J90" i="8"/>
  <c r="J94" i="8"/>
  <c r="J91" i="8"/>
  <c r="I49" i="8"/>
  <c r="I25" i="11" s="1"/>
  <c r="I84" i="8"/>
  <c r="I88" i="8"/>
  <c r="I92" i="8"/>
  <c r="I96" i="8"/>
  <c r="I87" i="8"/>
  <c r="I95" i="8"/>
  <c r="I81" i="8"/>
  <c r="I85" i="8"/>
  <c r="I89" i="8"/>
  <c r="I93" i="8"/>
  <c r="I97" i="8"/>
  <c r="I91" i="8"/>
  <c r="I82" i="8"/>
  <c r="I86" i="8"/>
  <c r="I90" i="8"/>
  <c r="I94" i="8"/>
  <c r="I83" i="8"/>
  <c r="C83" i="8"/>
  <c r="C87" i="8"/>
  <c r="C91" i="8"/>
  <c r="C95" i="8"/>
  <c r="C94" i="8"/>
  <c r="C84" i="8"/>
  <c r="C88" i="8"/>
  <c r="C92" i="8"/>
  <c r="C96" i="8"/>
  <c r="C82" i="8"/>
  <c r="C86" i="8"/>
  <c r="C90" i="8"/>
  <c r="C81" i="8"/>
  <c r="C85" i="8"/>
  <c r="C89" i="8"/>
  <c r="C93" i="8"/>
  <c r="C97" i="8"/>
  <c r="K49" i="8"/>
  <c r="K25" i="11" s="1"/>
  <c r="K83" i="8"/>
  <c r="K87" i="8"/>
  <c r="K91" i="8"/>
  <c r="K95" i="8"/>
  <c r="K82" i="8"/>
  <c r="K84" i="8"/>
  <c r="K88" i="8"/>
  <c r="K92" i="8"/>
  <c r="K96" i="8"/>
  <c r="K86" i="8"/>
  <c r="K94" i="8"/>
  <c r="K81" i="8"/>
  <c r="K85" i="8"/>
  <c r="K89" i="8"/>
  <c r="K93" i="8"/>
  <c r="K97" i="8"/>
  <c r="K90" i="8"/>
  <c r="D49" i="8"/>
  <c r="D25" i="11" s="1"/>
  <c r="D90" i="8"/>
  <c r="D94" i="8"/>
  <c r="D83" i="8"/>
  <c r="D87" i="8"/>
  <c r="D91" i="8"/>
  <c r="D95" i="8"/>
  <c r="D82" i="8"/>
  <c r="D86" i="8"/>
  <c r="D84" i="8"/>
  <c r="D88" i="8"/>
  <c r="D92" i="8"/>
  <c r="D96" i="8"/>
  <c r="D81" i="8"/>
  <c r="D85" i="8"/>
  <c r="D89" i="8"/>
  <c r="D93" i="8"/>
  <c r="D97" i="8"/>
  <c r="L83" i="8"/>
  <c r="L87" i="8"/>
  <c r="L91" i="8"/>
  <c r="L95" i="8"/>
  <c r="L94" i="8"/>
  <c r="L90" i="8"/>
  <c r="L84" i="8"/>
  <c r="L88" i="8"/>
  <c r="L92" i="8"/>
  <c r="L96" i="8"/>
  <c r="L81" i="8"/>
  <c r="L85" i="8"/>
  <c r="L89" i="8"/>
  <c r="L93" i="8"/>
  <c r="L97" i="8"/>
  <c r="L82" i="8"/>
  <c r="L86" i="8"/>
  <c r="F49" i="8"/>
  <c r="F25" i="11" s="1"/>
  <c r="F81" i="8"/>
  <c r="F85" i="8"/>
  <c r="F82" i="8"/>
  <c r="F86" i="8"/>
  <c r="F90" i="8"/>
  <c r="F94" i="8"/>
  <c r="F89" i="8"/>
  <c r="F93" i="8"/>
  <c r="F83" i="8"/>
  <c r="F87" i="8"/>
  <c r="F91" i="8"/>
  <c r="F95" i="8"/>
  <c r="F84" i="8"/>
  <c r="F88" i="8"/>
  <c r="F92" i="8"/>
  <c r="F96" i="8"/>
  <c r="F97" i="8"/>
  <c r="E49" i="8"/>
  <c r="E25" i="11" s="1"/>
  <c r="E82" i="8"/>
  <c r="E86" i="8"/>
  <c r="E90" i="8"/>
  <c r="E94" i="8"/>
  <c r="E81" i="8"/>
  <c r="E85" i="8"/>
  <c r="E83" i="8"/>
  <c r="E87" i="8"/>
  <c r="E91" i="8"/>
  <c r="E95" i="8"/>
  <c r="E93" i="8"/>
  <c r="E84" i="8"/>
  <c r="E88" i="8"/>
  <c r="E92" i="8"/>
  <c r="E96" i="8"/>
  <c r="E97" i="8"/>
  <c r="E89" i="8"/>
  <c r="G49" i="8"/>
  <c r="G25" i="11" s="1"/>
  <c r="G81" i="8"/>
  <c r="G85" i="8"/>
  <c r="G89" i="8"/>
  <c r="G93" i="8"/>
  <c r="G97" i="8"/>
  <c r="G92" i="8"/>
  <c r="G88" i="8"/>
  <c r="G82" i="8"/>
  <c r="G86" i="8"/>
  <c r="G90" i="8"/>
  <c r="G94" i="8"/>
  <c r="G83" i="8"/>
  <c r="G87" i="8"/>
  <c r="G91" i="8"/>
  <c r="G95" i="8"/>
  <c r="G84" i="8"/>
  <c r="G96" i="8"/>
  <c r="L49" i="8"/>
  <c r="L25" i="11" s="1"/>
  <c r="L50" i="8"/>
  <c r="L26" i="11" s="1"/>
  <c r="L80" i="8"/>
  <c r="G50" i="8"/>
  <c r="G26" i="11" s="1"/>
  <c r="G80" i="8"/>
  <c r="I80" i="8"/>
  <c r="I50" i="8"/>
  <c r="I26" i="11" s="1"/>
  <c r="J80" i="8"/>
  <c r="J50" i="8"/>
  <c r="J26" i="11" s="1"/>
  <c r="H50" i="8"/>
  <c r="H26" i="11" s="1"/>
  <c r="H80" i="8"/>
  <c r="C50" i="8"/>
  <c r="C26" i="11" s="1"/>
  <c r="C80" i="8"/>
  <c r="K80" i="8"/>
  <c r="K50" i="8"/>
  <c r="K26" i="11" s="1"/>
  <c r="E80" i="8"/>
  <c r="E50" i="8"/>
  <c r="E26" i="11" s="1"/>
  <c r="F80" i="8"/>
  <c r="F50" i="8"/>
  <c r="F26" i="11" s="1"/>
  <c r="D50" i="8"/>
  <c r="D26" i="11" s="1"/>
  <c r="D80" i="8"/>
  <c r="AH104" i="1"/>
  <c r="AK104" i="1"/>
  <c r="AJ104" i="1"/>
  <c r="AG104" i="1"/>
  <c r="AE104" i="1"/>
  <c r="AL104" i="1"/>
  <c r="AD104" i="1"/>
  <c r="AI104" i="1"/>
  <c r="AF104" i="1"/>
  <c r="AC56" i="8" l="1"/>
  <c r="AC57" i="8" s="1"/>
  <c r="AC51" i="8"/>
  <c r="AC53" i="8" s="1"/>
  <c r="C96" i="11"/>
  <c r="C97" i="11" s="1"/>
  <c r="M78" i="11"/>
  <c r="D13" i="14" l="1"/>
  <c r="E13" i="14" s="1"/>
  <c r="E36" i="14" l="1"/>
  <c r="E37" i="14" s="1"/>
  <c r="E16" i="14"/>
  <c r="E19" i="14" s="1"/>
  <c r="F13" i="14"/>
  <c r="B21" i="14"/>
  <c r="J13" i="14"/>
  <c r="H13" i="14"/>
  <c r="G13" i="14"/>
  <c r="N13" i="14"/>
  <c r="K13" i="14"/>
  <c r="M13" i="14"/>
  <c r="I13" i="14"/>
  <c r="L13" i="14"/>
  <c r="J36" i="14" l="1"/>
  <c r="J37" i="14" s="1"/>
  <c r="J16" i="14"/>
  <c r="J42" i="14" s="1"/>
  <c r="E42" i="14"/>
  <c r="G36" i="14"/>
  <c r="G37" i="14" s="1"/>
  <c r="T13" i="14"/>
  <c r="T27" i="14" s="1"/>
  <c r="T29" i="14" s="1"/>
  <c r="G16" i="14"/>
  <c r="G19" i="14" s="1"/>
  <c r="I36" i="14"/>
  <c r="I37" i="14" s="1"/>
  <c r="U13" i="14"/>
  <c r="U27" i="14" s="1"/>
  <c r="U29" i="14" s="1"/>
  <c r="I16" i="14"/>
  <c r="I19" i="14" s="1"/>
  <c r="F36" i="14"/>
  <c r="F37" i="14" s="1"/>
  <c r="F16" i="14"/>
  <c r="F42" i="14" s="1"/>
  <c r="N36" i="14"/>
  <c r="N37" i="14" s="1"/>
  <c r="N16" i="14"/>
  <c r="N42" i="14" s="1"/>
  <c r="H36" i="14"/>
  <c r="H37" i="14" s="1"/>
  <c r="H16" i="14"/>
  <c r="L36" i="14"/>
  <c r="L37" i="14" s="1"/>
  <c r="L16" i="14"/>
  <c r="L42" i="14" s="1"/>
  <c r="O13" i="14"/>
  <c r="M36" i="14"/>
  <c r="M37" i="14" s="1"/>
  <c r="W13" i="14"/>
  <c r="W27" i="14" s="1"/>
  <c r="W29" i="14" s="1"/>
  <c r="M16" i="14"/>
  <c r="M19" i="14" s="1"/>
  <c r="V13" i="14"/>
  <c r="V27" i="14" s="1"/>
  <c r="V29" i="14" s="1"/>
  <c r="K36" i="14"/>
  <c r="K37" i="14" s="1"/>
  <c r="K16" i="14"/>
  <c r="K19" i="14" s="1"/>
  <c r="S13" i="14"/>
  <c r="S27" i="14" s="1"/>
  <c r="S29" i="14" s="1"/>
  <c r="L19" i="14" l="1"/>
  <c r="F19" i="14"/>
  <c r="N19" i="14"/>
  <c r="U16" i="14"/>
  <c r="U22" i="14" s="1"/>
  <c r="I42" i="14"/>
  <c r="P13" i="14"/>
  <c r="O36" i="14"/>
  <c r="O37" i="14" s="1"/>
  <c r="X13" i="14"/>
  <c r="T16" i="14"/>
  <c r="T22" i="14" s="1"/>
  <c r="G42" i="14"/>
  <c r="W16" i="14"/>
  <c r="W22" i="14" s="1"/>
  <c r="M42" i="14"/>
  <c r="K42" i="14"/>
  <c r="V16" i="14"/>
  <c r="V22" i="14" s="1"/>
  <c r="J19" i="14"/>
  <c r="S16" i="14"/>
  <c r="S22" i="14" s="1"/>
  <c r="H19" i="14"/>
  <c r="H42" i="14"/>
  <c r="O16" i="14"/>
  <c r="O19" i="14" s="1"/>
  <c r="X27" i="14" l="1"/>
  <c r="X29" i="14" s="1"/>
  <c r="AC29" i="14" s="1"/>
  <c r="S19" i="14"/>
  <c r="W19" i="14"/>
  <c r="U19" i="14"/>
  <c r="V19" i="14"/>
  <c r="T19" i="14"/>
  <c r="P16" i="14"/>
  <c r="P19" i="14" s="1"/>
  <c r="O42" i="14"/>
  <c r="X16" i="14"/>
  <c r="X22" i="14" s="1"/>
  <c r="Z30" i="14" l="1"/>
  <c r="Z29" i="14"/>
</calcChain>
</file>

<file path=xl/comments1.xml><?xml version="1.0" encoding="utf-8"?>
<comments xmlns="http://schemas.openxmlformats.org/spreadsheetml/2006/main">
  <authors>
    <author>tc={1CB1B76E-36CF-4F14-B600-C7288948F016}</author>
  </authors>
  <commentList>
    <comment ref="D8" authorId="0" shapeId="0">
      <text>
        <r>
          <rPr>
            <sz val="11"/>
            <color theme="1"/>
            <rFont val="Calibri"/>
            <family val="2"/>
            <charset val="186"/>
            <scheme val="minor"/>
          </rPr>
          <t>[Threaded comment]
Your version of Excel allows you to read this threaded comment; however, any edits to it will get removed if the file is opened in a newer version of Excel. Learn more: https://go.microsoft.com/fwlink/?linkid=870924
Comment:
    to be updated if HFCS data is obtained</t>
        </r>
      </text>
    </comment>
  </commentList>
</comments>
</file>

<file path=xl/sharedStrings.xml><?xml version="1.0" encoding="utf-8"?>
<sst xmlns="http://schemas.openxmlformats.org/spreadsheetml/2006/main" count="9854" uniqueCount="2629">
  <si>
    <t>HA04</t>
  </si>
  <si>
    <t>COUNTRY</t>
  </si>
  <si>
    <t>YEAR</t>
  </si>
  <si>
    <t>HA06.suppressed</t>
  </si>
  <si>
    <t>HA07.suppressed</t>
  </si>
  <si>
    <t>HA08.suppressed</t>
  </si>
  <si>
    <t>NUTS1</t>
  </si>
  <si>
    <t>HA09</t>
  </si>
  <si>
    <t>EUR_HH012</t>
  </si>
  <si>
    <t>EUR_HH023</t>
  </si>
  <si>
    <t>EUR_HH032</t>
  </si>
  <si>
    <t>EUR_HH095</t>
  </si>
  <si>
    <t>EUR_HH099</t>
  </si>
  <si>
    <t>HD20</t>
  </si>
  <si>
    <t>HA02</t>
  </si>
  <si>
    <t>HI11</t>
  </si>
  <si>
    <t>HI12</t>
  </si>
  <si>
    <t>EUR_HE00</t>
  </si>
  <si>
    <t>EUR_HE01</t>
  </si>
  <si>
    <t>EUR_HE02</t>
  </si>
  <si>
    <t>EUR_HE03</t>
  </si>
  <si>
    <t>EUR_HE04</t>
  </si>
  <si>
    <t>EUR_HE05</t>
  </si>
  <si>
    <t>EUR_HE06</t>
  </si>
  <si>
    <t>EUR_HE07</t>
  </si>
  <si>
    <t>EUR_HE08</t>
  </si>
  <si>
    <t>EUR_HE09</t>
  </si>
  <si>
    <t>EUR_HE10</t>
  </si>
  <si>
    <t>EUR_HE11</t>
  </si>
  <si>
    <t>EUR_HE011</t>
  </si>
  <si>
    <t>EUR_HE12</t>
  </si>
  <si>
    <t>EUR_HE012</t>
  </si>
  <si>
    <t>EUR_HE021</t>
  </si>
  <si>
    <t>EUR_HE022</t>
  </si>
  <si>
    <t>EUR_HE023</t>
  </si>
  <si>
    <t>EUR_HE031</t>
  </si>
  <si>
    <t>EUR_HE032</t>
  </si>
  <si>
    <t>EUR_HE041</t>
  </si>
  <si>
    <t>EUR_HE042</t>
  </si>
  <si>
    <t>EUR_HE043</t>
  </si>
  <si>
    <t>EUR_HE044</t>
  </si>
  <si>
    <t>EUR_HE045</t>
  </si>
  <si>
    <t>EUR_HE051</t>
  </si>
  <si>
    <t>EUR_HE052</t>
  </si>
  <si>
    <t>EUR_HE053</t>
  </si>
  <si>
    <t>EUR_HE054</t>
  </si>
  <si>
    <t>EUR_HE055</t>
  </si>
  <si>
    <t>EUR_HE056</t>
  </si>
  <si>
    <t>EUR_HE061</t>
  </si>
  <si>
    <t>EUR_HE062</t>
  </si>
  <si>
    <t>EUR_HE063</t>
  </si>
  <si>
    <t>EUR_HE071</t>
  </si>
  <si>
    <t>EUR_HE072</t>
  </si>
  <si>
    <t>EUR_HE073</t>
  </si>
  <si>
    <t>EUR_HE081</t>
  </si>
  <si>
    <t>EUR_HE082</t>
  </si>
  <si>
    <t>EUR_HE083</t>
  </si>
  <si>
    <t>EUR_HE091</t>
  </si>
  <si>
    <t>EUR_HE092</t>
  </si>
  <si>
    <t>EUR_HE093</t>
  </si>
  <si>
    <t>EUR_HE094</t>
  </si>
  <si>
    <t>EUR_HE095</t>
  </si>
  <si>
    <t>EUR_HE096</t>
  </si>
  <si>
    <t>EUR_HE101</t>
  </si>
  <si>
    <t>EUR_HE102</t>
  </si>
  <si>
    <t>EUR_HE103</t>
  </si>
  <si>
    <t>EUR_HE104</t>
  </si>
  <si>
    <t>EUR_HE105</t>
  </si>
  <si>
    <t>EUR_HE111</t>
  </si>
  <si>
    <t>EUR_HE0111</t>
  </si>
  <si>
    <t>EUR_HE112</t>
  </si>
  <si>
    <t>EUR_HE0112</t>
  </si>
  <si>
    <t>EUR_HE0113</t>
  </si>
  <si>
    <t>EUR_HE0114</t>
  </si>
  <si>
    <t>EUR_HE0115</t>
  </si>
  <si>
    <t>EUR_HE0116</t>
  </si>
  <si>
    <t>EUR_HE0117</t>
  </si>
  <si>
    <t>EUR_HE0118</t>
  </si>
  <si>
    <t>EUR_HE0119</t>
  </si>
  <si>
    <t>EUR_HE121</t>
  </si>
  <si>
    <t>EUR_HE0121</t>
  </si>
  <si>
    <t>EUR_HE122</t>
  </si>
  <si>
    <t>EUR_HE0122</t>
  </si>
  <si>
    <t>EUR_HE123</t>
  </si>
  <si>
    <t>EUR_HE124</t>
  </si>
  <si>
    <t>EUR_HE125</t>
  </si>
  <si>
    <t>EUR_HE126</t>
  </si>
  <si>
    <t>EUR_HE127</t>
  </si>
  <si>
    <t>EUR_HE0211</t>
  </si>
  <si>
    <t>EUR_HE0212</t>
  </si>
  <si>
    <t>EUR_HE0213</t>
  </si>
  <si>
    <t>EUR_HE0221</t>
  </si>
  <si>
    <t>EUR_HE0231</t>
  </si>
  <si>
    <t>EUR_HE0311</t>
  </si>
  <si>
    <t>EUR_HE0312</t>
  </si>
  <si>
    <t>EUR_HE0313</t>
  </si>
  <si>
    <t>EUR_HE0314</t>
  </si>
  <si>
    <t>EUR_HE0321</t>
  </si>
  <si>
    <t>EUR_HE0322</t>
  </si>
  <si>
    <t>EUR_HE0411</t>
  </si>
  <si>
    <t>EUR_HE0412</t>
  </si>
  <si>
    <t>EUR_HE0421</t>
  </si>
  <si>
    <t>EUR_HE0422</t>
  </si>
  <si>
    <t>EUR_HE0431</t>
  </si>
  <si>
    <t>EUR_HE0432</t>
  </si>
  <si>
    <t>EUR_HE0441</t>
  </si>
  <si>
    <t>EUR_HE0442</t>
  </si>
  <si>
    <t>EUR_HE0443</t>
  </si>
  <si>
    <t>EUR_HE0444</t>
  </si>
  <si>
    <t>EUR_HE0451</t>
  </si>
  <si>
    <t>EUR_HE0452</t>
  </si>
  <si>
    <t>EUR_HE0453</t>
  </si>
  <si>
    <t>EUR_HE0454</t>
  </si>
  <si>
    <t>EUR_HE0455</t>
  </si>
  <si>
    <t>EUR_HE0511</t>
  </si>
  <si>
    <t>EUR_HE0512</t>
  </si>
  <si>
    <t>EUR_HE0513</t>
  </si>
  <si>
    <t>EUR_HE0521</t>
  </si>
  <si>
    <t>EUR_HE0531</t>
  </si>
  <si>
    <t>EUR_HE0532</t>
  </si>
  <si>
    <t>EUR_HE0533</t>
  </si>
  <si>
    <t>EUR_HE0541</t>
  </si>
  <si>
    <t>EUR_HE0551</t>
  </si>
  <si>
    <t>EUR_HE0552</t>
  </si>
  <si>
    <t>EUR_HE0561</t>
  </si>
  <si>
    <t>EUR_HE0562</t>
  </si>
  <si>
    <t>EUR_HE0611</t>
  </si>
  <si>
    <t>EUR_HE0612</t>
  </si>
  <si>
    <t>EUR_HE0613</t>
  </si>
  <si>
    <t>EUR_HE0621</t>
  </si>
  <si>
    <t>EUR_HE0622</t>
  </si>
  <si>
    <t>EUR_HE0623</t>
  </si>
  <si>
    <t>EUR_HE0711</t>
  </si>
  <si>
    <t>EUR_HE0712</t>
  </si>
  <si>
    <t>EUR_HE0713</t>
  </si>
  <si>
    <t>EUR_HE0714</t>
  </si>
  <si>
    <t>EUR_HE0721</t>
  </si>
  <si>
    <t>EUR_HE0722</t>
  </si>
  <si>
    <t>EUR_HE0723</t>
  </si>
  <si>
    <t>EUR_HE0724</t>
  </si>
  <si>
    <t>EUR_HE0731</t>
  </si>
  <si>
    <t>EUR_HE0732</t>
  </si>
  <si>
    <t>EUR_HE0733</t>
  </si>
  <si>
    <t>EUR_HE0734</t>
  </si>
  <si>
    <t>EUR_HE0735</t>
  </si>
  <si>
    <t>EUR_HE0736</t>
  </si>
  <si>
    <t>EUR_HE0811</t>
  </si>
  <si>
    <t>EUR_HE0821</t>
  </si>
  <si>
    <t>EUR_HE0831</t>
  </si>
  <si>
    <t>EUR_HE0911</t>
  </si>
  <si>
    <t>EUR_HE0912</t>
  </si>
  <si>
    <t>EUR_HE0913</t>
  </si>
  <si>
    <t>EUR_HE0914</t>
  </si>
  <si>
    <t>EUR_HE0915</t>
  </si>
  <si>
    <t>EUR_HE0921</t>
  </si>
  <si>
    <t>EUR_HE0922</t>
  </si>
  <si>
    <t>EUR_HE0923</t>
  </si>
  <si>
    <t>EUR_HE0931</t>
  </si>
  <si>
    <t>EUR_HE0932</t>
  </si>
  <si>
    <t>EUR_HE0933</t>
  </si>
  <si>
    <t>EUR_HE0934</t>
  </si>
  <si>
    <t>EUR_HE0935</t>
  </si>
  <si>
    <t>EUR_HE0941</t>
  </si>
  <si>
    <t>EUR_HE0942</t>
  </si>
  <si>
    <t>EUR_HE0943</t>
  </si>
  <si>
    <t>EUR_HE0951</t>
  </si>
  <si>
    <t>EUR_HE0952</t>
  </si>
  <si>
    <t>EUR_HE0953</t>
  </si>
  <si>
    <t>EUR_HE0954</t>
  </si>
  <si>
    <t>EUR_HE1011</t>
  </si>
  <si>
    <t>EUR_HE1021</t>
  </si>
  <si>
    <t>EUR_HE1031</t>
  </si>
  <si>
    <t>EUR_HE1041</t>
  </si>
  <si>
    <t>EUR_HE1051</t>
  </si>
  <si>
    <t>EUR_HE1111</t>
  </si>
  <si>
    <t>EUR_HE01111</t>
  </si>
  <si>
    <t>EUR_HE1112</t>
  </si>
  <si>
    <t>EUR_HE01112</t>
  </si>
  <si>
    <t>EUR_HE01113</t>
  </si>
  <si>
    <t>EUR_HE01114</t>
  </si>
  <si>
    <t>EUR_HE01115</t>
  </si>
  <si>
    <t>EUR_HE01116</t>
  </si>
  <si>
    <t>EUR_HE1121</t>
  </si>
  <si>
    <t>EUR_HE01121</t>
  </si>
  <si>
    <t>EUR_HE01122</t>
  </si>
  <si>
    <t>EUR_HE01123</t>
  </si>
  <si>
    <t>EUR_HE01124</t>
  </si>
  <si>
    <t>EUR_HE01125</t>
  </si>
  <si>
    <t>EUR_HE01126</t>
  </si>
  <si>
    <t>EUR_HE01127</t>
  </si>
  <si>
    <t>EUR_HE01131</t>
  </si>
  <si>
    <t>EUR_HE01132</t>
  </si>
  <si>
    <t>EUR_HE01133</t>
  </si>
  <si>
    <t>EUR_HE01134</t>
  </si>
  <si>
    <t>EUR_HE01141</t>
  </si>
  <si>
    <t>EUR_HE01142</t>
  </si>
  <si>
    <t>EUR_HE01143</t>
  </si>
  <si>
    <t>EUR_HE01144</t>
  </si>
  <si>
    <t>EUR_HE01145</t>
  </si>
  <si>
    <t>EUR_HE01146</t>
  </si>
  <si>
    <t>EUR_HE01147</t>
  </si>
  <si>
    <t>EUR_HE01151</t>
  </si>
  <si>
    <t>EUR_HE01152</t>
  </si>
  <si>
    <t>EUR_HE01153</t>
  </si>
  <si>
    <t>EUR_HE01154</t>
  </si>
  <si>
    <t>EUR_HE01155</t>
  </si>
  <si>
    <t>EUR_HE01161</t>
  </si>
  <si>
    <t>EUR_HE01162</t>
  </si>
  <si>
    <t>EUR_HE01163</t>
  </si>
  <si>
    <t>EUR_HE01164</t>
  </si>
  <si>
    <t>EUR_HE01165</t>
  </si>
  <si>
    <t>EUR_HE01166</t>
  </si>
  <si>
    <t>EUR_HE01167</t>
  </si>
  <si>
    <t>EUR_HE01168</t>
  </si>
  <si>
    <t>EUR_HE01169</t>
  </si>
  <si>
    <t>EUR_HE01171</t>
  </si>
  <si>
    <t>EUR_HE01172</t>
  </si>
  <si>
    <t>EUR_HE01173</t>
  </si>
  <si>
    <t>EUR_HE01174</t>
  </si>
  <si>
    <t>EUR_HE01175</t>
  </si>
  <si>
    <t>EUR_HE01176</t>
  </si>
  <si>
    <t>EUR_HE01177</t>
  </si>
  <si>
    <t>EUR_HE01178</t>
  </si>
  <si>
    <t>EUR_HE01181</t>
  </si>
  <si>
    <t>EUR_HE01182</t>
  </si>
  <si>
    <t>EUR_HE01183</t>
  </si>
  <si>
    <t>EUR_HE01184</t>
  </si>
  <si>
    <t>EUR_HE01185</t>
  </si>
  <si>
    <t>EUR_HE01186</t>
  </si>
  <si>
    <t>EUR_HE01191</t>
  </si>
  <si>
    <t>EUR_HE01192</t>
  </si>
  <si>
    <t>EUR_HE01193</t>
  </si>
  <si>
    <t>EUR_HE01194</t>
  </si>
  <si>
    <t>EUR_HE1211</t>
  </si>
  <si>
    <t>EUR_HE01211</t>
  </si>
  <si>
    <t>EUR_HE1212</t>
  </si>
  <si>
    <t>EUR_HE01212</t>
  </si>
  <si>
    <t>EUR_HE1213</t>
  </si>
  <si>
    <t>EUR_HE01213</t>
  </si>
  <si>
    <t>EUR_HE1221</t>
  </si>
  <si>
    <t>EUR_HE01221</t>
  </si>
  <si>
    <t>EUR_HE01222</t>
  </si>
  <si>
    <t>EUR_HE01223</t>
  </si>
  <si>
    <t>EUR_HE01224</t>
  </si>
  <si>
    <t>EUR_HE1231</t>
  </si>
  <si>
    <t>EUR_HE1232</t>
  </si>
  <si>
    <t>EUR_HE1241</t>
  </si>
  <si>
    <t>EUR_HE1252</t>
  </si>
  <si>
    <t>EUR_HE1253</t>
  </si>
  <si>
    <t>EUR_HE1254</t>
  </si>
  <si>
    <t>EUR_HE1255</t>
  </si>
  <si>
    <t>EUR_HE1262</t>
  </si>
  <si>
    <t>EUR_HE1271</t>
  </si>
  <si>
    <t>EUR_HE02111</t>
  </si>
  <si>
    <t>EUR_HE02121</t>
  </si>
  <si>
    <t>EUR_HE02122</t>
  </si>
  <si>
    <t>EUR_HE02131</t>
  </si>
  <si>
    <t>EUR_HE02211</t>
  </si>
  <si>
    <t>EUR_HE02212</t>
  </si>
  <si>
    <t>EUR_HE02213</t>
  </si>
  <si>
    <t>EUR_HE03111</t>
  </si>
  <si>
    <t>EUR_HE03121</t>
  </si>
  <si>
    <t>EUR_HE03122</t>
  </si>
  <si>
    <t>EUR_HE03123</t>
  </si>
  <si>
    <t>EUR_HE03131</t>
  </si>
  <si>
    <t>EUR_HE03141</t>
  </si>
  <si>
    <t>EUR_HE03211</t>
  </si>
  <si>
    <t>EUR_HE03212</t>
  </si>
  <si>
    <t>EUR_HE03213</t>
  </si>
  <si>
    <t>EUR_HE03221</t>
  </si>
  <si>
    <t>EUR_HE04111</t>
  </si>
  <si>
    <t>EUR_HE04121</t>
  </si>
  <si>
    <t>EUR_HE04211</t>
  </si>
  <si>
    <t>EUR_HE04221</t>
  </si>
  <si>
    <t>EUR_HE04222</t>
  </si>
  <si>
    <t>EUR_HE04311</t>
  </si>
  <si>
    <t>EUR_HE04321</t>
  </si>
  <si>
    <t>EUR_HE04411</t>
  </si>
  <si>
    <t>EUR_HE04421</t>
  </si>
  <si>
    <t>EUR_HE04431</t>
  </si>
  <si>
    <t>EUR_HE04441</t>
  </si>
  <si>
    <t>EUR_HE04511</t>
  </si>
  <si>
    <t>EUR_HE04521</t>
  </si>
  <si>
    <t>EUR_HE04522</t>
  </si>
  <si>
    <t>EUR_HE04531</t>
  </si>
  <si>
    <t>EUR_HE04541</t>
  </si>
  <si>
    <t>EUR_HE04551</t>
  </si>
  <si>
    <t>EUR_HE05111</t>
  </si>
  <si>
    <t>EUR_HE05121</t>
  </si>
  <si>
    <t>EUR_HE05131</t>
  </si>
  <si>
    <t>EUR_HE05211</t>
  </si>
  <si>
    <t>EUR_HE05311</t>
  </si>
  <si>
    <t>EUR_HE05312</t>
  </si>
  <si>
    <t>EUR_HE05313</t>
  </si>
  <si>
    <t>EUR_HE05314</t>
  </si>
  <si>
    <t>EUR_HE05315</t>
  </si>
  <si>
    <t>EUR_HE05316</t>
  </si>
  <si>
    <t>EUR_HE05317</t>
  </si>
  <si>
    <t>EUR_HE05321</t>
  </si>
  <si>
    <t>EUR_HE05331</t>
  </si>
  <si>
    <t>EUR_HE05411</t>
  </si>
  <si>
    <t>EUR_HE05412</t>
  </si>
  <si>
    <t>EUR_HE05413</t>
  </si>
  <si>
    <t>EUR_HE05414</t>
  </si>
  <si>
    <t>EUR_HE05511</t>
  </si>
  <si>
    <t>EUR_HE05521</t>
  </si>
  <si>
    <t>EUR_HE05611</t>
  </si>
  <si>
    <t>EUR_HE05612</t>
  </si>
  <si>
    <t>EUR_HE05621</t>
  </si>
  <si>
    <t>EUR_HE05622</t>
  </si>
  <si>
    <t>EUR_HE06111</t>
  </si>
  <si>
    <t>EUR_HE06121</t>
  </si>
  <si>
    <t>EUR_HE06131</t>
  </si>
  <si>
    <t>EUR_HE06211</t>
  </si>
  <si>
    <t>EUR_HE06221</t>
  </si>
  <si>
    <t>EUR_HE06231</t>
  </si>
  <si>
    <t>EUR_HE06232</t>
  </si>
  <si>
    <t>EUR_HE06233</t>
  </si>
  <si>
    <t>EUR_HE07111</t>
  </si>
  <si>
    <t>EUR_HE07112</t>
  </si>
  <si>
    <t>EUR_HE07121</t>
  </si>
  <si>
    <t>EUR_HE07131</t>
  </si>
  <si>
    <t>EUR_HE07141</t>
  </si>
  <si>
    <t>EUR_HE07211</t>
  </si>
  <si>
    <t>EUR_HE07221</t>
  </si>
  <si>
    <t>EUR_HE07231</t>
  </si>
  <si>
    <t>EUR_HE07241</t>
  </si>
  <si>
    <t>EUR_HE07311</t>
  </si>
  <si>
    <t>EUR_HE07321</t>
  </si>
  <si>
    <t>EUR_HE07331</t>
  </si>
  <si>
    <t>EUR_HE07341</t>
  </si>
  <si>
    <t>EUR_HE07351</t>
  </si>
  <si>
    <t>EUR_HE07361</t>
  </si>
  <si>
    <t>EUR_HE08111</t>
  </si>
  <si>
    <t>EUR_HE08211</t>
  </si>
  <si>
    <t>EUR_HE08311</t>
  </si>
  <si>
    <t>EUR_HE09111</t>
  </si>
  <si>
    <t>EUR_HE09112</t>
  </si>
  <si>
    <t>EUR_HE09121</t>
  </si>
  <si>
    <t>EUR_HE09122</t>
  </si>
  <si>
    <t>EUR_HE09131</t>
  </si>
  <si>
    <t>EUR_HE09141</t>
  </si>
  <si>
    <t>EUR_HE09151</t>
  </si>
  <si>
    <t>EUR_HE09211</t>
  </si>
  <si>
    <t>EUR_HE09221</t>
  </si>
  <si>
    <t>EUR_HE09222</t>
  </si>
  <si>
    <t>EUR_HE09231</t>
  </si>
  <si>
    <t>EUR_HE09311</t>
  </si>
  <si>
    <t>EUR_HE09321</t>
  </si>
  <si>
    <t>EUR_HE09331</t>
  </si>
  <si>
    <t>EUR_HE09341</t>
  </si>
  <si>
    <t>EUR_HE09351</t>
  </si>
  <si>
    <t>EUR_HE09411</t>
  </si>
  <si>
    <t>EUR_HE09421</t>
  </si>
  <si>
    <t>EUR_HE09422</t>
  </si>
  <si>
    <t>EUR_HE09423</t>
  </si>
  <si>
    <t>EUR_HE09424</t>
  </si>
  <si>
    <t>EUR_HE09431</t>
  </si>
  <si>
    <t>EUR_HE09511</t>
  </si>
  <si>
    <t>EUR_HE09521</t>
  </si>
  <si>
    <t>EUR_HE09531</t>
  </si>
  <si>
    <t>EUR_HE09541</t>
  </si>
  <si>
    <t>EUR_HE10111</t>
  </si>
  <si>
    <t>EUR_HE10211</t>
  </si>
  <si>
    <t>EUR_HE10311</t>
  </si>
  <si>
    <t>EUR_HE10411</t>
  </si>
  <si>
    <t>EUR_HE10511</t>
  </si>
  <si>
    <t>EUR_HE11111</t>
  </si>
  <si>
    <t>EUR_HE11112</t>
  </si>
  <si>
    <t>EUR_HE11121</t>
  </si>
  <si>
    <t>EUR_HE11211</t>
  </si>
  <si>
    <t>EUR_HE12111</t>
  </si>
  <si>
    <t>EUR_HE12121</t>
  </si>
  <si>
    <t>EUR_HE12131</t>
  </si>
  <si>
    <t>EUR_HE12211</t>
  </si>
  <si>
    <t>EUR_HE12311</t>
  </si>
  <si>
    <t>EUR_HE12321</t>
  </si>
  <si>
    <t>EUR_HE12322</t>
  </si>
  <si>
    <t>EUR_HE12411</t>
  </si>
  <si>
    <t>EUR_HE12412</t>
  </si>
  <si>
    <t>EUR_HE12521</t>
  </si>
  <si>
    <t>EUR_HE12531</t>
  </si>
  <si>
    <t>EUR_HE12541</t>
  </si>
  <si>
    <t>EUR_HE12551</t>
  </si>
  <si>
    <t>EUR_HE12621</t>
  </si>
  <si>
    <t>EUR_HJ00</t>
  </si>
  <si>
    <t>D1</t>
  </si>
  <si>
    <t>DE</t>
  </si>
  <si>
    <t>D2</t>
  </si>
  <si>
    <t>D3</t>
  </si>
  <si>
    <t>D4</t>
  </si>
  <si>
    <t>D5</t>
  </si>
  <si>
    <t>D6</t>
  </si>
  <si>
    <t>D7</t>
  </si>
  <si>
    <t>D8</t>
  </si>
  <si>
    <t>D9</t>
  </si>
  <si>
    <t>D10</t>
  </si>
  <si>
    <t>Total</t>
  </si>
  <si>
    <t>oil</t>
  </si>
  <si>
    <t>gas</t>
  </si>
  <si>
    <t>ppp</t>
  </si>
  <si>
    <t>nmm</t>
  </si>
  <si>
    <t>nfm</t>
  </si>
  <si>
    <t>mvh</t>
  </si>
  <si>
    <t>ele</t>
  </si>
  <si>
    <t>Communication</t>
  </si>
  <si>
    <t>Insurance</t>
  </si>
  <si>
    <t>Variablies name</t>
  </si>
  <si>
    <t>Variablies description</t>
  </si>
  <si>
    <t>hh_ident</t>
  </si>
  <si>
    <t>Identification number of the household</t>
  </si>
  <si>
    <t>he00</t>
  </si>
  <si>
    <t>he01</t>
  </si>
  <si>
    <t>Food and non-alcoholic beverages</t>
  </si>
  <si>
    <t>he011</t>
  </si>
  <si>
    <t>Food</t>
  </si>
  <si>
    <t>he0111</t>
  </si>
  <si>
    <t xml:space="preserve">Bread and cereals </t>
  </si>
  <si>
    <t>he0112</t>
  </si>
  <si>
    <t xml:space="preserve">Meat </t>
  </si>
  <si>
    <t>he0113</t>
  </si>
  <si>
    <t xml:space="preserve">Fish </t>
  </si>
  <si>
    <t>he0114</t>
  </si>
  <si>
    <t xml:space="preserve">Milk, cheese and eggs </t>
  </si>
  <si>
    <t>he0115</t>
  </si>
  <si>
    <t xml:space="preserve">Oils and fats </t>
  </si>
  <si>
    <t>he0116</t>
  </si>
  <si>
    <t xml:space="preserve">Fruit </t>
  </si>
  <si>
    <t>he0117</t>
  </si>
  <si>
    <t xml:space="preserve">Vegetables </t>
  </si>
  <si>
    <t>he0118</t>
  </si>
  <si>
    <t xml:space="preserve">Sugar, jam, honey, chocolate and confectionery </t>
  </si>
  <si>
    <t>he0119</t>
  </si>
  <si>
    <t xml:space="preserve">Food products n.e.c. </t>
  </si>
  <si>
    <t>he012</t>
  </si>
  <si>
    <t>Non alcoholic beverages</t>
  </si>
  <si>
    <t>he0121</t>
  </si>
  <si>
    <t xml:space="preserve">Coffee, tea and cocoa </t>
  </si>
  <si>
    <t>he0122</t>
  </si>
  <si>
    <t xml:space="preserve">Mineral waters, soft drinks, fruit and vegetable juices </t>
  </si>
  <si>
    <t>he02</t>
  </si>
  <si>
    <t>Alcoholic beverages, tobacco and narcotics</t>
  </si>
  <si>
    <t>he021</t>
  </si>
  <si>
    <t>Alcoholic beverages</t>
  </si>
  <si>
    <t>he0211</t>
  </si>
  <si>
    <t xml:space="preserve">Spirits </t>
  </si>
  <si>
    <t>he0212</t>
  </si>
  <si>
    <t xml:space="preserve">Wine </t>
  </si>
  <si>
    <t>he0213</t>
  </si>
  <si>
    <t xml:space="preserve">Beer </t>
  </si>
  <si>
    <t>he022</t>
  </si>
  <si>
    <t>Tobacco</t>
  </si>
  <si>
    <t>he0221</t>
  </si>
  <si>
    <t xml:space="preserve">Tobacco </t>
  </si>
  <si>
    <t>he023</t>
  </si>
  <si>
    <t>Narcotics</t>
  </si>
  <si>
    <t>he03</t>
  </si>
  <si>
    <t>Clothing and footwear</t>
  </si>
  <si>
    <t>he031</t>
  </si>
  <si>
    <t>Clothing</t>
  </si>
  <si>
    <t>he0311</t>
  </si>
  <si>
    <t xml:space="preserve">Clothing materials </t>
  </si>
  <si>
    <t>he0312</t>
  </si>
  <si>
    <t xml:space="preserve">Garments </t>
  </si>
  <si>
    <t>he0313</t>
  </si>
  <si>
    <t xml:space="preserve">Other articles of clothing and clothing accessories </t>
  </si>
  <si>
    <t>he0314</t>
  </si>
  <si>
    <t xml:space="preserve">Cleaning, repair and hire of clothing </t>
  </si>
  <si>
    <t>he032</t>
  </si>
  <si>
    <t>Footwear</t>
  </si>
  <si>
    <t>he0321</t>
  </si>
  <si>
    <t xml:space="preserve">Shoes and footwear </t>
  </si>
  <si>
    <t>he0322</t>
  </si>
  <si>
    <t xml:space="preserve">Repair and hire of footwear </t>
  </si>
  <si>
    <t>he04</t>
  </si>
  <si>
    <t>Housing, water, electricity, gas and other fuels</t>
  </si>
  <si>
    <t>he041</t>
  </si>
  <si>
    <t>Actual rentals for housing</t>
  </si>
  <si>
    <t>he0411</t>
  </si>
  <si>
    <t xml:space="preserve">Actual rentals paid by tenants </t>
  </si>
  <si>
    <t>he0412</t>
  </si>
  <si>
    <t xml:space="preserve">Other actual rentals </t>
  </si>
  <si>
    <t>he043</t>
  </si>
  <si>
    <t>Maintenance and repair of the dwelling</t>
  </si>
  <si>
    <t>he0431</t>
  </si>
  <si>
    <t xml:space="preserve">Materials for the maintenance and repair of the dwelling </t>
  </si>
  <si>
    <t>he0432</t>
  </si>
  <si>
    <t xml:space="preserve">Services for the maintenance and repair of the dwelling </t>
  </si>
  <si>
    <t>he044</t>
  </si>
  <si>
    <t>Water supply and miscellaneous services relating to the dwelling</t>
  </si>
  <si>
    <t>he0441</t>
  </si>
  <si>
    <t xml:space="preserve">Water supply </t>
  </si>
  <si>
    <t>he0442</t>
  </si>
  <si>
    <t xml:space="preserve">Refuse collection </t>
  </si>
  <si>
    <t>he0444</t>
  </si>
  <si>
    <t xml:space="preserve">Other services relating to the dwelling </t>
  </si>
  <si>
    <t>he045</t>
  </si>
  <si>
    <t>Electricity, gas and other fuels</t>
  </si>
  <si>
    <t>he0451</t>
  </si>
  <si>
    <t xml:space="preserve">Electricity </t>
  </si>
  <si>
    <t>he0452</t>
  </si>
  <si>
    <t xml:space="preserve">Gas </t>
  </si>
  <si>
    <t>he0453</t>
  </si>
  <si>
    <t xml:space="preserve">Liquid fuels </t>
  </si>
  <si>
    <t>he0454</t>
  </si>
  <si>
    <t xml:space="preserve">Solid fuels </t>
  </si>
  <si>
    <t>he0455</t>
  </si>
  <si>
    <t xml:space="preserve">Heat energy </t>
  </si>
  <si>
    <t>he05</t>
  </si>
  <si>
    <t>Furnishings, household equipment and routine maintenance of the house</t>
  </si>
  <si>
    <t>he051</t>
  </si>
  <si>
    <t>Furniture and furnishings, carpets and other floor coverings</t>
  </si>
  <si>
    <t>he0511</t>
  </si>
  <si>
    <t xml:space="preserve">Furniture and furnishings </t>
  </si>
  <si>
    <t>he0512</t>
  </si>
  <si>
    <t xml:space="preserve">Carpets and other floor coverings </t>
  </si>
  <si>
    <t>he0513</t>
  </si>
  <si>
    <t xml:space="preserve">Repair of furniture, furnishings and floor coverings </t>
  </si>
  <si>
    <t>he052</t>
  </si>
  <si>
    <t>Household textiles</t>
  </si>
  <si>
    <t>he0521</t>
  </si>
  <si>
    <t xml:space="preserve">Household textiles </t>
  </si>
  <si>
    <t>he053</t>
  </si>
  <si>
    <t>Household appliances</t>
  </si>
  <si>
    <t>he0531</t>
  </si>
  <si>
    <t xml:space="preserve">Major household appliances whether or not electrical </t>
  </si>
  <si>
    <t>he0532</t>
  </si>
  <si>
    <t xml:space="preserve">Small electrical household appliances </t>
  </si>
  <si>
    <t>he0533</t>
  </si>
  <si>
    <t xml:space="preserve">Repair of household appliances </t>
  </si>
  <si>
    <t>he054</t>
  </si>
  <si>
    <t>Glassware, tableware and household utensils</t>
  </si>
  <si>
    <t>he0541</t>
  </si>
  <si>
    <t xml:space="preserve">Glassware, tableware and household utensils </t>
  </si>
  <si>
    <t>he055</t>
  </si>
  <si>
    <t>Tools and equipment for house and garden</t>
  </si>
  <si>
    <t>he0551</t>
  </si>
  <si>
    <t xml:space="preserve">Major tools and equipment </t>
  </si>
  <si>
    <t>he0552</t>
  </si>
  <si>
    <t xml:space="preserve">Small tools and miscellaneous accessories </t>
  </si>
  <si>
    <t>he056</t>
  </si>
  <si>
    <t>Goods and services for routine household maintenance</t>
  </si>
  <si>
    <t>he0561</t>
  </si>
  <si>
    <t xml:space="preserve">Non durable household goods </t>
  </si>
  <si>
    <t>he0562</t>
  </si>
  <si>
    <t xml:space="preserve">Domestic services and household services </t>
  </si>
  <si>
    <t>he06</t>
  </si>
  <si>
    <t>Health</t>
  </si>
  <si>
    <t>he061</t>
  </si>
  <si>
    <t>Medical products, appliances and equipment</t>
  </si>
  <si>
    <t>he0611</t>
  </si>
  <si>
    <t xml:space="preserve">Pharmaceutical products </t>
  </si>
  <si>
    <t>he0612</t>
  </si>
  <si>
    <t xml:space="preserve">Other medical products </t>
  </si>
  <si>
    <t>he0613</t>
  </si>
  <si>
    <t xml:space="preserve">Therapeutic appliances and equipment </t>
  </si>
  <si>
    <t>he062</t>
  </si>
  <si>
    <t>Out-patient services</t>
  </si>
  <si>
    <t>he0621</t>
  </si>
  <si>
    <t xml:space="preserve">Medical Services </t>
  </si>
  <si>
    <t>he0622</t>
  </si>
  <si>
    <t xml:space="preserve">Dental services </t>
  </si>
  <si>
    <t>he0623</t>
  </si>
  <si>
    <t xml:space="preserve">Paramedical services </t>
  </si>
  <si>
    <t>he063</t>
  </si>
  <si>
    <t>Hospital services</t>
  </si>
  <si>
    <t>he07</t>
  </si>
  <si>
    <t>Transport</t>
  </si>
  <si>
    <t>he071</t>
  </si>
  <si>
    <t>Purchase of vehicles</t>
  </si>
  <si>
    <t>he0711</t>
  </si>
  <si>
    <t xml:space="preserve">Motor-cars </t>
  </si>
  <si>
    <t>he0712</t>
  </si>
  <si>
    <t xml:space="preserve">Motor-cycles </t>
  </si>
  <si>
    <t>he0713</t>
  </si>
  <si>
    <t xml:space="preserve">Bicycles </t>
  </si>
  <si>
    <t>he072</t>
  </si>
  <si>
    <t>Operation of personal transport equipment</t>
  </si>
  <si>
    <t>he0721</t>
  </si>
  <si>
    <t xml:space="preserve">Spare parts and accessories </t>
  </si>
  <si>
    <t>he0722</t>
  </si>
  <si>
    <t xml:space="preserve">Fuels and lubricants </t>
  </si>
  <si>
    <t>he0723</t>
  </si>
  <si>
    <t xml:space="preserve">Maintenance and repair of personal transport equipment </t>
  </si>
  <si>
    <t>he0724</t>
  </si>
  <si>
    <t xml:space="preserve">Other services in respect of personal transport equipment </t>
  </si>
  <si>
    <t>he073</t>
  </si>
  <si>
    <t>Transport services</t>
  </si>
  <si>
    <t>he0731</t>
  </si>
  <si>
    <t xml:space="preserve">Passenger transport by railway </t>
  </si>
  <si>
    <t>he0732</t>
  </si>
  <si>
    <t xml:space="preserve">Passenger transport by road </t>
  </si>
  <si>
    <t>he0733</t>
  </si>
  <si>
    <t xml:space="preserve">Passenger transport by air </t>
  </si>
  <si>
    <t>he0734</t>
  </si>
  <si>
    <t xml:space="preserve">Passenger transport by sea and inland waterway </t>
  </si>
  <si>
    <t>he0736</t>
  </si>
  <si>
    <t xml:space="preserve">Other purchased transport services </t>
  </si>
  <si>
    <t>he08</t>
  </si>
  <si>
    <t>he081</t>
  </si>
  <si>
    <t>Postal services</t>
  </si>
  <si>
    <t>he0811</t>
  </si>
  <si>
    <t>he082</t>
  </si>
  <si>
    <t>Telephone and telefax equipment</t>
  </si>
  <si>
    <t>he0821</t>
  </si>
  <si>
    <t>he083</t>
  </si>
  <si>
    <t>Telephone and telefax services</t>
  </si>
  <si>
    <t>he0831</t>
  </si>
  <si>
    <t>he09</t>
  </si>
  <si>
    <t>Recreation and culture</t>
  </si>
  <si>
    <t>he091</t>
  </si>
  <si>
    <t>Audio-visual, photographic and information processing equipment</t>
  </si>
  <si>
    <t>he0911</t>
  </si>
  <si>
    <t xml:space="preserve">Equipment for the reception, recording and reproduction of sound and pictures </t>
  </si>
  <si>
    <t>he0912</t>
  </si>
  <si>
    <t xml:space="preserve">Photographic and cinematographic equipment and optical instruments </t>
  </si>
  <si>
    <t>he0913</t>
  </si>
  <si>
    <t xml:space="preserve">Information processing equipment </t>
  </si>
  <si>
    <t>he0914</t>
  </si>
  <si>
    <t xml:space="preserve">Recording media </t>
  </si>
  <si>
    <t>he0915</t>
  </si>
  <si>
    <t xml:space="preserve">Repair of audio-visual, photographic and information processing equipment </t>
  </si>
  <si>
    <t>he092</t>
  </si>
  <si>
    <t>Other major durables for recreation and culture</t>
  </si>
  <si>
    <t>he0921</t>
  </si>
  <si>
    <t xml:space="preserve">Major durables for outdoor recreation </t>
  </si>
  <si>
    <t>he0922</t>
  </si>
  <si>
    <t xml:space="preserve">Musical instruments and majors durables for indoor recreation </t>
  </si>
  <si>
    <t>he0923</t>
  </si>
  <si>
    <t xml:space="preserve">Maintenance and repair of other major durables for recreation and culture </t>
  </si>
  <si>
    <t>he093</t>
  </si>
  <si>
    <t>Other recreational items and equipment, gardens and pets</t>
  </si>
  <si>
    <t>he0931</t>
  </si>
  <si>
    <t xml:space="preserve">Games, toys and hobbies </t>
  </si>
  <si>
    <t>he0932</t>
  </si>
  <si>
    <t xml:space="preserve">Equipment for sport, camping and open air recreation </t>
  </si>
  <si>
    <t>he0933</t>
  </si>
  <si>
    <t xml:space="preserve">Gardens, plants and flowers </t>
  </si>
  <si>
    <t>he0934</t>
  </si>
  <si>
    <t xml:space="preserve">Pets and related products </t>
  </si>
  <si>
    <t>he0935</t>
  </si>
  <si>
    <t xml:space="preserve">Veterinary and other services for pets </t>
  </si>
  <si>
    <t>he094</t>
  </si>
  <si>
    <t>Recreational and cultural services</t>
  </si>
  <si>
    <t>he0941</t>
  </si>
  <si>
    <t xml:space="preserve">Recreational and sporting services </t>
  </si>
  <si>
    <t>he0942</t>
  </si>
  <si>
    <t xml:space="preserve">Cultural services </t>
  </si>
  <si>
    <t>he0943</t>
  </si>
  <si>
    <t xml:space="preserve">Games of chance </t>
  </si>
  <si>
    <t>he095</t>
  </si>
  <si>
    <t>Newspapers, books and stationery</t>
  </si>
  <si>
    <t>he0951</t>
  </si>
  <si>
    <t xml:space="preserve">Books </t>
  </si>
  <si>
    <t>he0952</t>
  </si>
  <si>
    <t xml:space="preserve">Newspapers and periodicals </t>
  </si>
  <si>
    <t>he0953</t>
  </si>
  <si>
    <t xml:space="preserve">Miscellaneous printed matter </t>
  </si>
  <si>
    <t>he0954</t>
  </si>
  <si>
    <t xml:space="preserve">Stationery and drawing materials </t>
  </si>
  <si>
    <t>he096</t>
  </si>
  <si>
    <t>Package holidays</t>
  </si>
  <si>
    <t>he0960</t>
  </si>
  <si>
    <t>he10</t>
  </si>
  <si>
    <t>Education</t>
  </si>
  <si>
    <t>he101</t>
  </si>
  <si>
    <t>Pre primary and primary education</t>
  </si>
  <si>
    <t>he1011</t>
  </si>
  <si>
    <t xml:space="preserve">Pre primary and primary education </t>
  </si>
  <si>
    <t>he102</t>
  </si>
  <si>
    <t>Secondary education</t>
  </si>
  <si>
    <t>he1021</t>
  </si>
  <si>
    <t xml:space="preserve">Secondary education </t>
  </si>
  <si>
    <t>he103</t>
  </si>
  <si>
    <t>Post-secondary non-tertiary education</t>
  </si>
  <si>
    <t>he1031</t>
  </si>
  <si>
    <t xml:space="preserve">Post-secondary non-tertiary education </t>
  </si>
  <si>
    <t>he104</t>
  </si>
  <si>
    <t>Tertiary education</t>
  </si>
  <si>
    <t>he1041</t>
  </si>
  <si>
    <t xml:space="preserve">Tertiary education </t>
  </si>
  <si>
    <t>he105</t>
  </si>
  <si>
    <t>Education not definable by level</t>
  </si>
  <si>
    <t>he1051</t>
  </si>
  <si>
    <t xml:space="preserve">Education not definable by level </t>
  </si>
  <si>
    <t>he11</t>
  </si>
  <si>
    <t>Restaurants and hotels</t>
  </si>
  <si>
    <t>he111</t>
  </si>
  <si>
    <t>Catering services</t>
  </si>
  <si>
    <t>he1111</t>
  </si>
  <si>
    <t>Restaurants, cafés and the like</t>
  </si>
  <si>
    <t>he1112</t>
  </si>
  <si>
    <t xml:space="preserve">Canteens </t>
  </si>
  <si>
    <t>he112</t>
  </si>
  <si>
    <t>Accommodation services</t>
  </si>
  <si>
    <t>he1121</t>
  </si>
  <si>
    <t xml:space="preserve">Accommodation services </t>
  </si>
  <si>
    <t>he12</t>
  </si>
  <si>
    <t>Miscellaneous goods and services</t>
  </si>
  <si>
    <t>he121</t>
  </si>
  <si>
    <t>Personal care</t>
  </si>
  <si>
    <t>he1211</t>
  </si>
  <si>
    <t xml:space="preserve">Hairdressing salons and personal grooming establishments </t>
  </si>
  <si>
    <t>he1212</t>
  </si>
  <si>
    <t xml:space="preserve">Electrical appliances for personal care </t>
  </si>
  <si>
    <t>he1213</t>
  </si>
  <si>
    <t xml:space="preserve">Other appliances, articles and products for personal care </t>
  </si>
  <si>
    <t>he123</t>
  </si>
  <si>
    <t>Personal effects</t>
  </si>
  <si>
    <t>he1231</t>
  </si>
  <si>
    <t xml:space="preserve">Jewellery, clocks and watches </t>
  </si>
  <si>
    <t>he1232</t>
  </si>
  <si>
    <t>Other personal effects</t>
  </si>
  <si>
    <t>he124</t>
  </si>
  <si>
    <t>Social protection</t>
  </si>
  <si>
    <t>he1241</t>
  </si>
  <si>
    <t xml:space="preserve">Social protection services </t>
  </si>
  <si>
    <t>he125</t>
  </si>
  <si>
    <t>he1252</t>
  </si>
  <si>
    <t xml:space="preserve">Insurance connected with the dwelling </t>
  </si>
  <si>
    <t>he1253</t>
  </si>
  <si>
    <t xml:space="preserve">Insurance connected with health </t>
  </si>
  <si>
    <t>he1254</t>
  </si>
  <si>
    <t xml:space="preserve">Insurance connected with transport </t>
  </si>
  <si>
    <t>he126</t>
  </si>
  <si>
    <t>Financial services</t>
  </si>
  <si>
    <t>he1262</t>
  </si>
  <si>
    <t xml:space="preserve">Financial services </t>
  </si>
  <si>
    <t>he127</t>
  </si>
  <si>
    <t>Other services</t>
  </si>
  <si>
    <t>he1271</t>
  </si>
  <si>
    <t xml:space="preserve">Other services </t>
  </si>
  <si>
    <t>"a"</t>
  </si>
  <si>
    <t>Consumption expenditure in cash</t>
  </si>
  <si>
    <t>"b"</t>
  </si>
  <si>
    <t>Consumption expenditure in kind</t>
  </si>
  <si>
    <t>"c"</t>
  </si>
  <si>
    <t xml:space="preserve">Total consumption expenditure </t>
  </si>
  <si>
    <t>Total consumption expenditure</t>
  </si>
  <si>
    <t>12.6.2</t>
  </si>
  <si>
    <t>65.1-2</t>
  </si>
  <si>
    <t>12.6.1</t>
  </si>
  <si>
    <t>12.5.5</t>
  </si>
  <si>
    <t>12.5.4</t>
  </si>
  <si>
    <t>12.5.3</t>
  </si>
  <si>
    <t>12.5.2</t>
  </si>
  <si>
    <t>12.5.1</t>
  </si>
  <si>
    <t>12.3.2</t>
  </si>
  <si>
    <t>25OTHER</t>
  </si>
  <si>
    <t>23OTHER</t>
  </si>
  <si>
    <t>12.3.1</t>
  </si>
  <si>
    <t>12.1.3</t>
  </si>
  <si>
    <t>12.1.2</t>
  </si>
  <si>
    <t>12.1.1</t>
  </si>
  <si>
    <t>68.1-2</t>
  </si>
  <si>
    <t>11.1.2</t>
  </si>
  <si>
    <t>11.1.1</t>
  </si>
  <si>
    <t>09.5.4</t>
  </si>
  <si>
    <t>09.5.3</t>
  </si>
  <si>
    <t>09.5.2</t>
  </si>
  <si>
    <t>09.5.1</t>
  </si>
  <si>
    <t>09.4.3</t>
  </si>
  <si>
    <t>09.4.2</t>
  </si>
  <si>
    <t>09.4.1</t>
  </si>
  <si>
    <t>09.3.5</t>
  </si>
  <si>
    <t>09.3.4</t>
  </si>
  <si>
    <t>20C</t>
  </si>
  <si>
    <t>09.3.3</t>
  </si>
  <si>
    <t>20A</t>
  </si>
  <si>
    <t>09.3.2</t>
  </si>
  <si>
    <t>09.3.1</t>
  </si>
  <si>
    <t>09.2.3</t>
  </si>
  <si>
    <t>09.2.2</t>
  </si>
  <si>
    <t>30OTHER</t>
  </si>
  <si>
    <t>09.2.1</t>
  </si>
  <si>
    <t>09.1.5</t>
  </si>
  <si>
    <t>09.1.4</t>
  </si>
  <si>
    <t>09.1.3</t>
  </si>
  <si>
    <t>09.1.2</t>
  </si>
  <si>
    <t>09.1.1</t>
  </si>
  <si>
    <t>07.3.6</t>
  </si>
  <si>
    <t>49.3-5</t>
  </si>
  <si>
    <t>07.3.4</t>
  </si>
  <si>
    <t>07.3.3</t>
  </si>
  <si>
    <t>07.3.2</t>
  </si>
  <si>
    <t>07.3.1</t>
  </si>
  <si>
    <t>49.1-2</t>
  </si>
  <si>
    <t>07.2.4</t>
  </si>
  <si>
    <t>07.2.3</t>
  </si>
  <si>
    <t>07.2.2</t>
  </si>
  <si>
    <t>07.2.1</t>
  </si>
  <si>
    <t>07.1.3</t>
  </si>
  <si>
    <t>07.1.2</t>
  </si>
  <si>
    <t>07.1.1</t>
  </si>
  <si>
    <t>06.2.3</t>
  </si>
  <si>
    <t>06.2.2</t>
  </si>
  <si>
    <t>06.2.1</t>
  </si>
  <si>
    <t>06.1.3</t>
  </si>
  <si>
    <t>06.1.2</t>
  </si>
  <si>
    <t>06.1.1</t>
  </si>
  <si>
    <t>05.6.2</t>
  </si>
  <si>
    <t>05.6.1</t>
  </si>
  <si>
    <t>05.5.2</t>
  </si>
  <si>
    <t>05.5.1</t>
  </si>
  <si>
    <t>05.3.3</t>
  </si>
  <si>
    <t>05.3.2</t>
  </si>
  <si>
    <t>05.3.1</t>
  </si>
  <si>
    <t>05.1.3</t>
  </si>
  <si>
    <t>05.1.2</t>
  </si>
  <si>
    <t>05.1.1</t>
  </si>
  <si>
    <t>35.2-3</t>
  </si>
  <si>
    <t>04.5.5</t>
  </si>
  <si>
    <t>04.5.4</t>
  </si>
  <si>
    <t>04.5.3</t>
  </si>
  <si>
    <t>04.5.2</t>
  </si>
  <si>
    <t>04.5.1</t>
  </si>
  <si>
    <t>04.4.4</t>
  </si>
  <si>
    <t>04.4.3</t>
  </si>
  <si>
    <t>04.4.2</t>
  </si>
  <si>
    <t>04.4.1</t>
  </si>
  <si>
    <t>04.3.2</t>
  </si>
  <si>
    <t>04.3.1</t>
  </si>
  <si>
    <t>24.4-5</t>
  </si>
  <si>
    <t>23.5-6</t>
  </si>
  <si>
    <t>04.2.2</t>
  </si>
  <si>
    <t>68.2IMP</t>
  </si>
  <si>
    <t>04.2.1</t>
  </si>
  <si>
    <t>04.1.2</t>
  </si>
  <si>
    <t>04.1.1</t>
  </si>
  <si>
    <t>03.2.2</t>
  </si>
  <si>
    <t>03.2.1</t>
  </si>
  <si>
    <t>03.1.4</t>
  </si>
  <si>
    <t>03.1.3</t>
  </si>
  <si>
    <t>03.1.2</t>
  </si>
  <si>
    <t>03.1.1</t>
  </si>
  <si>
    <t>11.01-6</t>
  </si>
  <si>
    <t>02.1.3</t>
  </si>
  <si>
    <t>02.1.2</t>
  </si>
  <si>
    <t>02.1.1</t>
  </si>
  <si>
    <t>01.2.2</t>
  </si>
  <si>
    <t>10.2-3</t>
  </si>
  <si>
    <t>01.2.1</t>
  </si>
  <si>
    <t>01.1.9</t>
  </si>
  <si>
    <t>01.1.8</t>
  </si>
  <si>
    <t>01.1.7</t>
  </si>
  <si>
    <t>01.1.6</t>
  </si>
  <si>
    <t>01.1.5</t>
  </si>
  <si>
    <t>01.1.4</t>
  </si>
  <si>
    <t>01.1.3</t>
  </si>
  <si>
    <t>01.1.2</t>
  </si>
  <si>
    <t>01.1.1</t>
  </si>
  <si>
    <t>Proportion of CPA in each COICOP</t>
  </si>
  <si>
    <t>CPA Weight in COICOP</t>
  </si>
  <si>
    <t>CPA</t>
  </si>
  <si>
    <t>COICOP</t>
  </si>
  <si>
    <t>Basic converter and totals</t>
  </si>
  <si>
    <t>Converter - CPA to COICOP</t>
  </si>
  <si>
    <t>EUR_HE22</t>
  </si>
  <si>
    <t>EUR_HE23</t>
  </si>
  <si>
    <t>EUR_HE52</t>
  </si>
  <si>
    <t>EUR_HE54</t>
  </si>
  <si>
    <t>EUR_HE63</t>
  </si>
  <si>
    <t>EUR_HE81</t>
  </si>
  <si>
    <t>EUR_HE82</t>
  </si>
  <si>
    <t>EUR_HE83</t>
  </si>
  <si>
    <t>EUR_HE96</t>
  </si>
  <si>
    <t>EUR_HE1251</t>
  </si>
  <si>
    <t>EUR_HE1261</t>
  </si>
  <si>
    <t>COL</t>
  </si>
  <si>
    <t>CHM</t>
  </si>
  <si>
    <t>IRS</t>
  </si>
  <si>
    <t>MAC</t>
  </si>
  <si>
    <t>FOT</t>
  </si>
  <si>
    <t>ROI</t>
  </si>
  <si>
    <t>BUI</t>
  </si>
  <si>
    <t>TRN</t>
  </si>
  <si>
    <t>AGR</t>
  </si>
  <si>
    <t>SER</t>
  </si>
  <si>
    <r>
      <rPr>
        <sz val="8"/>
        <color indexed="8"/>
        <rFont val="SegoeUI"/>
      </rPr>
      <t>As specified in COFOG 10.1.1 to 10.5.0 and 10.7.0. Corresponds to (12.4.0) and (13.5.0).</t>
    </r>
  </si>
  <si>
    <r>
      <rPr>
        <sz val="8"/>
        <color indexed="8"/>
        <rFont val="SegoeUI"/>
      </rPr>
      <t>Kaip nurodyta COFOG dalose nuo 10.1.1. iki 10.5.0 ir 10.7.0. Atitinka (12.4.0) ir (13.5.0).</t>
    </r>
  </si>
  <si>
    <r>
      <rPr>
        <sz val="8"/>
        <color indexed="8"/>
        <rFont val="SegoeUI"/>
      </rPr>
      <t>Social protection (S)</t>
    </r>
  </si>
  <si>
    <r>
      <rPr>
        <sz val="8"/>
        <color indexed="8"/>
        <rFont val="SegoeUI"/>
      </rPr>
      <t>Socialinės apsaugos paslaugos (S)</t>
    </r>
  </si>
  <si>
    <t>Class</t>
  </si>
  <si>
    <t>Klasė</t>
  </si>
  <si>
    <t>3</t>
  </si>
  <si>
    <t>14.5.0</t>
  </si>
  <si>
    <t>229</t>
  </si>
  <si>
    <r>
      <rPr>
        <sz val="8"/>
        <color indexed="8"/>
        <rFont val="SegoeUI"/>
      </rPr>
      <t>The same function is covered under COFOG Groups 10.1 to 10.5 and Group 10.7. This group corresponds to Group 12.4 (individual consumption expenditure of households on social protection) and Group 13.5 (individual consumption expenditure of NPISHs on social protection).</t>
    </r>
  </si>
  <si>
    <r>
      <rPr>
        <sz val="8"/>
        <color indexed="8"/>
        <rFont val="SegoeUI"/>
      </rPr>
      <t>Ši funkcija yra įtraukta ir į COFOG grupes nuo 10.1 iki 10.5 bei 10.7 grupę. Ši grupė atitinka 12.4 grupę (namų ūkių individualios vartojimo išlaidos socialinės apsaugos paslaugoms) ir 13.5 grupę (ne pelno institucijų individualaus vartojimo išlaidos socialinės apsaugos paslaugoms)</t>
    </r>
  </si>
  <si>
    <r>
      <rPr>
        <sz val="8"/>
        <color indexed="8"/>
        <rFont val="SegoeUI"/>
      </rPr>
      <t>SOCIAL PROTECTION</t>
    </r>
  </si>
  <si>
    <r>
      <rPr>
        <sz val="8"/>
        <color indexed="8"/>
        <rFont val="SegoeUI"/>
      </rPr>
      <t>SOCIALINĖ APSAUGA</t>
    </r>
  </si>
  <si>
    <t>Group</t>
  </si>
  <si>
    <t>Grupė</t>
  </si>
  <si>
    <t>2</t>
  </si>
  <si>
    <t>14.5</t>
  </si>
  <si>
    <t>228</t>
  </si>
  <si>
    <r>
      <rPr>
        <sz val="8"/>
        <color indexed="8"/>
        <rFont val="SegoeUI"/>
      </rPr>
      <t>- As specified in COFOG 09.6.0.</t>
    </r>
  </si>
  <si>
    <r>
      <rPr>
        <sz val="8"/>
        <color indexed="8"/>
        <rFont val="SegoeUI"/>
      </rPr>
      <t>- Kaip nurodyta COFOG 09.6.0 daloje.</t>
    </r>
  </si>
  <si>
    <r>
      <rPr>
        <sz val="8"/>
        <color indexed="8"/>
        <rFont val="SegoeUI"/>
      </rPr>
      <t>Subsidiary services to education (S)</t>
    </r>
  </si>
  <si>
    <r>
      <rPr>
        <sz val="8"/>
        <color indexed="8"/>
        <rFont val="SegoeUI"/>
      </rPr>
      <t>Papildomos paslaugos švietimo sistemai (S)</t>
    </r>
  </si>
  <si>
    <t>14.4.6</t>
  </si>
  <si>
    <t>227</t>
  </si>
  <si>
    <r>
      <rPr>
        <sz val="8"/>
        <color indexed="8"/>
        <rFont val="SegoeUI"/>
      </rPr>
      <t>- As specified in COFOG 09.5.0. Corresponds to (10.5.0) and (13.4.5).</t>
    </r>
  </si>
  <si>
    <r>
      <rPr>
        <sz val="8"/>
        <color indexed="8"/>
        <rFont val="SegoeUI"/>
      </rPr>
      <t>- Kaip nurodyta COFOG 09.5.0 daloje. Atitinka (10.5.0) ir (13.4.5).</t>
    </r>
  </si>
  <si>
    <r>
      <rPr>
        <sz val="8"/>
        <color indexed="8"/>
        <rFont val="SegoeUI"/>
      </rPr>
      <t>Education not definable by level (S)</t>
    </r>
  </si>
  <si>
    <r>
      <rPr>
        <sz val="8"/>
        <color indexed="8"/>
        <rFont val="SegoeUI"/>
      </rPr>
      <t>Švietimo paslaugos, neskaidomos pagal lygmenis (S)</t>
    </r>
  </si>
  <si>
    <t>14.4.5</t>
  </si>
  <si>
    <t>226</t>
  </si>
  <si>
    <r>
      <rPr>
        <sz val="8"/>
        <color indexed="8"/>
        <rFont val="SegoeUI"/>
      </rPr>
      <t>- As specified in COFOG 09.4.1 and 09.4.2. Corresponds to (10.4.0) and (13.4.4).</t>
    </r>
  </si>
  <si>
    <r>
      <rPr>
        <sz val="8"/>
        <color indexed="8"/>
        <rFont val="SegoeUI"/>
      </rPr>
      <t>- Kaip nurodyta COFOG 09.4.1 ir 09.4.2 dalose. Atitinka (10.4.0) ir (13.4.4).</t>
    </r>
  </si>
  <si>
    <r>
      <rPr>
        <sz val="8"/>
        <color indexed="8"/>
        <rFont val="SegoeUI"/>
      </rPr>
      <t>Tertiary education (S)</t>
    </r>
  </si>
  <si>
    <r>
      <rPr>
        <sz val="8"/>
        <color indexed="8"/>
        <rFont val="SegoeUI"/>
      </rPr>
      <t>Aukštasis mokslas (S)</t>
    </r>
  </si>
  <si>
    <t>14.4.4</t>
  </si>
  <si>
    <t>225</t>
  </si>
  <si>
    <r>
      <rPr>
        <sz val="8"/>
        <color indexed="8"/>
        <rFont val="SegoeUI"/>
      </rPr>
      <t>- As specified in COFOG 09.3.0. Corresponds to (10.3.0) and (13.4.3).</t>
    </r>
  </si>
  <si>
    <r>
      <rPr>
        <sz val="8"/>
        <color indexed="8"/>
        <rFont val="SegoeUI"/>
      </rPr>
      <t>- Kaip nurodyta COFOG 09.3.0 daloje. Atitinka (10.3.0) ir (13.4.3).</t>
    </r>
  </si>
  <si>
    <r>
      <rPr>
        <sz val="8"/>
        <color indexed="8"/>
        <rFont val="SegoeUI"/>
      </rPr>
      <t>Post-secondary non-tertiary education (S)</t>
    </r>
  </si>
  <si>
    <r>
      <rPr>
        <sz val="8"/>
        <color indexed="8"/>
        <rFont val="SegoeUI"/>
      </rPr>
      <t>Aukštojo mokslo laipsnio nesuteikiantis mokymas, baigus vidurinį mokymą (poantrinis ne tretinis) (S)</t>
    </r>
  </si>
  <si>
    <t>14.4.3</t>
  </si>
  <si>
    <t>224</t>
  </si>
  <si>
    <r>
      <rPr>
        <sz val="8"/>
        <color indexed="8"/>
        <rFont val="SegoeUI"/>
      </rPr>
      <t>- As specified in COFOG 09.2.1 and 09.2.2. Corresponds to (10.2.0) and (13.4.2).</t>
    </r>
  </si>
  <si>
    <r>
      <rPr>
        <sz val="8"/>
        <color indexed="8"/>
        <rFont val="SegoeUI"/>
      </rPr>
      <t>- Kaip nurodyta COFOG 09.2.1 ir 09.2.2 dalose. Atitinka (10.2.0) ir (13.4.2).</t>
    </r>
  </si>
  <si>
    <r>
      <rPr>
        <sz val="8"/>
        <color indexed="8"/>
        <rFont val="SegoeUI"/>
      </rPr>
      <t>Secondary education (S)</t>
    </r>
  </si>
  <si>
    <r>
      <rPr>
        <sz val="8"/>
        <color indexed="8"/>
        <rFont val="SegoeUI"/>
      </rPr>
      <t>Vidurinis mokymas (S)</t>
    </r>
  </si>
  <si>
    <t>14.4.2</t>
  </si>
  <si>
    <t>223</t>
  </si>
  <si>
    <r>
      <rPr>
        <sz val="8"/>
        <color indexed="8"/>
        <rFont val="SegoeUI"/>
      </rPr>
      <t>- As specified in COFOG 09.1.1 and 09.1.2. Corresponds to (10.1.0) and (13.4.1).</t>
    </r>
  </si>
  <si>
    <r>
      <rPr>
        <sz val="8"/>
        <color indexed="8"/>
        <rFont val="SegoeUI"/>
      </rPr>
      <t>- Kaip nurodyta COFOG 09.1.1 ir 09.1.2 dalose. Atitinka (10.1.0) ir (13.4.1).</t>
    </r>
  </si>
  <si>
    <r>
      <rPr>
        <sz val="8"/>
        <color indexed="8"/>
        <rFont val="SegoeUI"/>
      </rPr>
      <t>Pre-primary and primary education (S)</t>
    </r>
  </si>
  <si>
    <r>
      <rPr>
        <sz val="8"/>
        <color indexed="8"/>
        <rFont val="SegoeUI"/>
      </rPr>
      <t>Ikimokyklinis ir pradinis mokymas</t>
    </r>
  </si>
  <si>
    <t>14.4.1</t>
  </si>
  <si>
    <t>222</t>
  </si>
  <si>
    <r>
      <rPr>
        <sz val="8"/>
        <color indexed="8"/>
        <rFont val="SegoeUI"/>
      </rPr>
      <t>The same function is covered under COFOG Groups 09.1 to 09.5. This group corresponds to Division 10 (individual consumption expenditure of households on education), Group 13.4 (individual consumption expenditure of NPISHs on education).</t>
    </r>
  </si>
  <si>
    <r>
      <rPr>
        <sz val="8"/>
        <color indexed="8"/>
        <rFont val="SegoeUI"/>
      </rPr>
      <t>Ši funkcija klasifikuojama ir COFOG 09.1 bei 09.5 grupėse. Ši grupė atitinka 10 skyrių (namų ūkių individualaus vartojimo išlaidos švietimui) ir 13.4 grupę (ne pelno institucijų individualaus vartojimo išlaidos švietimui).</t>
    </r>
  </si>
  <si>
    <r>
      <rPr>
        <sz val="8"/>
        <color indexed="8"/>
        <rFont val="SegoeUI"/>
      </rPr>
      <t>EDUCATION</t>
    </r>
  </si>
  <si>
    <r>
      <rPr>
        <sz val="8"/>
        <color indexed="8"/>
        <rFont val="SegoeUI"/>
      </rPr>
      <t>ŠVIETIMAS</t>
    </r>
  </si>
  <si>
    <t>14.4</t>
  </si>
  <si>
    <t>221</t>
  </si>
  <si>
    <r>
      <rPr>
        <sz val="8"/>
        <color indexed="8"/>
        <rFont val="SegoeUI"/>
      </rPr>
      <t>- As specified in COFOG 08.2.0. Corresponds to (09.4.2) and (13.3.2).</t>
    </r>
  </si>
  <si>
    <r>
      <rPr>
        <sz val="8"/>
        <color indexed="8"/>
        <rFont val="SegoeUI"/>
      </rPr>
      <t>- Kaip nurodyta COFOG 08.2.0. Atitinka (09.4.2) ir (13.2.2).</t>
    </r>
  </si>
  <si>
    <r>
      <rPr>
        <sz val="8"/>
        <color indexed="8"/>
        <rFont val="SegoeUI"/>
      </rPr>
      <t>Cultural services (S)</t>
    </r>
  </si>
  <si>
    <r>
      <rPr>
        <sz val="8"/>
        <color indexed="8"/>
        <rFont val="SegoeUI"/>
      </rPr>
      <t>Kultūros paslaugos (S)</t>
    </r>
  </si>
  <si>
    <t>14.3.2</t>
  </si>
  <si>
    <t>220</t>
  </si>
  <si>
    <r>
      <rPr>
        <sz val="8"/>
        <color indexed="8"/>
        <rFont val="SegoeUI"/>
      </rPr>
      <t>- As specified in COFOG 08.1.0. Corresponds to (09.4.1) and (13.3.1).</t>
    </r>
  </si>
  <si>
    <r>
      <rPr>
        <sz val="8"/>
        <color indexed="8"/>
        <rFont val="SegoeUI"/>
      </rPr>
      <t>- Kaip nurodyta COFOG 08.1.0. Atitinka (09.4.1) ir (13.3.1).</t>
    </r>
  </si>
  <si>
    <r>
      <rPr>
        <sz val="8"/>
        <color indexed="8"/>
        <rFont val="SegoeUI"/>
      </rPr>
      <t>Recreational and sporting services (S)</t>
    </r>
  </si>
  <si>
    <r>
      <rPr>
        <sz val="8"/>
        <color indexed="8"/>
        <rFont val="SegoeUI"/>
      </rPr>
      <t>Poilsio ir sporto paslaugos (S)</t>
    </r>
  </si>
  <si>
    <t>14.3.1</t>
  </si>
  <si>
    <t>219</t>
  </si>
  <si>
    <r>
      <rPr>
        <sz val="8"/>
        <color indexed="8"/>
        <rFont val="SegoeUI"/>
      </rPr>
      <t>The same function is covered under COFOG Groups 08.1 and 08.2. This group corresponds to Group 09.4 (individual consumption expenditure of households on recreational and cultural services) and Group 13.3 (individual consumption expenditure of NPISHs on recreation and culture).</t>
    </r>
  </si>
  <si>
    <r>
      <rPr>
        <sz val="8"/>
        <color indexed="8"/>
        <rFont val="SegoeUI"/>
      </rPr>
      <t>Ši funkcija klasifikuojama ir COFOG 08.1 bei 08.2 grupėse. Ši grupė atitinka 09.4 grupę (namų ūkių individualaus vartojimo išlaidos poilsio ir kultūros paslaugoms) ir 13.3 grupę (ne pelno institucijų individualaus vartojimo išlaidos poilsio ir kultūros paslaugoms).</t>
    </r>
  </si>
  <si>
    <r>
      <rPr>
        <sz val="8"/>
        <color indexed="8"/>
        <rFont val="SegoeUI"/>
      </rPr>
      <t>RECREATION AND CULTURE</t>
    </r>
  </si>
  <si>
    <r>
      <rPr>
        <sz val="8"/>
        <color indexed="8"/>
        <rFont val="SegoeUI"/>
      </rPr>
      <t>POILSIS IR KULTŪRA</t>
    </r>
  </si>
  <si>
    <t>14.3</t>
  </si>
  <si>
    <t>218</t>
  </si>
  <si>
    <r>
      <rPr>
        <sz val="8"/>
        <color indexed="8"/>
        <rFont val="SegoeUI"/>
      </rPr>
      <t>- As specified in COFOG 07.4.0.</t>
    </r>
  </si>
  <si>
    <r>
      <rPr>
        <sz val="8"/>
        <color indexed="8"/>
        <rFont val="SegoeUI"/>
      </rPr>
      <t>- Kaip nurodyta COFOG 07.4.0.</t>
    </r>
  </si>
  <si>
    <r>
      <rPr>
        <sz val="8"/>
        <color indexed="8"/>
        <rFont val="SegoeUI"/>
      </rPr>
      <t>Public health services (S)</t>
    </r>
  </si>
  <si>
    <r>
      <rPr>
        <sz val="8"/>
        <color indexed="8"/>
        <rFont val="SegoeUI"/>
      </rPr>
      <t>Visuomenės sveikatos priežiūros paslaugos (S)</t>
    </r>
  </si>
  <si>
    <t>14.2.8</t>
  </si>
  <si>
    <t>217</t>
  </si>
  <si>
    <r>
      <rPr>
        <sz val="8"/>
        <color indexed="8"/>
        <rFont val="SegoeUI"/>
      </rPr>
      <t>- As specified in COFOG 07.3.1, 07.3.2, 07.3.3 and 07.3.4. Corresponds to (06.3.0) and (13.2.6).</t>
    </r>
  </si>
  <si>
    <r>
      <rPr>
        <sz val="8"/>
        <color indexed="8"/>
        <rFont val="SegoeUI"/>
      </rPr>
      <t>- Kaip nurodyta COFOG 07.3.1, 07.3.2, 07.3.3 ir 07.3.4. Atitinka (06.3.0) ir (13.2.6).</t>
    </r>
  </si>
  <si>
    <r>
      <rPr>
        <sz val="8"/>
        <color indexed="8"/>
        <rFont val="SegoeUI"/>
      </rPr>
      <t>Hospital services (S)</t>
    </r>
  </si>
  <si>
    <r>
      <rPr>
        <sz val="8"/>
        <color indexed="8"/>
        <rFont val="SegoeUI"/>
      </rPr>
      <t>Ligoninių paslaugos (S)</t>
    </r>
  </si>
  <si>
    <t>14.2.7</t>
  </si>
  <si>
    <t>216</t>
  </si>
  <si>
    <r>
      <rPr>
        <sz val="8"/>
        <color indexed="8"/>
        <rFont val="SegoeUI"/>
      </rPr>
      <t>- As specified in COFOG 07.2.4. Corresponds to (06.2.3) and (13.2.6).</t>
    </r>
  </si>
  <si>
    <r>
      <rPr>
        <sz val="8"/>
        <color indexed="8"/>
        <rFont val="SegoeUI"/>
      </rPr>
      <t>- Kaip nurodyta COFOG 07.2.4. Atitinka (06.2.3) ir (13.2.6).</t>
    </r>
  </si>
  <si>
    <r>
      <rPr>
        <sz val="8"/>
        <color indexed="8"/>
        <rFont val="SegoeUI"/>
      </rPr>
      <t>Out-patient paramedical services (S)</t>
    </r>
  </si>
  <si>
    <r>
      <rPr>
        <sz val="8"/>
        <color indexed="8"/>
        <rFont val="SegoeUI"/>
      </rPr>
      <t>Paramedicinos paslaugos ambulatoriniams pacientams (S)</t>
    </r>
  </si>
  <si>
    <t>14.2.6</t>
  </si>
  <si>
    <t>215</t>
  </si>
  <si>
    <r>
      <rPr>
        <sz val="8"/>
        <color indexed="8"/>
        <rFont val="SegoeUI"/>
      </rPr>
      <t>- As specified in COFOG 07.2.3. Corresponds to (06.2.2) and (13.2.5).</t>
    </r>
  </si>
  <si>
    <r>
      <rPr>
        <sz val="8"/>
        <color indexed="8"/>
        <rFont val="SegoeUI"/>
      </rPr>
      <t>- Kaip nurodyta COFOG 07.2.3. Atitinka (06.2.2) ir (13.2.5).</t>
    </r>
  </si>
  <si>
    <r>
      <rPr>
        <sz val="8"/>
        <color indexed="8"/>
        <rFont val="SegoeUI"/>
      </rPr>
      <t>Out-patient dental services (S)</t>
    </r>
  </si>
  <si>
    <r>
      <rPr>
        <sz val="8"/>
        <color indexed="8"/>
        <rFont val="SegoeUI"/>
      </rPr>
      <t>Odontologijos paslaugos ambulatoriniams pacientams (S)</t>
    </r>
  </si>
  <si>
    <t>14.2.5</t>
  </si>
  <si>
    <t>214</t>
  </si>
  <si>
    <r>
      <rPr>
        <sz val="8"/>
        <color indexed="8"/>
        <rFont val="SegoeUI"/>
      </rPr>
      <t>- As specified in COFOG 07.2.1 and 07.2.2. Corresponds to (06.2.1) and (13.2.4).</t>
    </r>
  </si>
  <si>
    <r>
      <rPr>
        <sz val="8"/>
        <color indexed="8"/>
        <rFont val="SegoeUI"/>
      </rPr>
      <t>- Kaip nurodyta COFOG 07.2.1 ir 07.2.2. Atitinka (06.2.1) ir (13.2.4).</t>
    </r>
  </si>
  <si>
    <r>
      <rPr>
        <sz val="8"/>
        <color indexed="8"/>
        <rFont val="SegoeUI"/>
      </rPr>
      <t>Out-patient medical services (S)</t>
    </r>
  </si>
  <si>
    <r>
      <rPr>
        <sz val="8"/>
        <color indexed="8"/>
        <rFont val="SegoeUI"/>
      </rPr>
      <t>Medicinos paslaugos ambulatoriniams pacientams (S)</t>
    </r>
  </si>
  <si>
    <t>14.2.4</t>
  </si>
  <si>
    <t>213</t>
  </si>
  <si>
    <r>
      <rPr>
        <sz val="8"/>
        <color indexed="8"/>
        <rFont val="SegoeUI"/>
      </rPr>
      <t>- As specified in COFOG 07.1.3. Corresponds to (06.1.3) and (13.2.3).</t>
    </r>
  </si>
  <si>
    <r>
      <rPr>
        <sz val="8"/>
        <color indexed="8"/>
        <rFont val="SegoeUI"/>
      </rPr>
      <t>- Kaip nurodyta COFOG 07.1.3. Atitinka (06.1.3) ir (13.2.3).</t>
    </r>
  </si>
  <si>
    <r>
      <rPr>
        <sz val="8"/>
        <color indexed="8"/>
        <rFont val="SegoeUI"/>
      </rPr>
      <t>Therapeutic appliances and equipment (D)</t>
    </r>
  </si>
  <si>
    <r>
      <rPr>
        <sz val="8"/>
        <color indexed="8"/>
        <rFont val="SegoeUI"/>
      </rPr>
      <t>Terapiniai aparatai ir įranga (D)</t>
    </r>
  </si>
  <si>
    <t>14.2.3</t>
  </si>
  <si>
    <t>212</t>
  </si>
  <si>
    <r>
      <rPr>
        <sz val="8"/>
        <color indexed="8"/>
        <rFont val="SegoeUI"/>
      </rPr>
      <t>- As specified in COFOG 07.1.2. Corresponds to (06.1.2) and (13.2.2).</t>
    </r>
  </si>
  <si>
    <r>
      <rPr>
        <sz val="8"/>
        <color indexed="8"/>
        <rFont val="SegoeUI"/>
      </rPr>
      <t>- Kaip nurodyta COFOG 07.1.2. Atitinka (06.1.2) ir (13.2.2).</t>
    </r>
  </si>
  <si>
    <r>
      <rPr>
        <sz val="8"/>
        <color indexed="8"/>
        <rFont val="SegoeUI"/>
      </rPr>
      <t>Other medical products (ND)</t>
    </r>
  </si>
  <si>
    <r>
      <rPr>
        <sz val="8"/>
        <color indexed="8"/>
        <rFont val="SegoeUI"/>
      </rPr>
      <t>Kiti medicinos gaminiai (ND)</t>
    </r>
  </si>
  <si>
    <t>14.2.2</t>
  </si>
  <si>
    <t>211</t>
  </si>
  <si>
    <r>
      <rPr>
        <sz val="8"/>
        <color indexed="8"/>
        <rFont val="SegoeUI"/>
      </rPr>
      <t>- As specified in COFOG 07.1.1. Corresponds to (06.1.1) and (13.2.1).</t>
    </r>
  </si>
  <si>
    <r>
      <rPr>
        <sz val="8"/>
        <color indexed="8"/>
        <rFont val="SegoeUI"/>
      </rPr>
      <t>- Kaip nurodyta COFOG 07.1.1. Atitinka (06.1.1) ir (13.2.1).</t>
    </r>
  </si>
  <si>
    <r>
      <rPr>
        <sz val="8"/>
        <color indexed="8"/>
        <rFont val="SegoeUI"/>
      </rPr>
      <t>Pharmaceutical products (ND)</t>
    </r>
  </si>
  <si>
    <r>
      <rPr>
        <sz val="8"/>
        <color indexed="8"/>
        <rFont val="SegoeUI"/>
      </rPr>
      <t>Farmacijos gaminiai (ND)</t>
    </r>
  </si>
  <si>
    <t>14.2.1</t>
  </si>
  <si>
    <t>210</t>
  </si>
  <si>
    <r>
      <rPr>
        <sz val="8"/>
        <color indexed="8"/>
        <rFont val="SegoeUI"/>
      </rPr>
      <t>The same function is covered under COFOG Groups 07.1 to 07.4. This group corresponds to Division 06 (individual consumption expenditure of households on health) and Group 13.2 (individual consumption expenditure of NPISHs on health).</t>
    </r>
  </si>
  <si>
    <r>
      <rPr>
        <sz val="8"/>
        <color indexed="8"/>
        <rFont val="SegoeUI"/>
      </rPr>
      <t>Ši funkcija klasifikuojama ir COFOG 07.1 bei 07.4 grupėse. Ši grupė atitinka 06 skyrių (namų ūkių individualaus vartojimo išlaidos sveikatos apsaugai) ir 13.2 grupę (ne pelno institucijų individualaus vartojimo išlaidos sveikatos apsaugai).</t>
    </r>
  </si>
  <si>
    <r>
      <rPr>
        <sz val="8"/>
        <color indexed="8"/>
        <rFont val="SegoeUI"/>
      </rPr>
      <t>HEALTH</t>
    </r>
  </si>
  <si>
    <r>
      <rPr>
        <sz val="8"/>
        <color indexed="8"/>
        <rFont val="SegoeUI"/>
      </rPr>
      <t>SVEIKATA</t>
    </r>
  </si>
  <si>
    <t>14.2</t>
  </si>
  <si>
    <t>209</t>
  </si>
  <si>
    <r>
      <rPr>
        <sz val="8"/>
        <color indexed="8"/>
        <rFont val="SegoeUI"/>
      </rPr>
      <t>- As specified in COFOG 10.6.0. Corresponds to (04.1.1) and (13.1.0).</t>
    </r>
  </si>
  <si>
    <r>
      <rPr>
        <sz val="8"/>
        <color indexed="8"/>
        <rFont val="SegoeUI"/>
      </rPr>
      <t>- Kaip nurodyta COFOG 10.6.0. Atitinka (04.1.1) ir (13.1.0).</t>
    </r>
  </si>
  <si>
    <r>
      <rPr>
        <sz val="8"/>
        <color indexed="8"/>
        <rFont val="SegoeUI"/>
      </rPr>
      <t>Housing (S)</t>
    </r>
  </si>
  <si>
    <r>
      <rPr>
        <sz val="8"/>
        <color indexed="8"/>
        <rFont val="SegoeUI"/>
      </rPr>
      <t>Būstas (S)</t>
    </r>
  </si>
  <si>
    <t>14.1.0</t>
  </si>
  <si>
    <t>208</t>
  </si>
  <si>
    <r>
      <rPr>
        <sz val="8"/>
        <color indexed="8"/>
        <rFont val="SegoeUI"/>
      </rPr>
      <t>The same function is covered under COFOG Group 10.6. This group corresponds to Group 04.1 (individual consumption expenditure of households on actual rentals for housing) and Group 13.1 (individual consumption expenditure of NPISHs on housing).</t>
    </r>
  </si>
  <si>
    <r>
      <rPr>
        <sz val="8"/>
        <color indexed="8"/>
        <rFont val="SegoeUI"/>
      </rPr>
      <t>Ši funkcija klasifikuojama ir COFOG 10.6 grupėje. Ši grupė atitinka 04.1 grupę (namų ūkių individualaus vartojimo išlaidos būsto nuomai) ir 13.1 grupę (ne pelno institucijų individualaus vartojimo išlaidos būstui).</t>
    </r>
  </si>
  <si>
    <r>
      <rPr>
        <sz val="8"/>
        <color indexed="8"/>
        <rFont val="SegoeUI"/>
      </rPr>
      <t>HOUSING</t>
    </r>
  </si>
  <si>
    <r>
      <rPr>
        <sz val="8"/>
        <color indexed="8"/>
        <rFont val="SegoeUI"/>
      </rPr>
      <t>BŪSTAS</t>
    </r>
  </si>
  <si>
    <t>14.1</t>
  </si>
  <si>
    <t>207</t>
  </si>
  <si>
    <t/>
  </si>
  <si>
    <r>
      <rPr>
        <sz val="8"/>
        <color indexed="8"/>
        <rFont val="SegoeUI"/>
      </rPr>
      <t>INDIVIDUAL CONSUMPTION EXPENDITURE OF GENERAL GOVERNMENT</t>
    </r>
  </si>
  <si>
    <r>
      <rPr>
        <sz val="8"/>
        <color indexed="8"/>
        <rFont val="SegoeUI"/>
      </rPr>
      <t>VALSTYBĖS DENGIAMOS INDIVIDUALAUS VARTOJIMO IŠLAIDOS</t>
    </r>
  </si>
  <si>
    <t>Division</t>
  </si>
  <si>
    <t>Skyrius</t>
  </si>
  <si>
    <t>1</t>
  </si>
  <si>
    <t>14.</t>
  </si>
  <si>
    <t>206</t>
  </si>
  <si>
    <r>
      <rPr>
        <sz val="8"/>
        <color indexed="8"/>
        <rFont val="SegoeUI"/>
      </rPr>
      <t>- As specified in COPNI 09.1.0 and 09.2.0.</t>
    </r>
  </si>
  <si>
    <r>
      <rPr>
        <sz val="8"/>
        <color indexed="8"/>
        <rFont val="SegoeUI"/>
      </rPr>
      <t>- Kaip nurodyta COPNI 09.1.0 ir 09.2.0.</t>
    </r>
  </si>
  <si>
    <r>
      <rPr>
        <sz val="8"/>
        <color indexed="8"/>
        <rFont val="SegoeUI"/>
      </rPr>
      <t>Services n.e.c. (S)</t>
    </r>
  </si>
  <si>
    <r>
      <rPr>
        <sz val="8"/>
        <color indexed="8"/>
        <rFont val="SegoeUI"/>
      </rPr>
      <t>Kitos, niekur kitur nepriskirtos paslaugos (S)</t>
    </r>
  </si>
  <si>
    <t>13.6.4</t>
  </si>
  <si>
    <t>205</t>
  </si>
  <si>
    <r>
      <rPr>
        <sz val="8"/>
        <color indexed="8"/>
        <rFont val="SegoeUI"/>
      </rPr>
      <t>- As specified in COPNI 08.1.0 and 08.2.0.</t>
    </r>
  </si>
  <si>
    <r>
      <rPr>
        <sz val="8"/>
        <color indexed="8"/>
        <rFont val="SegoeUI"/>
      </rPr>
      <t>- Kaip nurodyta COPNI 08.1.0 ir 08.2.0.</t>
    </r>
  </si>
  <si>
    <r>
      <rPr>
        <sz val="8"/>
        <color indexed="8"/>
        <rFont val="SegoeUI"/>
      </rPr>
      <t>Environment protection (S)</t>
    </r>
  </si>
  <si>
    <r>
      <rPr>
        <sz val="8"/>
        <color indexed="8"/>
        <rFont val="SegoeUI"/>
      </rPr>
      <t>Aplinkos apsaugos paslaugos (S)</t>
    </r>
  </si>
  <si>
    <t>13.6.3</t>
  </si>
  <si>
    <t>204</t>
  </si>
  <si>
    <r>
      <rPr>
        <sz val="8"/>
        <color indexed="8"/>
        <rFont val="SegoeUI"/>
      </rPr>
      <t>- As specified in COPNI 07.1.0, 07.2.0 and 07.3.0</t>
    </r>
  </si>
  <si>
    <r>
      <rPr>
        <sz val="8"/>
        <color indexed="8"/>
        <rFont val="SegoeUI"/>
      </rPr>
      <t>- Kaip nurodyta COPNI 07.1.0, 07.2.0 ir 07.3.0.</t>
    </r>
  </si>
  <si>
    <r>
      <rPr>
        <sz val="8"/>
        <color indexed="8"/>
        <rFont val="SegoeUI"/>
      </rPr>
      <t>Political parties, labour and professional organisations (S)</t>
    </r>
  </si>
  <si>
    <r>
      <rPr>
        <sz val="8"/>
        <color indexed="8"/>
        <rFont val="SegoeUI"/>
      </rPr>
      <t>Politinių partijų, darbo ir profesinių organizacijų paslaugos (S)</t>
    </r>
  </si>
  <si>
    <t>13.6.2</t>
  </si>
  <si>
    <t>203</t>
  </si>
  <si>
    <r>
      <rPr>
        <sz val="8"/>
        <color indexed="8"/>
        <rFont val="SegoeUI"/>
      </rPr>
      <t>- As specified in COPNI 06.0.0.</t>
    </r>
  </si>
  <si>
    <r>
      <rPr>
        <sz val="8"/>
        <color indexed="8"/>
        <rFont val="SegoeUI"/>
      </rPr>
      <t>- Kaip nurodyta COPNI 06.0.0.</t>
    </r>
  </si>
  <si>
    <r>
      <rPr>
        <sz val="8"/>
        <color indexed="8"/>
        <rFont val="SegoeUI"/>
      </rPr>
      <t>Religion (S)</t>
    </r>
  </si>
  <si>
    <r>
      <rPr>
        <sz val="8"/>
        <color indexed="8"/>
        <rFont val="SegoeUI"/>
      </rPr>
      <t>Religijos paslaugos (S)</t>
    </r>
  </si>
  <si>
    <t>13.6.1</t>
  </si>
  <si>
    <t>202</t>
  </si>
  <si>
    <r>
      <rPr>
        <sz val="8"/>
        <color indexed="8"/>
        <rFont val="SegoeUI"/>
      </rPr>
      <t>These functions are covered under COPNI Groups 06.0, 07.1, 07.2, 07.3, 08.1, 08.2, 09.1 and 09.2. This group has no counterpart in Divisions 01 to 12 (individual consumption expenditure of households) or in Division 14 (individual consumption expenditure of general government).</t>
    </r>
  </si>
  <si>
    <r>
      <rPr>
        <sz val="8"/>
        <color indexed="8"/>
        <rFont val="SegoeUI"/>
      </rPr>
      <t>Šios funkcijos klasifikuojamos ir COPNI grupėse 06.0, 07.1, 07.2, 07.3, 08.1, 08.2, 09.1 bei 09.2. Ši grupė neturi atitikmenų skyriuose nuo 01 iki 12 (namų ūkių individualaus vartojimo išlaidos) arba 14 skyriuje (valstybės dengiamos individualaus vartojimo išlaidos).</t>
    </r>
  </si>
  <si>
    <r>
      <rPr>
        <sz val="8"/>
        <color indexed="8"/>
        <rFont val="SegoeUI"/>
      </rPr>
      <t>OTHER SERVICES</t>
    </r>
  </si>
  <si>
    <r>
      <rPr>
        <sz val="8"/>
        <color indexed="8"/>
        <rFont val="SegoeUI"/>
      </rPr>
      <t>KITOS PASLAUGOS</t>
    </r>
  </si>
  <si>
    <t>13.6</t>
  </si>
  <si>
    <t>201</t>
  </si>
  <si>
    <r>
      <rPr>
        <sz val="8"/>
        <color indexed="8"/>
        <rFont val="SegoeUI"/>
      </rPr>
      <t>- As specified in COPNI 05.1.0 and 05.2.0. Corresponds to (12.4.0) and (14.5.0).</t>
    </r>
  </si>
  <si>
    <r>
      <rPr>
        <sz val="8"/>
        <color indexed="8"/>
        <rFont val="SegoeUI"/>
      </rPr>
      <t>- Kaip nurodyta COPNI 05.1.0 ir 05.2.0. Atitinka (12.4.0) ir (14.5.0).</t>
    </r>
  </si>
  <si>
    <t>13.5.0</t>
  </si>
  <si>
    <t>200</t>
  </si>
  <si>
    <r>
      <rPr>
        <sz val="8"/>
        <color indexed="8"/>
        <rFont val="SegoeUI"/>
      </rPr>
      <t>The same function is covered under COPNI Groups 05.1 and 05.2. This group corresponds to Group 12.4 (individual consumption expenditure of households on social protection) and Group 14.5 (individual consumption expenditure of general government on social protection).</t>
    </r>
  </si>
  <si>
    <r>
      <rPr>
        <sz val="8"/>
        <color indexed="8"/>
        <rFont val="SegoeUI"/>
      </rPr>
      <t>Ši funkcija klasifikuojama ir COPNI 05.1 bei 05.2 grupėse. Ši grupė atitinka 12.4 grupę (namų ūkių individualaus vartojimo išlaidos socialinei apsaugai) ir 14.5 grupę (valstybės dengiamos individualaus vartojimo socialinei apsaugai).</t>
    </r>
  </si>
  <si>
    <t>13.5</t>
  </si>
  <si>
    <t>199</t>
  </si>
  <si>
    <r>
      <rPr>
        <sz val="8"/>
        <color indexed="8"/>
        <rFont val="SegoeUI"/>
      </rPr>
      <t>- As specified in COPNI 04.6.0 and 04.7.0.</t>
    </r>
  </si>
  <si>
    <r>
      <rPr>
        <sz val="8"/>
        <color indexed="8"/>
        <rFont val="SegoeUI"/>
      </rPr>
      <t>- Kaip nurodyta COPNI 04.6.0 ir 04.7.0.</t>
    </r>
  </si>
  <si>
    <r>
      <rPr>
        <sz val="8"/>
        <color indexed="8"/>
        <rFont val="SegoeUI"/>
      </rPr>
      <t>Other educational services (S)</t>
    </r>
  </si>
  <si>
    <r>
      <rPr>
        <sz val="8"/>
        <color indexed="8"/>
        <rFont val="SegoeUI"/>
      </rPr>
      <t>Kitos paslaugos švietimo sistemai (S)</t>
    </r>
  </si>
  <si>
    <t>13.4.6</t>
  </si>
  <si>
    <t>198</t>
  </si>
  <si>
    <r>
      <rPr>
        <sz val="8"/>
        <color indexed="8"/>
        <rFont val="SegoeUI"/>
      </rPr>
      <t>- As specified in COPNI 04.5.0. Corresponds to (10.5.0) and (14.4.5).</t>
    </r>
  </si>
  <si>
    <r>
      <rPr>
        <sz val="8"/>
        <color indexed="8"/>
        <rFont val="SegoeUI"/>
      </rPr>
      <t>- Kaip nurodyta COPNI 04.5.0. Atitinka (10.5.0) ir (14.4.5).</t>
    </r>
  </si>
  <si>
    <t>13.4.5</t>
  </si>
  <si>
    <t>197</t>
  </si>
  <si>
    <r>
      <rPr>
        <sz val="8"/>
        <color indexed="8"/>
        <rFont val="SegoeUI"/>
      </rPr>
      <t>- As specified in COPNI 04.4.0. Corresponds to (10.4.0) and (14.4.4).</t>
    </r>
  </si>
  <si>
    <r>
      <rPr>
        <sz val="8"/>
        <color indexed="8"/>
        <rFont val="SegoeUI"/>
      </rPr>
      <t>- Kaip nurodyta COPNI 04.4.0. Atitinka (10.4.0) ir (14.4.4).</t>
    </r>
  </si>
  <si>
    <t>13.4.4</t>
  </si>
  <si>
    <t>196</t>
  </si>
  <si>
    <r>
      <rPr>
        <sz val="8"/>
        <color indexed="8"/>
        <rFont val="SegoeUI"/>
      </rPr>
      <t>- As specified in COPNI 04.3.0. Corresponds to (10.3.0) and (14.4.3).</t>
    </r>
  </si>
  <si>
    <r>
      <rPr>
        <sz val="8"/>
        <color indexed="8"/>
        <rFont val="SegoeUI"/>
      </rPr>
      <t>- Kaip nurodyta COPNI 04.3.0. Atitinka (10.3.0) ir (14.4.3).</t>
    </r>
  </si>
  <si>
    <t>13.4.3</t>
  </si>
  <si>
    <t>195</t>
  </si>
  <si>
    <r>
      <rPr>
        <sz val="8"/>
        <color indexed="8"/>
        <rFont val="SegoeUI"/>
      </rPr>
      <t>- As specified in COPNI 04.2.0. Corresponds to (10.2.0) and (14.4.2).</t>
    </r>
  </si>
  <si>
    <r>
      <rPr>
        <sz val="8"/>
        <color indexed="8"/>
        <rFont val="SegoeUI"/>
      </rPr>
      <t>- Kaip nurodyta COPNI 04.2.0. Atitinka (10.2.0) ir (14.4.2).</t>
    </r>
  </si>
  <si>
    <t>13.4.2</t>
  </si>
  <si>
    <t>194</t>
  </si>
  <si>
    <r>
      <rPr>
        <sz val="8"/>
        <color indexed="8"/>
        <rFont val="SegoeUI"/>
      </rPr>
      <t>- As specified in COPNI 04.1.0. Corresponds to (10.1.0) and (14.4.1).</t>
    </r>
  </si>
  <si>
    <r>
      <rPr>
        <sz val="8"/>
        <color indexed="8"/>
        <rFont val="SegoeUI"/>
      </rPr>
      <t>- Kaip nurodyta COPNI 04.1.0. Atitinka (10.1.0) ir (14.4.1).</t>
    </r>
  </si>
  <si>
    <r>
      <rPr>
        <sz val="8"/>
        <color indexed="8"/>
        <rFont val="SegoeUI"/>
      </rPr>
      <t>Ikimokyklinis ir pradinis mokymas (S)</t>
    </r>
  </si>
  <si>
    <t>13.4.1</t>
  </si>
  <si>
    <t>193</t>
  </si>
  <si>
    <r>
      <rPr>
        <sz val="8"/>
        <color indexed="8"/>
        <rFont val="SegoeUI"/>
      </rPr>
      <t>The same function is covered under COPNI Groups 04.1 to 04.7. This group corresponds to Division 10 (individual consumption expenditure of households on education) and Group 14.4 (individual consumption expenditure of general government on education).</t>
    </r>
  </si>
  <si>
    <r>
      <rPr>
        <sz val="8"/>
        <color indexed="8"/>
        <rFont val="SegoeUI"/>
      </rPr>
      <t>Ši funkcija klasifikuojama ir COPNI 04.1 bei 04.7 grupėse. Ši grupė atitinka 10 skyrių (namų ūkių individualaus vartojimo išlaidos švietimui) ir 14.4 grupę (valstybės dengiamos individualaus vartojimo išlaidos švietimui).</t>
    </r>
  </si>
  <si>
    <t>13.4</t>
  </si>
  <si>
    <t>192</t>
  </si>
  <si>
    <r>
      <rPr>
        <sz val="8"/>
        <color indexed="8"/>
        <rFont val="SegoeUI"/>
      </rPr>
      <t>- As specified in COPNI 03.2.0. Corresponds to (09.4.2) and (14.3.2).</t>
    </r>
  </si>
  <si>
    <r>
      <rPr>
        <sz val="8"/>
        <color indexed="8"/>
        <rFont val="SegoeUI"/>
      </rPr>
      <t>- Kaip nurodyta COPNI 03.2.0. Atitinka (09.4.2) ir (14.3.2).</t>
    </r>
  </si>
  <si>
    <t>13.3.2</t>
  </si>
  <si>
    <t>191</t>
  </si>
  <si>
    <r>
      <rPr>
        <sz val="8"/>
        <color indexed="8"/>
        <rFont val="SegoeUI"/>
      </rPr>
      <t>- As specified in COPNI 03.1.0. Corresponds to (09.4.1) and (14.3.1).</t>
    </r>
  </si>
  <si>
    <r>
      <rPr>
        <sz val="8"/>
        <color indexed="8"/>
        <rFont val="SegoeUI"/>
      </rPr>
      <t>- Kaip nurodyta COPNI 03.1.0. Atitinka (09.4.1) ir (14.3.1).</t>
    </r>
  </si>
  <si>
    <t>13.3.1</t>
  </si>
  <si>
    <t>190</t>
  </si>
  <si>
    <r>
      <rPr>
        <sz val="8"/>
        <color indexed="8"/>
        <rFont val="SegoeUI"/>
      </rPr>
      <t>The same function is covered under COPNI Groups 03.1 and 03.2. This group corresponds to Group 09.4 (individual consumption expenditure of households on recreational and cultural services) and Group 14.3 (individual consumption expenditure of general government on recreation and culture).</t>
    </r>
  </si>
  <si>
    <r>
      <rPr>
        <sz val="8"/>
        <color indexed="8"/>
        <rFont val="SegoeUI"/>
      </rPr>
      <t>Ši funkcija klasifikuojama ir COPNI 03.1 bei 03.2 grupėse. Ši grupė atitinka 09.4 grupę (namų ūkių individualaus vartojimo išlaidos poilsio ir kultūros paslaugoms) ir 14.3 grupę (valstybės dengiamos individualaus vartojimo išlaidos poilsio ir kultūros paslaugoms).</t>
    </r>
  </si>
  <si>
    <t>13.3</t>
  </si>
  <si>
    <t>189</t>
  </si>
  <si>
    <r>
      <rPr>
        <sz val="8"/>
        <color indexed="8"/>
        <rFont val="SegoeUI"/>
      </rPr>
      <t>- As specified in COPNI 02.4.0, 02.5.0 and 02.6.0.</t>
    </r>
  </si>
  <si>
    <r>
      <rPr>
        <sz val="8"/>
        <color indexed="8"/>
        <rFont val="SegoeUI"/>
      </rPr>
      <t>- Kaip nurodyta COPNI 02.4.0, 02.5.0 ir 02.6.0.</t>
    </r>
  </si>
  <si>
    <r>
      <rPr>
        <sz val="8"/>
        <color indexed="8"/>
        <rFont val="SegoeUI"/>
      </rPr>
      <t>Other health services (S)</t>
    </r>
  </si>
  <si>
    <r>
      <rPr>
        <sz val="8"/>
        <color indexed="8"/>
        <rFont val="SegoeUI"/>
      </rPr>
      <t>Kitos sveikatos priežiūros paslaugos (S)</t>
    </r>
  </si>
  <si>
    <t>13.2.8</t>
  </si>
  <si>
    <t>188</t>
  </si>
  <si>
    <r>
      <rPr>
        <sz val="8"/>
        <color indexed="8"/>
        <rFont val="SegoeUI"/>
      </rPr>
      <t>- As specified in COPNI 02.3.0. Corresponds to (06.3.0) and (14.2.7).</t>
    </r>
  </si>
  <si>
    <r>
      <rPr>
        <sz val="8"/>
        <color indexed="8"/>
        <rFont val="SegoeUI"/>
      </rPr>
      <t>- Kaip nurodyta COPNI 02.3.0. Atitinka (06.3.0) ir (14.2.7).</t>
    </r>
  </si>
  <si>
    <t>13.2.7</t>
  </si>
  <si>
    <t>187</t>
  </si>
  <si>
    <r>
      <rPr>
        <sz val="8"/>
        <color indexed="8"/>
        <rFont val="SegoeUI"/>
      </rPr>
      <t>- As specified in COPNI 02.2.3. Corresponds to (06.2.3) and (14.2.6).</t>
    </r>
  </si>
  <si>
    <r>
      <rPr>
        <sz val="8"/>
        <color indexed="8"/>
        <rFont val="SegoeUI"/>
      </rPr>
      <t>- Kaip nurodyta COPNI 02.2.3. Atitinka (06.2.3) ir (14.2.6).</t>
    </r>
  </si>
  <si>
    <t>13.2.6</t>
  </si>
  <si>
    <t>186</t>
  </si>
  <si>
    <r>
      <rPr>
        <sz val="8"/>
        <color indexed="8"/>
        <rFont val="SegoeUI"/>
      </rPr>
      <t>- As specified in COPNI 02.2.2. Corresponds to (06.2.2) and (14.2.5).</t>
    </r>
  </si>
  <si>
    <r>
      <rPr>
        <sz val="8"/>
        <color indexed="8"/>
        <rFont val="SegoeUI"/>
      </rPr>
      <t>- Kaip nurodyta COPNI 02.2.2. Atitinka (06.2.2) ir (14.2.5).</t>
    </r>
  </si>
  <si>
    <t>13.2.5</t>
  </si>
  <si>
    <t>185</t>
  </si>
  <si>
    <r>
      <rPr>
        <sz val="8"/>
        <color indexed="8"/>
        <rFont val="SegoeUI"/>
      </rPr>
      <t>- As specified in COPNI 02.2.1. Corresponds to (06.2.1) and (14.2.4).</t>
    </r>
  </si>
  <si>
    <r>
      <rPr>
        <sz val="8"/>
        <color indexed="8"/>
        <rFont val="SegoeUI"/>
      </rPr>
      <t>- Kaip nurodyta COPNI 02.2.1. Atitinka (06.2.1) ir (14.2.4).</t>
    </r>
  </si>
  <si>
    <t>13.2.4</t>
  </si>
  <si>
    <t>184</t>
  </si>
  <si>
    <r>
      <rPr>
        <sz val="8"/>
        <color indexed="8"/>
        <rFont val="SegoeUI"/>
      </rPr>
      <t>- As specified in COPNI 02.1.3. Corresponds to (06.1.3) and (14.2.3).</t>
    </r>
  </si>
  <si>
    <r>
      <rPr>
        <sz val="8"/>
        <color indexed="8"/>
        <rFont val="SegoeUI"/>
      </rPr>
      <t>- Kaip nurodyta COPNI 02.1.3. Atitinka (06.1.3) ir (14.2.3).</t>
    </r>
  </si>
  <si>
    <r>
      <rPr>
        <sz val="8"/>
        <color indexed="8"/>
        <rFont val="SegoeUI"/>
      </rPr>
      <t>Terapijos aparatai ir įranga (D)</t>
    </r>
  </si>
  <si>
    <t>13.2.3</t>
  </si>
  <si>
    <t>183</t>
  </si>
  <si>
    <r>
      <rPr>
        <sz val="8"/>
        <color indexed="8"/>
        <rFont val="SegoeUI"/>
      </rPr>
      <t>- As specified in COPNI 02.1.2. Corresponds to (06.1.2) and (14.2.2).</t>
    </r>
  </si>
  <si>
    <r>
      <rPr>
        <sz val="8"/>
        <color indexed="8"/>
        <rFont val="SegoeUI"/>
      </rPr>
      <t>- Kaip nurodyta COPNI 02.1.2. Atitinka (06.1.2) ir (14.2.2).</t>
    </r>
  </si>
  <si>
    <t>13.2.2</t>
  </si>
  <si>
    <t>182</t>
  </si>
  <si>
    <r>
      <rPr>
        <sz val="8"/>
        <color indexed="8"/>
        <rFont val="SegoeUI"/>
      </rPr>
      <t>- As specified in COPNI 02.1.1. Corresponds to (06.1.1) and (14.2.1).</t>
    </r>
  </si>
  <si>
    <r>
      <rPr>
        <sz val="8"/>
        <color indexed="8"/>
        <rFont val="SegoeUI"/>
      </rPr>
      <t>- Kaip nurodyta COPNI 02.1.1. Atitinka (06.1.1) ir (14.2.1).</t>
    </r>
  </si>
  <si>
    <t>13.2.1</t>
  </si>
  <si>
    <t>181</t>
  </si>
  <si>
    <r>
      <rPr>
        <sz val="8"/>
        <color indexed="8"/>
        <rFont val="SegoeUI"/>
      </rPr>
      <t>The same function is covered under COPNI Groups 02.1 to 02.6. This group corresponds to Division 06 (individual consumption expenditure of households on health) and Group 14.2 (individual consumption expenditure of general government on health).</t>
    </r>
  </si>
  <si>
    <r>
      <rPr>
        <sz val="8"/>
        <color indexed="8"/>
        <rFont val="SegoeUI"/>
      </rPr>
      <t>Ši funkcija klasifikuojama ir COPNI 02.1 bei 02.6 grupėse. Ši grupė atitinka 06 skyrių (namų ūkių individualaus vartojimo išlaidos sveikatos priežiūrai) ir 14.2 grupę (valstybės individualaus vartojimo išlaidos sveikatos priežiūrai).</t>
    </r>
  </si>
  <si>
    <t>13.2</t>
  </si>
  <si>
    <t>180</t>
  </si>
  <si>
    <r>
      <rPr>
        <sz val="8"/>
        <color indexed="8"/>
        <rFont val="SegoeUI"/>
      </rPr>
      <t>- As specified in COPNI 01.0.0. Corresponds to (04.1.1) and (14.1.0).</t>
    </r>
  </si>
  <si>
    <r>
      <rPr>
        <sz val="8"/>
        <color indexed="8"/>
        <rFont val="SegoeUI"/>
      </rPr>
      <t>- Kaip nurodyta COPNI 01.0.0. Atitinka (04.1.1) ir (14.1.0).</t>
    </r>
  </si>
  <si>
    <t>13.1.0</t>
  </si>
  <si>
    <t>179</t>
  </si>
  <si>
    <r>
      <rPr>
        <sz val="8"/>
        <color indexed="8"/>
        <rFont val="SegoeUI"/>
      </rPr>
      <t>The same function is covered under COPNI Group 01.0. This group corresponds to Group 04.1 (individual consumption expenditure of households on actual rentals for housing) and Group 14.1 (individual consumption expenditure of general government on housing).</t>
    </r>
  </si>
  <si>
    <r>
      <rPr>
        <sz val="8"/>
        <color indexed="8"/>
        <rFont val="SegoeUI"/>
      </rPr>
      <t>Ši funkcija klasifikuojama ir COPNI 01.0 grupėje. Ši grupė sutampa su 04.1 grupe (individualaus vartojimo išlaidos būsto nuomai) ir 14.1 grupe (valstybės dengiamos individualaus vartojimo išlaidos būstui).</t>
    </r>
  </si>
  <si>
    <t>13.1</t>
  </si>
  <si>
    <t>178</t>
  </si>
  <si>
    <r>
      <rPr>
        <sz val="8"/>
        <color indexed="8"/>
        <rFont val="SegoeUI"/>
      </rPr>
      <t>INDIVIDUAL CONSUMPTION EXPENDITURE OF NON-PROFIT INSTITUTIONS SERVING HOUSEHOLDS (NPISHs)</t>
    </r>
  </si>
  <si>
    <r>
      <rPr>
        <sz val="8"/>
        <color indexed="8"/>
        <rFont val="SegoeUI"/>
      </rPr>
      <t>NE PELNO INSTITUCIJŲ INDIVIDUALAUS VARTOJIMO IŠLAIDOS</t>
    </r>
  </si>
  <si>
    <t>13.</t>
  </si>
  <si>
    <t>177</t>
  </si>
  <si>
    <r>
      <rPr>
        <sz val="8"/>
        <color indexed="8"/>
        <rFont val="SegoeUI"/>
      </rPr>
      <t>- Fees for legal services, employment agencies, etc.; - charges for undertaking and other funeral services; - payment for the services of estate agents, housing agents, auctioneers, salesroom operators and other intermediaries; - payment for photocopies and other reproductions of documents; - fees for the issue of birth, marriage and death certificates and other administrative documents; - payment for newspaper notices and advertisements; - payment for the services of graphologists, astrologers, private detectives, bodyguards, matrimonial agencies and marriage guidance counsellors, public writers, miscellaneous concessions (seats, toilets, cloakrooms), etc.</t>
    </r>
  </si>
  <si>
    <r>
      <rPr>
        <sz val="8"/>
        <color indexed="8"/>
        <rFont val="SegoeUI"/>
      </rPr>
      <t>- Mokesčiai už teisines, įdarbinimo agentūrų ir kt. paslaugas; - mokesčiai laidojimo biurams ir už kitas laidojimo paslaugas; - mokesčiai už nekilnojamo turto agentų, aprūpinimo būstu agentų, aukcionų vedėjų, varžytinių salės operacijų tvarkytojų ir įvairių tarpininkų paslaugas; - mokesčiai už fotokopijavimą ir kitą dokumentų dauginimą; - mokesčiai už gimimo, santuokos, mirties liudijimų ir kitų administracinių dokumentų išdavimą; - skelbimų ir reklamos išlaidos; - mokesčiai už grafologų, astrologų, privačių detektyvų, asmens sargybinių, vedybų agentūrų ir konsultantų, rašytojų, įvairių išnuomojamų patalpų (buveinių, tualetų, rūbinių) ir kt. paslaugas.</t>
    </r>
  </si>
  <si>
    <r>
      <rPr>
        <sz val="8"/>
        <color indexed="8"/>
        <rFont val="SegoeUI"/>
      </rPr>
      <t>Other services n.e.c. (S)</t>
    </r>
  </si>
  <si>
    <r>
      <rPr>
        <sz val="8"/>
        <color indexed="8"/>
        <rFont val="SegoeUI"/>
      </rPr>
      <t>Kitos, niekur kitur nepriskirtos, paslaugos (S)</t>
    </r>
  </si>
  <si>
    <t>12.7.0</t>
  </si>
  <si>
    <t>176</t>
  </si>
  <si>
    <r>
      <rPr>
        <sz val="8"/>
        <color indexed="8"/>
        <rFont val="SegoeUI"/>
      </rPr>
      <t>OTHER SERVICES N.E.C.</t>
    </r>
  </si>
  <si>
    <r>
      <rPr>
        <sz val="8"/>
        <color indexed="8"/>
        <rFont val="SegoeUI"/>
      </rPr>
      <t>NIEKUR KITUR NEPRISKIRTOS PASLAUGOS</t>
    </r>
  </si>
  <si>
    <t>12.7</t>
  </si>
  <si>
    <t>175</t>
  </si>
  <si>
    <r>
      <rPr>
        <sz val="8"/>
        <color indexed="8"/>
        <rFont val="SegoeUI"/>
      </rPr>
      <t>- Actual charges for the financial services of banks, post offices, saving banks, money changers and similar financial institutions; - fees and service charges of brokers, investment counsellors, tax consultants and the like; - administrative charges of private pension funds and the like.</t>
    </r>
  </si>
  <si>
    <r>
      <rPr>
        <sz val="8"/>
        <color indexed="8"/>
        <rFont val="SegoeUI"/>
      </rPr>
      <t>- Faktinės įmokos už bankų, pašto, taupomųjų bankų, pinigų, pinigų keityklų ir panašių finansų institucijų finansinės paslaugas; - mokesčiai ir įmokos brokeriams, investavimo patarėjams, mokesčių konsultantams ir pan.; - privačių pensijų fondų ir pan. administravimo išlaidos.</t>
    </r>
  </si>
  <si>
    <r>
      <rPr>
        <sz val="8"/>
        <color indexed="8"/>
        <rFont val="SegoeUI"/>
      </rPr>
      <t>Other financial services n.e.c. (S)</t>
    </r>
  </si>
  <si>
    <r>
      <rPr>
        <sz val="8"/>
        <color indexed="8"/>
        <rFont val="SegoeUI"/>
      </rPr>
      <t>Kitos, niekur kitur nepriskirtos, finansinės paslaugos (S)</t>
    </r>
  </si>
  <si>
    <t>174</t>
  </si>
  <si>
    <r>
      <rPr>
        <sz val="8"/>
        <color indexed="8"/>
        <rFont val="SegoeUI"/>
      </rPr>
      <t>- Financial intermediation services indirectly measured.</t>
    </r>
  </si>
  <si>
    <r>
      <rPr>
        <sz val="8"/>
        <color indexed="8"/>
        <rFont val="SegoeUI"/>
      </rPr>
      <t>- Finansinio tarpininkavimo paslaugos, t.y. netiesiogiai apmokamos indėlių priėmimo ir paskolų teikimo paslaugos.</t>
    </r>
  </si>
  <si>
    <r>
      <rPr>
        <sz val="8"/>
        <color indexed="8"/>
        <rFont val="SegoeUI"/>
      </rPr>
      <t>FISIM (S)</t>
    </r>
  </si>
  <si>
    <r>
      <rPr>
        <sz val="8"/>
        <color indexed="8"/>
        <rFont val="SegoeUI"/>
      </rPr>
      <t>Sąlyginai apskaičiuotos finansinio tarpininkavimo paslaugos (SPFTP) (S)</t>
    </r>
  </si>
  <si>
    <t>173</t>
  </si>
  <si>
    <r>
      <rPr>
        <sz val="8"/>
        <color indexed="8"/>
        <rFont val="SegoeUI"/>
      </rPr>
      <t>FINANCIAL SERVICES N.E.C.</t>
    </r>
  </si>
  <si>
    <r>
      <rPr>
        <sz val="8"/>
        <color indexed="8"/>
        <rFont val="SegoeUI"/>
      </rPr>
      <t>NIEKUR KITUR NEPRISKIRTOS FINANSINĖS PASLAUGOS</t>
    </r>
  </si>
  <si>
    <t>12.6</t>
  </si>
  <si>
    <t>172</t>
  </si>
  <si>
    <r>
      <rPr>
        <sz val="8"/>
        <color indexed="8"/>
        <rFont val="SegoeUI"/>
      </rPr>
      <t>- Service charges for other insurance such as civil liability for injury or damage to third parties or their property. Excludes: civil liability or damage to third parties or their property arising from the operation of personal transport equipment (12.5.4).</t>
    </r>
  </si>
  <si>
    <r>
      <rPr>
        <sz val="8"/>
        <color indexed="8"/>
        <rFont val="SegoeUI"/>
      </rPr>
      <t>- Kitų draudimo rūšių, pavyzdžiui, draudėjo civilinės atsakomybės už žalą tretiesiems asmenims ar jų turtui, draudimo paslaugų mokestis. Neapima: civilinė atsakomybė už žalą tretiesiems asmenims ar jų turtui padarytą naudojant asmenines transporto priemones (12.5.4).</t>
    </r>
  </si>
  <si>
    <r>
      <rPr>
        <sz val="8"/>
        <color indexed="8"/>
        <rFont val="SegoeUI"/>
      </rPr>
      <t>Other insurance (S)</t>
    </r>
  </si>
  <si>
    <r>
      <rPr>
        <sz val="8"/>
        <color indexed="8"/>
        <rFont val="SegoeUI"/>
      </rPr>
      <t>Kitos draudimo rūšys (S)</t>
    </r>
  </si>
  <si>
    <t>171</t>
  </si>
  <si>
    <r>
      <rPr>
        <sz val="8"/>
        <color indexed="8"/>
        <rFont val="SegoeUI"/>
      </rPr>
      <t>- Service charges for insurance in respect of personal transport equipment; - service charges for travel insurance and luggage insurance.</t>
    </r>
  </si>
  <si>
    <r>
      <rPr>
        <sz val="8"/>
        <color indexed="8"/>
        <rFont val="SegoeUI"/>
      </rPr>
      <t>- Asmeninių transporto priemonių draudimo paslaugų mokestis; - kelionių draudimo ir bagažo draudimo paslaugų mokestis.</t>
    </r>
  </si>
  <si>
    <r>
      <rPr>
        <sz val="8"/>
        <color indexed="8"/>
        <rFont val="SegoeUI"/>
      </rPr>
      <t>Insurance connected with transport (S)</t>
    </r>
  </si>
  <si>
    <r>
      <rPr>
        <sz val="8"/>
        <color indexed="8"/>
        <rFont val="SegoeUI"/>
      </rPr>
      <t>Transporto priemonių draudimas (S)</t>
    </r>
  </si>
  <si>
    <t>170</t>
  </si>
  <si>
    <r>
      <rPr>
        <sz val="8"/>
        <color indexed="8"/>
        <rFont val="SegoeUI"/>
      </rPr>
      <t>- Service charges for private sickness and accident insurance.</t>
    </r>
  </si>
  <si>
    <r>
      <rPr>
        <sz val="8"/>
        <color indexed="8"/>
        <rFont val="SegoeUI"/>
      </rPr>
      <t>- Draudimo ligos atvejui ir draudimo nuo nelaimingų atsitikimų paslaugų mokestis.</t>
    </r>
  </si>
  <si>
    <r>
      <rPr>
        <sz val="8"/>
        <color indexed="8"/>
        <rFont val="SegoeUI"/>
      </rPr>
      <t>Insurance connected with health (S)</t>
    </r>
  </si>
  <si>
    <r>
      <rPr>
        <sz val="8"/>
        <color indexed="8"/>
        <rFont val="SegoeUI"/>
      </rPr>
      <t>Sveikatos draudimas (S)</t>
    </r>
  </si>
  <si>
    <t>169</t>
  </si>
  <si>
    <r>
      <rPr>
        <sz val="8"/>
        <color indexed="8"/>
        <rFont val="SegoeUI"/>
      </rPr>
      <t>- Service charges paid by owner-occupiers and by tenants for the kinds of insurance typically taken out by tenants against fire, theft, water damage, etc. Excludes: service charges paid by owner-occupiers for the kinds of insurance typically taken out by landlords (intermediate consumption).</t>
    </r>
  </si>
  <si>
    <r>
      <rPr>
        <sz val="8"/>
        <color indexed="8"/>
        <rFont val="SegoeUI"/>
      </rPr>
      <t>- Būsto savininkų pasirinkimu mokami draudimo nuo gaisro, vagystės, užliejimo ir kt. paslaugų mokesčiai. Neapima: būsto savininkų mokami draudimo, kurio rūšis nurodo valdomo būsto savininkas, paslaugų mokestis.</t>
    </r>
  </si>
  <si>
    <r>
      <rPr>
        <sz val="8"/>
        <color indexed="8"/>
        <rFont val="SegoeUI"/>
      </rPr>
      <t>Insurance connected with the dwelling (S)</t>
    </r>
  </si>
  <si>
    <r>
      <rPr>
        <sz val="8"/>
        <color indexed="8"/>
        <rFont val="SegoeUI"/>
      </rPr>
      <t>Būsto draudimas (S)</t>
    </r>
  </si>
  <si>
    <t>168</t>
  </si>
  <si>
    <r>
      <rPr>
        <sz val="8"/>
        <color indexed="8"/>
        <rFont val="SegoeUI"/>
      </rPr>
      <t>- Service charges for life assurance, death benefit assurance, education assurance, etc.</t>
    </r>
  </si>
  <si>
    <r>
      <rPr>
        <sz val="8"/>
        <color indexed="8"/>
        <rFont val="SegoeUI"/>
      </rPr>
      <t>- Gyvybės draudimo, draudimo, kai išmoka mokama apdraustajam mirus, išsilavinimo draudimo ir kt. paslaugų mokestis.</t>
    </r>
  </si>
  <si>
    <r>
      <rPr>
        <sz val="8"/>
        <color indexed="8"/>
        <rFont val="SegoeUI"/>
      </rPr>
      <t>Life insurance (S)</t>
    </r>
  </si>
  <si>
    <r>
      <rPr>
        <sz val="8"/>
        <color indexed="8"/>
        <rFont val="SegoeUI"/>
      </rPr>
      <t>Gyvybės draudimas (S)</t>
    </r>
  </si>
  <si>
    <t>167</t>
  </si>
  <si>
    <r>
      <rPr>
        <sz val="8"/>
        <color indexed="8"/>
        <rFont val="SegoeUI"/>
      </rPr>
      <t>Service charges for insurance are classified by type of insurance, namely: life insurance and non-life insurance (that is, insurance in connection with the dwelling, health, transport, etc.). Service charges for multi-risk insurance covering several risks should be classified on the basis of the cost of the principal risk if it is not possible to allocate the service charges to the various risks covered. Service charge is defined as the difference between claims due and premiums earned and premium supplement.</t>
    </r>
  </si>
  <si>
    <r>
      <rPr>
        <sz val="8"/>
        <color indexed="8"/>
        <rFont val="SegoeUI"/>
      </rPr>
      <t>Draudimo paslaugų mokestis yra klasifikuojamos pagal draudimo rūšis, priskirtas gyvybės draudimo ir ne gyvybės draudimo šakoms (t.y. būsto, sveikatos, transporto ir t.t.). Paslaugų mokestis už draudimą, apimantį keletą giminiškų rizikų, klasifikuojamos pagal pagrindinę riziką, jei neįmanoma atskirti draudimo įmokų pagal rizikas. Įmokos apibrėžiamos kaip skirtumas tarp priklausančių ieškinių ir draudimo mokesčio mokėjimo ir draudimo premijų papildymo.</t>
    </r>
  </si>
  <si>
    <r>
      <rPr>
        <sz val="8"/>
        <color indexed="8"/>
        <rFont val="SegoeUI"/>
      </rPr>
      <t>INSURANCE</t>
    </r>
  </si>
  <si>
    <r>
      <rPr>
        <sz val="8"/>
        <color indexed="8"/>
        <rFont val="SegoeUI"/>
      </rPr>
      <t>DRAUDIMAS</t>
    </r>
  </si>
  <si>
    <t>12.5</t>
  </si>
  <si>
    <t>166</t>
  </si>
  <si>
    <r>
      <rPr>
        <sz val="8"/>
        <color indexed="8"/>
        <rFont val="SegoeUI"/>
      </rPr>
      <t>Such services include residential care, home help, day care and rehabilitation. More specifically, this class covers payments by households for: - Retirement homes for elderly persons, residences for disabled persons, rehabilitation centres providing long-term support for patients rather than health care and rehabilitative therapy, schools for disabled persons where the main aim is to help students overcome their disability; - help to maintain elderly and disabled persons at home (home-cleaning services, meal programmes, day-care centres, day-care services and holiday-care services); - wet-nurses, crčches, play schools and other child-minding facilities; - counselling, guidance, arbitration, fostering and adoption services for families.</t>
    </r>
  </si>
  <si>
    <r>
      <rPr>
        <sz val="8"/>
        <color indexed="8"/>
        <rFont val="SegoeUI"/>
      </rPr>
      <t>Į tokias paslaugas įeina institucinė globa, pagalba namie, dienos globa ir reabilitacija. Detaliau, ši klasė apima šias namų ūkio išlaidas: - pagyvenusių žmonių prieglaudų, žmonėms su negalia namų, reabilitacijos centrų, daugiau teikiančių ilgalaikę pagalbą pacientams, nei sveikatos priežiūrą ir reabilitacinę terapiją, mokyklų žmonėms su negalia, kurių pagrindinis tikslas yra padėti moksleiviams įveikti savo negalią; - pagalba pagyvenusiems žmonėms bei žmonėms su negalia namuose ( namų tvarkymo paslaugos, maisto į namus programos, dienos globos centrai, dienos globos paslaugos ir globos, priežiūros poilsio dienomis paslaugos); - žindyvių, vaikų lopšelių, žaidimo mokyklų ir kitų vaikų priežiūros įstaigų paslaugos; - patarimų, vadovavimo, oficialaus ginčų sprendimo, globos ir įvaikinimo paslaugos šeimoms.</t>
    </r>
  </si>
  <si>
    <r>
      <rPr>
        <sz val="8"/>
        <color indexed="8"/>
        <rFont val="SegoeUI"/>
      </rPr>
      <t>Socialinė apsauga (S)</t>
    </r>
  </si>
  <si>
    <t>12.4.0</t>
  </si>
  <si>
    <t>165</t>
  </si>
  <si>
    <r>
      <rPr>
        <sz val="8"/>
        <color indexed="8"/>
        <rFont val="SegoeUI"/>
      </rPr>
      <t>Social protection as defined here covers assistance and support services provided to persons who are: elderly, disabled, suffering from occupational injuries and diseases, survivors, unemployed, destitute, homeless, low-income earners, indigenous people, immigrants, refugees, alcohol and substance abusers, etc. It also covers assistance and support services provided to families and children.</t>
    </r>
  </si>
  <si>
    <r>
      <rPr>
        <sz val="8"/>
        <color indexed="8"/>
        <rFont val="SegoeUI"/>
      </rPr>
      <t>Socialinė apsauga, kaip čia įvardijama, apima globos ir rūpybos paslaugas senyvo amžiaus žmonėms, žmonėms su negalia, nukentėjusiems darbe ir sergantiems profesinėmis ligomis, likusiems gyviems mirusių asmenų sutuoktiniams ir išlaikytiniams, bedarbiams, vargšams, benamiams, mažai uždirbantiems, vietiniams gyventojams, imigrantams, pabėgėliams, alkoholiu ir kitomis medžiagomis piktnaudžiaujantiems žmonėms ir kt. Taip pat priskiriamos globos ir rūpybos paslaugos, teikiamos šeimoms ir vaikams.</t>
    </r>
  </si>
  <si>
    <t>12.4</t>
  </si>
  <si>
    <t>164</t>
  </si>
  <si>
    <r>
      <rPr>
        <sz val="8"/>
        <color indexed="8"/>
        <rFont val="SegoeUI"/>
      </rPr>
      <t>- Travel goods and other carriers of personal effects: suitcases, trunks, travel bags, attaché cases, satchels, hand-bags, wallets, purses, etc.; - articles for babies: baby carriages, push-chairs, carry cots, recliners, car beds and seats, back-carriers, front carriers, reins and harnesses, etc.; - articles for smokers: pipes, lighters, cigarette cases, cigar cutters, etc.; - miscellaneous personal articles: sun-glasses, walking sticks and canes, umbrellas and parasols, fans, key rings, etc.; - funerary articles: coffins, gravestones, urns, etc.; - repair of such articles. Includes: wall thermometers and barometers. Excludes: baby furniture (05.1.1); shopping bags (05.2.0); feeding bottles (05.4.0).</t>
    </r>
  </si>
  <si>
    <r>
      <rPr>
        <sz val="8"/>
        <color indexed="8"/>
        <rFont val="SegoeUI"/>
      </rPr>
      <t>- Kelionės reikmenys ir kiti nešiojamieji asmeniniai daiktai: lagaminėliai, lagaminai, kelioninės rankinės, portfeliai dokumentams, kuprinės, rankinės, piniginės ir kt.; - gaminiai kūdikiams: kūdikių nešiojamos kūdikių lovelės, vaikiškos sulankstomos kėdutės, nešiojamos lovelės su atlošu, pusiau gulimos kėdės, automobilių lovelės ir sėdynės, nešyklės - nugarinės ir priekinės, pavadėliai, pakinktėliai ir kt. - gaminiai rūkantiems: pypkės, žiebtuvėliai, cigarečių dėžutės, cigarų pjovikliai ir kt.; - įvairūs asmeniniai daiktai; saulės akiniai, (nendrinės) lazdos ir kitos lazdos, skėčiai, skėčiai nuo saulės, vėduoklės, raktų žiedai ir kt.; - laidojimo reikmenys: karstai, antkapiniai paminklai, urnos ir kt. - tokių gaminių taisymas. Apima: sieniniai termometrai ir barometrai. Neapima: kūdikių baldai (05.1.1); pirkinių krepšiai (05.2.0); maitinimo buteliai (05.4.0).</t>
    </r>
  </si>
  <si>
    <r>
      <rPr>
        <sz val="8"/>
        <color indexed="8"/>
        <rFont val="SegoeUI"/>
      </rPr>
      <t>Other personal effects (SD)</t>
    </r>
  </si>
  <si>
    <r>
      <rPr>
        <sz val="8"/>
        <color indexed="8"/>
        <rFont val="SegoeUI"/>
      </rPr>
      <t>Kiti asmeniniai daiktai (SD)</t>
    </r>
  </si>
  <si>
    <t>163</t>
  </si>
  <si>
    <r>
      <rPr>
        <sz val="8"/>
        <color indexed="8"/>
        <rFont val="SegoeUI"/>
      </rPr>
      <t>- Precious stones and metals and jewellery fashioned out of such stones and metals; - costume jewellery, cuff-links and tie-pins; - clocks, watches, stop-watches, alarm clocks, travel clocks; - repair of such articles. Excludes: ornaments (05.1.1) or (05.4.0); radio clocks (09.1.1); precious stones and metals and jewellery fashioned out of such stones and metals acquired primarily as stores of value (capital formation).</t>
    </r>
  </si>
  <si>
    <r>
      <rPr>
        <sz val="8"/>
        <color indexed="8"/>
        <rFont val="SegoeUI"/>
      </rPr>
      <t>- Brangakmeniai ir taurieji metalai bei juvelyriniai dirbiniai, pagaminti iš tokių akmenų ar metalų; - brangenybių rinkiniai, rankogalių sąsagos ir kaklaraiščių segtukai; - laikrodžiai, sekundmačiai, žadintuvai, kelioniniai žadintuvai; - šių daiktų taisymas. Neapima: puošybos dirbiniai (05.1.1) arba (05.4.0); radijo laikrodžiai (09.1.1); pirmiausia kaip saugomos vertybės (turto sudarymas) įsigyti brangakmeniai ir taurieji metalai bei juvelyriniai dirbiniai, pagaminti iš tokių akmenų ar metalų.</t>
    </r>
  </si>
  <si>
    <r>
      <rPr>
        <sz val="8"/>
        <color indexed="8"/>
        <rFont val="SegoeUI"/>
      </rPr>
      <t>Jewellery, clocks and watches (D)</t>
    </r>
  </si>
  <si>
    <r>
      <rPr>
        <sz val="8"/>
        <color indexed="8"/>
        <rFont val="SegoeUI"/>
      </rPr>
      <t>Juvelyriniai dirbiniai ir laikrodžiai (D)</t>
    </r>
  </si>
  <si>
    <t>162</t>
  </si>
  <si>
    <r>
      <rPr>
        <sz val="8"/>
        <color indexed="8"/>
        <rFont val="SegoeUI"/>
      </rPr>
      <t>PERSONAL EFFECTS N.E.C.</t>
    </r>
  </si>
  <si>
    <r>
      <rPr>
        <sz val="8"/>
        <color indexed="8"/>
        <rFont val="SegoeUI"/>
      </rPr>
      <t>KITI, NIEKUR KITUR NEPRISKIRTI, ASMENINIAI DAIKTAI</t>
    </r>
  </si>
  <si>
    <t>12.3</t>
  </si>
  <si>
    <t>161</t>
  </si>
  <si>
    <r>
      <rPr>
        <sz val="8"/>
        <color indexed="8"/>
        <rFont val="SegoeUI"/>
      </rPr>
      <t>- Services provided by prostitutes and the like.</t>
    </r>
  </si>
  <si>
    <r>
      <rPr>
        <sz val="8"/>
        <color indexed="8"/>
        <rFont val="SegoeUI"/>
      </rPr>
      <t>- Prostitučių teikiamos ir pan. paslaugos.</t>
    </r>
  </si>
  <si>
    <r>
      <rPr>
        <sz val="8"/>
        <color indexed="8"/>
        <rFont val="SegoeUI"/>
      </rPr>
      <t>Prostitution (S)</t>
    </r>
  </si>
  <si>
    <r>
      <rPr>
        <sz val="8"/>
        <color indexed="8"/>
        <rFont val="SegoeUI"/>
      </rPr>
      <t>Prostitucija (S)</t>
    </r>
  </si>
  <si>
    <t>12.2.0</t>
  </si>
  <si>
    <t>160</t>
  </si>
  <si>
    <r>
      <rPr>
        <sz val="8"/>
        <color indexed="8"/>
        <rFont val="SegoeUI"/>
      </rPr>
      <t>PROSTITUTION</t>
    </r>
  </si>
  <si>
    <r>
      <rPr>
        <sz val="8"/>
        <color indexed="8"/>
        <rFont val="SegoeUI"/>
      </rPr>
      <t>PROSTITUCIJA</t>
    </r>
  </si>
  <si>
    <t>12.2</t>
  </si>
  <si>
    <t>159</t>
  </si>
  <si>
    <r>
      <rPr>
        <sz val="8"/>
        <color indexed="8"/>
        <rFont val="SegoeUI"/>
      </rPr>
      <t>- Non-electric appliances: razors and hair trimmers and blades therefor, scissors, nail files, combs, shaving brushes, hairbrushes, toothbrushes, nail brushes, hairpins, curlers, personal weighing machines, baby scales, etc.; - articles for personal hygiene: toilet soap, medicinal soap, cleansing oil and milk, shaving soap, shaving cream and foam, toothpaste, etc.; - beauty products: lipstick, nail varnish, make-up and make-up removal products (including powder compacts, brushes and powder puffs), hair lacquers and lotions, pre-shave and after-shave products, sun-bathing products, hair removers, perfumes and toilet waters, personal deodorants, bath products, etc.; - other products: toilet paper, paper handkerchiefs, paper towels, sanitary towels, cotton wool, cotton tops, babies' napkins, toilet sponges, etc. Excludes: handkerchiefs made of fabric (03.1.3).</t>
    </r>
  </si>
  <si>
    <r>
      <rPr>
        <sz val="8"/>
        <color indexed="8"/>
        <rFont val="SegoeUI"/>
      </rPr>
      <t>- Neelektriniai prietaisai: skustuvai, plaukų kirpimo mašinėlės ir jų peiliukai, žirklės, nagų dildės, šukos, skutimosi šepetėliai, plaukų šepečiai, dantų šepetėliai, nagų šepetėliai, plaukų segtukai, plaukų suktukai, asmeninės svarstyklės, kūdikių svarstyklės ir kt.; - asmens higienos reikmenys: tualetinis muilas, gydomasis muilas, valomasis aliejus ir pienelis, skutimosi muilas, skutimosi kremas ir putos, dantų pasta ir kt.; - kosmetikos priemonės: lūpų pieštukai, nagų lakas, makiažo ir jo nuvalymo priemonės (įskaitant kompaktinę pudrą, šepetėlius ir pūkučius pudravimuisi), plaukų lakai ir losjonai, priemonės prieš ir po skutimosi, priemonės, apsaugančios nuo žalingo saulės poveikio, preparatai plaukams šalinti, kvepalai ir tualetinis vanduo, asmens dezodorantai, vonioje naudojamos priemonės ir kt.; - kiti reikmenys: tualetinis popierius, popierinės nosinės, popieriniai rankšluosčiai, sanitariniai rankšluosčiai, vata, medvilniniai paketėliai, vienkartiniai vystyklai (sauskelnės), tualetinės kempinės ir kt. Neapima: nosinės iš audinio (03.1.3.).</t>
    </r>
  </si>
  <si>
    <r>
      <rPr>
        <sz val="8"/>
        <color indexed="8"/>
        <rFont val="SegoeUI"/>
      </rPr>
      <t>Other appliances, articles and products for personal care (ND)</t>
    </r>
  </si>
  <si>
    <r>
      <rPr>
        <sz val="8"/>
        <color indexed="8"/>
        <rFont val="SegoeUI"/>
      </rPr>
      <t>Kiti neelektriniai asmens priežiūros prietaisai, reikmenys ir priemonės (ND)</t>
    </r>
  </si>
  <si>
    <t>158</t>
  </si>
  <si>
    <r>
      <rPr>
        <sz val="8"/>
        <color indexed="8"/>
        <rFont val="SegoeUI"/>
      </rPr>
      <t>- Electric razors and hair trimmers, hand-held and hood hair dryers, curling tongs and styling combs, sun-lamps, vibrators, electric toothbrushes and other electric appliances for dental hygiene, etc.; - repair of such appliances.</t>
    </r>
  </si>
  <si>
    <r>
      <rPr>
        <sz val="8"/>
        <color indexed="8"/>
        <rFont val="SegoeUI"/>
      </rPr>
      <t>- Elektriniai skustuvai ir plaukų kirpimo mašinėlės, rankiniai ir gaubtiniai plaukų džiovintuvai, kaitrinės plaukų sukimo žnyplės ir šukuosenų darymo šukos, soliariumų lempos, vibracinio masažo aparatai, elektriniai dantų šepetėliai bei kiti elektriniai dantų higienos prietaisai ir kt.; - tokių prietaisų remontas.</t>
    </r>
  </si>
  <si>
    <r>
      <rPr>
        <sz val="8"/>
        <color indexed="8"/>
        <rFont val="SegoeUI"/>
      </rPr>
      <t>Electric appliances for personal care (D)</t>
    </r>
  </si>
  <si>
    <r>
      <rPr>
        <sz val="8"/>
        <color indexed="8"/>
        <rFont val="SegoeUI"/>
      </rPr>
      <t>Elektriniai asmens priežiūros prietaisai (ND)</t>
    </r>
  </si>
  <si>
    <t>157</t>
  </si>
  <si>
    <r>
      <rPr>
        <sz val="8"/>
        <color indexed="8"/>
        <rFont val="SegoeUI"/>
      </rPr>
      <t>- Services of hairdressing salons, barbers, beauty shops, manicures, pedicures, Turkish baths, saunas, solaria, non-medical massages, etc. Includes: bodycare, depilation and the like. Excludes: spas (06.2.3) or (06.3.0); fitness centres (09.4.1).</t>
    </r>
  </si>
  <si>
    <r>
      <rPr>
        <sz val="8"/>
        <color indexed="8"/>
        <rFont val="SegoeUI"/>
      </rPr>
      <t>- Moterų ir vyrų kirpyklų, kirpėjų, kosmetikos parduotuvių, manikiūro, pedikiūro, pirčių, saunų, soliariumų, ne gydomųjų masažų kabinetų ir kt. paslaugos. Apima: kūno priežiūra, depiliacija ir pan. Neapima: mineralinių vandenų kurortai (06.2.3); dailiosios mankštos centrai (09.4.1).</t>
    </r>
  </si>
  <si>
    <r>
      <rPr>
        <sz val="8"/>
        <color indexed="8"/>
        <rFont val="SegoeUI"/>
      </rPr>
      <t>Hairdressing salons and personal grooming establishments (S)</t>
    </r>
  </si>
  <si>
    <r>
      <rPr>
        <sz val="8"/>
        <color indexed="8"/>
        <rFont val="SegoeUI"/>
      </rPr>
      <t>Moterų ir vyrų kirpyklos ir asmens priežiūros įstaigos (S)</t>
    </r>
  </si>
  <si>
    <t>156</t>
  </si>
  <si>
    <r>
      <rPr>
        <sz val="8"/>
        <color indexed="8"/>
        <rFont val="SegoeUI"/>
      </rPr>
      <t>PERSONAL CARE</t>
    </r>
  </si>
  <si>
    <r>
      <rPr>
        <sz val="8"/>
        <color indexed="8"/>
        <rFont val="SegoeUI"/>
      </rPr>
      <t>ASMENS PRIEŽIŪRA</t>
    </r>
  </si>
  <si>
    <t>12.1</t>
  </si>
  <si>
    <t>155</t>
  </si>
  <si>
    <r>
      <rPr>
        <sz val="8"/>
        <color indexed="8"/>
        <rFont val="SegoeUI"/>
      </rPr>
      <t>MISCELLANEOUS GOODS AND SERVICES</t>
    </r>
  </si>
  <si>
    <r>
      <rPr>
        <sz val="8"/>
        <color indexed="8"/>
        <rFont val="SegoeUI"/>
      </rPr>
      <t>ĮVAIRIOS PREKĖS IR PASLAUGOS</t>
    </r>
  </si>
  <si>
    <t>12.</t>
  </si>
  <si>
    <t>154</t>
  </si>
  <si>
    <r>
      <rPr>
        <sz val="8"/>
        <color indexed="8"/>
        <rFont val="SegoeUI"/>
      </rPr>
      <t>- Accommodation services of: - hotels, boarding houses, motels, inns and establishments offering "bed and breakfast"; - holiday villages and holiday centres, camping and caravan sites, youth hostels and mountain chalets; - boarding schools, universities and other educational establishments; - public transport (trains, boats, etc.) when priced separately; - hostels for young workers or immigrants. Includes: tips, porters. Excludes: payments of households occupying a room in a hotel or boarding house as their main residence (04.1.1); rentals paid by households for a secondary residence for the duration of a holiday (04.1.2); telephone calls (08.3.0); catering services in such establishments except for breakfast or other meals included in the price of the accommodation (11.1.1); housing in orphanages, homes for disabled or maladjusted persons (12.4.0).</t>
    </r>
  </si>
  <si>
    <r>
      <rPr>
        <sz val="8"/>
        <color indexed="8"/>
        <rFont val="SegoeUI"/>
      </rPr>
      <t>- Apgyvendinimo paslaugos, teikiamos: - viešbučių, pensionatų, motelių, užeigos namų ir "lovą ir pusryčius" siūlančiose įstaigų; - poilsio kaimelių ir centrų, kempingų ir automobilinių namelių miestelių, jaunimo viešbučių ir kalnų namelių; - internatinių mokyklų, universitetų bei kitų mokymo įstaigų; - viešojo transporto (traukinių, keltų, kt.) pagal atskirą apmokėjimą; - jaunimo viešbučiai darbininkams arba imigrantams. Apima: arbatpinigiai, arbatpinigiai. Neapima: nuomos mokesčiai už namų ūkį, kai kambarys viešbutyje arba pensionate nuomojami kaip pagrindinė gyvenamoji vieta (04.1.1); nuomos mokesčiai, mokami namų ūkių už antrą gyvenamąją vietą atostogų metu (04.1.2); telefoniniai pokalbiai (8.3.0); maisto tiekimo paslaugos tokiose įstaigose, išskyrus pusryčius, įskaičiuotus į apgyvendinimo kainą (11.1.1); našlaičių, neįgaliųjų žmonių, bendravimo problemų turinčių asmenų aprūpinimas būstu (12.4.0).</t>
    </r>
  </si>
  <si>
    <r>
      <rPr>
        <sz val="8"/>
        <color indexed="8"/>
        <rFont val="SegoeUI"/>
      </rPr>
      <t>Accommodation services (S)</t>
    </r>
  </si>
  <si>
    <r>
      <rPr>
        <sz val="8"/>
        <color indexed="8"/>
        <rFont val="SegoeUI"/>
      </rPr>
      <t>Apgyvendinimo paslaugos (S)</t>
    </r>
  </si>
  <si>
    <t>11.2.0</t>
  </si>
  <si>
    <t>153</t>
  </si>
  <si>
    <r>
      <rPr>
        <sz val="8"/>
        <color indexed="8"/>
        <rFont val="SegoeUI"/>
      </rPr>
      <t>ACCOMMODATION SERVICES</t>
    </r>
  </si>
  <si>
    <r>
      <rPr>
        <sz val="8"/>
        <color indexed="8"/>
        <rFont val="SegoeUI"/>
      </rPr>
      <t>APGYVENDINIMO PASLAUGOS</t>
    </r>
  </si>
  <si>
    <t>11.2</t>
  </si>
  <si>
    <t>152</t>
  </si>
  <si>
    <r>
      <rPr>
        <sz val="8"/>
        <color indexed="8"/>
        <rFont val="SegoeUI"/>
      </rPr>
      <t>- Catering services of works canteens, office canteens and canteens in schools, universities and other educational establishments. Includes: university refectories, military messes and wardrooms. Excludes: food and drink provided to hospital in-patients (06.3.0).</t>
    </r>
  </si>
  <si>
    <r>
      <rPr>
        <sz val="8"/>
        <color indexed="8"/>
        <rFont val="SegoeUI"/>
      </rPr>
      <t>- Darboviečių, įstaigų, mokyklų, universitetų bei kitų mokymo įstaigų valgyklų teikiamos maitinimo paslaugos. Apima: universitetų valgyklos, armijos valgyklos ir laivo karininkų valgyklos. Neapima: maisto ir gėrimo tiekimas ligoninių pacientams (06.3.0).</t>
    </r>
  </si>
  <si>
    <r>
      <rPr>
        <sz val="8"/>
        <color indexed="8"/>
        <rFont val="SegoeUI"/>
      </rPr>
      <t>Canteens (S)</t>
    </r>
  </si>
  <si>
    <r>
      <rPr>
        <sz val="8"/>
        <color indexed="8"/>
        <rFont val="SegoeUI"/>
      </rPr>
      <t>Valgyklos (S)</t>
    </r>
  </si>
  <si>
    <t>151</t>
  </si>
  <si>
    <r>
      <rPr>
        <sz val="8"/>
        <color indexed="8"/>
        <rFont val="SegoeUI"/>
      </rPr>
      <t>- Catering services (meals, snacks, drinks and refreshments) provided by restaurants, cafés, buffets, bars, tea-rooms, etc., including those provided: - in places providing recreational, cultural, sporting or entertainment services: theatres, cinemas, sports stadia, swimming pools, sports complexes, museums, art galleries, night clubs, dancing establishments, etc.; - on public transport (coaches, trains, boats, aeroplanes, etc.) when priced separately; - also included are: - the sale of food products and beverages for immediate consumption by kiosks, street vendors and the like, including food products and beverages dispensed ready for consumption by automatic vending machines; - the sale of cooked dishes by restaurants for consumption off their premises; - the sale of cooked dishes by catering contractors whether collected by the customer or delivered to the customer's home. Includes: tips. Excludes: tobacco purchases (02.2.0); telephone calls (08.3.0).</t>
    </r>
  </si>
  <si>
    <r>
      <rPr>
        <sz val="8"/>
        <color indexed="8"/>
        <rFont val="SegoeUI"/>
      </rPr>
      <t>- Maisto tiekimo paslaugos (valgiai, užkandžiai, gėrimai ir gaivieji gėrimai) teikiamos restoranų, kavinių, bufetų, barų, arbatinių, įskaitant paslaugas teikiamas: - vietose, kurios teikia poilsio, kultūros, sporto ar pasilinksminimo paslaugas: teatruose, kino teatruose, stadionuose, baseinuose, sporto kompleksuose, muziejuose, dailės galerijose, naktiniuose klubuose, šokių studijose ir kt.; - viešajame transporte (keleiviniuose vagonuose, traukiniuose, keltuose, lėktuvuose ir kt.), už atskirą kainą; - Taip pat įeina: - maisto ir gėrimų pardavimas kioskuose, gatvėje prekiaujančių pardavėjų ir pan. neatidėliotinam vartojimui vietoje, įskaitant paruoštus vartojimui maisto produktus ir gėrimus, parduodamus iš prekybos automatų; - gatavų patiekalų pardavimas restoranuose, kai patiekalai suvartojami juose; - pardavimas gatavų patiekalų, kuriuos teikia maisto produktų tiekėjai, pristatydami juos arba ne. Apima: arbatpinigiai. Neapima: tabako įsigijimas (02.2.0); telefoniniai pokalbiai (08.3.0).</t>
    </r>
  </si>
  <si>
    <r>
      <rPr>
        <sz val="8"/>
        <color indexed="8"/>
        <rFont val="SegoeUI"/>
      </rPr>
      <t>Restaurants, cafés and the like (S)</t>
    </r>
  </si>
  <si>
    <r>
      <rPr>
        <sz val="8"/>
        <color indexed="8"/>
        <rFont val="SegoeUI"/>
      </rPr>
      <t>Restoranai, kavinės ir panašios įstaigos (S)</t>
    </r>
  </si>
  <si>
    <t>150</t>
  </si>
  <si>
    <r>
      <rPr>
        <sz val="8"/>
        <color indexed="8"/>
        <rFont val="SegoeUI"/>
      </rPr>
      <t>CATERING SERVICES</t>
    </r>
  </si>
  <si>
    <r>
      <rPr>
        <sz val="8"/>
        <color indexed="8"/>
        <rFont val="SegoeUI"/>
      </rPr>
      <t>MAISTO TIEKIMO PASLAUGOS</t>
    </r>
  </si>
  <si>
    <t>11.1</t>
  </si>
  <si>
    <t>149</t>
  </si>
  <si>
    <r>
      <rPr>
        <sz val="8"/>
        <color indexed="8"/>
        <rFont val="SegoeUI"/>
      </rPr>
      <t>RESTAURANTS AND HOTELS</t>
    </r>
  </si>
  <si>
    <r>
      <rPr>
        <sz val="8"/>
        <color indexed="8"/>
        <rFont val="SegoeUI"/>
      </rPr>
      <t>RESTORANAI IR VIEŠBUČIAI</t>
    </r>
  </si>
  <si>
    <t>11.</t>
  </si>
  <si>
    <t>148</t>
  </si>
  <si>
    <r>
      <rPr>
        <sz val="8"/>
        <color indexed="8"/>
        <rFont val="SegoeUI"/>
      </rPr>
      <t>- Educational programmes, generally for adults, which do not require any special prior instruction, in particular vocational training and cultural development. Includes: driving lessons (07.2.4); recreational training courses such as sport or bridge lessons given by independent teachers (09.4.1).</t>
    </r>
  </si>
  <si>
    <r>
      <rPr>
        <sz val="8"/>
        <color indexed="8"/>
        <rFont val="SegoeUI"/>
      </rPr>
      <t>- Daugiausia suaugusiems skirtos mokymo programos, kurios nereikalauja jokio išankstinio specialaus pasirengimo, ypač profesinio mokymo ir kultūrinio lavinimo. Apima: vairavimo kursai (07.2.4); mokymo kursai poilsiui, pavyzdžiui, sporto ar bridžo pamokos, teikiamos nepriklausomų mokytojų (09.4.1).</t>
    </r>
  </si>
  <si>
    <t>10.5.0</t>
  </si>
  <si>
    <t>147</t>
  </si>
  <si>
    <r>
      <rPr>
        <sz val="8"/>
        <color indexed="8"/>
        <rFont val="SegoeUI"/>
      </rPr>
      <t>EDUCATION NOT DEFINABLE BY LEVEL</t>
    </r>
  </si>
  <si>
    <r>
      <rPr>
        <sz val="8"/>
        <color indexed="8"/>
        <rFont val="SegoeUI"/>
      </rPr>
      <t>Švietimo paslaugos, neskaidomos pagal lygmenis</t>
    </r>
  </si>
  <si>
    <t>10.5</t>
  </si>
  <si>
    <t>146</t>
  </si>
  <si>
    <r>
      <rPr>
        <sz val="8"/>
        <color indexed="8"/>
        <rFont val="SegoeUI"/>
      </rPr>
      <t>- Levels 5 and 6 of ISCED-97: first stage and second stage of tertiary education.</t>
    </r>
  </si>
  <si>
    <r>
      <rPr>
        <sz val="8"/>
        <color indexed="8"/>
        <rFont val="SegoeUI"/>
      </rPr>
      <t>- ISCED-97 klasifikacijos 5 ir 6 lygmenys: pirmoji ir antroji aukštojo (tretinio) mokslo pakopos.</t>
    </r>
  </si>
  <si>
    <r>
      <rPr>
        <sz val="8"/>
        <color indexed="8"/>
        <rFont val="SegoeUI"/>
      </rPr>
      <t>Aukštasis (tretinis) mokslas (S)</t>
    </r>
  </si>
  <si>
    <t>10.4.0</t>
  </si>
  <si>
    <t>145</t>
  </si>
  <si>
    <r>
      <rPr>
        <sz val="8"/>
        <color indexed="8"/>
        <rFont val="SegoeUI"/>
      </rPr>
      <t>TERTIARY EDUCATION</t>
    </r>
  </si>
  <si>
    <r>
      <rPr>
        <sz val="8"/>
        <color indexed="8"/>
        <rFont val="SegoeUI"/>
      </rPr>
      <t>AUKŠTASIS (TRETINIS) MOKYMAS</t>
    </r>
  </si>
  <si>
    <t>10.4</t>
  </si>
  <si>
    <t>144</t>
  </si>
  <si>
    <r>
      <rPr>
        <sz val="8"/>
        <color indexed="8"/>
        <rFont val="SegoeUI"/>
      </rPr>
      <t>- Level 4 of ISCED-97: post-secondary non-tertiary education. Includes: out-of-school post-secondary non-tertiary education for adults and young people.</t>
    </r>
  </si>
  <si>
    <r>
      <rPr>
        <sz val="8"/>
        <color indexed="8"/>
        <rFont val="SegoeUI"/>
      </rPr>
      <t>- ISCED-97 klasifikacijos 4 lygmuo: aukštojo mokslo laipsnio nesuteikiantis mokymas, baigus vidurinį mokymą (poantrinis ne tretinis). Apima: Suaugusiųjų ir jaunimo aukštojo mokslo laipsnio nesuteikiantis mokymas ne mokyklose, baigus vidurinį mokymą.</t>
    </r>
  </si>
  <si>
    <t>10.3.0</t>
  </si>
  <si>
    <t>143</t>
  </si>
  <si>
    <r>
      <rPr>
        <sz val="8"/>
        <color indexed="8"/>
        <rFont val="SegoeUI"/>
      </rPr>
      <t>POST-SECONDARY NON-TERTIARY EDUCATION</t>
    </r>
  </si>
  <si>
    <r>
      <rPr>
        <sz val="8"/>
        <color indexed="8"/>
        <rFont val="SegoeUI"/>
      </rPr>
      <t>AUKŠTOJO MOKSLO LAIPSNIO NESUTEIKIANTIS MOKYMAS, BAIGUS VIDURINĮ MOKYMĄ (POANTRINIS NE TRETINIS)</t>
    </r>
  </si>
  <si>
    <t>10.3</t>
  </si>
  <si>
    <t>142</t>
  </si>
  <si>
    <r>
      <rPr>
        <sz val="8"/>
        <color indexed="8"/>
        <rFont val="SegoeUI"/>
      </rPr>
      <t>- Levels 2 and 3 of ISCED-97: lower-secondary and upper-secondary education. Includes: out-of-school secondary education for adults and young people.</t>
    </r>
  </si>
  <si>
    <r>
      <rPr>
        <sz val="8"/>
        <color indexed="8"/>
        <rFont val="SegoeUI"/>
      </rPr>
      <t>- ISCED-97 klasifikacijos 2 ir 3 lygmenys: žemesnysis vidurinis ir aukštesnysis vidurinis (antrinis) mokymas. Apima: vidurinis suaugusiųjų ir jaunimo mokymas ne mokykloje.</t>
    </r>
  </si>
  <si>
    <t>10.2.0</t>
  </si>
  <si>
    <t>141</t>
  </si>
  <si>
    <r>
      <rPr>
        <sz val="8"/>
        <color indexed="8"/>
        <rFont val="SegoeUI"/>
      </rPr>
      <t>SECONDARY EDUCATION</t>
    </r>
  </si>
  <si>
    <r>
      <rPr>
        <sz val="8"/>
        <color indexed="8"/>
        <rFont val="SegoeUI"/>
      </rPr>
      <t>VIDURINIS MOKYMAS</t>
    </r>
  </si>
  <si>
    <t>10.2</t>
  </si>
  <si>
    <t>140</t>
  </si>
  <si>
    <r>
      <rPr>
        <sz val="8"/>
        <color indexed="8"/>
        <rFont val="SegoeUI"/>
      </rPr>
      <t>- Levels 0 and 1 of ISCED-97: pre-primary and primary education. Includes: literacy programmes for students too old for primary school.</t>
    </r>
  </si>
  <si>
    <r>
      <rPr>
        <sz val="8"/>
        <color indexed="8"/>
        <rFont val="SegoeUI"/>
      </rPr>
      <t>- ISCED-97 klasifikacijos 0 ir 1 lygmenys: ikimokyklinis ir pradinis mokymas. Apima: suaugusiųjų raštingumo mokymo programos.</t>
    </r>
  </si>
  <si>
    <t>10.1.0</t>
  </si>
  <si>
    <t>139</t>
  </si>
  <si>
    <r>
      <rPr>
        <sz val="8"/>
        <color indexed="8"/>
        <rFont val="SegoeUI"/>
      </rPr>
      <t>PRE-PRIMARY AND PRIMARY EDUCATION</t>
    </r>
  </si>
  <si>
    <t>10.1</t>
  </si>
  <si>
    <t>138</t>
  </si>
  <si>
    <r>
      <rPr>
        <sz val="8"/>
        <color indexed="8"/>
        <rFont val="SegoeUI"/>
      </rPr>
      <t>This division covers educational services only. It does not include expenditures on educational materials, such as books (09.5.1) and stationery (09.5.4), or education support services, such as health care services (06), transport services (07.3), catering services (11.1.2) and accommodation services (11.2.0). It includes education by radio or television broadcasting. The breakdown of educational services is based upon the level categories of the 1997 International Standard Classification of Education (ISCED-97) of the United Nations Educational, Scientific and Cultural Organization (UNESCO).</t>
    </r>
  </si>
  <si>
    <r>
      <rPr>
        <sz val="8"/>
        <color indexed="8"/>
        <rFont val="SegoeUI"/>
      </rPr>
      <t>Šis skyrius apima tik švietimo paslaugas. Jis neapima išlaidų mokykliniams reikmenims - knygoms (09.5.1) ir raštinės reikmenims (09.5.4) arba pagalbinėms švietimo paslaugoms - sveikatos priežiūros paslaugoms (06), transporto paslaugoms (07.3), maitinimui (11.1.2) ir apgyvendinimui (11.2.0). Apima švietimą per radijo arba televizijos laidas. Švietimo paslaugų skirstymas grindžiamas Jungtinių Tautų švietimo, mokslo ir kultūros organizacijos (UNESCO) 1997 m. Tarptautinės standartizuotos švietimo klasifikacijos (ISCED-97) lygmenų kategorijomis.</t>
    </r>
  </si>
  <si>
    <t>10.</t>
  </si>
  <si>
    <t>137</t>
  </si>
  <si>
    <r>
      <rPr>
        <sz val="8"/>
        <color indexed="8"/>
        <rFont val="SegoeUI"/>
      </rPr>
      <t>- All inclusive holidays or tours which provide for travel, food, accommodation, guides, etc. Includes: half-day and one-day excursion tours; pilgrimages.</t>
    </r>
  </si>
  <si>
    <r>
      <rPr>
        <sz val="8"/>
        <color indexed="8"/>
        <rFont val="SegoeUI"/>
      </rPr>
      <t>- Įvairios atostogos ir kelionės, į kurias įeina kelionės, maisto, apgyvendinimo, vadovo paslaugų ir kt. teikimas. Apima: pusės dienos ir vienos dienos ekskursijos; kelionės į šventąsias vietas.</t>
    </r>
  </si>
  <si>
    <r>
      <rPr>
        <sz val="8"/>
        <color indexed="8"/>
        <rFont val="SegoeUI"/>
      </rPr>
      <t>Package holidays (S)</t>
    </r>
  </si>
  <si>
    <r>
      <rPr>
        <sz val="8"/>
        <color indexed="8"/>
        <rFont val="SegoeUI"/>
      </rPr>
      <t>Atostogų išvykos (S)</t>
    </r>
  </si>
  <si>
    <t>09.6.0</t>
  </si>
  <si>
    <t>136</t>
  </si>
  <si>
    <r>
      <rPr>
        <sz val="8"/>
        <color indexed="8"/>
        <rFont val="SegoeUI"/>
      </rPr>
      <t>PACKAGE HOLIDAYS</t>
    </r>
  </si>
  <si>
    <r>
      <rPr>
        <sz val="8"/>
        <color indexed="8"/>
        <rFont val="SegoeUI"/>
      </rPr>
      <t>ATOSTOGŲ IŠVYKOS</t>
    </r>
  </si>
  <si>
    <t>09.6</t>
  </si>
  <si>
    <t>135</t>
  </si>
  <si>
    <r>
      <rPr>
        <sz val="8"/>
        <color indexed="8"/>
        <rFont val="SegoeUI"/>
      </rPr>
      <t>- Writing pads, envelopes, account books, notebooks, diaries, etc.; - pens, pencils, fountain pens, ball-point pens, felt-tip pens, inks, erasers, pencil sharpeners, etc.; - stencils, carbon paper, typewriter ribbons, inking pads, correcting fluids, etc.; - paper punches, paper cutters, paper scissors, office glues and adhesives, staplers and staples, paper clips, drawing pins, etc.; - drawing and painting materials such as canvas, paper, card, paints, crayons, pastels and brushes. Includes: educational materials such as exercise books, slide rules, geometry instruments, slates, chalks and pencil boxes. Excludes: pocket calculators (09.1.3).</t>
    </r>
  </si>
  <si>
    <r>
      <rPr>
        <sz val="8"/>
        <color indexed="8"/>
        <rFont val="SegoeUI"/>
      </rPr>
      <t>- Bloknotai rašymui, vokai, sąskaitų knygelės, užrašų knygutės, dienoraščiai ir kt. - plunksnakočiai, pieštukai, parkeriai, tušinukai, flomasteriai, rašalai, trintukai, pieštukų drožtukai ir kt. - trafaretai, kopijavimo popierius, juostelės rašomosioms mašinėlėms, antspaudo pagalvėlės, koregavimo skysčiai ir kt.; - popieriaus skylmušos, popieriaus pjaustikliai, popieriaus žirklės, kanceliariniai klijai ir lipalai, segikliai ir segtuvai, sąvaržėlės, smeigtukai piešimui ir kt.; - piešimo ir dažymo medžiagos - storos drobės, popierius, kartono lakštai, dažai, kreidos, pastelės ir teptukai. Apima: mokykliniai reikmenys - uždavinynai, logaritminės liniuotės, geometrijos instrumentai, grifelinės lentelės, kreidos ir pieštukų dėžutės. Neapima: kišeniniai skaičiuotuvai (09.1.3).</t>
    </r>
  </si>
  <si>
    <r>
      <rPr>
        <sz val="8"/>
        <color indexed="8"/>
        <rFont val="SegoeUI"/>
      </rPr>
      <t>Stationery and drawing materials (ND)</t>
    </r>
  </si>
  <si>
    <r>
      <rPr>
        <sz val="8"/>
        <color indexed="8"/>
        <rFont val="SegoeUI"/>
      </rPr>
      <t>Raštinės reikmenys ir piešimo medžiagos (ND)</t>
    </r>
  </si>
  <si>
    <t>134</t>
  </si>
  <si>
    <r>
      <rPr>
        <sz val="8"/>
        <color indexed="8"/>
        <rFont val="SegoeUI"/>
      </rPr>
      <t>- Catalogues and advertising material; - posters, plain or picture postcards, calendars; - greeting cards and visiting cards, announcement and message cards; - maps and globes. Excludes: pre-franked postcards and aerogrammes (08.1.0); stamp albums (09.3.1).</t>
    </r>
  </si>
  <si>
    <r>
      <rPr>
        <sz val="8"/>
        <color indexed="8"/>
        <rFont val="SegoeUI"/>
      </rPr>
      <t>- Katalogai ir reklamos; - plakatai, paprasti arba paveiksluoti atvirlaiškiai, kalendoriai; - sveikinimo atvirukai ir vizitinės kortelės, skelbimų ir pranešimų kortelės; - žemėlapiai ir gaubliai. Neapima: iš anksto apmokėti atvirlaiškiai ir aerogramos (08.1.0); pašto ženklų albumai (09.3.1).</t>
    </r>
  </si>
  <si>
    <r>
      <rPr>
        <sz val="8"/>
        <color indexed="8"/>
        <rFont val="SegoeUI"/>
      </rPr>
      <t>Miscellaneous printed matter (ND)</t>
    </r>
  </si>
  <si>
    <r>
      <rPr>
        <sz val="8"/>
        <color indexed="8"/>
        <rFont val="SegoeUI"/>
      </rPr>
      <t>Įvairūs spaudiniai (ND)</t>
    </r>
  </si>
  <si>
    <t>133</t>
  </si>
  <si>
    <r>
      <rPr>
        <sz val="8"/>
        <color indexed="8"/>
        <rFont val="SegoeUI"/>
      </rPr>
      <t>- Newspapers, magazines and other periodicals.</t>
    </r>
  </si>
  <si>
    <r>
      <rPr>
        <sz val="8"/>
        <color indexed="8"/>
        <rFont val="SegoeUI"/>
      </rPr>
      <t>- Laikraščiai, žurnalai ir kiti periodiniai leidiniai.</t>
    </r>
  </si>
  <si>
    <r>
      <rPr>
        <sz val="8"/>
        <color indexed="8"/>
        <rFont val="SegoeUI"/>
      </rPr>
      <t>Newspapers and periodicals (ND)</t>
    </r>
  </si>
  <si>
    <r>
      <rPr>
        <sz val="8"/>
        <color indexed="8"/>
        <rFont val="SegoeUI"/>
      </rPr>
      <t>Laikraščiai ir periodiniai leidiniai (ND)</t>
    </r>
  </si>
  <si>
    <t>132</t>
  </si>
  <si>
    <r>
      <rPr>
        <sz val="8"/>
        <color indexed="8"/>
        <rFont val="SegoeUI"/>
      </rPr>
      <t>- Books, including atlases, dictionaries, encyclopaedias, text books, guidebooks and musical scores. Includes: scrapbooks and albums for children; book binding. Excludes: stamp albums (09.3.1).</t>
    </r>
  </si>
  <si>
    <r>
      <rPr>
        <sz val="8"/>
        <color indexed="8"/>
        <rFont val="SegoeUI"/>
      </rPr>
      <t>- Knygos, įskaitant atlasus, žodynus, enciklopedijas, vadovėlius, vadovus ir partitūras. Apima: iškarpų albumai ir albumai vaikams; knygų įrišimas. Neapima: pašto ženklų albumai (09.3.1).</t>
    </r>
  </si>
  <si>
    <r>
      <rPr>
        <sz val="8"/>
        <color indexed="8"/>
        <rFont val="SegoeUI"/>
      </rPr>
      <t>Books (SD)</t>
    </r>
  </si>
  <si>
    <r>
      <rPr>
        <sz val="8"/>
        <color indexed="8"/>
        <rFont val="SegoeUI"/>
      </rPr>
      <t>Knygos (SD)</t>
    </r>
  </si>
  <si>
    <t>131</t>
  </si>
  <si>
    <r>
      <rPr>
        <sz val="8"/>
        <color indexed="8"/>
        <rFont val="SegoeUI"/>
      </rPr>
      <t>NEWSPAPERS, BOOKS AND STATIONERY</t>
    </r>
  </si>
  <si>
    <r>
      <rPr>
        <sz val="8"/>
        <color indexed="8"/>
        <rFont val="SegoeUI"/>
      </rPr>
      <t>LAIKRAŠČIAI, KNYGOS IR RAŠTINĖS REIKMENYS</t>
    </r>
  </si>
  <si>
    <t>09.5</t>
  </si>
  <si>
    <t>130</t>
  </si>
  <si>
    <r>
      <rPr>
        <sz val="8"/>
        <color indexed="8"/>
        <rFont val="SegoeUI"/>
      </rPr>
      <t>- Service charges for lotteries, bookmakers, totalisators, casinos and other gambling establishments, gaming machines, bingo halls, scratch cards, sweepstakes, etc. (Service charge is defined as the difference between the amounts paid for lottery tickets or placed in bets and the amounts paid out to winners.)</t>
    </r>
  </si>
  <si>
    <r>
      <rPr>
        <sz val="8"/>
        <color indexed="8"/>
        <rFont val="SegoeUI"/>
      </rPr>
      <t>- Loterijų, bukmekerių, totalizatorių, kazino ir kitų lošimo įstaigų, žaidimo mašinų, bingo salių, momentinių loterijų, arklių lenktynių lažybų paslaugų išlaidos ir kt. ( Paslaugų išlaidos yra apibrėžiamos kaip skirtumas tarp sumos, mokamos už loterijos bilietus ar lažybų vietą ir sumos, mokamos laimėtojams.)</t>
    </r>
  </si>
  <si>
    <r>
      <rPr>
        <sz val="8"/>
        <color indexed="8"/>
        <rFont val="SegoeUI"/>
      </rPr>
      <t>Games of chance (S)</t>
    </r>
  </si>
  <si>
    <r>
      <rPr>
        <sz val="8"/>
        <color indexed="8"/>
        <rFont val="SegoeUI"/>
      </rPr>
      <t>Azartiniai lošimai (S)</t>
    </r>
  </si>
  <si>
    <t>129</t>
  </si>
  <si>
    <r>
      <rPr>
        <sz val="8"/>
        <color indexed="8"/>
        <rFont val="SegoeUI"/>
      </rPr>
      <t>- Services provided by: - cinemas, theatres, opera houses, concert halls, music halls, circuses, sound and light shows; - museums, libraries, art galleries, exhibitions; - historic monuments, national parks, zoological and botanical gardens, aquaria; - hire of equipment and accessories for culture, such as television sets, video cassettes, etc.; - television and radio broadcasting, in particular licence fees for television equipment and subscriptions to television networks; - services of photographers such as film developing, print processing, enlarging, portrait photography, wedding photography, etc. Includes: services of musicians, clowns, performers for private entertainments.</t>
    </r>
  </si>
  <si>
    <r>
      <rPr>
        <sz val="8"/>
        <color indexed="8"/>
        <rFont val="SegoeUI"/>
      </rPr>
      <t>- Paslaugos, kurias teikia: - kino teatrai, teatrai, operos teatrai, koncertų salės, muzikos salės, cirkai, garso ar šviesos spektakliai; - muziejai, bibliotekos, dailės galerijos, parodos; - istorijos paminklai, nacionaliniai parkai, zoologijos ir botanikos sodai, akvariumai; - kultūrinės įrangos ir reikmenų nuoma - televizorių, vaizdajuosčių ir kt.; - televizijos ir radijo transliacijos, ypač licenziniai mokesčiai už televizinę įrangą bei abonementinį mokestį televizijos tinklams; - paslaugos, kurias teikia fotografai -foto juostų ryškinimas, nuotraukų apdorojimas, didinimas, portretinė fotografija, vestuvinė fotografija ir kt. Apima: paslaugos, kurias teikia muzikantai, klounai, atlikėjai privačiuose vakarėliuose;</t>
    </r>
  </si>
  <si>
    <t>128</t>
  </si>
  <si>
    <r>
      <rPr>
        <sz val="8"/>
        <color indexed="8"/>
        <rFont val="SegoeUI"/>
      </rPr>
      <t>- Services provided by: - sports stadia, horse-racing courses, motor-racing circuits, velodromes, etc.; - skating rinks, swimming pools, golf courses, gymnasia, fitness centres, tennis courts, squash courts and bowling alleys; - fairgrounds and amusement parks; - roundabouts, see-saws and other playground facilities for children; - pin-ball machines and other games for adults other than games of chance; - ski slopes, ski lifts and the like; - hire of equipment and accessories for sport and recreation, such as aeroplanes, boats, horses, skiing and camping equipment; - out-of-school individual or group lessons in bridge, chess, aerobics, dancing, music, skating, skiing, swimming or other pastimes; - services of mountain guides, tour guides, etc.; - navigational aid services for boating. Includes: hire of game-specific footwear (ski boots, football boots, golfing shoes and other such footwear fitted with ice skates, rollers, spikes, studs, etc.). Excludes: cable-car and chair-lift transport not at ski resorts or holiday centres (07.3.6).</t>
    </r>
  </si>
  <si>
    <r>
      <rPr>
        <sz val="8"/>
        <color indexed="8"/>
        <rFont val="SegoeUI"/>
      </rPr>
      <t>- Paslaugos teikiamos: - stadionų, jodinėjimo maniežų, motodromų, velodromų ir kt.; - čiuožyklų, baseinų, golfo aikštelių, gimnastikos salių, dailiosios mankštos (šeipingo) centrų, teniso kortų, skvošo kortų ir boulingo takų; - mugių ir pasilinksminimo parkų; - karuselių, sūpuoklių ir kitų žaidimų aikštelių vaikams; - kiniškojo biliardo (pinbolo) mašinų ir kitų žaidimų suaugusiems, kitokių nei azartiniai lošimai; - slidinėjimo šlaitų, slidinėjimo keltuvų ir pan.; - sporto ir poilsio įrangos bei reikmenų nuomojimas - lėktuvų, valčių, žirgų, slidinėjimo arba stovyklavimo įrangos; - ne mokyklose teikiamos individualios ar grupinės bridžo, šachmatų, aerobikos, šokių, muzikos, čiuožimo, slidinėjimo, plaukimo ar kitų pramogų pamokos; - paslaugos, teikiamos kalnų vadovų, kelionių vadovų ir kt.; - navigacinės pagalbos paslaugos laiveliams. Apima: specializuotos sportinės avalynės nuoma - slidinėjimo batų, futbolo batų, golfo batų ir kitos avalynės su pritaisytomis pačiūžomis, riedučiais, spygliais arba kt. Neapima: lyniniai keltuvai ir kabantys keliai ne slidinėjimo kurortuose ir ne atostogų centruose (07.3.6).</t>
    </r>
  </si>
  <si>
    <t>127</t>
  </si>
  <si>
    <r>
      <rPr>
        <sz val="8"/>
        <color indexed="8"/>
        <rFont val="SegoeUI"/>
      </rPr>
      <t>RECREATIONAL AND CULTURAL SERVICES</t>
    </r>
  </si>
  <si>
    <r>
      <rPr>
        <sz val="8"/>
        <color indexed="8"/>
        <rFont val="SegoeUI"/>
      </rPr>
      <t>POILSIO IR KULTŪROS PASLAUGOS</t>
    </r>
  </si>
  <si>
    <t>09.4</t>
  </si>
  <si>
    <t>126</t>
  </si>
  <si>
    <r>
      <rPr>
        <sz val="8"/>
        <color indexed="8"/>
        <rFont val="SegoeUI"/>
      </rPr>
      <t>- Veterinary and other services for pets such as grooming, boarding, tattooing and training.</t>
    </r>
  </si>
  <si>
    <r>
      <rPr>
        <sz val="8"/>
        <color indexed="8"/>
        <rFont val="SegoeUI"/>
      </rPr>
      <t>- Veterinarijos ir kitokios paslaugos naminiams gyvūnėliams, tokios kaip priežiūra, laikymas pensionate, tatuiravimas ir dresavimas.</t>
    </r>
  </si>
  <si>
    <r>
      <rPr>
        <sz val="8"/>
        <color indexed="8"/>
        <rFont val="SegoeUI"/>
      </rPr>
      <t>Veterinary and other services for pets (S)</t>
    </r>
  </si>
  <si>
    <r>
      <rPr>
        <sz val="8"/>
        <color indexed="8"/>
        <rFont val="SegoeUI"/>
      </rPr>
      <t>Veterinarijos ir kitokios paslaugos naminiams gyvūnėliams (S)</t>
    </r>
  </si>
  <si>
    <t>125</t>
  </si>
  <si>
    <r>
      <rPr>
        <sz val="8"/>
        <color indexed="8"/>
        <rFont val="SegoeUI"/>
      </rPr>
      <t>- Pets, pet foods, veterinary and grooming products for pets, collars, leashes, kennels, birdcages, fish tanks, cat litter, etc. Excludes: horses and ponies (07.1.4) or (09.2.1); veterinary services (09.3.5).</t>
    </r>
  </si>
  <si>
    <r>
      <rPr>
        <sz val="8"/>
        <color indexed="8"/>
        <rFont val="SegoeUI"/>
      </rPr>
      <t>- Naminiai gyvūnėliai, jų ėdalas ir lesalas, veterinariniai ir gyvūnėlių priežiūros reikmenys, antkakliai, pasaitėliai, šunų būdos, paukščių narveliai, akvariumai, kraikelis katėms ir t.t. Neapima: arkliai ir poniai (07.1.4) ar (09.2.1); veterinarijos paslaugos (09.3.5).</t>
    </r>
  </si>
  <si>
    <r>
      <rPr>
        <sz val="8"/>
        <color indexed="8"/>
        <rFont val="SegoeUI"/>
      </rPr>
      <t>Pets and related products (ND)</t>
    </r>
  </si>
  <si>
    <r>
      <rPr>
        <sz val="8"/>
        <color indexed="8"/>
        <rFont val="SegoeUI"/>
      </rPr>
      <t>Naminiai gyvūnėliai ir su jais susiję gaminiai (ND)</t>
    </r>
  </si>
  <si>
    <t>124</t>
  </si>
  <si>
    <r>
      <rPr>
        <sz val="8"/>
        <color indexed="8"/>
        <rFont val="SegoeUI"/>
      </rPr>
      <t>- Natural or artificial flowers and foliage, plants, shrubs, bulbs, tubers, seeds, fertilisers, composts, garden peat, turf for lawns, specially treated soils for ornamental gardens, horticultural preparations, pots and pot holders. Includes: natural and artificial Christmas trees; delivery charges for flowers and plants. Excludes: gardening gloves (03.1.3); gardening tools (05.5.2).</t>
    </r>
  </si>
  <si>
    <r>
      <rPr>
        <sz val="8"/>
        <color indexed="8"/>
        <rFont val="SegoeUI"/>
      </rPr>
      <t>- Natūralios arba dirbtinės gėlės ir lapija, augalai, krūmokšniai, svogūnėliai, gumbiavaisiai, daržo ar sodo durpės, dekoratyvinės pievelės, vėlenos žaidimo aikštelėms, sėklos, trąšos, kompostai, specialiai apdorotas dirvožemis dekoratyviniams sodams, preparatai sodams, vazonai ir vazonų laikikliai. Apima: natūralios ir dirbtinės Kalėdų eglutės; gėlių ir augalų pristatymo išlaidos. Neapima: sodo priežiūrai skirtos pirštinės (03.1.3); sodo priežiūrai skirti įrankiai (05.5.2).</t>
    </r>
  </si>
  <si>
    <r>
      <rPr>
        <sz val="8"/>
        <color indexed="8"/>
        <rFont val="SegoeUI"/>
      </rPr>
      <t>Gardens, plants and flowers (ND)</t>
    </r>
  </si>
  <si>
    <r>
      <rPr>
        <sz val="8"/>
        <color indexed="8"/>
        <rFont val="SegoeUI"/>
      </rPr>
      <t>Sodai, augalai ir gėlės (ND)</t>
    </r>
  </si>
  <si>
    <t>123</t>
  </si>
  <si>
    <r>
      <rPr>
        <sz val="8"/>
        <color indexed="8"/>
        <rFont val="SegoeUI"/>
      </rPr>
      <t>- Gymnastic, physical education and sport equipment such as balls, shuttlecocks, nets, rackets, bats, skis, golf clubs, foils, sabres, poles, weights, discuses, javelins, dumb-bells, chest expanders and other body-building equipment; - parachutes and other sky-diving equipment; - firearms and ammunition for hunting, sport and personal protection; - fishing rods and other equipment for fishing; - equipment for beach and open-air games such as bowls, croquet, frisbee, volleyball and inflatable boats, rafts and swimming pools; - camping equipment such as tents and accessories, sleeping bags, back-packs, air mattresses and inflating pumps, camping stoves and barbecues; - repair of such articles. Includes: game-specific footwear (ski boots, football boots, golfing shoes and other such footwear fitted with ice skates, rollers, spikes, studs, etc.); protective headgear for sports; other protective gear for sports such as life jackets, boxing gloves, body padding, shin-guards, goggles, belts, supports, etc. Excludes: crash helmets for motor cycles and bicycles (03.1.3); camping and garden furniture (05.1.1).</t>
    </r>
  </si>
  <si>
    <r>
      <rPr>
        <sz val="8"/>
        <color indexed="8"/>
        <rFont val="SegoeUI"/>
      </rPr>
      <t>- Mankštos, fizinio lavinimo ir sporto reikmenys - kamuoliai, badmintono kamuoliukai, tinkleliai, raketės, kriketo, beisbolo lazdos, slidės, golfo lazdos, rapyros, kardai, kartys, svoriai, diskai, ietys, gimnastikos svarsčiai, tampyklės (ekspanderiai) ir kita kultūrizmo įranga; - parašiutai ir kita šuolių danguje įranga; - šaunamieji ginklai ir šaudmenys medžioklei, sportui ir asmeninei apsaugai; - meškerykočiai ir kita įranga žūklei; - įranga paplūdimio žaidimams ir žaidimams lauke - žaidimui rutuliais, kroketui, skraidančiosios lėkštės mėtymui, tinkliniui, pripučiamos valtys, pripučiami plaustai ir baseinai; - įranga stovyklavimui - palapinės ir reikmenys, miegmaišiai ir kuprinės, pripučiamieji čiužiniai ir pompos, stovyklinės krosnys ir kepintuvės; - šių gaminių taisymas. Apima: specialiam žaidimui skirta avalynė (futbolo batai, golfo batai, slidinėjimo batai ir kiti batai su pritvirtintomis pačiūžomis, riedučiais, startukų vinimis, smeigėmis ir kt.); sportiniai apsauginiai šalmai; kiti apsauginiai sporto reikmenys - gelbėjimosi liemenės, bokso pirštinės, paminkštalai, antblauzdžiai, apsauginiai akiniai, diržai, įtvarai ir kt. Neapima: apsauginiai šalmai motociklininkams ir dviratininkams (03.1.3); stovyklavimo ir sodo baldai (05.1.1).</t>
    </r>
  </si>
  <si>
    <r>
      <rPr>
        <sz val="8"/>
        <color indexed="8"/>
        <rFont val="SegoeUI"/>
      </rPr>
      <t>Equipment for sport, camping and open-air recreation (SD)</t>
    </r>
  </si>
  <si>
    <r>
      <rPr>
        <sz val="8"/>
        <color indexed="8"/>
        <rFont val="SegoeUI"/>
      </rPr>
      <t>Įrenginiai sportui, stovyklavimui ir poilsiui lauke (SD)</t>
    </r>
  </si>
  <si>
    <t>122</t>
  </si>
  <si>
    <r>
      <rPr>
        <sz val="8"/>
        <color indexed="8"/>
        <rFont val="SegoeUI"/>
      </rPr>
      <t>- Card games, parlour games, chess sets and the like; - toys of all kinds including dolls, soft toys, toy cars and trains, toy bicycles and tricycles, toy construction sets, puzzles, plasticine, electronic games, masks, disguises, jokes, novelties, fireworks and rockets, festoons and Christmas tree decorations; - stamp-collecting requisites (used or cancelled postage stamps, stamp albums, etc.), other items for collections (coins, medals, minerals, zoological and botanical specimens, etc.) and other tools and articles n.e.c. for hobbies. Includes: video-game software; video-game computers that plug into a television set; video-game cassettes and video-game CD-ROMs. Excludes: collectors' items falling into the category of works of art or antiques (05.1.1); unused postage stamps (08.1.0); Christmas trees (09.3.3); children's scrapbooks (09.5.1).</t>
    </r>
  </si>
  <si>
    <r>
      <rPr>
        <sz val="8"/>
        <color indexed="8"/>
        <rFont val="SegoeUI"/>
      </rPr>
      <t>- Kortų lošimai, salono žaidimai, šachmatų komplektai ir panašūs rinkmenys; - visų rūšių žaislai, įskaitant lėles, minkštuosius žaislus, žaislinius automobilius ir traukinius, žaislinius dviratukus ir triratukus, rinkinius konstravimui, dėstinius, plastiliną, elektroninius žaidimus, kaukes, maskuotes, juokdarių reikmenis, niekučius, fejerverkus ir raketas, girliandas ir papuošalus Kalėdų eglutėms; - pašto ženklų kolekcionavimo reikmenys (naudoti ar antspauduoti pašto ženklai, pašto ženklų albumai ir kt.), kiti kolekcionavimo dalykai (monetos, medaliai, mineralogijos, zoologijos, botanikos pavyzdžiai ir kt.) bei kiti, niekur kitur nepriskirti, mėgstamų dalykų įrankiai ir reikmenys; Apima: vaizdo žaidimų programinė įranga; vaizdo žaidimų kompiuteriai, jungiami į televizijos įrangą; video žaidimų kasetės ir kompaktinių diskų pastoviosios atminties laikmenos. Neapima: kolekcionuojami dalykai, priklausantys prie meno arba antikinių darbų kategorijos (05.1.1); nenaudoti pašto ženklai (08.1.0); Kalėdų eglutės (09.3.3); vaikiški iškarpų albumai (09.5.1).</t>
    </r>
  </si>
  <si>
    <r>
      <rPr>
        <sz val="8"/>
        <color indexed="8"/>
        <rFont val="SegoeUI"/>
      </rPr>
      <t>Games, toys and hobbies (SD)</t>
    </r>
  </si>
  <si>
    <r>
      <rPr>
        <sz val="8"/>
        <color indexed="8"/>
        <rFont val="SegoeUI"/>
      </rPr>
      <t>Žaidimai, žaislai ir mėgstami dalykai (SD)</t>
    </r>
  </si>
  <si>
    <t>121</t>
  </si>
  <si>
    <r>
      <rPr>
        <sz val="8"/>
        <color indexed="8"/>
        <rFont val="SegoeUI"/>
      </rPr>
      <t>OTHER RECREATIONAL ITEMS AND EQUIPMENT, GARDENS AND PETS</t>
    </r>
  </si>
  <si>
    <r>
      <rPr>
        <sz val="8"/>
        <color indexed="8"/>
        <rFont val="SegoeUI"/>
      </rPr>
      <t>KITI POILSIO REIKMENYS IR ĮRENGINIAI, SODAI IR NAMINIAI GYVŪNĖLIAI</t>
    </r>
  </si>
  <si>
    <t>09.3</t>
  </si>
  <si>
    <t>120</t>
  </si>
  <si>
    <r>
      <rPr>
        <sz val="8"/>
        <color indexed="8"/>
        <rFont val="SegoeUI"/>
      </rPr>
      <t>- Maintenance and repair of other major durables for recreation and culture. Includes: total value of the service (that is, both the cost of labour and the cost of materials are covered); laying up for winter of boats, camper vans, caravans, etc.; hanger services for private planes; marina services for boats. Excludes: fuel for recreational vehicles (07.2.2); separate purchases of materials made by households with the intention of undertaking the maintenance or repair themselves (09.2.1) or (09.2.2); veterinary services (09.3.5).</t>
    </r>
  </si>
  <si>
    <r>
      <rPr>
        <sz val="8"/>
        <color indexed="8"/>
        <rFont val="SegoeUI"/>
      </rPr>
      <t>- Kitų poilsiui ir kultūrai skirtų pagrindinių ilgalaikio naudojimo reikmenų techninė priežiūra ir remontas. Apima: visa paslaugų vertė ( ji yra ir mokestis už darbą ir mokestis už sunaudotas medžiagas); valčių, turistinių furgonų, automobilinių namelių ir kt. pastatymas žiemai; privačių lėktuvų angarų paslaugos; valčių prieplaukų paslaugos. Neapima: degalai pramoginėms transporto priemonėms (07.2.2); namų ūkių įsigytos atskiros medžiagos, ketinant techninę priežiūrą ir remontą atlikti patiems (09.2.1) ar (09.2.2); veterinarijos paslaugos (09.3.5).</t>
    </r>
  </si>
  <si>
    <r>
      <rPr>
        <sz val="8"/>
        <color indexed="8"/>
        <rFont val="SegoeUI"/>
      </rPr>
      <t>Maintenance and repair of other major durables for recreation and culture (S)</t>
    </r>
  </si>
  <si>
    <r>
      <rPr>
        <sz val="8"/>
        <color indexed="8"/>
        <rFont val="SegoeUI"/>
      </rPr>
      <t>Kitų poilsiui ir kultūrai skirtų pagrindinių ilgalaikio naudojimo reikmenų techninė priežiūra ir remontas (S)</t>
    </r>
  </si>
  <si>
    <t>119</t>
  </si>
  <si>
    <r>
      <rPr>
        <sz val="8"/>
        <color indexed="8"/>
        <rFont val="SegoeUI"/>
      </rPr>
      <t>- Musical instruments of all sizes, including electronic musical instruments, such as pianos, organs, violins, guitars, drums, trumpets, clarinets, flutes, recorders, harmonicas, etc.; - billiard tables, ping-pong tables, pin-ball machines, gaming machines, etc. Excludes: toys (09.3.1).</t>
    </r>
  </si>
  <si>
    <r>
      <rPr>
        <sz val="8"/>
        <color indexed="8"/>
        <rFont val="SegoeUI"/>
      </rPr>
      <t>- Įvairaus dydžio muzikos instrumentai, įskaitant elektroninius muzikos instrumentus, tokius kaip pianinai, vargonai, smuikai, gitaros, trimitai, klarnetai, fleitos, grotuvai, lūpinės armonikėlės ir kt.; - biliardo stalai, teniso stalai, kiniškojo biliardo (pinbolo) įrenginiai, žaidimų įrenginiai ir kt. Neapima: žaislai (09.3.1).</t>
    </r>
  </si>
  <si>
    <r>
      <rPr>
        <sz val="8"/>
        <color indexed="8"/>
        <rFont val="SegoeUI"/>
      </rPr>
      <t>Musical instruments and major durables for indoor recreation (D)</t>
    </r>
  </si>
  <si>
    <r>
      <rPr>
        <sz val="8"/>
        <color indexed="8"/>
        <rFont val="SegoeUI"/>
      </rPr>
      <t>Muzikos instrumentai ir pagrindiniai ilgalaikio naudojimo reikmenys, skirti poilsiui patalpose (D)</t>
    </r>
  </si>
  <si>
    <t>118</t>
  </si>
  <si>
    <r>
      <rPr>
        <sz val="8"/>
        <color indexed="8"/>
        <rFont val="SegoeUI"/>
      </rPr>
      <t>- Camper vans, caravans and trailers; - aeroplanes, microlight aircraft, gliders, hang-gliders and hot-air balloons; - boats, outboard motors, sails, rigging and superstructures; - horses and ponies, horse or pony drawn vehicles and related equipment (harnesses, bridles, reins, saddles, etc.); - major items for games and sport such as canoes, kayaks, wind-surfing boards, sea-diving equipment and golf carts. Includes: fitting out of boats, camper vans, caravans, etc. Excludes: horses and ponies, horse or pony drawn vehicles and related equipment purchased for personal transport (07.1.4); inflatable boats, rafts and swimming pools (09.3.2).</t>
    </r>
  </si>
  <si>
    <r>
      <rPr>
        <sz val="8"/>
        <color indexed="8"/>
        <rFont val="SegoeUI"/>
      </rPr>
      <t>- Turistiniai furgonai, automobiliniai nameliai ir priekabos; - lėktuvai, superlengvieji orlaiviai ir sklandytuvai, skraidyklės ir karšto oro balionai; - valtys, valtys su pakabinamaisiais varikliais, burlaiviai, takelažas ir denio įranga; - arkliai ir poniai, arklių arba ponių traukiami vežimai ir su jais susijusi įranga (pakinktai, apynasriai, vadelės, balnai ir kt.). - pagrindinės žaidimų ir sporto priemonės - kanojos, baidarės, burlentės, nardymo jūroje reikmenys ir golfo dviračiai vežimėliai. Apima: turistinių furgonų, automobilinių namelių, valčių ir kt. įrengimas Neapima: arkliai ir poniai, arklių ar ponių traukiami vežimai ir panaši asmeniniams tikslams įsigyta įranga (07.1.4). pripučiamosios valtys, keltai ir baseinai (09.3.2).</t>
    </r>
  </si>
  <si>
    <r>
      <rPr>
        <sz val="8"/>
        <color indexed="8"/>
        <rFont val="SegoeUI"/>
      </rPr>
      <t>Major durables for outdoor recreation (D)</t>
    </r>
  </si>
  <si>
    <r>
      <rPr>
        <sz val="8"/>
        <color indexed="8"/>
        <rFont val="SegoeUI"/>
      </rPr>
      <t>Pagrindiniai poilsiui skirti ilgalaikio naudojimo reikmenys (D)</t>
    </r>
  </si>
  <si>
    <t>117</t>
  </si>
  <si>
    <r>
      <rPr>
        <sz val="8"/>
        <color indexed="8"/>
        <rFont val="SegoeUI"/>
      </rPr>
      <t>OTHER MAJOR DURABLES FOR RECREATION AND CULTURE</t>
    </r>
  </si>
  <si>
    <r>
      <rPr>
        <sz val="8"/>
        <color indexed="8"/>
        <rFont val="SegoeUI"/>
      </rPr>
      <t>KITI POILSIUI IR KULTŪRAI SKIRTI PAGRINDINIAI ILGALAIKIO NAUDOJIMO REIKMENYS</t>
    </r>
  </si>
  <si>
    <t>09.2</t>
  </si>
  <si>
    <t>116</t>
  </si>
  <si>
    <r>
      <rPr>
        <sz val="8"/>
        <color indexed="8"/>
        <rFont val="SegoeUI"/>
      </rPr>
      <t>- Repair of audio-visual, photographic and information processing equipment. Includes: total value of the service (that is, both the cost of labour and the cost of materials are covered). Excludes: separate purchases of materials made by households with the intention of undertaking the repair themselves (09.1.1), (09.1.2) or (09.1.3).</t>
    </r>
  </si>
  <si>
    <r>
      <rPr>
        <sz val="8"/>
        <color indexed="8"/>
        <rFont val="SegoeUI"/>
      </rPr>
      <t>- Audiovizualinių, fotografijos ir informacijos apdorojimo įrenginių bei reikmenų taisymas. Apima: visa paslaugų vertė ( ji yra ir mokestis už darbą ir mokestis už sunaudotas medžiagas). Neapima: namų ūkių įsigytos atskiros medžiagos, ketinant remontą atlikti patiems (09.1.1), (09.1.2) ar (09.1.3).</t>
    </r>
  </si>
  <si>
    <r>
      <rPr>
        <sz val="8"/>
        <color indexed="8"/>
        <rFont val="SegoeUI"/>
      </rPr>
      <t>Repair of audio-visual, photographic and information processing equipment (S)</t>
    </r>
  </si>
  <si>
    <r>
      <rPr>
        <sz val="8"/>
        <color indexed="8"/>
        <rFont val="SegoeUI"/>
      </rPr>
      <t>Audiovizualinių, fotografijos ir informacijos apdorojimo įrenginių bei reikmenų taisymas (S)</t>
    </r>
  </si>
  <si>
    <t>115</t>
  </si>
  <si>
    <r>
      <rPr>
        <sz val="8"/>
        <color indexed="8"/>
        <rFont val="SegoeUI"/>
      </rPr>
      <t>- Records and compact discs; - pre-recorded tapes, cassettes, video cassettes, diskettes and CD-ROMs for tape recorders, cassette recorders, video recorders and personal computers; - unrecorded tapes, cassettes, video cassettes, diskettes and CD-ROMs for tape recorders, cassette recorders, video recorders and personal computers; - unexposed films, cartridges and discs for photographic and cinematographic use. Includes: photographic supplies such as paper and flash bulbs; unexposed film the price of which includes the cost of processing without separately identifying it. Excludes: batteries (05.5.2); computer software (09.1.3); video-game software, video-game cassettes and video-game CD-ROMs (09.3.1); development of films and printing of photographs (09.4.2).</t>
    </r>
  </si>
  <si>
    <r>
      <rPr>
        <sz val="8"/>
        <color indexed="8"/>
        <rFont val="SegoeUI"/>
      </rPr>
      <t>- Įrašai ir kompaktiniai diskai; - iš anksto įrašytos juostos, kasetės, vaizdajuostės juostiniams grotuvams, garsajuosčių grotuvams, vaizdajuosčių grotuvams ir diskeliai bei kompaktinių diskų pastoviosios atminties laikmenos asmeniniams kompiuteriams; - neįrašytos juostos, kasetės, vaizdajuostės juostiniams grotuvams, garsajuosčių grotuvams, vaizdajuosčių grotuvams ir diskeliai bei kompaktinių diskų pastoviosios atminties laikmenos asmeniniams kompiuteriams; - neeksponuoti filmai, kasetės ir diskai fotografijai ir kinematografijai. Apima: fotografijos reikmenys - popierius ir blykstlempės; neeksponuoti filmai už kainą, į kurią neišskiriamai įeina jų apdorojimas. Neapima: baterijos (05.5.2); kompiuterių programinė įranga (09.1.3); vaizdo žaidimų programinė įranga, kasetės ir kompaktinių diskų pastoviosios atminties laikmenos (09.3.1); filmų ryškinimas ir nuotraukų spausdinimas (09.4.2).</t>
    </r>
  </si>
  <si>
    <r>
      <rPr>
        <sz val="8"/>
        <color indexed="8"/>
        <rFont val="SegoeUI"/>
      </rPr>
      <t>Recording media (SD)</t>
    </r>
  </si>
  <si>
    <r>
      <rPr>
        <sz val="8"/>
        <color indexed="8"/>
        <rFont val="SegoeUI"/>
      </rPr>
      <t>Įrašų laikmenos (SD)</t>
    </r>
  </si>
  <si>
    <t>114</t>
  </si>
  <si>
    <r>
      <rPr>
        <sz val="8"/>
        <color indexed="8"/>
        <rFont val="SegoeUI"/>
      </rPr>
      <t>- Personal computers and visual display units, printers, software and miscellaneous accessories accompanying them; - calculators, including pocket calculators; - typewriters and word processors. Includes: telefax and telephone answering facilities provided by personal computers. Excludes: video-game software (09.3.1); video-game computers that plug into a television set (09.3.1); typewriter ribbons (09.5.4); slide rules (09.5.4).</t>
    </r>
  </si>
  <si>
    <r>
      <rPr>
        <sz val="8"/>
        <color indexed="8"/>
        <rFont val="SegoeUI"/>
      </rPr>
      <t>- Asmeniniai kompiuteriai ir vaizduokliai (monitoriai), spausdintuvai, programinė įranga ir įvairūs jų reikmenys; - skaičiuotuvai, įskaitant kišeninius skaičiuotuvus; - rašomosioms mašinėlės ir teksto apdorojimo mašinos. Apima: telefono ir telefakso atsakikliai valdomi asmeninio kompiuterio. Neapima: vaizdo žaidimų programinė įranga (09.3.1), vaizdo žaidimų kompiuteriai, jungiami į televizijos įrangą (09.3.1); juostelės rašomosioms mašinėlėms (09.5.4); logaritminės liniuotės (09.5.4).</t>
    </r>
  </si>
  <si>
    <r>
      <rPr>
        <sz val="8"/>
        <color indexed="8"/>
        <rFont val="SegoeUI"/>
      </rPr>
      <t>Information processing equipment (D)</t>
    </r>
  </si>
  <si>
    <r>
      <rPr>
        <sz val="8"/>
        <color indexed="8"/>
        <rFont val="SegoeUI"/>
      </rPr>
      <t>Informacijos apdorojimo įrenginiai (D)</t>
    </r>
  </si>
  <si>
    <t>113</t>
  </si>
  <si>
    <r>
      <rPr>
        <sz val="8"/>
        <color indexed="8"/>
        <rFont val="SegoeUI"/>
      </rPr>
      <t>- Still cameras, movie cameras and sound-recording cameras, video cameras and cam-corders, film and slide projectors, enlargers and film processing equipment, accessories (screens, viewers, lenses, flash attachments, filters, exposure meters, etc.); - binoculars, microscopes, telescopes and compasses.</t>
    </r>
  </si>
  <si>
    <r>
      <rPr>
        <sz val="8"/>
        <color indexed="8"/>
        <rFont val="SegoeUI"/>
      </rPr>
      <t>- Fotoaparatai, kino kameros ir garso įrašymo kameros, vaizdo kameros ir nešiojamosios vaizdo kameros, filmų ir skaidrių projektoriai, didintuvai bei juostelių apdorojimo įrenginiai, taip pat reikmenys - ekranai, peržiūros aparatai, lęšiai, fotoblykstės, filtrai ir eksponometrai; - binokliai, mikroskopai, teleskopai ir kompasai.</t>
    </r>
  </si>
  <si>
    <r>
      <rPr>
        <sz val="8"/>
        <color indexed="8"/>
        <rFont val="SegoeUI"/>
      </rPr>
      <t>Photographic and cinematographic equipment and optical instruments (D)</t>
    </r>
  </si>
  <si>
    <r>
      <rPr>
        <sz val="8"/>
        <color indexed="8"/>
        <rFont val="SegoeUI"/>
      </rPr>
      <t>Fotografijos ir kinematografijos įrenginiai ir optikos prietaisai (D)</t>
    </r>
  </si>
  <si>
    <t>112</t>
  </si>
  <si>
    <r>
      <rPr>
        <sz val="8"/>
        <color indexed="8"/>
        <rFont val="SegoeUI"/>
      </rPr>
      <t>- Television sets, video-cassette players and recorders, television aerials of all types; - radio sets, car radios, radio clocks, two-way radios, amateur radio receivers and transmitters; - gramophones, tape players and recorders, cassette players and recorders, CD-players, personal stereos, stereo systems and their constituent units (turntables, tuners, amplifiers, speakers, etc.), microphones and earphones. Excludes: video cameras, cam-corders and sound-recording cameras (09.1.2).</t>
    </r>
  </si>
  <si>
    <r>
      <rPr>
        <sz val="8"/>
        <color indexed="8"/>
        <rFont val="SegoeUI"/>
      </rPr>
      <t>- Televizoriai, vaizdajuosčių grotuvai ir rašytuvai, visų rūšių televizijos antenos; - radijo imtuvai, automobiliniai radijo imtuvai, radijo laikrodžiai, radijo imtuvai-siųstuvai ir radijo mėgėjų imtuvai bei siųstuvai; - patefonai, juostiniai grotuvai ir rašytuvai, kasetiniai grotuvai ir rašytuvai, kompaktinių diskų grotuvai, asmeniniai stereogrotuvai, stereo-sistemos ir jų sudedamosios dalys (grotuvai, tiuneriai, stiprintuvai, garsiakalbiai ir kt.), mikrofonai ir ausinės. Neapima: vaizdo kameros, nešiojamosios vaizdo kameros ir garso įrašymo kameros (09.1.2);</t>
    </r>
  </si>
  <si>
    <r>
      <rPr>
        <sz val="8"/>
        <color indexed="8"/>
        <rFont val="SegoeUI"/>
      </rPr>
      <t>Equipment for the reception, recording and reproduction of sound and pictures (D)</t>
    </r>
  </si>
  <si>
    <r>
      <rPr>
        <sz val="8"/>
        <color indexed="8"/>
        <rFont val="SegoeUI"/>
      </rPr>
      <t>Garso ir vaizdo priėmimo, įrašymo ir atgaminimo įrenginiai (D)</t>
    </r>
  </si>
  <si>
    <t>111</t>
  </si>
  <si>
    <r>
      <rPr>
        <sz val="8"/>
        <color indexed="8"/>
        <rFont val="SegoeUI"/>
      </rPr>
      <t>AUDIO-VISUAL, PHOTOGRAPHIC AND INFORMATION PROCESSING EQUIPMENT</t>
    </r>
  </si>
  <si>
    <r>
      <rPr>
        <sz val="8"/>
        <color indexed="8"/>
        <rFont val="SegoeUI"/>
      </rPr>
      <t>Audiovizualiniai, fotografijos ir duomenų dorojimo įrenginiai</t>
    </r>
  </si>
  <si>
    <t>09.1</t>
  </si>
  <si>
    <t>110</t>
  </si>
  <si>
    <t>09.</t>
  </si>
  <si>
    <t>109</t>
  </si>
  <si>
    <r>
      <rPr>
        <sz val="8"/>
        <color indexed="8"/>
        <rFont val="SegoeUI"/>
      </rPr>
      <t>- Installation and subscription costs of personal telephone equipment; - telephone calls from a private line or from a public line (public telephone box, post office cabin, etc.); telephone calls from hotels, cafés, restaurants and the like; - telegraphy, telex and telefax services; - information transmission services; internet connection services; - hire of telephones, telefax machines, telephone answering-machines and telephone loudspeakers. Includes: radiotelephony, radiotelegraphy and radiotelex services.</t>
    </r>
  </si>
  <si>
    <r>
      <rPr>
        <sz val="8"/>
        <color indexed="8"/>
        <rFont val="SegoeUI"/>
      </rPr>
      <t>- Asmeninių telefonų įrengimas ir abonentinis mokestis; - telefoniniai pokalbiai iš nuosavos arba bendrosios linijos (bendrojo telefono būdelės, pašto įstaigos kabinos, kt.), telefoniniai pokalbiai viešbučiuose, kavinėse, restoranuose ar pan.; - telegrafo, telekso ir telefakso paslaugos; - informacijos perdavimo paslaugos; interneto paslaugos; - telefonų, telefakso aparatų, telefonų su atsakikliais ir telefonų su garsiakalbiu nuoma. Apima: radiotelefonijos, radiotelegrafijos ir radioteleksijos paslaugos.</t>
    </r>
  </si>
  <si>
    <r>
      <rPr>
        <sz val="8"/>
        <color indexed="8"/>
        <rFont val="SegoeUI"/>
      </rPr>
      <t>Telephone and telefax services (S)</t>
    </r>
  </si>
  <si>
    <r>
      <rPr>
        <sz val="8"/>
        <color indexed="8"/>
        <rFont val="SegoeUI"/>
      </rPr>
      <t>Telefono ir telefakso paslaugos (S)</t>
    </r>
  </si>
  <si>
    <t>08.3.0</t>
  </si>
  <si>
    <t>108</t>
  </si>
  <si>
    <r>
      <rPr>
        <sz val="8"/>
        <color indexed="8"/>
        <rFont val="SegoeUI"/>
      </rPr>
      <t>TELEPHONE AND TELEFAX SERVICES</t>
    </r>
  </si>
  <si>
    <r>
      <rPr>
        <sz val="8"/>
        <color indexed="8"/>
        <rFont val="SegoeUI"/>
      </rPr>
      <t>Telefono ir telefakso paslaugos</t>
    </r>
  </si>
  <si>
    <t>08.3</t>
  </si>
  <si>
    <t>107</t>
  </si>
  <si>
    <r>
      <rPr>
        <sz val="8"/>
        <color indexed="8"/>
        <rFont val="SegoeUI"/>
      </rPr>
      <t>- Purchases of telephones, radio-telephones, telefax machines, telephone-answering machines and telephone loudspeakers; - repair of such equipment. Excludes: telefax and telephone answering facilities provided by personal computers (09.1.3).</t>
    </r>
  </si>
  <si>
    <r>
      <rPr>
        <sz val="8"/>
        <color indexed="8"/>
        <rFont val="SegoeUI"/>
      </rPr>
      <t>- Telefonų, radiotelefonų, telefakso aparatų, telefonų su atsakikliais ir telefonų su garsiakalbiu įsigijimas; - tokių įrenginių taisymas. Neapima: telefakso ir telefono atsakikliai, valdomi asmeninio kompiuterio (09.1.3).</t>
    </r>
  </si>
  <si>
    <r>
      <rPr>
        <sz val="8"/>
        <color indexed="8"/>
        <rFont val="SegoeUI"/>
      </rPr>
      <t>Telephone and telefax equipment (D)</t>
    </r>
  </si>
  <si>
    <r>
      <rPr>
        <sz val="8"/>
        <color indexed="8"/>
        <rFont val="SegoeUI"/>
      </rPr>
      <t>Telefonų ir telefaksų įranga (D)</t>
    </r>
  </si>
  <si>
    <t>08.2.0</t>
  </si>
  <si>
    <t>106</t>
  </si>
  <si>
    <r>
      <rPr>
        <sz val="8"/>
        <color indexed="8"/>
        <rFont val="SegoeUI"/>
      </rPr>
      <t>TELEPHONE AND TELEFAX EQUIPMENT</t>
    </r>
  </si>
  <si>
    <r>
      <rPr>
        <sz val="8"/>
        <color indexed="8"/>
        <rFont val="SegoeUI"/>
      </rPr>
      <t>Telefonų ir telefaksų įranga</t>
    </r>
  </si>
  <si>
    <t>08.2</t>
  </si>
  <si>
    <t>105</t>
  </si>
  <si>
    <r>
      <rPr>
        <sz val="8"/>
        <color indexed="8"/>
        <rFont val="SegoeUI"/>
      </rPr>
      <t>- Payments for the delivery of letters, postcards and parcels; - private mail and parcel delivery. Includes: all purchases of new postage stamps, pre-franked postcards and aerogrammes. Excludes: purchase of used or cancelled postage stamps (09.3.1); financial services of post offices (12.6.2).</t>
    </r>
  </si>
  <si>
    <r>
      <rPr>
        <sz val="8"/>
        <color indexed="8"/>
        <rFont val="SegoeUI"/>
      </rPr>
      <t>- Mokestis už laiškų, atvirukų ir siuntinių pristatymą; - privatus laiškų ir siuntinių pristatymas. Apima: visoks naujų pašto ženklų įsigijimas, neantspauduoti atvirukai ir oro pašto laiškai. Neapima: naudotų arba antspauduotų pašto ženklų įsigijimas (09.3.1); finansinės pašto paslaugos (12.6.2).</t>
    </r>
  </si>
  <si>
    <r>
      <rPr>
        <sz val="8"/>
        <color indexed="8"/>
        <rFont val="SegoeUI"/>
      </rPr>
      <t>Postal services (S)</t>
    </r>
  </si>
  <si>
    <r>
      <rPr>
        <sz val="8"/>
        <color indexed="8"/>
        <rFont val="SegoeUI"/>
      </rPr>
      <t>Pašto paslaugos (S)</t>
    </r>
  </si>
  <si>
    <t>08.1.0</t>
  </si>
  <si>
    <t>104</t>
  </si>
  <si>
    <r>
      <rPr>
        <sz val="8"/>
        <color indexed="8"/>
        <rFont val="SegoeUI"/>
      </rPr>
      <t>POSTAL SERVICES</t>
    </r>
  </si>
  <si>
    <r>
      <rPr>
        <sz val="8"/>
        <color indexed="8"/>
        <rFont val="SegoeUI"/>
      </rPr>
      <t>PAŠTO PASLAUGOS</t>
    </r>
  </si>
  <si>
    <t>08.1</t>
  </si>
  <si>
    <t>103</t>
  </si>
  <si>
    <r>
      <rPr>
        <sz val="8"/>
        <color indexed="8"/>
        <rFont val="SegoeUI"/>
      </rPr>
      <t>COMMUNICATION</t>
    </r>
  </si>
  <si>
    <r>
      <rPr>
        <sz val="8"/>
        <color indexed="8"/>
        <rFont val="SegoeUI"/>
      </rPr>
      <t>RYŠIAI</t>
    </r>
  </si>
  <si>
    <t>08.</t>
  </si>
  <si>
    <t>102</t>
  </si>
  <si>
    <r>
      <rPr>
        <sz val="8"/>
        <color indexed="8"/>
        <rFont val="SegoeUI"/>
      </rPr>
      <t>- Funicular, cable-car and chair-lift transport; - removal and storage services; - services of porters and left-luggage and luggage-forwarding offices; - travel agents' commissions, if separately priced. Excludes: cable-car and chair-lift transport at ski resorts and holiday centres (09.4.1).</t>
    </r>
  </si>
  <si>
    <r>
      <rPr>
        <sz val="8"/>
        <color indexed="8"/>
        <rFont val="SegoeUI"/>
      </rPr>
      <t>- Vežimas funikulieriais, kabančiais keliais ir lyniniais keltuvais; - perkraustymo ir saugojimo paslaugos; - nešikų, bagažo saugojimo ir bagažo išsiuntimo įstaigų paslaugos; - kelionių agentų paslaugų įgaliojimai (pavedimai), jei atskirai apmokama. Neapima: lyniniai keltuvai ir slidinėjimo keltuvai slidinėjimo kurortuose ar poilsio centruose (09.4.1).</t>
    </r>
  </si>
  <si>
    <r>
      <rPr>
        <sz val="8"/>
        <color indexed="8"/>
        <rFont val="SegoeUI"/>
      </rPr>
      <t>Other purchased transport services (S)</t>
    </r>
  </si>
  <si>
    <r>
      <rPr>
        <sz val="8"/>
        <color indexed="8"/>
        <rFont val="SegoeUI"/>
      </rPr>
      <t>Kitos transporto paslaugos (S)</t>
    </r>
  </si>
  <si>
    <t>101</t>
  </si>
  <si>
    <r>
      <rPr>
        <sz val="8"/>
        <color indexed="8"/>
        <rFont val="SegoeUI"/>
      </rPr>
      <t>- Transport of individuals and groups of persons and luggage by two or more modes of transport when the expenditure cannot be apportioned between them. Includes: transport of private vehicles. Excludes: package holidays (09.6.0).</t>
    </r>
  </si>
  <si>
    <r>
      <rPr>
        <sz val="8"/>
        <color indexed="8"/>
        <rFont val="SegoeUI"/>
      </rPr>
      <t>- Individualių keleivių ir grupių bei jų bagažo vežimas dvejomis arba daugiau transporto rūšimis, kai negalima išskirti išlaidų joms. Apima: privačių transporto priemonių vežimas. Neapima: atostogų išvykos (09.6.0).</t>
    </r>
  </si>
  <si>
    <r>
      <rPr>
        <sz val="8"/>
        <color indexed="8"/>
        <rFont val="SegoeUI"/>
      </rPr>
      <t>Combined passenger transport (S)</t>
    </r>
  </si>
  <si>
    <r>
      <rPr>
        <sz val="8"/>
        <color indexed="8"/>
        <rFont val="SegoeUI"/>
      </rPr>
      <t>Mišrusis keleivių vežimas (S)</t>
    </r>
  </si>
  <si>
    <t>07.3.5</t>
  </si>
  <si>
    <t>100</t>
  </si>
  <si>
    <r>
      <rPr>
        <sz val="8"/>
        <color indexed="8"/>
        <rFont val="SegoeUI"/>
      </rPr>
      <t>- Transport of individuals and groups of persons and luggage by ship, boat, ferry, hovercraft and hydrofoil. Includes: transport of private vehicles.</t>
    </r>
  </si>
  <si>
    <r>
      <rPr>
        <sz val="8"/>
        <color indexed="8"/>
        <rFont val="SegoeUI"/>
      </rPr>
      <t>- Individualių keleivių ir grupių bei jų bagažo vežimas laivais, valtimis, keltais, laivais su oro pagalve ir laivais su povandeniniais sparnais. Apima: privačių transporto priemonių vežimas.</t>
    </r>
  </si>
  <si>
    <r>
      <rPr>
        <sz val="8"/>
        <color indexed="8"/>
        <rFont val="SegoeUI"/>
      </rPr>
      <t>Passenger transport by sea and inland waterway (S)</t>
    </r>
  </si>
  <si>
    <r>
      <rPr>
        <sz val="8"/>
        <color indexed="8"/>
        <rFont val="SegoeUI"/>
      </rPr>
      <t>Keleivių vežimas jūrų ir vidaus vandenimis (S)</t>
    </r>
  </si>
  <si>
    <t>99</t>
  </si>
  <si>
    <r>
      <rPr>
        <sz val="8"/>
        <color indexed="8"/>
        <rFont val="SegoeUI"/>
      </rPr>
      <t>- Transport of individuals and groups of persons and luggage by aeroplane and helicopter.</t>
    </r>
  </si>
  <si>
    <r>
      <rPr>
        <sz val="8"/>
        <color indexed="8"/>
        <rFont val="SegoeUI"/>
      </rPr>
      <t>- Individualių keleivių ir grupių bei jų bagažo vežimas lėktuvais arba sraigtasparniais.</t>
    </r>
  </si>
  <si>
    <r>
      <rPr>
        <sz val="8"/>
        <color indexed="8"/>
        <rFont val="SegoeUI"/>
      </rPr>
      <t>Passenger transport by air (S)</t>
    </r>
  </si>
  <si>
    <r>
      <rPr>
        <sz val="8"/>
        <color indexed="8"/>
        <rFont val="SegoeUI"/>
      </rPr>
      <t>Keleivinių vežimas oru (S)</t>
    </r>
  </si>
  <si>
    <t>98</t>
  </si>
  <si>
    <r>
      <rPr>
        <sz val="8"/>
        <color indexed="8"/>
        <rFont val="SegoeUI"/>
      </rPr>
      <t>- Transport of individuals and groups of persons and luggage by bus, coach, taxi and hired car with driver.</t>
    </r>
  </si>
  <si>
    <r>
      <rPr>
        <sz val="8"/>
        <color indexed="8"/>
        <rFont val="SegoeUI"/>
      </rPr>
      <t>- Individualių keleivių ir grupių bei jų bagažo vežimas įvairių klasių autobusais, taksi ir nuomotais automobiliais su vairuotojais.</t>
    </r>
  </si>
  <si>
    <r>
      <rPr>
        <sz val="8"/>
        <color indexed="8"/>
        <rFont val="SegoeUI"/>
      </rPr>
      <t>Passenger transport by road (S)</t>
    </r>
  </si>
  <si>
    <r>
      <rPr>
        <sz val="8"/>
        <color indexed="8"/>
        <rFont val="SegoeUI"/>
      </rPr>
      <t>Keleivinių vežimas keliais (S)</t>
    </r>
  </si>
  <si>
    <t>97</t>
  </si>
  <si>
    <r>
      <rPr>
        <sz val="8"/>
        <color indexed="8"/>
        <rFont val="SegoeUI"/>
      </rPr>
      <t>- Transport of individuals and groups of persons and luggage by train, tram and underground. Includes: transport of private vehicles. Excludes: funicular transport (07.3.6).</t>
    </r>
  </si>
  <si>
    <r>
      <rPr>
        <sz val="8"/>
        <color indexed="8"/>
        <rFont val="SegoeUI"/>
      </rPr>
      <t>- Individualių keleivių ir grupių bei jų bagažo vežimas traukiniais, tramvajais ir metro. Apima: privačių transporto priemonių vežimas. Neapima: funikulierių transportas (07.3.6);</t>
    </r>
  </si>
  <si>
    <r>
      <rPr>
        <sz val="8"/>
        <color indexed="8"/>
        <rFont val="SegoeUI"/>
      </rPr>
      <t>Passenger transport by railway (S)</t>
    </r>
  </si>
  <si>
    <r>
      <rPr>
        <sz val="8"/>
        <color indexed="8"/>
        <rFont val="SegoeUI"/>
      </rPr>
      <t>Keleivių vežimas geležinkeliu (S)</t>
    </r>
  </si>
  <si>
    <t>96</t>
  </si>
  <si>
    <r>
      <rPr>
        <sz val="8"/>
        <color indexed="8"/>
        <rFont val="SegoeUI"/>
      </rPr>
      <t>Purchases of transport services are generally classified by mode of transport. When a ticket covers two or more modes of transport - for example, intra-urban bus and underground or inter-urban train and ferry - and the expenditure cannot be apportioned between them, then such purchases should be classified in (07.3.5). Costs of meals, snacks, drinks, refreshments or accommodation services have to be included if covered by the fare and not separately priced. If separately priced, these costs have to be classified in Division 11. School transport services are included, but ambulance services are excluded (06.2.3).</t>
    </r>
  </si>
  <si>
    <r>
      <rPr>
        <sz val="8"/>
        <color indexed="8"/>
        <rFont val="SegoeUI"/>
      </rPr>
      <t>Išlaidos transporto paslaugomis, klasifikuojamas pagal transporto rūšį. Kai bilietas tinka dviem ar daugiau transporto rūšių, pavyzdžiui, miesto autobusui ir metro arba tarpmiestiniam traukiniui ir keltui, o išlaidos negali būti jiems paskirstytos, toks naudojimasis turėtų būti klasifikuojamas (07.3.5). Čia gali įeiti išlaidos už maisto, užkandžių, gėrimų ar apgyvendinimo paslaugas, jei jos padengia mokesčius už važiavimą ir nėra atskirai įkainojami. Jei yra atskirai įkainojami, šios išlaidos turi būti klasifikuojamos 11 skyriuje. Mokyklų transporto paslaugos įeina, o greitosios pagalbos paslaugos neįeina (06.2.3).</t>
    </r>
  </si>
  <si>
    <r>
      <rPr>
        <sz val="8"/>
        <color indexed="8"/>
        <rFont val="SegoeUI"/>
      </rPr>
      <t>TRANSPORT SERVICES</t>
    </r>
  </si>
  <si>
    <r>
      <rPr>
        <sz val="8"/>
        <color indexed="8"/>
        <rFont val="SegoeUI"/>
      </rPr>
      <t>TRANSPORTO PASLAUGOS</t>
    </r>
  </si>
  <si>
    <t>07.3</t>
  </si>
  <si>
    <t>95</t>
  </si>
  <si>
    <r>
      <rPr>
        <sz val="8"/>
        <color indexed="8"/>
        <rFont val="SegoeUI"/>
      </rPr>
      <t>- Hire of garages or parking spaces not providing parking in connection with the dwelling; - toll facilities (bridges, tunnels, shuttle-ferries, motorways) and parking meters; - driving lessons, driving tests and driving licences; - road worthiness tests; - hire of personal transport equipment without drivers. Excludes: hire of a car with driver (07.3.2); service charges for insurance in respect of personal transport equipment (12.5.4).</t>
    </r>
  </si>
  <si>
    <r>
      <rPr>
        <sz val="8"/>
        <color indexed="8"/>
        <rFont val="SegoeUI"/>
      </rPr>
      <t>- Garažų, automobilių stovėjimo aikštelių nuoma, jei jie nesusiję su būstu; - kelių rinkliavos (tiltai, tuneliai, šaudykliniai keltai, automagistralės) ir automobilių stovėjimo aikštelių laiko skaitikliai; - vairavimo kursai (automobilių ar motociklų), vairavimo testai ir vairuotojų pažymėjimai; - kelių būklės tikrinimas; - asmeninių transporto priemonių be vairuotojų nuoma. Neapima: automobilių su vairuotoju nuoma (07.3.2); asmeninių transporto priemonių draudimo įmokos (12.5.4).</t>
    </r>
  </si>
  <si>
    <r>
      <rPr>
        <sz val="8"/>
        <color indexed="8"/>
        <rFont val="SegoeUI"/>
      </rPr>
      <t>Other services in respect of personal transport equipment (S)</t>
    </r>
  </si>
  <si>
    <r>
      <rPr>
        <sz val="8"/>
        <color indexed="8"/>
        <rFont val="SegoeUI"/>
      </rPr>
      <t>Kitos paslaugos, skirtos asmeninėms transporto priemonėms (S)</t>
    </r>
  </si>
  <si>
    <t>94</t>
  </si>
  <si>
    <r>
      <rPr>
        <sz val="8"/>
        <color indexed="8"/>
        <rFont val="SegoeUI"/>
      </rPr>
      <t>- Services purchased for the maintenance and repair of personal transport equipment such as fitting of parts and accessories, wheel balancing, technical inspection, breakdown services, oil changes, greasing and washing. Includes: total value of the service (that is both the cost of labour and the cost of materials are covered). Excludes: separate purchases of spare parts, accessories or lubricants made by households with the intention of undertaking the maintenance or repair themselves (07.2.1) or (07.2.2); road worthiness tests (07.2.4).</t>
    </r>
  </si>
  <si>
    <r>
      <rPr>
        <sz val="8"/>
        <color indexed="8"/>
        <rFont val="SegoeUI"/>
      </rPr>
      <t>- Transporto priemonių techninės priežiūros ir remonto paslaugos - atsarginių dalių ir pagalbinių reikmenų įtaisymas, ratų balansavimas, techninė apžiūra, avarinės paslaugos, tepalų keitimas, tepimas ir plovimas. Apima: bendroji paslaugų vertė, kuri yra mokestis už darbą ir už sunaudotas medžiagas. Neapima: atskiri atsarginių dalių, reikmenų arba tepalų pirkimai, ketinant techninę priežiūrą ar remontą atlikti patiems (07.2.1) arba (07.2.2); kelių būklės tikrinimas (07.2.4).</t>
    </r>
  </si>
  <si>
    <r>
      <rPr>
        <sz val="8"/>
        <color indexed="8"/>
        <rFont val="SegoeUI"/>
      </rPr>
      <t>Maintenance and repair of personal transport equipment (S)</t>
    </r>
  </si>
  <si>
    <r>
      <rPr>
        <sz val="8"/>
        <color indexed="8"/>
        <rFont val="SegoeUI"/>
      </rPr>
      <t>Asmeninių transporto priemonių techninė priežiūra ir remontas (S)</t>
    </r>
  </si>
  <si>
    <t>93</t>
  </si>
  <si>
    <r>
      <rPr>
        <sz val="8"/>
        <color indexed="8"/>
        <rFont val="SegoeUI"/>
      </rPr>
      <t>- Petrol and other fuels such as diesel, liquid petroleum gas, alcohol and two-stroke mixtures; - lubricants, brake and transmission fluids, coolants and additives. Includes: fuel for major tools and equipment covered under (05.5.1) and recreational vehicles covered under (09.2.1). Excludes: charges for oil changes and greasing (07.2.3).</t>
    </r>
  </si>
  <si>
    <r>
      <rPr>
        <sz val="8"/>
        <color indexed="8"/>
        <rFont val="SegoeUI"/>
      </rPr>
      <t>- Benzinas ir kiti degalai - dyzeliniai degalai, skystosios naftos dujos, spiritas ir dvitakčių variklių mišiniai; - tepalai, stabdžių ir pavarų skysčiai, aušinimo skysčiai ir priedai. Apima: degalai pagrindiniams įrankiams ir įrenginiams (05.5.1) ir degalai pramoginėms transporto priemonėms (09.2.1). Neapima: mokestis už alyvos pakeitimą ir sutepimą (07.2.3).</t>
    </r>
  </si>
  <si>
    <r>
      <rPr>
        <sz val="8"/>
        <color indexed="8"/>
        <rFont val="SegoeUI"/>
      </rPr>
      <t>Fuels and lubricants for personal transport equipment (ND)</t>
    </r>
  </si>
  <si>
    <r>
      <rPr>
        <sz val="8"/>
        <color indexed="8"/>
        <rFont val="SegoeUI"/>
      </rPr>
      <t>Asmeninių transporto priemonių degalai ir tepalai (ND)</t>
    </r>
  </si>
  <si>
    <t>92</t>
  </si>
  <si>
    <r>
      <rPr>
        <sz val="8"/>
        <color indexed="8"/>
        <rFont val="SegoeUI"/>
      </rPr>
      <t>- Tyres (new, used or retreaded), innertubes, spark plugs, batteries, shock absorbers, filters, pumps and other spare parts or accessories for personal transport equipment. Includes: products specifically for the cleaning and maintenance of transport equipment such as paints, chrome cleaners, sealing compounds and bodywork polishes; covers for motor cars, motor cycles, etc. Excludes: crash helmets for motor cycles and bicycles (03.1.3); non-specific products for cleaning and maintenance such as distilled water, household sponges, chamois leathers, detergents, etc. (05.6.1); charges for the fitting of spare parts and accessories and for the painting, washing and polishing of bodywork (07.2.3); radio-telephones (08.2.0); car radios (09.1.1); baby-seats for cars (12.3.2).</t>
    </r>
  </si>
  <si>
    <r>
      <rPr>
        <sz val="8"/>
        <color indexed="8"/>
        <rFont val="SegoeUI"/>
      </rPr>
      <t>- Asmeninių transporto priemonių padangos (naujos, naudotos arba restauruotos), kameros, uždegimo žvakės, akumuliatoriai, amortizatoriai, filtrai, siurbliai ir kitos atsarginės dalys arba pagalbiniai reikmenys. Apima: specialūs gaminiai transporto priemonėms valyti ir prižiūrėti - dažai, chromo valikliai, smalkos (kietojo lako) mišiniai ir kėbulo blizgikliai; apdangalai lengviesiems automobiliams, motociklams ir kt. Neapima: apsauginiai šalmai motociklininkams ir dviratininkams (03.1.3); nespecialūs gaminiai transporto priemonėms valyti ir prižiūrėti - distiliuotas vanduo, kempinės, zomšinės odos, plovikliai ir kt. (05.6.1); mokesčiai už atsarginių dalių ir pagalbinių reikmenų pritaisymą ir už kėbulo dažymą, plovimą ir blizginimą (07.2.3); automobiliniai radijo imtuvai (09.1.1) ir radiotelefonai (08.1.2); automobilinės kūdikių sėdynės (12.3.2).</t>
    </r>
  </si>
  <si>
    <r>
      <rPr>
        <sz val="8"/>
        <color indexed="8"/>
        <rFont val="SegoeUI"/>
      </rPr>
      <t>Spare parts and accessories for personal transport equipment (SD)</t>
    </r>
  </si>
  <si>
    <r>
      <rPr>
        <sz val="8"/>
        <color indexed="8"/>
        <rFont val="SegoeUI"/>
      </rPr>
      <t>Asmeninių transporto priemonių atsarginės dalys ir pagalbiniai reikmenys (SD)</t>
    </r>
  </si>
  <si>
    <t>91</t>
  </si>
  <si>
    <r>
      <rPr>
        <sz val="8"/>
        <color indexed="8"/>
        <rFont val="SegoeUI"/>
      </rPr>
      <t>Purchases of spare parts, accessories or lubricants made by households with the intention of undertaking the maintenance, repair or intervention themselves should be shown under (07.2.1) or (07.2.2). If households pay an enterprise to carry out the maintenance, repair or fitting, the total value of the service, including the costs of the materials used, should be shown under (07.2.3).</t>
    </r>
  </si>
  <si>
    <r>
      <rPr>
        <sz val="8"/>
        <color indexed="8"/>
        <rFont val="SegoeUI"/>
      </rPr>
      <t>Namų ūkių įsigytos atsarginės dalys, pagalbiniai reikmenys ir tepalai ketinant techninę priežiūrą ar remontą atlikti patiems, turėtų būti priskirti (07.2.1) arba (07.2.2). Tačiau jei namų ūkiai moka įstaigoms už techninę priežiūrą, remontą ar surinkimą, tada visa paslaugų vertė, įskaitant kainą už sunaudotas medžiagas, turėtų būti priskirta (07.2.3).</t>
    </r>
  </si>
  <si>
    <r>
      <rPr>
        <sz val="8"/>
        <color indexed="8"/>
        <rFont val="SegoeUI"/>
      </rPr>
      <t>OPERATION OF PERSONAL TRANSPORT EQUIPMENT</t>
    </r>
  </si>
  <si>
    <r>
      <rPr>
        <sz val="8"/>
        <color indexed="8"/>
        <rFont val="SegoeUI"/>
      </rPr>
      <t>ASMENINIŲ TRANSPORTO PRIEMONIŲ EKSPLOATACIJA</t>
    </r>
  </si>
  <si>
    <t>07.2</t>
  </si>
  <si>
    <t>90</t>
  </si>
  <si>
    <r>
      <rPr>
        <sz val="8"/>
        <color indexed="8"/>
        <rFont val="SegoeUI"/>
      </rPr>
      <t>- Animal drawn vehicles. Includes: animals required to draw the vehicles and related equipment (yokes, collars, harnesses, bridles, reins, etc.). Excludes: horses and ponies, horse or pony drawn vehicles and related equipment purchased for recreational purposes (09.2.1).</t>
    </r>
  </si>
  <si>
    <r>
      <rPr>
        <sz val="8"/>
        <color indexed="8"/>
        <rFont val="SegoeUI"/>
      </rPr>
      <t>- Gyvulių traukiami vežimai. Apima: gyvuliai, reikalingi vežimams traukti ir su jais susijusi įranga (jungai, pavalkai, pakinktai, apynasriai, vadelės ir kt.); Neapima: arkliai ir poniai, arklių ar ponių traukiami vežimai ir panaši pramoginiams tikslams įsigyta įranga (09.2.1).</t>
    </r>
  </si>
  <si>
    <r>
      <rPr>
        <sz val="8"/>
        <color indexed="8"/>
        <rFont val="SegoeUI"/>
      </rPr>
      <t>Animal drawn vehicles (D)</t>
    </r>
  </si>
  <si>
    <r>
      <rPr>
        <sz val="8"/>
        <color indexed="8"/>
        <rFont val="SegoeUI"/>
      </rPr>
      <t>Gyvulių traukiami vežimai (D)</t>
    </r>
  </si>
  <si>
    <t>07.1.4</t>
  </si>
  <si>
    <t>89</t>
  </si>
  <si>
    <r>
      <rPr>
        <sz val="8"/>
        <color indexed="8"/>
        <rFont val="SegoeUI"/>
      </rPr>
      <t>- Bicycles and tricycles of all types. Includes: rickshaws. Excludes: toy bicycles and tricycles (09.3.1).</t>
    </r>
  </si>
  <si>
    <r>
      <rPr>
        <sz val="8"/>
        <color indexed="8"/>
        <rFont val="SegoeUI"/>
      </rPr>
      <t>- Visų rūšių dviračiai ir triračiai. Apima: rikšos vežimėliai. Neapima: žaisliniai dviračiai ir triračiai (09.3.1).</t>
    </r>
  </si>
  <si>
    <r>
      <rPr>
        <sz val="8"/>
        <color indexed="8"/>
        <rFont val="SegoeUI"/>
      </rPr>
      <t>Bicycles (D)</t>
    </r>
  </si>
  <si>
    <r>
      <rPr>
        <sz val="8"/>
        <color indexed="8"/>
        <rFont val="SegoeUI"/>
      </rPr>
      <t>Dviračiai (D)</t>
    </r>
  </si>
  <si>
    <t>88</t>
  </si>
  <si>
    <r>
      <rPr>
        <sz val="8"/>
        <color indexed="8"/>
        <rFont val="SegoeUI"/>
      </rPr>
      <t>- Motor cycles of all types, scooters and powered bicycles. Includes: side cars; snowmobiles. Excludes: invalid carriages (06.1.3); golf carts (09.2.1).</t>
    </r>
  </si>
  <si>
    <r>
      <rPr>
        <sz val="8"/>
        <color indexed="8"/>
        <rFont val="SegoeUI"/>
      </rPr>
      <t>- Visų rūšių motociklai, motoroleriai ir varikliniai dviračiai. Apima: motociklų priekabos; transporto priemonės, pritaikytos važiuoti sniegu. Neapima: invalidų vežimėliai (06.1.3); golfo automobiliukai (09.2.1).</t>
    </r>
  </si>
  <si>
    <r>
      <rPr>
        <sz val="8"/>
        <color indexed="8"/>
        <rFont val="SegoeUI"/>
      </rPr>
      <t>Motor cycles (D)</t>
    </r>
  </si>
  <si>
    <r>
      <rPr>
        <sz val="8"/>
        <color indexed="8"/>
        <rFont val="SegoeUI"/>
      </rPr>
      <t>Motociklai (D)</t>
    </r>
  </si>
  <si>
    <t>87</t>
  </si>
  <si>
    <r>
      <rPr>
        <sz val="8"/>
        <color indexed="8"/>
        <rFont val="SegoeUI"/>
      </rPr>
      <t>- Motor cars, passenger vans, station wagons, estate cars and the like with either two-wheel drive or four-wheel drive. Excludes: invalid carriages (06.1.3); camper vans (09.2.1); golf carts (09.2.1).</t>
    </r>
  </si>
  <si>
    <r>
      <rPr>
        <sz val="8"/>
        <color indexed="8"/>
        <rFont val="SegoeUI"/>
      </rPr>
      <t>- (Lengvieji) automobiliai, keleiviniai furgonai, mikroautobusai, universalai ir panašios transporto priemonės, varomos arba dviem, arba keturiais ratais. Neapima: invalidų vežimėliai (06.1.3); turistiniai furgonai (09.2.1); golfo automobiliukai (09.2.1).</t>
    </r>
  </si>
  <si>
    <r>
      <rPr>
        <sz val="8"/>
        <color indexed="8"/>
        <rFont val="SegoeUI"/>
      </rPr>
      <t>Motor cars (D)</t>
    </r>
  </si>
  <si>
    <r>
      <rPr>
        <sz val="8"/>
        <color indexed="8"/>
        <rFont val="SegoeUI"/>
      </rPr>
      <t>Automobiliai (D)</t>
    </r>
  </si>
  <si>
    <t>86</t>
  </si>
  <si>
    <r>
      <rPr>
        <sz val="8"/>
        <color indexed="8"/>
        <rFont val="SegoeUI"/>
      </rPr>
      <t>Purchases of recreational vehicles such as camper vans, caravans, trailers, aeroplanes and boats are covered by (09.2.1).</t>
    </r>
  </si>
  <si>
    <r>
      <rPr>
        <sz val="8"/>
        <color indexed="8"/>
        <rFont val="SegoeUI"/>
      </rPr>
      <t>Pramoginių transporto priemonių - turistinių furgonų, automobilinių namelių, priekabų, lėktuvų ir laivų įsigijimas, priskirtas (09.2.1).</t>
    </r>
  </si>
  <si>
    <r>
      <rPr>
        <sz val="8"/>
        <color indexed="8"/>
        <rFont val="SegoeUI"/>
      </rPr>
      <t>PURCHASE OF VEHICLES</t>
    </r>
  </si>
  <si>
    <r>
      <rPr>
        <sz val="8"/>
        <color indexed="8"/>
        <rFont val="SegoeUI"/>
      </rPr>
      <t>TRANSPORTO PRIEMONIŲ ĮSIGIJIMAS</t>
    </r>
  </si>
  <si>
    <t>07.1</t>
  </si>
  <si>
    <t>85</t>
  </si>
  <si>
    <r>
      <rPr>
        <sz val="8"/>
        <color indexed="8"/>
        <rFont val="SegoeUI"/>
      </rPr>
      <t>TRANSPORT</t>
    </r>
  </si>
  <si>
    <r>
      <rPr>
        <sz val="8"/>
        <color indexed="8"/>
        <rFont val="SegoeUI"/>
      </rPr>
      <t>TRANSPORTAS</t>
    </r>
  </si>
  <si>
    <t>07.</t>
  </si>
  <si>
    <t>84</t>
  </si>
  <si>
    <r>
      <rPr>
        <sz val="8"/>
        <color indexed="8"/>
        <rFont val="SegoeUI"/>
      </rPr>
      <t>- Hospital services comprise the provision of the following services to hospital in-patients: - basic services: administration; accommodation; food and drink; supervision and care by non-specialist staff (nursing auxiliaries); first-aid and resuscitation; ambulance transport; provision of medicines and other pharmaceutical products; provision of therapeutic appliances and equipment; - medical services: services of physicians in general or specialist practice, of surgeons and of dentists; medical analyses and X-rays; paramedical services such as those of nurses, midwives, chiropractors, optometrists, physiotherapists, speech therapists, etc.</t>
    </r>
  </si>
  <si>
    <r>
      <rPr>
        <sz val="8"/>
        <color indexed="8"/>
        <rFont val="SegoeUI"/>
      </rPr>
      <t>- Ligoninių paslaugos apima šias ligoninių pacientams teikiamas paslaugas: - pagrindinės paslaugos: administravimas; apgyvendinimas; maistas ir gėrimai; globa ir priežiūra, kurią teikia pagalbinis personalas (slaugės); greitoji pagalba ir reanimacija; greitosios pagalbos transporto priemonės; vaistų ir kitų farmacijos gaminių parūpinimas; gydymo aparatų ir įrenginių parūpinimas. - medicinos paslaugos: bendrosios ar specialiosios praktikos gydytojų, chirurgų ir odontologų paslaugos; medicininė analizė ir rentgenas; pagalbinio medicinos personalo, t.y. slaugių, akušerių, manualistų, optometristų, fizioterapeutų, logopedų ir kt.</t>
    </r>
  </si>
  <si>
    <t>06.3.0</t>
  </si>
  <si>
    <t>83</t>
  </si>
  <si>
    <r>
      <rPr>
        <sz val="8"/>
        <color indexed="8"/>
        <rFont val="SegoeUI"/>
      </rPr>
      <t>Hospitalisation is defined as occurring when a patient is accommodated in a hospital for the duration of the treatment. Hospital day care and home-based hospital treatment are included as are hospices for terminally-ill persons. This group covers the services of general and specialist hospitals, the services of medical centres, maternity centres, nursing homes and convalescence homes which chiefly provide in-patient health care, the services of institutions serving old people in which medical monitoring is an essential component and the services of rehabilitation centres providing in-patient health care and rehabilitative therapy where the objective is to treat the patient rather than to provide long-term support. Hospitals are defined as institutions which offer in-patient care under direct supervision of qualified medical doctors. Medical centres, maternity centres, nursing homes and convalescent homes also provide in-patient care but their services are supervised and frequently delivered by staff of lower qualification than medical doctors. This group does not cover the services of facilities, such as surgeries, clinics and dispensaries, devoted exclusively to out-patient care (06.2). Nor does it include the services of retirement homes for elderly persons, institutions for disabled persons and rehabilitation centres providing primarily long-term support (12.4).</t>
    </r>
  </si>
  <si>
    <r>
      <rPr>
        <sz val="8"/>
        <color indexed="8"/>
        <rFont val="SegoeUI"/>
      </rPr>
      <t>Guldymas į ligoninę čia suprantamas, kai ligonis visą gydymo laiką praleidžia ligoninėje. Priskiriamas ir gydymas ligoninėje dienos metu, ir gydymas namuose, prieglaudos ligos išsekintiems asmenims. Ši grupė apima paslaugas, teikiamas bendrosios paskirties ir specializuotų ligoninių, medicinos centrų, motinystės centrų ir slaugos bei medicininės reabilitacijos namų, kurie paslaugas dažniausiai teikia stacionariniams ligoniams, karo ligoninių, seniems žmonėms skirtas įstaigų, kuriose paprastai medicininis stebėjimas yra esminė sudėtinė dalis, ir reabilitacijos centrų, kuriuose prižiūrima stacionarinių ligonių sveikata ir teikiamas reabilitacinis gydymas; juose svarbiau išgydyti pacientą negu teikti ilgalaikę pagalbą. Ligoninės yra apibrėžiamos kaip įstaigos, teikiančios stacionarinę priežiūrą, tiesiogiai prižiūrint kvalifikuotiems gydytojams. Medicinos centrai ir motinystės centrai, slaugos ir medicininės reabilitacijos namai taip pat teikia paslaugas stacionariniams ligoniams, bet paprastai jų paslaugas prižiūri ir teikia žemesnės negu medicinos gydytojų kvalifikacijos personalas. Ši grupė neapima tokių įstaigų, kaip medicinos kabinetų, klinikų ir dispanserių, skirtų ambulatoriniams pacientams (06.2), senyvo amžiaus žmonių prieglaudų, įstaigų, skirtų žmonėms su negalia ir reabilitacijos centrų, teikiančių pirminę ilgalaikę pagalbą (12.4).</t>
    </r>
  </si>
  <si>
    <r>
      <rPr>
        <sz val="8"/>
        <color indexed="8"/>
        <rFont val="SegoeUI"/>
      </rPr>
      <t>HOSPITAL SERVICES</t>
    </r>
  </si>
  <si>
    <r>
      <rPr>
        <sz val="8"/>
        <color indexed="8"/>
        <rFont val="SegoeUI"/>
      </rPr>
      <t>LIGONINIŲ PASLAUGOS</t>
    </r>
  </si>
  <si>
    <t>06.3</t>
  </si>
  <si>
    <t>82</t>
  </si>
  <si>
    <r>
      <rPr>
        <sz val="8"/>
        <color indexed="8"/>
        <rFont val="SegoeUI"/>
      </rPr>
      <t>- Services of medical analysis laboratories and X-ray centres; - services of freelance nurses and midwives; - services of freelance acupuncturists, chiropractors, optometrists, physiotherapists, speech therapists, etc.; - medically-prescribed corrective-gymnastic therapy; - out-patient thermal bath or seawater treatments; - ambulance services; - hire of therapeutic equipment. Includes: services of practitioners of traditional medicine.</t>
    </r>
  </si>
  <si>
    <r>
      <rPr>
        <sz val="8"/>
        <color indexed="8"/>
        <rFont val="SegoeUI"/>
      </rPr>
      <t>- Medicininės analizės laboratorijų ir rentgeno centrų paslaugos; - laisvai samdomų slaugių ir akušerių paslaugos; - laisvai samdomų akupunktūros, manualisto, optometristo, fizioterapeuto, logopedo ir kt. specialistų teikiamos paslaugos; - gydytojo nurodyta gydomoji mankšta; - ambulatorinių ligonių gydymas šildomosiomis voniomis ar jūros vandeniu; - greitosios pagalbos paslaugos; - gydymo įrenginių nuoma. Apima: tradicinės (liaudies) medicinos paslaugos.</t>
    </r>
  </si>
  <si>
    <r>
      <rPr>
        <sz val="8"/>
        <color indexed="8"/>
        <rFont val="SegoeUI"/>
      </rPr>
      <t>Paramedical services (S)</t>
    </r>
  </si>
  <si>
    <r>
      <rPr>
        <sz val="8"/>
        <color indexed="8"/>
        <rFont val="SegoeUI"/>
      </rPr>
      <t>Paramedicinos paslaugos (S)</t>
    </r>
  </si>
  <si>
    <t>81</t>
  </si>
  <si>
    <r>
      <rPr>
        <sz val="8"/>
        <color indexed="8"/>
        <rFont val="SegoeUI"/>
      </rPr>
      <t>Services of dentists, oral-hygienists and other dental auxiliaries. Includes: fitting costs of dentures. Excludes: dentures (06.1.3); services of orthodontic specialists (06.2.1); services of medical analysis laboratories and X-ray centres (06.2.3).</t>
    </r>
  </si>
  <si>
    <r>
      <rPr>
        <sz val="8"/>
        <color indexed="8"/>
        <rFont val="SegoeUI"/>
      </rPr>
      <t>Odontologų, burnos ertmės higienistų ir kitų odontologijos darbuotojų paslaugos. Apima: mokesčiai už protezų dėjimą, bet ne už pačius protezus. Neapima: protezai (06.1.3); burnos ertmės ir dantų specialistų paslaugos (06.2.1); medicininės analizės laboratorijų ir rentgeno centrų paslaugos (06.2.3).</t>
    </r>
  </si>
  <si>
    <r>
      <rPr>
        <sz val="8"/>
        <color indexed="8"/>
        <rFont val="SegoeUI"/>
      </rPr>
      <t>Dental services (S)</t>
    </r>
  </si>
  <si>
    <r>
      <rPr>
        <sz val="8"/>
        <color indexed="8"/>
        <rFont val="SegoeUI"/>
      </rPr>
      <t>Odontologijos paslaugos (S)</t>
    </r>
  </si>
  <si>
    <t>80</t>
  </si>
  <si>
    <r>
      <rPr>
        <sz val="8"/>
        <color indexed="8"/>
        <rFont val="SegoeUI"/>
      </rPr>
      <t>- Consultations of physicians in general or specialist practice. Includes: services of orthodontic specialists. Excludes: services of medical analysis laboratories and X-ray centres (06.2.3); services of practitioners of traditional medicine (06.2.3).</t>
    </r>
  </si>
  <si>
    <r>
      <rPr>
        <sz val="8"/>
        <color indexed="8"/>
        <rFont val="SegoeUI"/>
      </rPr>
      <t>- Bendrosios praktikos gydytojų ar specialistų konsultacijos. Apima: burnos ertmės ir dantų specialistų paslaugos. Neapima: medicininės analizės laboratorijų ir rentgeno centrų paslaugos (06.2.3); tradicinės (liaudies) medicinos paslaugos (06.2.3).</t>
    </r>
  </si>
  <si>
    <r>
      <rPr>
        <sz val="8"/>
        <color indexed="8"/>
        <rFont val="SegoeUI"/>
      </rPr>
      <t>Medical services (S)</t>
    </r>
  </si>
  <si>
    <r>
      <rPr>
        <sz val="8"/>
        <color indexed="8"/>
        <rFont val="SegoeUI"/>
      </rPr>
      <t>Medicinos paslaugos (S)</t>
    </r>
  </si>
  <si>
    <t>79</t>
  </si>
  <si>
    <r>
      <rPr>
        <sz val="8"/>
        <color indexed="8"/>
        <rFont val="SegoeUI"/>
      </rPr>
      <t>This group covers medical, dental and paramedical services delivered to out-patients by medical, dental and paramedical practitioners and auxiliaries. The services may be delivered at home, in individual or group consulting facilities, dispensaries or the out-patient clinics of hospitals and the like. Out-patient services include the medicaments, prostheses, medical appliances and equipment and other health-related products supplied directly to out-patients by medical, dental and paramedical practitioners and auxiliaries. Medical, dental and paramedical services provided to in-patients by hospitals and the like are included in hospital services (06.3).</t>
    </r>
  </si>
  <si>
    <r>
      <rPr>
        <sz val="8"/>
        <color indexed="8"/>
        <rFont val="SegoeUI"/>
      </rPr>
      <t>Ši grupė apima medicinos, odontologijos ir paramedicinos paslaugas, teikiamas ambulatoriniams pacientams medikų, odontologų ir paramedicinos darbuotojų, praktikuojančių arba padėjėjų. Paslaugos gali būti teikiamos namuose, individualių ar grupinių konsultacijų įstaigose arba dispanseriuose ar ligoninių poliklinikose, skirtose ambulatoriniams pacientams, ir panašiose įstaigose. Prie paslaugų ambulatoriniams ligoniams priskiriami vaistai, protezai, medicinos aparatai, įrenginiai ir kiti su sveikata susiję gaminiai, kuriuos ambulatoriniams pacientams tiesiogiai teikia praktikuojantys medikai ar padėjėjai. Medicinos, odontologijos ir paramedicinos paslaugos, teikiamos stacionariniams ligoniams, ligoninėse ir panašiose įstaigose, priskirtos (06.3).</t>
    </r>
  </si>
  <si>
    <r>
      <rPr>
        <sz val="8"/>
        <color indexed="8"/>
        <rFont val="SegoeUI"/>
      </rPr>
      <t>OUT-PATIENT SERVICES</t>
    </r>
  </si>
  <si>
    <r>
      <rPr>
        <sz val="8"/>
        <color indexed="8"/>
        <rFont val="SegoeUI"/>
      </rPr>
      <t>PASLAUGOS AMBULATORINIAMS PACIENTAMS</t>
    </r>
  </si>
  <si>
    <t>06.2</t>
  </si>
  <si>
    <t>78</t>
  </si>
  <si>
    <r>
      <rPr>
        <sz val="8"/>
        <color indexed="8"/>
        <rFont val="SegoeUI"/>
      </rPr>
      <t>- Corrective eye-glasses and contact lenses, hearing aids, glass eyes, artificial limbs and other prosthetic devices, orthopaedic braces and supports, orthopaedic footwear, surgical belts, trusses and supports, neck braces, medical massage equipment and health lamps, powered and unpowered wheelchairs and invalid carriages, "special" beds, crutches, electronic and other devices for monitoring blood pressure, etc.; - repair of such articles. Includes: dentures but not fitting costs. Excludes: hire of therapeutic equipment (06.2.3); protective goggles, belts and supports for sport (09.3.2); sun-glasses not fitted with corrective lenses (12.3.2).</t>
    </r>
  </si>
  <si>
    <r>
      <rPr>
        <sz val="8"/>
        <color indexed="8"/>
        <rFont val="SegoeUI"/>
      </rPr>
      <t>- korekciniai akiniai ir sąlytiniai (kontaktiniai) lęšiai, klausos aparatai, stiklinės akys, dirbtinės galūnės ir kiti protezai, ortopediniai santvarai ir įtvarai, ortopedinė avalynė, chirurginiai diržai, bandažai ir įtvarai, kaklo santvarai, medicininio masažo įrenginiai ir gydomosios lempos, kėdės su ratais ir invalidų vežimėliai su varikliais arba be jų, specialios paskirties lovos, ramentai, elektroniniai ir kitokie prietaisai kraujospūdžiui stebėti ir kt.; - terapinių aparatų ir įrangos taisymas. Apima: dantų protezai be jų įstatymo kainos. Neapima: terapinės įrangos nuoma (06.2.3); apsauginiai akiniai, diržai ir sporto įtaisai (09.3.2); saulės akiniai be korekcinių lęšių (12.3.2).</t>
    </r>
  </si>
  <si>
    <t>77</t>
  </si>
  <si>
    <r>
      <rPr>
        <sz val="8"/>
        <color indexed="8"/>
        <rFont val="SegoeUI"/>
      </rPr>
      <t>- Clinical thermometers, adhesive and non-adhesive bandages, hypodermic syringes, first-aid kits, hot-water bottles and ice bags, medical hosiery items such as elasticated stockings and knee-supports, pregnancy tests, condoms and other mechanical contraceptive devices.</t>
    </r>
  </si>
  <si>
    <r>
      <rPr>
        <sz val="8"/>
        <color indexed="8"/>
        <rFont val="SegoeUI"/>
      </rPr>
      <t>- Klinikiniai termometrai, lipnūs arba nelipnūs tvarsčiai, poodiniai švirkštai, pirmosios pagalbos vaistinėlės, karšto vandens buteliai ir ledo maišeliai, medicininiai trikotažo dirbiniai - tampriosios kojinės ir antkeliai, mėginiai nėštumui nustatyti, prezervatyvai ir kitos mechaninės kontraceptinės priemonės.</t>
    </r>
  </si>
  <si>
    <t>76</t>
  </si>
  <si>
    <r>
      <rPr>
        <sz val="8"/>
        <color indexed="8"/>
        <rFont val="SegoeUI"/>
      </rPr>
      <t>- Medicinal preparations, medicinal drugs, patent medicines, serums and vaccines, vitamins and minerals, cod liver oil and halibut liver oil, oral contraceptives. Excludes: veterinary products (09.3.4); articles for personal hygiene such as medicinal soaps (12.1.3).</t>
    </r>
  </si>
  <si>
    <r>
      <rPr>
        <sz val="8"/>
        <color indexed="8"/>
        <rFont val="SegoeUI"/>
      </rPr>
      <t>- Vaistiniai preparatai, vaistai, patentuoti vaistai, serumai ir skiepai, vitaminai ir mineralai, žuvų taukai, oralinės kontraceptinės priemonės. Neapima: veterinarijos gaminiai (09.3.4); asmens higienos gaminiai, pavyzdžiui medicininis muilas (12.1.3).</t>
    </r>
  </si>
  <si>
    <t>75</t>
  </si>
  <si>
    <r>
      <rPr>
        <sz val="8"/>
        <color indexed="8"/>
        <rFont val="SegoeUI"/>
      </rPr>
      <t>This group covers medicaments, prostheses, medical appliances and equipment and other health-related products purchased by individuals or households, either with or without a prescription, usually from dispensing chemists, pharmacists or medical equipment suppliers. They are intended for consumption or use outside a health facility or institution. Such products supplied directly to out-patients by medical, dental and paramedical practitioners or to in-patients by hospitals and the like are included in out-patient services (06.2) or hospital services (06.3).</t>
    </r>
  </si>
  <si>
    <r>
      <rPr>
        <sz val="8"/>
        <color indexed="8"/>
        <rFont val="SegoeUI"/>
      </rPr>
      <t>Ši grupė apima vaistus, protezus, medicinos aparatus, įrenginius ir kitus su sveikata susijusius reikmenis, kuriuos asmenys ar namų ūkiai perka su receptais arba be jų, ir kuriuos dažniausiai ruošia vaistininkai, farmacininkai ar medicinos įrangos tiekėjai. Jie yra skiriami ar naudojami už sveikatos institucijų. Tokie gaminiai, kuriuos medicinos, odontologijos ir paramedicinos darbuotojai tiesiogiai tiekia ambulatoriniams pacientams arba ligoninės ir panašios įstaigos teikia stacionariniams ligoniams, yra priskirti atitinkamai (06.2) arba (06.3) grupei.</t>
    </r>
  </si>
  <si>
    <r>
      <rPr>
        <sz val="8"/>
        <color indexed="8"/>
        <rFont val="SegoeUI"/>
      </rPr>
      <t>MEDICAL PRODUCTS, APPLIANCES AND EQUIPMENT</t>
    </r>
  </si>
  <si>
    <r>
      <rPr>
        <sz val="8"/>
        <color indexed="8"/>
        <rFont val="SegoeUI"/>
      </rPr>
      <t>MEDICINOS GAMINIAI, APARATAI IR ĮRANGA</t>
    </r>
  </si>
  <si>
    <t>06.1</t>
  </si>
  <si>
    <t>74</t>
  </si>
  <si>
    <r>
      <rPr>
        <sz val="8"/>
        <color indexed="8"/>
        <rFont val="SegoeUI"/>
      </rPr>
      <t>This division also includes health services purchased from school and university health centres.</t>
    </r>
  </si>
  <si>
    <r>
      <rPr>
        <sz val="8"/>
        <color indexed="8"/>
        <rFont val="SegoeUI"/>
      </rPr>
      <t>Į šią grupę įeina sveikatinimo paslaugos, kurias už užmokestį teikia mokyklų ir universitetiniai sveikatos centrai.</t>
    </r>
  </si>
  <si>
    <t>06.</t>
  </si>
  <si>
    <t>73</t>
  </si>
  <si>
    <r>
      <rPr>
        <sz val="8"/>
        <color indexed="8"/>
        <rFont val="SegoeUI"/>
      </rPr>
      <t>- Domestic services supplied by paid staff employed in private service such as butlers, cooks, maids, drivers, gardeners, governesses, secretaries, tutors and au pairs; - similar services, including baby-sitting and housework, supplied by enterprises or self-employed persons; - household services such as window cleaning, disinfecting, fumigation and pest extermination; - dry-cleaning, laundering and dyeing of household linen, household textiles and carpets; - hire of furniture, furnishings, carpets, household equipment and household linen. Excludes: dry-cleaning, laundering and dyeing of garments (03.1.4); refuse collection (04.4.2); sewerage collection (04.4.3); co-proprietor charges for caretaking, gardening, stairwell cleaning, heating and lighting, maintenance of lifts and refuse disposal chutes, etc. in multi-occupied buildings (04.4.4); security services (04.4.4); snow removal and chimney sweeping (04.4.4); removal and storage services (07.3.6); services of wet-nurses, crčches, day-care centres and other child-minding facilities (12.4.0); bodyguards (12.7.0).</t>
    </r>
  </si>
  <si>
    <r>
      <rPr>
        <sz val="8"/>
        <color indexed="8"/>
        <rFont val="SegoeUI"/>
      </rPr>
      <t>- Apmokamo tarnų personalo, tokio kaip liokajai, virėjai, tarnaitės, valytojos, vairuotojai, sodininkai, guvernantės, sekretoriai, mokytojai ir auklės (au pairs), samdymas privačioms paslaugoms; - tarnų, įskaitant ateinančių auklių ir namų darbininkų, paslaugos, teikiamos agentūrų arba pačių samdomų asmenų; - namų priežiūros paslaugos - langų valymas, dezinfekavimas, smilkinimas ir kenkėjų naikinimas; - namų ūkio skalbinių ir namų ūkio tekstilės ir kilimų sausasis valymas, skalbimas ir dažymas; - baldų, būsto apstatymo reikmenų, kilimų, namų ūkio įrangos ir skalbinių nuoma. Neapima: drabužių sausasis valymas, skalbimas ir dažymas (03.1.4); atliekų surinkimas (04.4.2); nuotėkų surinkimas (04.4.3); bendrasavininkų mokesčiai už turto saugojimą, sodininkavimą, laiptinių valymą, šildymą ir apšvietimą, liftų ir atliekų šalinimo vamzdžių ir kt. techninę priežiūrą daugiabučiuose namuose (04.4.4); sniego valymas ir kaminų valymas (04.4.4); saugos paslaugos (04.4.4); perkraustymo ir saugojimo paslaugos (07.3.6); žindyvių, vaikų lopšelių, darželių, vaikų priežiūros centrų ir kitų (apmokamų) vaikų priežiūros įstaigų paslaugos (12.4.0); asmens sargybiniai (12.7.0).</t>
    </r>
  </si>
  <si>
    <r>
      <rPr>
        <sz val="8"/>
        <color indexed="8"/>
        <rFont val="SegoeUI"/>
      </rPr>
      <t>Domestic services and household services (S)</t>
    </r>
  </si>
  <si>
    <r>
      <rPr>
        <sz val="8"/>
        <color indexed="8"/>
        <rFont val="SegoeUI"/>
      </rPr>
      <t>Tarnų ir namų priežiūros paslaugos (S)</t>
    </r>
  </si>
  <si>
    <t>72</t>
  </si>
  <si>
    <r>
      <rPr>
        <sz val="8"/>
        <color indexed="8"/>
        <rFont val="SegoeUI"/>
      </rPr>
      <t>- Cleaning and maintenance products such as soaps, washing powders, washing liquids, scouring powders, detergents, disinfectant bleaches, softeners, conditioners, window-cleaning products, waxes, polishes, dyes, unblocking agents, disinfectants, insecticides, fungicides and distilled water; - articles for cleaning such as brooms, scrubbing brushes, dust pans and dust brushes, dusters, tea towels, floorcloths, household sponges, scourers, steel wool and chamois leathers; - paper products such as filters, tablecloths and table napkins, kitchen paper, vacuum cleaner bags and cardboard tableware, including aluminium foil and plastic bin liners; - other non-durable household articles such as matches, candles, lamp wicks, methylated spirits, clothes pegs, clothes hangers, pins, safety pins, sewing needles, knitting needles, thimbles, nails, screws, nuts and bolts, tacks, washers, glues and adhesive tapes for household use, string, twine and rubber gloves. Includes: polishes, creams and other shoe-cleaning articles. Excludes: horticultural products for the upkeep of ornamental gardens (09.3.3); paper handkerchiefs, toilet paper, toilet soaps, toilet sponges and other products for personal hygiene (12.1.3).</t>
    </r>
  </si>
  <si>
    <r>
      <rPr>
        <sz val="8"/>
        <color indexed="8"/>
        <rFont val="SegoeUI"/>
      </rPr>
      <t>- Valymo ir priežiūros priemonės - muilas, skalbimo milteliai, valymo milteliai, plovikliai, dezinfekciniai balikliai, minkštikliai, kondicionieriai, langų valymo priemonės, vaškai, blizginimo priemonės, dažai, valomosios medžiagos, dezinfekantai, insekticidai, fungicidai ir distiliuotas vanduo; - valymo įnagiai - šluotos, šveistuvai, dulkių rinktuvės, dulkių šepetėliai, dulkiašluostės, indašluostės, grindų pašluostės, buitinės kempinės, šveitimo plaušinės, plieno vata ir zomšinės odos; - popieriaus gaminiai - filtrai, staltiesės ir servetėlės, virtuvinis popierius, dulkių siurblių maišeliai, kartoniniai stalo reikmenys, įskaitant aliuminio foliją ir plastikinius šiukšlių dėžių įklotus; - kiti trumpalaikio naudojimo namų ūkio reikmenys - degtukai, žvakės, lempų dagčiai, denatūruotas spiritas, drabužių vagiai, drabužių pakabos, siuvimo adatos ir mezgimo adatos, virbalai, antpirščiai, žiogeliai, vinys, sraigtai, veržlės ir varžtai, smeigtukai, vinutės, poveržlės, klijai ir lipniosios juostos, skirtos naudoti buityje, virvelės, virvės ir guminės pirštinės. Apima: politūra, kremai ir kiti batų valymo gaminiai. Neapima: dekoratyvinių sodų priežiūros priemonės (09.3.3); popierinės nosinės, tualetinis popierius, tualetinis muilas, tualetinės kempinės ir kitos asmens higienos priemonės (12.1.3)</t>
    </r>
  </si>
  <si>
    <r>
      <rPr>
        <sz val="8"/>
        <color indexed="8"/>
        <rFont val="SegoeUI"/>
      </rPr>
      <t>Non-durable household goods (ND)</t>
    </r>
  </si>
  <si>
    <r>
      <rPr>
        <sz val="8"/>
        <color indexed="8"/>
        <rFont val="SegoeUI"/>
      </rPr>
      <t>Trumpalaikio naudojimo namų ūkio prekės (ND)</t>
    </r>
  </si>
  <si>
    <t>71</t>
  </si>
  <si>
    <r>
      <rPr>
        <sz val="8"/>
        <color indexed="8"/>
        <rFont val="SegoeUI"/>
      </rPr>
      <t>GOODS AND SERVICES FOR ROUTINE HOUSEHOLD MAINTENANCE</t>
    </r>
  </si>
  <si>
    <r>
      <rPr>
        <sz val="8"/>
        <color indexed="8"/>
        <rFont val="SegoeUI"/>
      </rPr>
      <t>PREKĖS IR PASLAUGOS ĮPRASTINEI NAMŲ ŪKIO PRIEŽIŪRAI</t>
    </r>
  </si>
  <si>
    <t>05.6</t>
  </si>
  <si>
    <t>70</t>
  </si>
  <si>
    <r>
      <rPr>
        <sz val="8"/>
        <color indexed="8"/>
        <rFont val="SegoeUI"/>
      </rPr>
      <t>- Hand tools such as saws, hammers, screwdrivers, wrenches, spanners, pliers, trimming knives, rasps and files; - garden tools such as wheel barrows, watering cans, hoses, spades, shovels, rakes, forks, scythes, sickles and secateurs; - ladders and steps; - door fittings (hinges, handles and locks), fittings for radiators and fireplaces, other metal articles for the house (curtain rails, carpet rods, hooks, etc.) or for the garden (chains, grids, stakes and hoop segments for fencing and bordering); - small electric accessories such as power sockets, switches, wiring flex, electric bulbs, fluorescent lighting tubes, torches, flashlights, hand-lamps, electric batteries for general use, bells and alarms; - repair of such articles.</t>
    </r>
  </si>
  <si>
    <r>
      <rPr>
        <sz val="8"/>
        <color indexed="8"/>
        <rFont val="SegoeUI"/>
      </rPr>
      <t>- Rankiniai įrankiai, pavyzdžiui, pjūklai, plaktukai, atsuktuvai, veržliarakčiai, replės, darinėjimo peiliai, dildės ir brūžikliai; - sodo įrankiai, pavyzdžiui, rankinės vejapjovės, karučiai, laistytuvai, laistymo žarnos, kastuvai, semtuvai, grėbliai, šakės, dalgiai, pjautuvai ir sodo žirklės; - kopėčios ir laipteliai; - durų įtaisai (vyriai, rankenos ir spynos), radiatorių ir židinių įtaisai bei kiti metaliniai gaminiai ir dirbiniai namams (užuolaidų karnizai, kilimų strypai, kabliai, ir t.t.) arba sodui (grandinės, tinklai, mietai ir puslankiai tvorelėms ir tvoroms-sienoms); - smulkūs elektriniai reikmenys, pavyzdžiui, kištukiniai lizdai, jungikliai, laidai, izoliuoti (pinti) laidai, elektros lemputės, fluorescenciniai apšvietimo vamzdeliai, žibintai, žibintuvėliai, bendrojo naudojimo elektros baterijos, skambučiai ir signalizacijos; - šių gaminių taisymas.</t>
    </r>
  </si>
  <si>
    <r>
      <rPr>
        <sz val="8"/>
        <color indexed="8"/>
        <rFont val="SegoeUI"/>
      </rPr>
      <t>Small tools and miscellaneous accessories (SD)</t>
    </r>
  </si>
  <si>
    <r>
      <rPr>
        <sz val="8"/>
        <color indexed="8"/>
        <rFont val="SegoeUI"/>
      </rPr>
      <t>Smulkūs įrankiai ir įvairūs pagalbiniai reikmenys (SD)</t>
    </r>
  </si>
  <si>
    <t>69</t>
  </si>
  <si>
    <r>
      <rPr>
        <sz val="8"/>
        <color indexed="8"/>
        <rFont val="SegoeUI"/>
      </rPr>
      <t>- Motorised tools and equipment such as electric drills, saws, sanders and hedge cutters, garden tractors, lawn mowers, cultivators, chain saws and water pumps; - repair of such articles. Includes: charges for the leasing or rental of do-it-yourself machinery and equipment.</t>
    </r>
  </si>
  <si>
    <r>
      <rPr>
        <sz val="8"/>
        <color indexed="8"/>
        <rFont val="SegoeUI"/>
      </rPr>
      <t>- Varikliniai įrankiai ir įrenginiai - elektriniai gręžtuvai, pjūklai, smėlio barstytuvai ir gyvatvorių karpytuvai, sodo traktoriai, vejapjovės, kultivatoriai, grandininiai pjūklai ir vandens siurbliai; - šių gaminių taisymas. Apima: amatams skirtų mašinų ir įrenginių nuomos ir išperkamosios nuomos išlaidos.</t>
    </r>
  </si>
  <si>
    <r>
      <rPr>
        <sz val="8"/>
        <color indexed="8"/>
        <rFont val="SegoeUI"/>
      </rPr>
      <t>Major tools and equipment (D)</t>
    </r>
  </si>
  <si>
    <r>
      <rPr>
        <sz val="8"/>
        <color indexed="8"/>
        <rFont val="SegoeUI"/>
      </rPr>
      <t>Pagrindiniai įrankiai ir įrenginiai (D)</t>
    </r>
  </si>
  <si>
    <t>68</t>
  </si>
  <si>
    <r>
      <rPr>
        <sz val="8"/>
        <color indexed="8"/>
        <rFont val="SegoeUI"/>
      </rPr>
      <t>TOOLS AND EQUIPMENT FOR HOUSE AND GARDEN</t>
    </r>
  </si>
  <si>
    <r>
      <rPr>
        <sz val="8"/>
        <color indexed="8"/>
        <rFont val="SegoeUI"/>
      </rPr>
      <t>Namų ir sodo įrankiai bei įrenginiai</t>
    </r>
  </si>
  <si>
    <t>05.5</t>
  </si>
  <si>
    <t>67</t>
  </si>
  <si>
    <r>
      <rPr>
        <sz val="8"/>
        <color indexed="8"/>
        <rFont val="SegoeUI"/>
      </rPr>
      <t>- Glassware, crystal-ware, ceramic ware and chinaware of the kind used for table, kitchen, bathroom, toilet, office and indoor decoration; - cutlery, flatware and silverware; - non-electric kitchen utensils of all materials such as saucepans, stewpots, pressure cookers, frying pans, coffee mills, purée-makers, mincers, hotplates, household scales and other such mechanical devices; - non-electric household articles of all materials such as containers for bread, coffee, spices, etc., waste bins, waste-paper baskets, laundry baskets, portable money-boxes and strong-boxes, towel rails, bottle racks, irons and ironing boards, letter boxes, feeding bottles, thermos flasks and ice boxes; - repair of such articles. Excludes: lighting equipment (05.1.1); electric household appliances (05.3.1) or (05.3.2); cardboard tableware (05.6.1); personal weighing machines and baby scales (12.1.3).</t>
    </r>
  </si>
  <si>
    <r>
      <rPr>
        <sz val="8"/>
        <color indexed="8"/>
        <rFont val="SegoeUI"/>
      </rPr>
      <t>- Stiklo ir krištolo dirbiniai, keramikos dirbiniai ir kinietiško porceliano dirbiniai, naudojami stalo, virtuvės, vonios kambario, tualeto, įstaigų ir vidaus puošybai; - peiliai, stalo įrankiai ir stalo sidabras; - neelektriniai virtuvės rykai iš visų medžiagų - prikaistuviai, troškintuvai, keptuvės, kavamalės, trintuvai, smulkintuvai, viryklės, buitinės svarstyklės ir kiti panašūs mechaniniai prietaisai. - kiti gaminiai namų ūkiui iš įvairių medžiagų - duoninės, kavos, prieskonių ir kt. dėžutės, šiukšliadėžės, popierdėžės, skalbinių dėžės, nešiojamosios pinigų taupyklės, seifai, skersiniai rankšluosčiams kabinti, butelių lentynos, lygintuvai ir lyginimo lentos, pašto dėžutės, maitinimo buteliai, termosai ir kambarinės ledainės; - šių gaminių taisymas. Neapima: apšvietimo įranga (05.1.1); elektriniai namų ūkio prietaisai (05.3.1) arba (05.3.2); kartoniniai stalo reikmenys (05.6.1); svarstyklės žmonėms sverti ir svarstyklės kūdikiams sverti (12.1.3).</t>
    </r>
  </si>
  <si>
    <r>
      <rPr>
        <sz val="8"/>
        <color indexed="8"/>
        <rFont val="SegoeUI"/>
      </rPr>
      <t>Glassware, tableware and household utensils (SD)</t>
    </r>
  </si>
  <si>
    <r>
      <rPr>
        <sz val="8"/>
        <color indexed="8"/>
        <rFont val="SegoeUI"/>
      </rPr>
      <t>Stiklo dirbiniai, stalo reikmenys ir namų ūkio rykai (SD)</t>
    </r>
  </si>
  <si>
    <t>05.4.0</t>
  </si>
  <si>
    <t>66</t>
  </si>
  <si>
    <r>
      <rPr>
        <sz val="8"/>
        <color indexed="8"/>
        <rFont val="SegoeUI"/>
      </rPr>
      <t>GLASSWARE, TABLEWARE AND HOUSEHOLD UTENSILS</t>
    </r>
  </si>
  <si>
    <r>
      <rPr>
        <sz val="8"/>
        <color indexed="8"/>
        <rFont val="SegoeUI"/>
      </rPr>
      <t>STIKLO DIRBINIAI, STALO REIKMENYS IR NAMŲ ŪKIO RYKAI</t>
    </r>
  </si>
  <si>
    <t>05.4</t>
  </si>
  <si>
    <t>65</t>
  </si>
  <si>
    <r>
      <rPr>
        <sz val="8"/>
        <color indexed="8"/>
        <rFont val="SegoeUI"/>
      </rPr>
      <t>- Repair of household appliances. Includes: total value of the service (that is, both the cost of labour and the cost of materials are covered); charges for the leasing or rental of major household appliances. Excludes: separate purchases of materials made by households with the intention of undertaking the repair themselves (05.3.1) or (05.3.2).</t>
    </r>
  </si>
  <si>
    <r>
      <rPr>
        <sz val="8"/>
        <color indexed="8"/>
        <rFont val="SegoeUI"/>
      </rPr>
      <t>- Namų ūkio prietaisų taisymas. Apima: bendroji paslaugų vertė, kuri yra mokestis už darbą ir už sunaudotas medžiagas; mokesčiai už pagrindinių namų ūkio reikmenų nuomą ir išperkamąją nuomą. Neapima: atskirų medžiagų pirkimai, ketinant techninę priežiūrą ar remontą atlikti patiems (05.3.1) arba (05.3.2).</t>
    </r>
  </si>
  <si>
    <r>
      <rPr>
        <sz val="8"/>
        <color indexed="8"/>
        <rFont val="SegoeUI"/>
      </rPr>
      <t>Repair of household appliances (S)</t>
    </r>
  </si>
  <si>
    <r>
      <rPr>
        <sz val="8"/>
        <color indexed="8"/>
        <rFont val="SegoeUI"/>
      </rPr>
      <t>Namų ūkio prietaisų taisymas (S)</t>
    </r>
  </si>
  <si>
    <t>64</t>
  </si>
  <si>
    <r>
      <rPr>
        <sz val="8"/>
        <color indexed="8"/>
        <rFont val="SegoeUI"/>
      </rPr>
      <t>- Coffee mills, coffee-makers, juice extractors, can openers, food mixers, deep fryers, meat grills, knives, toasters, ice cream makers, sorbet makers, yoghurt makers, hotplates, irons, kettles, fans, electric blankets, etc. Excludes: small non-electric household articles and kitchen utensils (05.4.0); household scales (05.4.0); personal weighing machines and baby scales (12.1.3).</t>
    </r>
  </si>
  <si>
    <r>
      <rPr>
        <sz val="8"/>
        <color indexed="8"/>
        <rFont val="SegoeUI"/>
      </rPr>
      <t>- Kavamalės, kavos aparatai, sulčiaspaudės, konservų atidarytuvai, maisto maišytuvai, keptuvai, mėsos keptuvės (griliai), peiliai, skrudintuvai, valgomųjų ledų ir saldžiųjų gėrimų gamintuvai, jogurto gamintuvai, keptuvės, lygintuvai, virduliai, vėdintuvai, elektrinės antklodės ir kt. Neapima: smulkūs neelektriniai namų ūkio prietaisai ir rykai (05.4.1); svarstyklės žmonėms sverti ir kūdikių svarstyklės (12.1.3).</t>
    </r>
  </si>
  <si>
    <r>
      <rPr>
        <sz val="8"/>
        <color indexed="8"/>
        <rFont val="SegoeUI"/>
      </rPr>
      <t>Small electric household appliances (SD)</t>
    </r>
  </si>
  <si>
    <r>
      <rPr>
        <sz val="8"/>
        <color indexed="8"/>
        <rFont val="SegoeUI"/>
      </rPr>
      <t>Smulkūs elektriniai namų ūkio prietaisai (SD)</t>
    </r>
  </si>
  <si>
    <t>63</t>
  </si>
  <si>
    <r>
      <rPr>
        <sz val="8"/>
        <color indexed="8"/>
        <rFont val="SegoeUI"/>
      </rPr>
      <t>- Refrigerators, freezers and fridge-freezers; - washing-machines, dryers, drying cabinets, dishwashers, ironing and pressing machines; - cookers, spit roasters, hobs, ranges, ovens and micro-wave ovens; - air conditioners, humidifiers, space heaters, water heaters, ventilators and extractor hoods; - vacuum cleaners, steam-cleaning machines, carpet shampooing machines and machines for scrubbing, waxing and polishing floors; - other major household appliances such as safes, sewing machines, knitting machines, water softeners, etc. Includes: delivery and installation of the appliances when applicable. Excludes: such appliances that are built into the structure of the building (capital formation).</t>
    </r>
  </si>
  <si>
    <r>
      <rPr>
        <sz val="8"/>
        <color indexed="8"/>
        <rFont val="SegoeUI"/>
      </rPr>
      <t>- Šaldytuvai, šaldyklės, šaldytuvai-šaldyklės; - skalbimo mašinos, džiovituvai, džiovinimo spintos, indaplovės, laidymo ir presavimo mašinos; - viryklės, žarijų krosnelės su iešmais, kaitvietės, (virtuvės) viryklės, orkaitės ir mikrobangų krosnelės; - oro kondicionieriai, drėkintuvai, oro šildytuvai, vandens šildytuvai, vėdintuvai (ventiliatoriai) ir garų rinktuvai (virš viryklės); - dulkių siurbliai, garinio valymo mašinos, kilimų valymo šampūnu mašinos bei grindų šveitimo, vaškavimo ir poliravimo mašinos; - kiti pagrindiniai namų ūkio prietaisai, tokie kaip seifai, siuvimo mašinos, mezgimo mašinos, vandens minkštinimo prietaisai ir kt. Apima: pritaikomų prietaisų pristatymas ir įrengimas. Neapima: prietaisai, priklausantys pastato konstrukcijai (pagrindinės konstrukcijos).</t>
    </r>
  </si>
  <si>
    <r>
      <rPr>
        <sz val="8"/>
        <color indexed="8"/>
        <rFont val="SegoeUI"/>
      </rPr>
      <t>Major household appliances whether electric or not (D)</t>
    </r>
  </si>
  <si>
    <r>
      <rPr>
        <sz val="8"/>
        <color indexed="8"/>
        <rFont val="SegoeUI"/>
      </rPr>
      <t>Elektriniai arba neelektriniai pagrindiniai namų ūkio prietaisai (D)</t>
    </r>
  </si>
  <si>
    <t>62</t>
  </si>
  <si>
    <r>
      <rPr>
        <sz val="8"/>
        <color indexed="8"/>
        <rFont val="SegoeUI"/>
      </rPr>
      <t>HOUSEHOLD APPLIANCES</t>
    </r>
  </si>
  <si>
    <r>
      <rPr>
        <sz val="8"/>
        <color indexed="8"/>
        <rFont val="SegoeUI"/>
      </rPr>
      <t>NAMŲ ŪKIO PRIETAISAI</t>
    </r>
  </si>
  <si>
    <t>05.3</t>
  </si>
  <si>
    <t>61</t>
  </si>
  <si>
    <r>
      <rPr>
        <sz val="8"/>
        <color indexed="8"/>
        <rFont val="SegoeUI"/>
      </rPr>
      <t>- Furnishing fabrics, curtain material, curtains, double curtains, awnings, door curtains and fabric blinds; - bedding such as futons, pillows, bolsters and hammocks; - bedlinen such as sheets, pillowcases, blankets, travelling rugs, plaids, eiderdowns, counterpanes and mosquito nets; - table linen and bathroom linen such as tablecloths, table napkins, towels and face-clothes; - other household textiles such as shopping bags, laundry bags, shoe bags, covers for clothes and furniture, flags, sunshades, etc.; - repair of such articles. Includes: cloth bought by the piece; oilcloth; bathroom mats, rush mats and door mats. Excludes: fabric wall coverings (04.3.1); tapestries (05.1.1); floor coverings such as carpets and fitted carpets (05.1.2); electric blankets (05.3.2); covers for motor cars, motor cycles, etc. (07.2.1); air mattresses and sleeping bags (09.3.2).</t>
    </r>
  </si>
  <si>
    <r>
      <rPr>
        <sz val="8"/>
        <color indexed="8"/>
        <rFont val="SegoeUI"/>
      </rPr>
      <t>- Medžiagos baldams aptraukti, medžiagos užuolaidoms, užuolaidos, dvigubos užuolaidos, pastogėlės (nuo saulės), durų užuolaidos ir austinės užuolaidos; - patalynė, lovos paklotai, pagalvės, priegalviai ir hamakai; - patalynės skalbiniai, tokie kaip paklodės, užvalkalai pagalvėms, antklodės, kelioniniai kilimėliai, pledai, pūkinės antklodės, lovatiesės ir tinkleliai nuo moskitų; - stalo ir vonios kambario skalbiniai, tokie kaip staltiesės ir servetėlės, rankšluosčiai ir rankšluosčiai veidui; - kita namų ūkio tekstilė - krepšiai pirkiniams, skalbinių krepšiai, batų krepšiai, apdangalai drabužiams ir baldams, vėliavos, tentai ir t.t.; - šių gaminių taisymas. Apima: audinys patalynei; ceratos; vonios kambario kilimėliai, nendrių dembliai ir priedurio kilimėliai. Neapima: medžiaginės sienų dangos (04.3.1); gobelenai (05.1.1); grindų dangos - kilimai ir kilimai, dengiantys visas (kambario) grindis (05.1.2); elektrinės antklodės (05.3.2); apdangalai lengviesiems automobiliams, motociklams ir t.t. (07.2.1); pripučiamieji čiužiniai ir miegmaišiai (09.3.2).</t>
    </r>
  </si>
  <si>
    <r>
      <rPr>
        <sz val="8"/>
        <color indexed="8"/>
        <rFont val="SegoeUI"/>
      </rPr>
      <t>Household textiles (SD)</t>
    </r>
  </si>
  <si>
    <r>
      <rPr>
        <sz val="8"/>
        <color indexed="8"/>
        <rFont val="SegoeUI"/>
      </rPr>
      <t>Namų ūkio tekstilė (SD)</t>
    </r>
  </si>
  <si>
    <t>05.2.0</t>
  </si>
  <si>
    <t>60</t>
  </si>
  <si>
    <r>
      <rPr>
        <sz val="8"/>
        <color indexed="8"/>
        <rFont val="SegoeUI"/>
      </rPr>
      <t>HOUSEHOLD TEXTILES</t>
    </r>
  </si>
  <si>
    <r>
      <rPr>
        <sz val="8"/>
        <color indexed="8"/>
        <rFont val="SegoeUI"/>
      </rPr>
      <t>NAMŲ ŪKIO TEKSTILĖ</t>
    </r>
  </si>
  <si>
    <t>05.2</t>
  </si>
  <si>
    <t>59</t>
  </si>
  <si>
    <r>
      <rPr>
        <sz val="8"/>
        <color indexed="8"/>
        <rFont val="SegoeUI"/>
      </rPr>
      <t>- Repair of furniture, furnishings and floor coverings. Includes: total value of the service (that is, both the cost of labour and the cost of materials are covered); restoration of works of art, antique furniture and antique floor coverings other than those acquired primarily as stores of value (capital formation). Excludes: separate purchases of materials made by households with the intention of undertaking the repair themselves (05.1.1) or (05.1.2); dry-cleaning of carpets (05.6.2).</t>
    </r>
  </si>
  <si>
    <r>
      <rPr>
        <sz val="8"/>
        <color indexed="8"/>
        <rFont val="SegoeUI"/>
      </rPr>
      <t>- Baldų, būsto apstatymo reikmenų ir grindų dangų remontas. Apima: bendra paslaugų vertė (įskaitant darbo kainą ir išlaidas panaudotoms medžiagoms); meno dirbinių, antikinių baldų ir antikinių grindų dangų, išskyrus išsigytus kaip saugomas vertybes (turto sudarymą), restauravimo darbai. Neapima: namų ūkių įsigytos atskiros medžiagos, ketinant remontą atlikti patiems (05.1.1) arba (05.1.2); sausasis kilimų valymas (05.6.2).</t>
    </r>
  </si>
  <si>
    <r>
      <rPr>
        <sz val="8"/>
        <color indexed="8"/>
        <rFont val="SegoeUI"/>
      </rPr>
      <t>Repair of furniture, furnishings and floor coverings (S)</t>
    </r>
  </si>
  <si>
    <r>
      <rPr>
        <sz val="8"/>
        <color indexed="8"/>
        <rFont val="SegoeUI"/>
      </rPr>
      <t>Baldų, būsto apstatymo reikmenų ir grindų dangų remontas (S)</t>
    </r>
  </si>
  <si>
    <t>58</t>
  </si>
  <si>
    <r>
      <rPr>
        <sz val="8"/>
        <color indexed="8"/>
        <rFont val="SegoeUI"/>
      </rPr>
      <t>- Loose carpets, fitted carpets, linoleum and other such floor coverings. Includes: laying of floor coverings. Excludes: bathroom mats, rush mats and door mats (05.2.0); antique floor coverings acquired primarily as stores of value (capital formation).</t>
    </r>
  </si>
  <si>
    <r>
      <rPr>
        <sz val="8"/>
        <color indexed="8"/>
        <rFont val="SegoeUI"/>
      </rPr>
      <t>- Nepritvirtinti kilimai, kilimai, dengiantys visas (kambario) grindis, linoleumas ir kitos grindų dangos. Apima: grindų dangų klojimas. Neapima: vonios kambario kilimėliai, nendrių dembliai ir priedurio kilimėliai (05.2.0); antikinės grindų dangos, įsigytos pirmiausia kaip saugomos vertybės (turto sudarymas).</t>
    </r>
  </si>
  <si>
    <r>
      <rPr>
        <sz val="8"/>
        <color indexed="8"/>
        <rFont val="SegoeUI"/>
      </rPr>
      <t>Carpets and other floor coverings (D)</t>
    </r>
  </si>
  <si>
    <r>
      <rPr>
        <sz val="8"/>
        <color indexed="8"/>
        <rFont val="SegoeUI"/>
      </rPr>
      <t>Kilimai ir kitos grindų dangos (D)</t>
    </r>
  </si>
  <si>
    <t>57</t>
  </si>
  <si>
    <r>
      <rPr>
        <sz val="8"/>
        <color indexed="8"/>
        <rFont val="SegoeUI"/>
      </rPr>
      <t>- Beds, sofas, couches, tables, chairs, cupboards, chests of drawers and bookshelves; - lighting equipment such as ceiling lights, standard lamps, globe lights and bedside lamps; - pictures, sculptures, engravings, tapestries and other art objects including reproductions of works of art and other ornaments; - screens, folding partitions and other furniture and fixtures. Includes: delivery and installation when applicable; base-mattresses, mattresses, tatamis; bathroom cabinets; baby furniture such as cradles, high-chairs and play-pens; blinds; camping and garden furniture; mirrors, candle-holders and candlesticks. Excludes: bedding and sunshades (05.2.0); safes (05.3.1); ornamental glass and ceramic articles (05.4.0); clocks (12.3.1); wall thermometers and barometers (12.3.2); carry cots and push-chairs (12.3.2); works of art and antique furniture acquired primarily as stores of value (capital formation).</t>
    </r>
  </si>
  <si>
    <r>
      <rPr>
        <sz val="8"/>
        <color indexed="8"/>
        <rFont val="SegoeUI"/>
      </rPr>
      <t>- Lovos, sofos, kušetės, stalai, kėdės, indaujos, komodos ir knygų lentynos; - apšvietimo įranga, pavyzdžiui, palubiniai šviestuvai, paprastos lempos, rutuliniai šviestuvai ir naktilempės; - paveikslai, skulptūros, raižiniai, gobelenai ir kiti meno kūriniai, įskaitant meno kūrinių ir kitų puošybos dirbinių reprodukcijas; - pertvaros, sudedamosios pertvaros, kiti baldai ir įranga. Apima: pritaikomos įrangos pristatymas ir instaliavimas; čiužiniai, dembliai; vonios kambario spintelės; kūdikių baldai - lopšiai, aukštos kėdės ir žaidimų gardeliai; užuolaidos ; stovyklavimo ir sodo baldai; veidrodžiai, žvakių laikikliai ir žvakidės. Neapima: patalynė ir tentai (05.2.0); seifai (05.3.1); dekoratyvinio stiklo ir keramikos gaminiai (05.40); laikrodžiai (12.3.1); sieniniai termometrai ir barometrai (12.3.2), nešiojamos kūdikio lovelės ir vaikiškos sulankstomos kėdutės(12.3.2); meno dirbiniai ir antikiniai baldai, įsigyti pirmiausia kaip saugomos vertybės (turto sudarymas).</t>
    </r>
  </si>
  <si>
    <r>
      <rPr>
        <sz val="8"/>
        <color indexed="8"/>
        <rFont val="SegoeUI"/>
      </rPr>
      <t>Furniture and furnishings (D)</t>
    </r>
  </si>
  <si>
    <r>
      <rPr>
        <sz val="8"/>
        <color indexed="8"/>
        <rFont val="SegoeUI"/>
      </rPr>
      <t>Baldai ir būsto apstatymo reikmenys (D)</t>
    </r>
  </si>
  <si>
    <t>56</t>
  </si>
  <si>
    <r>
      <rPr>
        <sz val="8"/>
        <color indexed="8"/>
        <rFont val="SegoeUI"/>
      </rPr>
      <t>FURNITURE AND FURNISHINGS, CARPETS AND OTHER FLOOR COVERINGS</t>
    </r>
  </si>
  <si>
    <r>
      <rPr>
        <sz val="8"/>
        <color indexed="8"/>
        <rFont val="SegoeUI"/>
      </rPr>
      <t>Baldai, būsto apstatymo reikmenys, kilimai ir kitos grindų dangos</t>
    </r>
  </si>
  <si>
    <t>05.1</t>
  </si>
  <si>
    <t>55</t>
  </si>
  <si>
    <r>
      <rPr>
        <sz val="8"/>
        <color indexed="8"/>
        <rFont val="SegoeUI"/>
      </rPr>
      <t>FURNISHINGS, HOUSEHOLD EQUIPMENT AND ROUTINE MAINTENANCE OF THE HOUSE</t>
    </r>
  </si>
  <si>
    <r>
      <rPr>
        <sz val="8"/>
        <color indexed="8"/>
        <rFont val="SegoeUI"/>
      </rPr>
      <t>BŪSTO APSTATYMO, NAMŲ ŪKIO ĮRANGA IR KASDIENINĖ NAMŲ PRIEŽIŪRA</t>
    </r>
  </si>
  <si>
    <t>05.</t>
  </si>
  <si>
    <t>54</t>
  </si>
  <si>
    <r>
      <rPr>
        <sz val="8"/>
        <color indexed="8"/>
        <rFont val="SegoeUI"/>
      </rPr>
      <t>? Hot water and steam purchased from district heating plants. Includes: associated expenditure such as hire of meters, reading of meters, standing charges, etc.; ice used for cooling and refrigeration purposes.</t>
    </r>
  </si>
  <si>
    <r>
      <rPr>
        <sz val="8"/>
        <color indexed="8"/>
        <rFont val="SegoeUI"/>
      </rPr>
      <t>? Karšto vandens ar garo tiekimas iš rajoninių katilinių. Apima: susijusios išlaidos - skaitiklių nuoma, skaitiklių rodmenų registravimas, nuolatinės išlaidos, ir kt.; ledas, naudojamas atvėsinimui ar atšaldymui.</t>
    </r>
  </si>
  <si>
    <r>
      <rPr>
        <sz val="8"/>
        <color indexed="8"/>
        <rFont val="SegoeUI"/>
      </rPr>
      <t>Heat energy (ND)</t>
    </r>
  </si>
  <si>
    <r>
      <rPr>
        <sz val="8"/>
        <color indexed="8"/>
        <rFont val="SegoeUI"/>
      </rPr>
      <t>Šiluminė energija (ND)</t>
    </r>
  </si>
  <si>
    <t>53</t>
  </si>
  <si>
    <r>
      <rPr>
        <sz val="8"/>
        <color indexed="8"/>
        <rFont val="SegoeUI"/>
      </rPr>
      <t>- Coal, coke, briquettes, firewood, charcoal, peat and the like.</t>
    </r>
  </si>
  <si>
    <r>
      <rPr>
        <sz val="8"/>
        <color indexed="8"/>
        <rFont val="SegoeUI"/>
      </rPr>
      <t>- Anglys, koksas, briketai, malkos, medžio anglys, durpės ir panašios medžiagos.</t>
    </r>
  </si>
  <si>
    <r>
      <rPr>
        <sz val="8"/>
        <color indexed="8"/>
        <rFont val="SegoeUI"/>
      </rPr>
      <t>Solid fuels (ND)</t>
    </r>
  </si>
  <si>
    <r>
      <rPr>
        <sz val="8"/>
        <color indexed="8"/>
        <rFont val="SegoeUI"/>
      </rPr>
      <t>Kietasis kuras (ND)</t>
    </r>
  </si>
  <si>
    <t>52</t>
  </si>
  <si>
    <r>
      <rPr>
        <sz val="8"/>
        <color indexed="8"/>
        <rFont val="SegoeUI"/>
      </rPr>
      <t>- Domestic heating and lighting oils.</t>
    </r>
  </si>
  <si>
    <r>
      <rPr>
        <sz val="8"/>
        <color indexed="8"/>
        <rFont val="SegoeUI"/>
      </rPr>
      <t>- Buitinių krosnių kuras ir (apšvietimo) žibalas.</t>
    </r>
  </si>
  <si>
    <r>
      <rPr>
        <sz val="8"/>
        <color indexed="8"/>
        <rFont val="SegoeUI"/>
      </rPr>
      <t>Liquid fuels (ND)</t>
    </r>
  </si>
  <si>
    <r>
      <rPr>
        <sz val="8"/>
        <color indexed="8"/>
        <rFont val="SegoeUI"/>
      </rPr>
      <t>Skystasis kuras (ND)</t>
    </r>
  </si>
  <si>
    <t>51</t>
  </si>
  <si>
    <r>
      <rPr>
        <sz val="8"/>
        <color indexed="8"/>
        <rFont val="SegoeUI"/>
      </rPr>
      <t>- Town gas and natural gas; - liquefied hydrocarbons (butane, propane, etc.). Includes: associated expenditure such as hire of meters, reading of meters, storage containers, standing charges, etc.</t>
    </r>
  </si>
  <si>
    <r>
      <rPr>
        <sz val="8"/>
        <color indexed="8"/>
        <rFont val="SegoeUI"/>
      </rPr>
      <t>- Miesto dujos ir gamtinės dujos; - suskystintieji angliavandeniliai (butanas, propanas ir kt.). Apima: susijusios išlaidos - skaitiklių nuoma, skaitiklių rodmenų registravimas, talpyklų laikymas, nuolatinės išlaidos, ir kt.</t>
    </r>
  </si>
  <si>
    <r>
      <rPr>
        <sz val="8"/>
        <color indexed="8"/>
        <rFont val="SegoeUI"/>
      </rPr>
      <t>Gas (ND)</t>
    </r>
  </si>
  <si>
    <r>
      <rPr>
        <sz val="8"/>
        <color indexed="8"/>
        <rFont val="SegoeUI"/>
      </rPr>
      <t>Dujos (ND)</t>
    </r>
  </si>
  <si>
    <t>50</t>
  </si>
  <si>
    <r>
      <rPr>
        <sz val="8"/>
        <color indexed="8"/>
        <rFont val="SegoeUI"/>
      </rPr>
      <t>- Electricity. Includes: associated expenditure such as hire of meters, reading of meters, standing charges, etc.</t>
    </r>
  </si>
  <si>
    <r>
      <rPr>
        <sz val="8"/>
        <color indexed="8"/>
        <rFont val="SegoeUI"/>
      </rPr>
      <t>- Elektra. Apima: susijusios išlaidos - skaitiklių nuoma, skaitiklių rodmenų registravimas, nuolatinės išlaidos ir kt.</t>
    </r>
  </si>
  <si>
    <r>
      <rPr>
        <sz val="8"/>
        <color indexed="8"/>
        <rFont val="SegoeUI"/>
      </rPr>
      <t>Electricity (ND)</t>
    </r>
  </si>
  <si>
    <r>
      <rPr>
        <sz val="8"/>
        <color indexed="8"/>
        <rFont val="SegoeUI"/>
      </rPr>
      <t>Elektra (ND)</t>
    </r>
  </si>
  <si>
    <t>49</t>
  </si>
  <si>
    <r>
      <rPr>
        <sz val="8"/>
        <color indexed="8"/>
        <rFont val="SegoeUI"/>
      </rPr>
      <t>ELECTRICITY, GAS AND OTHER FUELS</t>
    </r>
  </si>
  <si>
    <r>
      <rPr>
        <sz val="8"/>
        <color indexed="8"/>
        <rFont val="SegoeUI"/>
      </rPr>
      <t>ELEKTRA, DUJOS IR KITAS KURAS</t>
    </r>
  </si>
  <si>
    <t>04.5</t>
  </si>
  <si>
    <t>48</t>
  </si>
  <si>
    <r>
      <rPr>
        <sz val="8"/>
        <color indexed="8"/>
        <rFont val="SegoeUI"/>
      </rPr>
      <t>- Co-proprietor charges for caretaking, gardening, stairwell cleaning, heating and lighting, maintenance of lifts and refuse disposal chutes, etc. in multi-occupied buildings; - security services; - snow removal and chimney sweeping. Excludes: household services such as window cleaning, disinfecting, fumigation and pest extermination (05.6.2); bodyguards (12.7.0).</t>
    </r>
  </si>
  <si>
    <r>
      <rPr>
        <sz val="8"/>
        <color indexed="8"/>
        <rFont val="SegoeUI"/>
      </rPr>
      <t>- Bendrasavininko mokesčiai už turto saugojimą, sodininkavimą, laiptinių valymą, šildymą ir apšvietimą, liftų ir atliekų šalinimo vamzdžių ir kt. techninę priežiūrą daugiabučiuose pastatuose; - saugos paslaugos; - sniego valymas ir kaminų valymas. Neapima: namų ūkio paslaugos, tokios kaip langų valymas, dezinfekcija, smilkinimas (dezinfekcija dūmais) ir kenkėjų naikinimas (05.6.2); asmens sargybiniai (12.7.0).</t>
    </r>
  </si>
  <si>
    <r>
      <rPr>
        <sz val="8"/>
        <color indexed="8"/>
        <rFont val="SegoeUI"/>
      </rPr>
      <t>Other services relating to the dwelling n.e.c. (S)</t>
    </r>
  </si>
  <si>
    <r>
      <rPr>
        <sz val="8"/>
        <color indexed="8"/>
        <rFont val="SegoeUI"/>
      </rPr>
      <t>Kitos, niekur kitur nepriskirtos, su būstu susijusios paslaugos (S)</t>
    </r>
  </si>
  <si>
    <t>47</t>
  </si>
  <si>
    <r>
      <rPr>
        <sz val="8"/>
        <color indexed="8"/>
        <rFont val="SegoeUI"/>
      </rPr>
      <t>- Sewerage collection and disposal.</t>
    </r>
  </si>
  <si>
    <r>
      <rPr>
        <sz val="8"/>
        <color indexed="8"/>
        <rFont val="SegoeUI"/>
      </rPr>
      <t>- Nuotėkų rinkimas ir šalinimas.</t>
    </r>
  </si>
  <si>
    <r>
      <rPr>
        <sz val="8"/>
        <color indexed="8"/>
        <rFont val="SegoeUI"/>
      </rPr>
      <t>Sewerage collection (S)</t>
    </r>
  </si>
  <si>
    <r>
      <rPr>
        <sz val="8"/>
        <color indexed="8"/>
        <rFont val="SegoeUI"/>
      </rPr>
      <t>Nuotėkų rinkimo paslaugos (S)</t>
    </r>
  </si>
  <si>
    <t>46</t>
  </si>
  <si>
    <r>
      <rPr>
        <sz val="8"/>
        <color indexed="8"/>
        <rFont val="SegoeUI"/>
      </rPr>
      <t>- Refuse collection and disposal.</t>
    </r>
  </si>
  <si>
    <r>
      <rPr>
        <sz val="8"/>
        <color indexed="8"/>
        <rFont val="SegoeUI"/>
      </rPr>
      <t>- Atliekų rinkimas ir šalinimas.</t>
    </r>
  </si>
  <si>
    <r>
      <rPr>
        <sz val="8"/>
        <color indexed="8"/>
        <rFont val="SegoeUI"/>
      </rPr>
      <t>Refuse collection (S)</t>
    </r>
  </si>
  <si>
    <r>
      <rPr>
        <sz val="8"/>
        <color indexed="8"/>
        <rFont val="SegoeUI"/>
      </rPr>
      <t>Atliekų rinkimas (S)</t>
    </r>
  </si>
  <si>
    <t>45</t>
  </si>
  <si>
    <r>
      <rPr>
        <sz val="8"/>
        <color indexed="8"/>
        <rFont val="SegoeUI"/>
      </rPr>
      <t>- Water supply. Includes: associated expenditure such as hire of meters, reading of meters, standing charges, etc. Excludes: drinking water sold in bottles or containers (01.2.2); hot water or steam purchased from district heating plants (04.5.5).</t>
    </r>
  </si>
  <si>
    <r>
      <rPr>
        <sz val="8"/>
        <color indexed="8"/>
        <rFont val="SegoeUI"/>
      </rPr>
      <t>- Vandentieka. Apima: susijusios išlaidos - skaitiklių nuoma, skaitiklių rodmenų registravimas, nuolatinės išlaidos ir kt. Neapima: geriamieji vandenys, pardavinėjami buteliuose ar induose (01.2.2); karšto vandens ar garų tiekimas iš rajoninių katilinių (04.5.5).</t>
    </r>
  </si>
  <si>
    <r>
      <rPr>
        <sz val="8"/>
        <color indexed="8"/>
        <rFont val="SegoeUI"/>
      </rPr>
      <t>Water supply (ND)</t>
    </r>
  </si>
  <si>
    <r>
      <rPr>
        <sz val="8"/>
        <color indexed="8"/>
        <rFont val="SegoeUI"/>
      </rPr>
      <t>Vandentieka (ND)</t>
    </r>
  </si>
  <si>
    <t>44</t>
  </si>
  <si>
    <r>
      <rPr>
        <sz val="8"/>
        <color indexed="8"/>
        <rFont val="SegoeUI"/>
      </rPr>
      <t>WATER SUPPLY AND MISCELLANEOUS SERVICES RELATING TO THE DWELLING</t>
    </r>
  </si>
  <si>
    <r>
      <rPr>
        <sz val="8"/>
        <color indexed="8"/>
        <rFont val="SegoeUI"/>
      </rPr>
      <t>VANDENTIEKA IR KITOS ĮVAIRIOS SU BŪSTU SUSIJUSIOS PASLAUGOS</t>
    </r>
  </si>
  <si>
    <t>04.4</t>
  </si>
  <si>
    <t>43</t>
  </si>
  <si>
    <r>
      <rPr>
        <sz val="8"/>
        <color indexed="8"/>
        <rFont val="SegoeUI"/>
      </rPr>
      <t>- Services of plumbers, electricians, carpenters, glaziers, painters, decorators, floor polishers, etc. engaged for minor maintenance and repair of the dwelling. Includes: total value of the service (that is, both the cost of labour and the cost of materials are covered). Excludes: separate purchases of materials made by households with the intention of undertaking the maintenance or repair themselves (04.3.1); services engaged for major maintenance and repair (intermediate consumption) or for extension and conversion of the dwelling (capital formation).</t>
    </r>
  </si>
  <si>
    <r>
      <rPr>
        <sz val="8"/>
        <color indexed="8"/>
        <rFont val="SegoeUI"/>
      </rPr>
      <t>- Vandentiekio darbuotojų, elektrikų, dailidžių, stiklių, dažytojų, dekoratorių, grindų poliruotojų ir kt. paslaugos antraeilei (nepagrindinei) būsto priežiūrai ir remontui. Apima: bendroji paslaugų vertė, kuri yra mokestis už darbą ir už sunaudotas medžiagas. Neapima: namų ūkių įsigytos atskiros medžiagos, ketinant techninę priežiūrą ir remontą atlikti patiems (04.3.1); pagrindinės priežiūros ir remonto paslaugos (tarpinis vartojimas) ar būsto plėtimo ir jo paskirties keitimo paslaugos (kapitalo kaupimas).</t>
    </r>
  </si>
  <si>
    <r>
      <rPr>
        <sz val="8"/>
        <color indexed="8"/>
        <rFont val="SegoeUI"/>
      </rPr>
      <t>Services for the maintenance and repair of the dwelling (S)</t>
    </r>
  </si>
  <si>
    <r>
      <rPr>
        <sz val="8"/>
        <color indexed="8"/>
        <rFont val="SegoeUI"/>
      </rPr>
      <t>Būsto priežiūros ir remonto paslaugos (S)</t>
    </r>
  </si>
  <si>
    <t>42</t>
  </si>
  <si>
    <r>
      <rPr>
        <sz val="8"/>
        <color indexed="8"/>
        <rFont val="SegoeUI"/>
      </rPr>
      <t>- Products and materials, such as paints and varnishes, renderings, wallpapers, fabric wall coverings, window panes, plaster, cement, putty, wallpaper pastes, etc., purchased for minor maintenance and repair of the dwelling. Includes: small plumbing items (pipes, taps, joints, etc.) and surfacing materials (floor boards, ceramic tiles, etc.). Excludes: fitted carpets and linoleum (05.1.2); hand tools, door fittings, power sockets, wiring flex and lamp bulbs (05.5.2); brooms, scrubbing brushes, dusting brushes and cleaning products (05.6.1); products, materials and fixtures used for major maintenance and repair (intermediate consumption) or for extension and conversion of the dwelling (capital formation).</t>
    </r>
  </si>
  <si>
    <r>
      <rPr>
        <sz val="8"/>
        <color indexed="8"/>
        <rFont val="SegoeUI"/>
      </rPr>
      <t>- Gaminiai ir medžiagos, tokios kaip dažai ir lakai, tinkas, sienų apmušalai, medžiaginės sienų dangos, langų stiklai, gipsas, cementas, glaistas, sienų apmušalų klijai ir kt., išlaidos būsto antraeilei (nepagrindinei) priežiūrai ir remontui. Apima: maži vandentiekio prietaisai (vamzdžiai, čiaupai, jungės ir kt.) ir paviršiaus dengimo medžiagos (grindų lentos, keraminės plytelės ir kt.). Neapima: kilimai, dengiantys visas (kambario) grindis, ir linoleumas (05.1.2); rankiniai įrankiai, durų įtaisai, elektros lizdai, izoliuoti laidai ir elektros lemputės (05.5.2); šluotos, šveistuvai (kieti šepečiai), dulkių šepečiai ir valymo priemonės (05.6.1); gaminiai, medžiagos ir įranga, naudojami pagrindinei priežiūrai ir remontui (tarpinis vartojimas) ar būsto plėtimui ir jo paskirties keitimui (kapitalo kaupimas).</t>
    </r>
  </si>
  <si>
    <r>
      <rPr>
        <sz val="8"/>
        <color indexed="8"/>
        <rFont val="SegoeUI"/>
      </rPr>
      <t>Materials for the maintenance and repair of the dwelling (ND)</t>
    </r>
  </si>
  <si>
    <r>
      <rPr>
        <sz val="8"/>
        <color indexed="8"/>
        <rFont val="SegoeUI"/>
      </rPr>
      <t>Gaminiai ir medžiagos būsto priežiūrai ir remontui (ND)</t>
    </r>
  </si>
  <si>
    <t>41</t>
  </si>
  <si>
    <r>
      <rPr>
        <sz val="8"/>
        <color indexed="8"/>
        <rFont val="SegoeUI"/>
      </rPr>
      <t>Maintenance and repair of dwellings are distinguished by two features: first, they are activities that have to be undertaken regularly in order to maintain the dwelling in good working order; second, they do not change the dwelling's performance, capacity or expected service life. There are two types of maintenance and repair of dwellings: those which are minor, such as interior decoration and repairs to fittings, and which are commonly carried out by both tenants and owners; and those which are major, such as replastering walls or repairing roofs, and which are carried out by owners only. Only expenditures which tenants and owner-occupiers incur on materials and services for minor maintenance and repair are part of individual consumption expenditure of households. Expenditures which owner-occupiers incur on materials and services for major maintenance and repair are not part of individual consumption expenditure of households. Purchases of materials made by tenants or owner-occupiers with the intention of undertaking the maintenance or repair themselves should be shown under (04.3.1). If tenants or owner-occupiers pay an enterprise to carry out the maintenance or repair, the total value of the service, including the costs of the materials used, should be shown under (04.3.2).</t>
    </r>
  </si>
  <si>
    <r>
      <rPr>
        <sz val="8"/>
        <color indexed="8"/>
        <rFont val="SegoeUI"/>
      </rPr>
      <t>Būsto priežiūra ir remontas nustatomi pagal du požymius: pirma - tai reguliariai atliekama veikla, siekiant palaikyti gyvenamąjį būstą tinkamoje naudoti būklėje; antra - nekeičiami eksploatavimo parametrai, tūris ar tikėtina tarnavimo trukmė. Yra dvi būsto priežiūros ir remonto rūšys: antraeilė (nepagrindinė) - interjero puošimas ir įrangos remontas, šiuos darbus paprastai atlieka nuomininkai ir savininkai kartu; pagrindinė - sienų perstatymas ar stogo taisymas, šiuos darbus atlieka tik savininkai. Tik tos išlaidos, kurias nuomininkai ir būsto savininkai išleidžia medžiagoms ir paslaugoms, antraeilei (nepagrindinei) priežiūrai ir remontui, yra namų ūkių individualaus vartojimo išlaidų dalis. Išlaidos, kurias būsto savininkai išleidžia medžiagoms ir paslaugoms, pagrindinei priežiūrai ir remontui, nėra namų ūkių individualaus vartojimo išlaidų dalis. Medžiagų įsigijimas, kai nuomininkai ir būstų savininkai ketina priežiūrą ir remontą atlikti patys, turėtų būti priskirtas (04.3.1). Jei nuomininkai ir būsto savininkai moka įmonei mokestį už atliekamą priežiūrą ir remontą, tai bendra paslaugų vertė, įskaitant išlaidas panaudotoms medžiagoms, turėtų būti priskirta (04.3.2).</t>
    </r>
  </si>
  <si>
    <r>
      <rPr>
        <sz val="8"/>
        <color indexed="8"/>
        <rFont val="SegoeUI"/>
      </rPr>
      <t>MAINTENANCE AND REPAIR OF THE DWELLING</t>
    </r>
  </si>
  <si>
    <r>
      <rPr>
        <sz val="8"/>
        <color indexed="8"/>
        <rFont val="SegoeUI"/>
      </rPr>
      <t>BŪSTO PRIEŽIŪRA IR REMONTAS</t>
    </r>
  </si>
  <si>
    <t>04.3</t>
  </si>
  <si>
    <t>40</t>
  </si>
  <si>
    <r>
      <rPr>
        <sz val="8"/>
        <color indexed="8"/>
        <rFont val="SegoeUI"/>
      </rPr>
      <t>- Imputed rentals for secondary residences; - imputed rentals of households paying a reduced rental or housed free.</t>
    </r>
  </si>
  <si>
    <r>
      <rPr>
        <sz val="8"/>
        <color indexed="8"/>
        <rFont val="SegoeUI"/>
      </rPr>
      <t>- Priskirtieji nuomos mokesčiai už antraeilę gyvenamąją vietą; - priskirtieji nuomos mokesčiai namų ūkių, mokančių sumažintą nuomos mokestį ar apgyvendintų nemokamai.</t>
    </r>
  </si>
  <si>
    <r>
      <rPr>
        <sz val="8"/>
        <color indexed="8"/>
        <rFont val="SegoeUI"/>
      </rPr>
      <t>Other imputed rentals (S)</t>
    </r>
  </si>
  <si>
    <r>
      <rPr>
        <sz val="8"/>
        <color indexed="8"/>
        <rFont val="SegoeUI"/>
      </rPr>
      <t>Kiti priskirtieji nuomos mokesčiai (S)</t>
    </r>
  </si>
  <si>
    <t>39</t>
  </si>
  <si>
    <r>
      <rPr>
        <sz val="8"/>
        <color indexed="8"/>
        <rFont val="SegoeUI"/>
      </rPr>
      <t>- Imputed rentals of owners occupying their main residence.</t>
    </r>
  </si>
  <si>
    <r>
      <rPr>
        <sz val="8"/>
        <color indexed="8"/>
        <rFont val="SegoeUI"/>
      </rPr>
      <t>- Savininkų, užimančių savo pagrindinę gyvenamąją vietą, priskirtieji nuomos mokesčiai.</t>
    </r>
  </si>
  <si>
    <r>
      <rPr>
        <sz val="8"/>
        <color indexed="8"/>
        <rFont val="SegoeUI"/>
      </rPr>
      <t>Imputed rentals of owner-occupiers (S)</t>
    </r>
  </si>
  <si>
    <r>
      <rPr>
        <sz val="8"/>
        <color indexed="8"/>
        <rFont val="SegoeUI"/>
      </rPr>
      <t>Priskirtieji būsto savininkų nuomos mokesčiai (S)</t>
    </r>
  </si>
  <si>
    <t>38</t>
  </si>
  <si>
    <r>
      <rPr>
        <sz val="8"/>
        <color indexed="8"/>
        <rFont val="SegoeUI"/>
      </rPr>
      <t>For coverage see note to (04.1) above.</t>
    </r>
  </si>
  <si>
    <r>
      <rPr>
        <sz val="8"/>
        <color indexed="8"/>
        <rFont val="SegoeUI"/>
      </rPr>
      <t>Smulkiau žr. (04.1).</t>
    </r>
  </si>
  <si>
    <r>
      <rPr>
        <sz val="8"/>
        <color indexed="8"/>
        <rFont val="SegoeUI"/>
      </rPr>
      <t>IMPUTED RENTALS FOR HOUSING</t>
    </r>
  </si>
  <si>
    <r>
      <rPr>
        <sz val="8"/>
        <color indexed="8"/>
        <rFont val="SegoeUI"/>
      </rPr>
      <t>PRISKIRTIEJI BŪSTO NUOMOS MOKESČIAI</t>
    </r>
  </si>
  <si>
    <t>04.2</t>
  </si>
  <si>
    <t>37</t>
  </si>
  <si>
    <r>
      <rPr>
        <sz val="8"/>
        <color indexed="8"/>
        <rFont val="SegoeUI"/>
      </rPr>
      <t>- Rentals actually paid for secondary residences. Excludes: accommodation services of holiday villages and holiday centres (11.2.0).</t>
    </r>
  </si>
  <si>
    <r>
      <rPr>
        <sz val="8"/>
        <color indexed="8"/>
        <rFont val="SegoeUI"/>
      </rPr>
      <t>- Nuomos mokesčiai, mokami už antrą gyvenamąją vietą. Neapima: apgyvendinimo paslaugos, teikiamos poilsio kaimelių ir centrų (11.2.0).</t>
    </r>
  </si>
  <si>
    <r>
      <rPr>
        <sz val="8"/>
        <color indexed="8"/>
        <rFont val="SegoeUI"/>
      </rPr>
      <t>Other actual rentals (S)</t>
    </r>
  </si>
  <si>
    <r>
      <rPr>
        <sz val="8"/>
        <color indexed="8"/>
        <rFont val="SegoeUI"/>
      </rPr>
      <t>Kiti nuomos mokesčiai (S)</t>
    </r>
  </si>
  <si>
    <t>36</t>
  </si>
  <si>
    <r>
      <rPr>
        <sz val="8"/>
        <color indexed="8"/>
        <rFont val="SegoeUI"/>
      </rPr>
      <t>- Rentals actually paid by tenants or subtenants occupying unfurnished or furnished premises as their main residence. Includes: payments by households occupying a room in a hotel or boarding house as their main residence. Excludes: accommodation services of educational establishments and hostels (11.2.0) and of retirement homes for elderly persons (12.4.0).</t>
    </r>
  </si>
  <si>
    <r>
      <rPr>
        <sz val="8"/>
        <color indexed="8"/>
        <rFont val="SegoeUI"/>
      </rPr>
      <t>- Nuomos mokesčiai mokami nuomininkų ar subnuomininkų už užimamas patalpas su baldais ar be jų kaip už pagrindinę gyvenamąją vietą. Apima: mokesčiai už šeimos užimamą kambarį viešbutyje ar pensione kaip už pagrindinę gyvenamąją vietą. Neapima: apgyvendinimo paslaugos teikiamos mokymo įstaigų ir bendrabučių (11.2.0) ir senyvo amžiaus žmonių prieglaudos (12.4.0).</t>
    </r>
  </si>
  <si>
    <r>
      <rPr>
        <sz val="8"/>
        <color indexed="8"/>
        <rFont val="SegoeUI"/>
      </rPr>
      <t>Actual rentals paid by tenants (S)</t>
    </r>
  </si>
  <si>
    <r>
      <rPr>
        <sz val="8"/>
        <color indexed="8"/>
        <rFont val="SegoeUI"/>
      </rPr>
      <t>Nuomininkų mokami nuomos mokesčiai (S)</t>
    </r>
  </si>
  <si>
    <t>35</t>
  </si>
  <si>
    <r>
      <rPr>
        <sz val="8"/>
        <color indexed="8"/>
        <rFont val="SegoeUI"/>
      </rPr>
      <t>Rentals normally include payment for the use of the land on which the property stands, the dwelling occupied, the fixtures and fittings for heating, plumbing, lighting, etc., and, in the case of a dwelling let furnished, the furniture. Rentals also include payment for the use of a garage to provide parking in connection with the dwelling. The garage does not have to be physically contiguous to the dwelling; nor does it have to be leased from the same landlord. Rentals do not include payment for the use of garages or parking spaces not providing parking in connection with the dwelling (07.2.4). Nor do they include charges for water supply (04.4.1), refuse collection (04.4.2) and sewerage collection (04.4.3); co-proprietor charges for caretaking, gardening, stairwell cleaning, heating and lighting, maintenance of lifts and refuse disposal chutes, etc. in multi-occupied buildings (04.4.4); charges for electricity (04.5.1) and gas (04.5.2); charges for heating and hot water supplied by district heating plants (04.5.5).</t>
    </r>
  </si>
  <si>
    <r>
      <rPr>
        <sz val="8"/>
        <color indexed="8"/>
        <rFont val="SegoeUI"/>
      </rPr>
      <t>Nuomos mokesčiai paprastai apima mokestį už žemę, kurioje yra nuosavybė, už užimamą vietą ir už šildymo, vandentiekio, apšvietimo bei kt. įrangą ir jei būstas yra su baldais, baldus. Taip pat įeina mokestis už garažo, susijusio su būstu, naudojimą transporto priemonei pastatyti. Garažas neturi būti prie būsto ir neturi būti nuomojamas to paties savininko. Į nuomą neįeina mokesčiai už garažus ar automobilių stovėjimo aikšteles, nesusijusias su būstu (07.2.4). Neįeina ir išlaidos vandens teikimui (04.4.1), atliekų rinkimui (04.4.2), nuotėkų rinkimui (04.4.3); bendrasavininko mokesčiai už turto saugojimą, sodininkavimą, laiptinių valymą, šildymą ir apšvietimą, liftų ir atliekų šalinimo vamzdžių ir kt. techninę priežiūrą daugiabučiuose pastatuose (04.4.4); mokesčiai už elektrą (04.5.1) ir dujas (04.5.2); mokesčiai už karštą vandenį ir šildymą iš rajoninių katilinių (04.5.5).</t>
    </r>
  </si>
  <si>
    <r>
      <rPr>
        <sz val="8"/>
        <color indexed="8"/>
        <rFont val="SegoeUI"/>
      </rPr>
      <t>ACTUAL RENTALS FOR HOUSING</t>
    </r>
  </si>
  <si>
    <r>
      <rPr>
        <sz val="8"/>
        <color indexed="8"/>
        <rFont val="SegoeUI"/>
      </rPr>
      <t>BŪSTO NUOMOS MOKESČIAI</t>
    </r>
  </si>
  <si>
    <t>04.1</t>
  </si>
  <si>
    <t>34</t>
  </si>
  <si>
    <r>
      <rPr>
        <sz val="8"/>
        <color indexed="8"/>
        <rFont val="SegoeUI"/>
      </rPr>
      <t>HOUSING, WATER, ELECTRICITY, GAS AND OTHER FUELS</t>
    </r>
  </si>
  <si>
    <r>
      <rPr>
        <sz val="8"/>
        <color indexed="8"/>
        <rFont val="SegoeUI"/>
      </rPr>
      <t>BŪSTAS, VANDUO, ELEKTRA, DUJOS IR KITAS KURAS</t>
    </r>
  </si>
  <si>
    <t>04.</t>
  </si>
  <si>
    <t>33</t>
  </si>
  <si>
    <r>
      <rPr>
        <sz val="8"/>
        <color indexed="8"/>
        <rFont val="SegoeUI"/>
      </rPr>
      <t>- Repair of footwear; shoe cleaning services; - hire of footwear. Includes: total value of the repair service (that is, both the cost of labour and the cost of materials are covered). Excludes: parts of footwear, such as heels, soles, etc., purchased by households with the intention of undertaking the repair themselves (03.2.1); polishes, creams and other shoe-cleaning articles (05.6.1); repair (09.3.2) or hire (09.4.1) of game-specific footwear (ski boots, football boots, golfing shoes and other such footwear fitted with ice skates, rollers, spikes, studs, etc.).</t>
    </r>
  </si>
  <si>
    <r>
      <rPr>
        <sz val="8"/>
        <color indexed="8"/>
        <rFont val="SegoeUI"/>
      </rPr>
      <t>- Avalynės taisymas, batų valymo paslaugos; - avalynės nuoma. Apima: bendroji remonto paslaugų vertė, kuri yra mokestis už darbą ir už sunaudotas medžiagas. Neapima: avalynės dalys, tokios kaip kulnai, puspadžiai ir kt., įsigytos namų ūkių ketinant taisymą atlikti patiems (03.2.1); politūra, kremai ir kiti batų valymo gaminiai (05.6.1); specialiam žaidimui skirtos avalynės ( futbolo batų, golfo batų, slidinėjimo batų, kitų batų su pritvirtintomis pačiūžomis, riedučiais, startukų vinimis, smeigėmis kt.) taisymas (09.3.2) ar jos nuoma (09.4.1).</t>
    </r>
  </si>
  <si>
    <r>
      <rPr>
        <sz val="8"/>
        <color indexed="8"/>
        <rFont val="SegoeUI"/>
      </rPr>
      <t>Repair and hire of footwear (S)</t>
    </r>
  </si>
  <si>
    <r>
      <rPr>
        <sz val="8"/>
        <color indexed="8"/>
        <rFont val="SegoeUI"/>
      </rPr>
      <t>Avalynės taisymas ir nuoma (S)</t>
    </r>
  </si>
  <si>
    <t>32</t>
  </si>
  <si>
    <r>
      <rPr>
        <sz val="8"/>
        <color indexed="8"/>
        <rFont val="SegoeUI"/>
      </rPr>
      <t>- All footwear for men, women, children (3 to 13 years) and infants (0 to 2 years) including sports footwear suitable for everyday or leisure wear (shoes for jogging, cross-training, tennis, basket ball, boating, etc.). Includes: gaiters, leggings and similar articles. Excludes: babies' booties made of fabric (03.1.2); orthopaedic footwear (06.1.3); game-specific footwear (ski boots, football boots, golfing shoes and other such footwear fitted with ice skates, rollers, spikes, studs, etc.) (09.3.2); shin-guards, cricket pads and other such protective apparel for sport (09.3.2).</t>
    </r>
  </si>
  <si>
    <r>
      <rPr>
        <sz val="8"/>
        <color indexed="8"/>
        <rFont val="SegoeUI"/>
      </rPr>
      <t>- Visa vyrų, moterų, vaikų (nuo 3 iki 13 metų) ir kūdikių (nuo 0 iki 2 metų) avalynė, įskaitant sportinę avalynę, tinkamą kasdieniniam nešiojimui ar laisvalaikiui (lėto bėgimo, treniravimosi, teniso, krepšinio, kanojininko ir kt.). Apima: antkurpiai, antblauzdžiai ir panašūs gaminiai. Neapima: kūdikių batukai iš audinio (03.1.2); ortopedinė (gydomoji) avalynė (06.1.3); specialiam žaidimui skirta avalynė (slidinėjimo batai, futbolo batai, golfo batai ir kiti batai su pritvirtintomis pačiūžomis, riedučiais, startukų vinimis, smeigėmis ir kt.) (09.3.2); antblauzdžiai, kriketo paminkštalai ir kiti sportiniai apsauginė apranga (09.3.2).</t>
    </r>
  </si>
  <si>
    <r>
      <rPr>
        <sz val="8"/>
        <color indexed="8"/>
        <rFont val="SegoeUI"/>
      </rPr>
      <t>Shoes and other footwear (SD)</t>
    </r>
  </si>
  <si>
    <r>
      <rPr>
        <sz val="8"/>
        <color indexed="8"/>
        <rFont val="SegoeUI"/>
      </rPr>
      <t>Batai ir kita avalynė (SD)</t>
    </r>
  </si>
  <si>
    <t>31</t>
  </si>
  <si>
    <r>
      <rPr>
        <sz val="8"/>
        <color indexed="8"/>
        <rFont val="SegoeUI"/>
      </rPr>
      <t>FOOTWEAR</t>
    </r>
  </si>
  <si>
    <r>
      <rPr>
        <sz val="8"/>
        <color indexed="8"/>
        <rFont val="SegoeUI"/>
      </rPr>
      <t>AVALYNĖ</t>
    </r>
  </si>
  <si>
    <t>03.2</t>
  </si>
  <si>
    <t>30</t>
  </si>
  <si>
    <r>
      <rPr>
        <sz val="8"/>
        <color indexed="8"/>
        <rFont val="SegoeUI"/>
      </rPr>
      <t>- Dry-cleaning, laundering and dyeing of garments; - darning, mending, repair and altering of garments; - hire of garments. Includes: total value of the repair service (that is, both the cost of labour and the cost of materials are covered). Excludes: materials, threads, accessories, etc. purchased by households with the intention of undertaking the repairs themselves (03.1.1) or (03.1.3); repair of household linen and other household textiles (05.2.0); dry-cleaning, laundering, dyeing and hiring of household linen and other household textiles (05.6.2).</t>
    </r>
  </si>
  <si>
    <r>
      <rPr>
        <sz val="8"/>
        <color indexed="8"/>
        <rFont val="SegoeUI"/>
      </rPr>
      <t>- Drabužių sausasis valymas, skalbimas ir dažymas; - drabužių adymas, taisymas, tvarkymas ir keitimas; - drabužių nuoma. Apima: bendroji remonto paslaugų vertė, kuri yra mokestis už darbą ir už sunaudotas medžiagas. Neapima: medžiagos, siūlai, reikmenys ir kt. įsigyti namų ūkiuose ketinant taisymą atlikti patiems (03.1.1) arba (03.1.3); namų ūkio skalbinių ir tekstilės taisymas (05.2.0); namų ūkio skalbinių ir tekstilės sausasis valymas, skalbimas ir dažymas (05.6.2); namų ūkio skalbinių nuoma (05.6.2).</t>
    </r>
  </si>
  <si>
    <r>
      <rPr>
        <sz val="8"/>
        <color indexed="8"/>
        <rFont val="SegoeUI"/>
      </rPr>
      <t>Cleaning, repair and hire of clothing (S)</t>
    </r>
  </si>
  <si>
    <r>
      <rPr>
        <sz val="8"/>
        <color indexed="8"/>
        <rFont val="SegoeUI"/>
      </rPr>
      <t>Aprangos valymas, taisymas ir nuoma (S)</t>
    </r>
  </si>
  <si>
    <t>29</t>
  </si>
  <si>
    <r>
      <rPr>
        <sz val="8"/>
        <color indexed="8"/>
        <rFont val="SegoeUI"/>
      </rPr>
      <t>- Ties, handkerchiefs, scarves, squares, gloves, mittens, muffs, belts, braces, aprons, smocks, bibs, sleeve protectors, hats, caps, berets, bonnets, etc.; - sewing threads, knitting yarns and accessories for making clothing such as buckles, buttons, press-studs, zip-fasteners, ribbons, laces, trimmings, etc. Includes: gardening gloves and working gloves; crash helmets for motor cycles and bicycles. Excludes: gloves and other articles made of rubber (05.6.1); pins, safety pins, sewing needles, knitting needles, thimbles (05.6.1); protective headgear for sports (09.3.2); other protective gear for sports such as life jackets, boxing gloves, body padding, belts, supports, etc. (09.3.2); paper handkerchiefs (12.1.3); watches, jewellery, cufflinks, tie-pins (12.3.1); walking sticks and canes, umbrellas and parasols, fans, key rings (12.3.2).</t>
    </r>
  </si>
  <si>
    <r>
      <rPr>
        <sz val="8"/>
        <color indexed="8"/>
        <rFont val="SegoeUI"/>
      </rPr>
      <t>- Kaklaraiščiai, nosinės, kaklaskarės, skarelės, pirštinės, kumštinės pirštinės, movos (rankoms), diržai, petnešos, prijuostės, viršutinė prijuostės dalis, seilinukai, antrankoviai, skrybėlės, kepurės, beretės, moteriškos skrybėlaitės, - siuvimo siūlai, mezgimo verpalai ir aprangos detalės, tokios kaip sagtys, sagos, spraustukai, užtrauktukai, kaspinai, nėriniai, apsiuvai, ir kt. Apima: sodo priežiūrai skirtos ir darbinės pirštinės; motociklininkams ir dviratininkams apsaugos šalmai. Neapima: guminės pirštinės ir kiti gaminiai iš gumos (05.6.1); smeigtukai, žiogeliai, siuvamosios adatos, mezgimo adatos, antpirščiai (05.6.1); apsauginiai galvos apdangalai sportui (09.3.2); kitos sportinės apsaugos priemonės - gelbėjimosi liemenės, bokso pirštinės, kūno paminkštalai, diržai, įtvarai ir kt. (09.3.2); popierinės nosinės (12.1.3); laikrodžiai, juvelyriniai dirbiniai, rankogalių sąsagos, kaklaraiščių smeigtukai (12.3.1); (nendrinės) lazdos ir kitos lazdos, skėčiai, skėčiai nuo lietaus ir saulės, vėduoklės, raktų žiedai (12.3.2).</t>
    </r>
  </si>
  <si>
    <r>
      <rPr>
        <sz val="8"/>
        <color indexed="8"/>
        <rFont val="SegoeUI"/>
      </rPr>
      <t>Other articles of clothing and clothing accessories (SD)</t>
    </r>
  </si>
  <si>
    <r>
      <rPr>
        <sz val="8"/>
        <color indexed="8"/>
        <rFont val="SegoeUI"/>
      </rPr>
      <t>Kiti aprangos gaminiai ir aprangos reikmenys (SD)</t>
    </r>
  </si>
  <si>
    <t>28</t>
  </si>
  <si>
    <r>
      <rPr>
        <sz val="8"/>
        <color indexed="8"/>
        <rFont val="SegoeUI"/>
      </rPr>
      <t>- Garments for men, women, children (3 to 13 years) and infants (0 to 2 years), either ready-to-wear or made-to-measure, in all materials (including leather, furs, plastics and rubber), for everyday wear, for sport or for work: - capes, overcoats, raincoats, anoraks, parkas, blousons, jackets, trousers, waistcoats, suits, costumes, dresses, skirts, etc.; - shirts, blouses, pullovers, sweaters, cardigans, shorts, swimsuits, track suits, jogging suits, sweatshirts, T-shirts, leotards, etc.; - vests, underpants, socks, stockings, tights, petticoats, brassičres, knickers, slips, girdles, corsets, body stockings, etc.; - pyjamas, night-shirts, night dresses, housecoats, dressing gowns, bathrobes, etc.; - baby clothes and babies' booties made of fabric. Excludes: articles of medical hosiery such as elasticated stockings (06.1.2); babies' napkins (12.1.3).</t>
    </r>
  </si>
  <si>
    <r>
      <rPr>
        <sz val="8"/>
        <color indexed="8"/>
        <rFont val="SegoeUI"/>
      </rPr>
      <t>- Vyrų, moterų, vaikų (nuo 3 iki 13 metų) ir kūdikių (nuo 0 iki 2 metų) gatavi ar pusiau gatavi, iš visų medžiagų (įskaitant odą, kailį, plastikus ir gumą) drabužiai, skirti kasdieniniam nešiojimui, sportavimui ar darbui: - skraistės (pelerinos), paltai, lietpalčiai, striukės su gobtuvais, neperšlampami puspalčiai, (sportiškos) striukės, švarkai, kelnės, liemenės, suknelės, sijonai, eilutės, kostiumai ir kt.; - marškiniai, palaidinukės, puloveriai, megztiniai, susagstomi megztiniai, trumpės (šortai), maudymosi kostiumėliai, lengvojo bėgimo kostiumai, bėgimo kostiumai, sportiniai nertiniai (sviteriai), polo marškinėliai, akrobato (šokėjo) triko ir kt.; - apatiniai marškiniai, apatinės kelnės, puskojinės, kojinės, triko, liemenėlės, apatiniai sijonai, plačios kelnės, susegamos prie kelių, apatinukai, juosmenėlės, korsetai, moteriški baleto artistų aptempti drabužiai ir kt.; - pižamos, naktinukai (naktiniai marškiniai), moteriški naktiniai marškiniai, kambariniai ir maudymosi chalatai ir kt.; - kūdikių drabužėliai ir kūdikių batukai iš audinio. Neapima: medicininiai trikotažo gaminiai, tokie kaip tampriosios kojinės (tampriukės) (06.1.2);vienkartiniai vystyklai (sauskelnės) (12.1.3).</t>
    </r>
  </si>
  <si>
    <r>
      <rPr>
        <sz val="8"/>
        <color indexed="8"/>
        <rFont val="SegoeUI"/>
      </rPr>
      <t>Garments (SD)</t>
    </r>
  </si>
  <si>
    <r>
      <rPr>
        <sz val="8"/>
        <color indexed="8"/>
        <rFont val="SegoeUI"/>
      </rPr>
      <t>Drabužiai (SD)</t>
    </r>
  </si>
  <si>
    <t>27</t>
  </si>
  <si>
    <r>
      <rPr>
        <sz val="8"/>
        <color indexed="8"/>
        <rFont val="SegoeUI"/>
      </rPr>
      <t>- Clothing materials of natural fibres, of man-made fibres and of their mixtures. Excludes: furnishing fabrics (05.2.0).</t>
    </r>
  </si>
  <si>
    <r>
      <rPr>
        <sz val="8"/>
        <color indexed="8"/>
        <rFont val="SegoeUI"/>
      </rPr>
      <t>- Medžiagos iš natūralių pluoštų, cheminių pluoštų ar iš natūralių ir cheminių pluoštų mišinių. Neapima: medžiagos baldams aptraukti (05.2.0).</t>
    </r>
  </si>
  <si>
    <r>
      <rPr>
        <sz val="8"/>
        <color indexed="8"/>
        <rFont val="SegoeUI"/>
      </rPr>
      <t>Clothing materials (SD)</t>
    </r>
  </si>
  <si>
    <r>
      <rPr>
        <sz val="8"/>
        <color indexed="8"/>
        <rFont val="SegoeUI"/>
      </rPr>
      <t>Aprangos medžiagos (SD)</t>
    </r>
  </si>
  <si>
    <t>26</t>
  </si>
  <si>
    <r>
      <rPr>
        <sz val="8"/>
        <color indexed="8"/>
        <rFont val="SegoeUI"/>
      </rPr>
      <t>CLOTHING</t>
    </r>
  </si>
  <si>
    <r>
      <rPr>
        <sz val="8"/>
        <color indexed="8"/>
        <rFont val="SegoeUI"/>
      </rPr>
      <t>APRANGA</t>
    </r>
  </si>
  <si>
    <t>03.1</t>
  </si>
  <si>
    <t>25</t>
  </si>
  <si>
    <r>
      <rPr>
        <sz val="8"/>
        <color indexed="8"/>
        <rFont val="SegoeUI"/>
      </rPr>
      <t>CLOTHING AND FOOTWEAR</t>
    </r>
  </si>
  <si>
    <r>
      <rPr>
        <sz val="8"/>
        <color indexed="8"/>
        <rFont val="SegoeUI"/>
      </rPr>
      <t>APRANGA IR AVALYNĖ</t>
    </r>
  </si>
  <si>
    <t>03.</t>
  </si>
  <si>
    <t>24</t>
  </si>
  <si>
    <r>
      <rPr>
        <sz val="8"/>
        <color indexed="8"/>
        <rFont val="SegoeUI"/>
      </rPr>
      <t>- Marijuana, opium, cocaine and their derivatives; - other vegetable-based narcotics such as cola nuts, betel leaves and betel nuts; - other narcotics including chemicals and man-made drugs.</t>
    </r>
  </si>
  <si>
    <r>
      <rPr>
        <sz val="8"/>
        <color indexed="8"/>
        <rFont val="SegoeUI"/>
      </rPr>
      <t>- Marihuana, opijus, kokainas ir jų dariniai; - kiti narkotikai iš augalų - kolamedžių riešutų, Rytų Indijos pipirmedžių lapų ir jo riešutų; - kiti narkotikai, įskaitant cheminius narkotikus.</t>
    </r>
  </si>
  <si>
    <r>
      <rPr>
        <sz val="8"/>
        <color indexed="8"/>
        <rFont val="SegoeUI"/>
      </rPr>
      <t>Narcotics (ND)</t>
    </r>
  </si>
  <si>
    <r>
      <rPr>
        <sz val="8"/>
        <color indexed="8"/>
        <rFont val="SegoeUI"/>
      </rPr>
      <t>Narkotikai (ND)</t>
    </r>
  </si>
  <si>
    <t>02.3.0</t>
  </si>
  <si>
    <t>23</t>
  </si>
  <si>
    <r>
      <rPr>
        <sz val="8"/>
        <color indexed="8"/>
        <rFont val="SegoeUI"/>
      </rPr>
      <t>NARCOTICS</t>
    </r>
  </si>
  <si>
    <r>
      <rPr>
        <sz val="8"/>
        <color indexed="8"/>
        <rFont val="SegoeUI"/>
      </rPr>
      <t>NARKOTIKAI</t>
    </r>
  </si>
  <si>
    <t>02.3</t>
  </si>
  <si>
    <t>22</t>
  </si>
  <si>
    <r>
      <rPr>
        <sz val="8"/>
        <color indexed="8"/>
        <rFont val="SegoeUI"/>
      </rPr>
      <t>- Cigarettes; cigarette tobacco and cigarette papers; - cigars, pipe tobacco, chewing tobacco or snuff. Excludes: other smokers' articles (12.3.2).</t>
    </r>
  </si>
  <si>
    <r>
      <rPr>
        <sz val="8"/>
        <color indexed="8"/>
        <rFont val="SegoeUI"/>
      </rPr>
      <t>- Cigaretės, cigarečių tabakas ir cigarečių popierius; - cigarai, pypkinis, kramtomasis ar uostomasis tabakas. Neapima: kitos rūkymui reikalingos prekės (12.3.2).</t>
    </r>
  </si>
  <si>
    <r>
      <rPr>
        <sz val="8"/>
        <color indexed="8"/>
        <rFont val="SegoeUI"/>
      </rPr>
      <t>Tobacco (ND)</t>
    </r>
  </si>
  <si>
    <r>
      <rPr>
        <sz val="8"/>
        <color indexed="8"/>
        <rFont val="SegoeUI"/>
      </rPr>
      <t>Tabakas (ND)</t>
    </r>
  </si>
  <si>
    <t>02.2.0</t>
  </si>
  <si>
    <t>21</t>
  </si>
  <si>
    <r>
      <rPr>
        <sz val="8"/>
        <color indexed="8"/>
        <rFont val="SegoeUI"/>
      </rPr>
      <t>This group covers all purchases of tobacco by households, including purchases of tobacco in restaurants, cafés, bars, service stations, etc.</t>
    </r>
  </si>
  <si>
    <r>
      <rPr>
        <sz val="8"/>
        <color indexed="8"/>
        <rFont val="SegoeUI"/>
      </rPr>
      <t>Į šią grupę įeina visoks tabako pirkimas namų poreikiams, įskaitant tabako pirkimą kavinėse, baruose, restoranuose, degalinėse ir kt.</t>
    </r>
  </si>
  <si>
    <r>
      <rPr>
        <sz val="8"/>
        <color indexed="8"/>
        <rFont val="SegoeUI"/>
      </rPr>
      <t>TOBACCO</t>
    </r>
  </si>
  <si>
    <r>
      <rPr>
        <sz val="8"/>
        <color indexed="8"/>
        <rFont val="SegoeUI"/>
      </rPr>
      <t>TABAKAS</t>
    </r>
  </si>
  <si>
    <t>02.2</t>
  </si>
  <si>
    <t>20</t>
  </si>
  <si>
    <r>
      <rPr>
        <sz val="8"/>
        <color indexed="8"/>
        <rFont val="SegoeUI"/>
      </rPr>
      <t>- All kinds of beer such as ale, lager and porter. Includes: low-alcoholic beer and non-alcoholic beer; shandy.</t>
    </r>
  </si>
  <si>
    <r>
      <rPr>
        <sz val="8"/>
        <color indexed="8"/>
        <rFont val="SegoeUI"/>
      </rPr>
      <t>- Visos alaus rūšys - šviesusis alus, nestiprus alus (alutis) ir tamsusis alus. Apima: silpnas alus ir nealkoholinis alus; paprasto ir imbierinio alaus (arba limonado) mišinys.</t>
    </r>
  </si>
  <si>
    <r>
      <rPr>
        <sz val="8"/>
        <color indexed="8"/>
        <rFont val="SegoeUI"/>
      </rPr>
      <t>Beer (ND)</t>
    </r>
  </si>
  <si>
    <r>
      <rPr>
        <sz val="8"/>
        <color indexed="8"/>
        <rFont val="SegoeUI"/>
      </rPr>
      <t>Alus (ND)</t>
    </r>
  </si>
  <si>
    <t>19</t>
  </si>
  <si>
    <r>
      <rPr>
        <sz val="8"/>
        <color indexed="8"/>
        <rFont val="SegoeUI"/>
      </rPr>
      <t>- Wine, cider and perry, including sake; - wine-based aperitifs, fortified wines, champagne and other sparkling wines.</t>
    </r>
  </si>
  <si>
    <r>
      <rPr>
        <sz val="8"/>
        <color indexed="8"/>
        <rFont val="SegoeUI"/>
      </rPr>
      <t>- Vynai, sidras ir kriaušių sidras, įskaitant pusiau alkoholinį japonišką ryžių vyną (sakę); - aperityvai, kurių pagrindą sudaro vynas, spirituotas vynas, šampanas ir kiti putojantys vynai.</t>
    </r>
  </si>
  <si>
    <r>
      <rPr>
        <sz val="8"/>
        <color indexed="8"/>
        <rFont val="SegoeUI"/>
      </rPr>
      <t>Wine (ND)</t>
    </r>
  </si>
  <si>
    <r>
      <rPr>
        <sz val="8"/>
        <color indexed="8"/>
        <rFont val="SegoeUI"/>
      </rPr>
      <t>Vynas (ND)</t>
    </r>
  </si>
  <si>
    <t>18</t>
  </si>
  <si>
    <r>
      <rPr>
        <sz val="8"/>
        <color indexed="8"/>
        <rFont val="SegoeUI"/>
      </rPr>
      <t>- Eaux-de-vie, liqueurs and other spirits. Includes: mead; aperitifs other than wine-based aperitifs (02.1.2).</t>
    </r>
  </si>
  <si>
    <r>
      <rPr>
        <sz val="8"/>
        <color indexed="8"/>
        <rFont val="SegoeUI"/>
      </rPr>
      <t>- Brendžiai, likeriai ir kiti spirituoti gėrimai. Apima: midus; aperityvai, išskyrus tuos, kurių pagrindą sudaro vynas (02.1.2)</t>
    </r>
  </si>
  <si>
    <r>
      <rPr>
        <sz val="8"/>
        <color indexed="8"/>
        <rFont val="SegoeUI"/>
      </rPr>
      <t>Spirits (ND)</t>
    </r>
  </si>
  <si>
    <r>
      <rPr>
        <sz val="8"/>
        <color indexed="8"/>
        <rFont val="SegoeUI"/>
      </rPr>
      <t>Spirituoti gėrimai (ND)</t>
    </r>
  </si>
  <si>
    <t>17</t>
  </si>
  <si>
    <r>
      <rPr>
        <sz val="8"/>
        <color indexed="8"/>
        <rFont val="SegoeUI"/>
      </rPr>
      <t>The alcoholic beverages classified here are those purchased for consumption at home. The group excludes alcoholic beverages sold for immediate consumption away from the home by hotels, restaurants, cafés, bars, kiosks, street vendors, automatic vending machines, etc. (11.1.1). The beverages classified here include low or non-alcoholic beverages which are generally alcoholic such as non-alcoholic beer.</t>
    </r>
  </si>
  <si>
    <r>
      <rPr>
        <sz val="8"/>
        <color indexed="8"/>
        <rFont val="SegoeUI"/>
      </rPr>
      <t>Čia klasifikuojami alkoholiniai gėrimai yra įsigyjami vartojimui namie. Į šią grupę neįeina alkoholiniai gėrimai, pardavinėjami viešbučiuose, restoranuose, kavinėse, baruose, kioskuose, gatvės pardavėjų, iš prekybos automatų ir kt. (11.1.1), tiesioginiam vartojimui ne namuose. Čia klasifikuojami gėrimai apima silpnus arba nealkoholinius gėrimus (kurie gali būti ir alkoholiniai), pavyzdžiui nealkoholinį alų.</t>
    </r>
  </si>
  <si>
    <r>
      <rPr>
        <sz val="8"/>
        <color indexed="8"/>
        <rFont val="SegoeUI"/>
      </rPr>
      <t>ALCOHOLIC BEVERAGES</t>
    </r>
  </si>
  <si>
    <r>
      <rPr>
        <sz val="8"/>
        <color indexed="8"/>
        <rFont val="SegoeUI"/>
      </rPr>
      <t>ALKOHOLINIAI GĖRIMAI</t>
    </r>
  </si>
  <si>
    <t>02.1</t>
  </si>
  <si>
    <t>16</t>
  </si>
  <si>
    <r>
      <rPr>
        <sz val="8"/>
        <color indexed="8"/>
        <rFont val="SegoeUI"/>
      </rPr>
      <t>ALCOHOLIC BEVERAGES, TOBACCO AND NARCOTICS</t>
    </r>
  </si>
  <si>
    <r>
      <rPr>
        <sz val="8"/>
        <color indexed="8"/>
        <rFont val="SegoeUI"/>
      </rPr>
      <t>ALKOHOLINIAI GĖRIMAI, TABAKAS IR NARKOTIKAI</t>
    </r>
  </si>
  <si>
    <t>02.</t>
  </si>
  <si>
    <t>15</t>
  </si>
  <si>
    <r>
      <rPr>
        <sz val="8"/>
        <color indexed="8"/>
        <rFont val="SegoeUI"/>
      </rPr>
      <t>- Mineral or spring waters; all drinking water sold in containers; - soft drinks such as sodas, lemonades and colas; - fruit and vegetable juices; - syrups and concentrates for the preparation of beverages. Excludes: non-alcoholic beverages which are generally alcoholic such as non-alcoholic beer (02.1).</t>
    </r>
  </si>
  <si>
    <r>
      <rPr>
        <sz val="8"/>
        <color indexed="8"/>
        <rFont val="SegoeUI"/>
      </rPr>
      <t>- Mineraliniai vandenys; visi induose pardavinėjami geriamieji vandenys; - gaivieji gėrimai - sodos vanduo, limonadas ir kola; - vaisių ir daržovių sultys; - sirupai ir koncentratai gėrimams paruošti. Neapima: nealkoholiniai gėrimai (kurie gali būti ir alkoholiniai), pavyzdžiui nealkoholinis alus (02.1).</t>
    </r>
  </si>
  <si>
    <r>
      <rPr>
        <sz val="8"/>
        <color indexed="8"/>
        <rFont val="SegoeUI"/>
      </rPr>
      <t>Mineral waters, soft drinks, fruit and vegetable juices (ND)</t>
    </r>
  </si>
  <si>
    <r>
      <rPr>
        <sz val="8"/>
        <color indexed="8"/>
        <rFont val="SegoeUI"/>
      </rPr>
      <t>Mineraliniai vandenys, gaivieji gėrimai ir sultys (ND)</t>
    </r>
  </si>
  <si>
    <t>14</t>
  </si>
  <si>
    <r>
      <rPr>
        <sz val="8"/>
        <color indexed="8"/>
        <rFont val="SegoeUI"/>
      </rPr>
      <t>- Coffee, whether or not decaffeinated, roasted or ground, including instant coffee; - tea, maté and other plant products for infusions; - cocoa, whether or not sweetened, and chocolate-based powder. Includes: cocoa-based beverage preparations; coffee and tea substitutes; extracts and essences of coffee and tea. Excludes: chocolate in bars or slabs (01.1.8); cocoa-based food and cocoa-based dessert preparations (01.1.8).</t>
    </r>
  </si>
  <si>
    <r>
      <rPr>
        <sz val="8"/>
        <color indexed="8"/>
        <rFont val="SegoeUI"/>
      </rPr>
      <t>- Kava, dekofeinizuota arba nedekofeinizuota, skrudinta arba neskrudinta, įskaitant tirpiąją kavą; - arbata, matė (paragvajinė arbata) ir kiti augalai, naudojami užpilams; - kakava, saldyta arba ne, miltelių pavidalo šokoladas. Apima: gėrimai, paruošti kakavos pagrindu; kavos ir arbatos pakaitalai; kavos ir arbatos ekstraktai ir esencijos. Neapima: šokoladas plytelėmis ar gabalais (01.1.8); kakavos pagrindu paruoštas maistas ir desertas (01.1.8Ų</t>
    </r>
  </si>
  <si>
    <r>
      <rPr>
        <sz val="8"/>
        <color indexed="8"/>
        <rFont val="SegoeUI"/>
      </rPr>
      <t>Coffee, tea and cocoa (ND)</t>
    </r>
  </si>
  <si>
    <r>
      <rPr>
        <sz val="8"/>
        <color indexed="8"/>
        <rFont val="SegoeUI"/>
      </rPr>
      <t>Kava, arbata ir kakava (ND)</t>
    </r>
  </si>
  <si>
    <t>13</t>
  </si>
  <si>
    <r>
      <rPr>
        <sz val="8"/>
        <color indexed="8"/>
        <rFont val="SegoeUI"/>
      </rPr>
      <t>The non-alcoholic beverages classified here are those purchased for consumption at home. The group excludes non-alcoholic beverages sold for immediate consumption away from the home by hotels, restaurants, cafés, bars, kiosks, street vendors, automatic vending machines, etc. (11.1.1).</t>
    </r>
  </si>
  <si>
    <r>
      <rPr>
        <sz val="8"/>
        <color indexed="8"/>
        <rFont val="SegoeUI"/>
      </rPr>
      <t>Nealkoholiniai gėrimai klasifikuojami čia yra įsigyjami naudojimui namuose. Į šią grupę neįeina nealkoholiniai gėrimai pardavinėjami vartojimui ne namuose, t.y. viešbučiuose, restoranuose, kavinėse, baruose, kioskuose, gatvės pardavėjų , iš prekybos automatų ir kt. (11.1.1).</t>
    </r>
  </si>
  <si>
    <r>
      <rPr>
        <sz val="8"/>
        <color indexed="8"/>
        <rFont val="SegoeUI"/>
      </rPr>
      <t>NON-ALCOHOLIC BEVERAGES</t>
    </r>
  </si>
  <si>
    <r>
      <rPr>
        <sz val="8"/>
        <color indexed="8"/>
        <rFont val="SegoeUI"/>
      </rPr>
      <t>NEALKOHOLINIAI GĖRIMAI</t>
    </r>
  </si>
  <si>
    <t>01.2</t>
  </si>
  <si>
    <t>12</t>
  </si>
  <si>
    <r>
      <rPr>
        <sz val="8"/>
        <color indexed="8"/>
        <rFont val="SegoeUI"/>
      </rPr>
      <t>- Salt, spices (pepper, pimento, ginger, etc.), culinary herbs (parsley, rosemary, thyme, etc.), sauces, condiments, seasonings (mustard, mayonnaise, ketchup, soy sauce, etc.), vinegar; - prepared baking powders, baker's yeast, dessert preparations, soups, broths, stocks, culinary ingredients, etc.; - homogenised baby food and dietary preparations irrespective of the composition. Excludes: milk-based desserts (01.1.4); soya milk (01.1.4); artificial sugar substitutes (01.1.8); cocoa-based dessert preparations (01.1.8).</t>
    </r>
  </si>
  <si>
    <r>
      <rPr>
        <sz val="8"/>
        <color indexed="8"/>
        <rFont val="SegoeUI"/>
      </rPr>
      <t>- Druska, prieskoniai ( pipirai, raudonieji pipirai, imbierai ir kt.), kulinarinės žolelės ( petražolės, rozmarinas, čiobrelis ir kt.), padažai, pagardai ir uždarai (garstyčios, majonezas, pomidorų padažas, sojos padažas ir kt.), actas; - paruošti kepimo milteliai, kepimo mielės, desertiniai produktai, sriubos, buljonai, sultiniai, kulinarijos ingredientai ir kt.; - homogenizuoti vaikų maisteliai ir dietiniai produktai nepriklausomai nuo jų sudėties. Neapima: desertai iš pieno (01.1.4); sojos pienas (01.1.4); dirbtiniai cukraus pakaitalai ( 01.1.8); kakavos pagrindu paruoštas desertas (01.1.8).</t>
    </r>
  </si>
  <si>
    <r>
      <rPr>
        <sz val="8"/>
        <color indexed="8"/>
        <rFont val="SegoeUI"/>
      </rPr>
      <t>Food products n.e.c. (ND)</t>
    </r>
  </si>
  <si>
    <r>
      <rPr>
        <sz val="8"/>
        <color indexed="8"/>
        <rFont val="SegoeUI"/>
      </rPr>
      <t>Niekur kitur nepriskirti maisto produktai (ND)</t>
    </r>
  </si>
  <si>
    <t>11</t>
  </si>
  <si>
    <r>
      <rPr>
        <sz val="8"/>
        <color indexed="8"/>
        <rFont val="SegoeUI"/>
      </rPr>
      <t>- Cane or beet sugar, unrefined or refined, powdered, crystallised or in lumps; - jams, marmalades, compotes, jellies, fruit purees and pastes, natural and artificial honey, maple syrup, molasses and parts of plants preserved in sugar; - chocolate in bars or slabs, chewing gum, sweets, toffees, pastilles and other confectionery products; - cocoa-based foods and cocoa-based dessert preparations; - edible ice, ice cream and sorbet. Includes: artificial sugar substitutes. Excludes: cocoa and chocolate-based powder (01.2.1).</t>
    </r>
  </si>
  <si>
    <r>
      <rPr>
        <sz val="8"/>
        <color indexed="8"/>
        <rFont val="SegoeUI"/>
      </rPr>
      <t>- Cukranendrių ar cukrinių runkelių cukrus, rafinuotas arba ne, miltelių pavidalo, kristalėlių ar gabalų pavidalo; - uogienės, marmeladai, kompotai, želė, vaisių piurė ir pastos, natūralus ar dirbtinis medus, klevo sirupas, melasa, konservuotos cukruje augalų dalys ; - plytelių ar plokštelių pavidalo šokoladas, kramtomoji guma, saldumynai, saldainiai, čiulpinukai ir kiti saldūs produktai; - kakavos pagrindu paruoštas maistas ir desertas; - valgomas ledas, grietininiai, vaisiniai (šerbetas) ir kiti ledai. Apima: dirbtiniai cukraus pakaitalai. Neapima: kakava ir miltelių pavidalo šokoladas (01.2.1).</t>
    </r>
  </si>
  <si>
    <r>
      <rPr>
        <sz val="8"/>
        <color indexed="8"/>
        <rFont val="SegoeUI"/>
      </rPr>
      <t>Sugar, jam, honey, chocolate and confectionery (ND)</t>
    </r>
  </si>
  <si>
    <r>
      <rPr>
        <sz val="8"/>
        <color indexed="8"/>
        <rFont val="SegoeUI"/>
      </rPr>
      <t>Cukrus, uogienė, medus, šokoladas ir saldumynai (ND)</t>
    </r>
  </si>
  <si>
    <t>10</t>
  </si>
  <si>
    <r>
      <rPr>
        <sz val="8"/>
        <color indexed="8"/>
        <rFont val="SegoeUI"/>
      </rPr>
      <t>- Fresh, chilled, frozen or dried vegetables cultivated for their leaves or stalks (asparagus, broccoli, cauliflower, endives, fennel, spinach, etc.), for their fruit (aubergines, cucumbers, courgettes, green peppers, pumpkins, tomatoes, etc.), and for their roots (beetroots, carrots, onions, parsnips, radishes, turnips, etc.); - fresh or chilled potatoes and other tuber vegetables (manioc, arrowroot, cassava, sweet potatoes, etc.); - preserved or processed vegetables and vegetable-based products; - products of tuber vegetables (flours, meals, flakes, purees, chips and crisps) including frozen preparations such as chipped potatoes. Includes: olives; garlic; pulses; sweetcorn; sea fennel and other edible seaweed; mushrooms and other edible fungi. Excludes: potato starch, tapioca, sago and other starches (01.1.1); soups, broths and stocks containing vegetables (01.1.9); culinary herbs (parsley, rosemary, thyme, etc.) and spices (pepper, pimento, ginger, etc.) (01.1.9); vegetable juices (01.2.2).</t>
    </r>
  </si>
  <si>
    <r>
      <rPr>
        <sz val="8"/>
        <color indexed="8"/>
        <rFont val="SegoeUI"/>
      </rPr>
      <t>- Šviežios, šaldytos, užšaldytos ar džiovintos lapinės ar stiebinės (šparagai, brokoliai, žiediniai kopūstai, endivijos, krapai, špinatai ir kt.), vaisinės (baklažanai, agurkai, aguročiai, žalieji pipirai, moliūgai, pomidorai ir kt.) ir šakniavaisinės (burokėliai, morkos, svogūnai, pastarnokai, ridikėliai, ropės ir kt.) daržovės; - šviežios ar šaldytos bulvės ir kitos gumbiavaisinės daržovės (maniokai, marandos, valgomieji batatai ir kt.); - konservuotos ir paruoštos daržovės ir daržovių produktai; - šakniagumbinių daržovių produktai (miltai, milteliai, dribsniai, tyrės, bulvių traškučiai ir triauškučiai), įskaitant užšaldytus produktus tokius kaip pjaustytos bulvės ir pan. Apima: alyvuogės; česnakas; ankštinių augalų sėklos; saldieji kukurūzai; jūrų krapai ir kiti valgomieji jūrų augalai; įprastiniai valgomieji ir kiti valgytini grybai. Neapima: bulvių, tapijokos, sago ir kiti krakmolai (01.1.1); sriubos, buljonai ir sultiniai su daržovėmis (01.1.9); kulinarinės žolelės (petražolės, rozmarinai, čiobreliai ir kt. ) ir prieskoniai ( pipirai, imbierai, raudonieji pipirai ir kt.) (01.1.9); daržovių sultys (01.2.2).</t>
    </r>
  </si>
  <si>
    <r>
      <rPr>
        <sz val="8"/>
        <color indexed="8"/>
        <rFont val="SegoeUI"/>
      </rPr>
      <t>Vegetables (ND)</t>
    </r>
  </si>
  <si>
    <r>
      <rPr>
        <sz val="8"/>
        <color indexed="8"/>
        <rFont val="SegoeUI"/>
      </rPr>
      <t>Daržovės (ND)</t>
    </r>
  </si>
  <si>
    <t>9</t>
  </si>
  <si>
    <r>
      <rPr>
        <sz val="8"/>
        <color indexed="8"/>
        <rFont val="SegoeUI"/>
      </rPr>
      <t>- Fresh, chilled or frozen fruit; - dried fruit, fruit peel, fruit kernels, nuts and edible seeds; - preserved fruit and fruit-based products. Includes: melons and water melons. Excludes: vegetables cultivated for their fruit such as aubergines, cucumbers and tomatoes (01.1.7); jams, marmalades, compotes, jellies, fruit purees and pastes (01.1.8); parts of plants preserved in sugar (01.1.8); fruit juices and syrups (01.2.2).</t>
    </r>
  </si>
  <si>
    <r>
      <rPr>
        <sz val="8"/>
        <color indexed="8"/>
        <rFont val="SegoeUI"/>
      </rPr>
      <t>- Švieži, šaldyti ar užšaldyti vaisiai; - džiovinti vaisiai, vaisių žievės, vaisių branduoliai, riešutai ir valgomosios sėklos; - konservuoti vaisiai ir produktai, kurių pagrindą sudaro vaisiai. Apima: melionai ir arbūzai Neapima: vaisinės daržovės, tokios kaip baklažanai, agurkai ir pomidorai (01.1.7); uogienės, marmeladai, kompotai, drebučiai, vaisių tyrės ir pastos (01.1.8); cukruje konservuotos augalų dalys (01.1.8); vaisių sultys ir sirupai (01.2.2).</t>
    </r>
  </si>
  <si>
    <r>
      <rPr>
        <sz val="8"/>
        <color indexed="8"/>
        <rFont val="SegoeUI"/>
      </rPr>
      <t>Fruit (ND)</t>
    </r>
  </si>
  <si>
    <r>
      <rPr>
        <sz val="8"/>
        <color indexed="8"/>
        <rFont val="SegoeUI"/>
      </rPr>
      <t>Vaisiai (ND)</t>
    </r>
  </si>
  <si>
    <t>8</t>
  </si>
  <si>
    <r>
      <rPr>
        <sz val="8"/>
        <color indexed="8"/>
        <rFont val="SegoeUI"/>
      </rPr>
      <t>- Butter and butter products (butter oil, ghee, etc.); - margarine (including "diet" margarine) and other vegetable fats (including peanut butter); - edible oils (olive oil, corn oil, sunflower-seed oil, cotton-seed oil, soybean oil, groundnut oil, walnut oil, etc.); - edible animal fats (lard, etc.). Excludes: cod or halibut liver oil (06.1.1).</t>
    </r>
  </si>
  <si>
    <r>
      <rPr>
        <sz val="8"/>
        <color indexed="8"/>
        <rFont val="SegoeUI"/>
      </rPr>
      <t>- Sviestas ir sviesto produktai ( sviesto aliejus, lydytas skystas sviestas iš buivolės pieno ir kt.); - margarinas ( įskaitant dietinį) ir kiti augaliniai riebalai (įskaitant arachių sviestą); - valgomieji aliejai ( alyvų, kukurūzų, saulėgrąžų, medvilnės sėklų, sojų pupelių, arachių, graikiškųjų reišutų ir kt.); - valgomieji gyvuliniai riebalai (taukai ir kt.); Neapima: menkių ar uotų (žuvų) kepenų aliejus (06.1.1).</t>
    </r>
  </si>
  <si>
    <r>
      <rPr>
        <sz val="8"/>
        <color indexed="8"/>
        <rFont val="SegoeUI"/>
      </rPr>
      <t>Oils and fats (ND)</t>
    </r>
  </si>
  <si>
    <r>
      <rPr>
        <sz val="8"/>
        <color indexed="8"/>
        <rFont val="SegoeUI"/>
      </rPr>
      <t>Aliejai ir riebalai (ND)</t>
    </r>
  </si>
  <si>
    <t>7</t>
  </si>
  <si>
    <r>
      <rPr>
        <sz val="8"/>
        <color indexed="8"/>
        <rFont val="SegoeUI"/>
      </rPr>
      <t>- Raw milk; pasteurised or sterilised milk; - condensed, evaporated or powdered milk; - yoghurt, cream, milk-based desserts, milk-based beverages and other similar milk-based products; - cheese and curd; - eggs and egg products made wholly from eggs. Includes: milk, cream and yoghurt containing sugar, cocoa, fruit or flavourings; dairy products not based on milk such as soya milk. Excludes: butter and butter products (01.1.5).</t>
    </r>
  </si>
  <si>
    <r>
      <rPr>
        <sz val="8"/>
        <color indexed="8"/>
        <rFont val="SegoeUI"/>
      </rPr>
      <t>- Šviežias pienas, pasterizuotas ar sterilizuotas pienas; - kondensuotas, išgarintas ar miltelių pavidalo pienas; - jogurtas, grietinėlė, pieniškas desertas, gėrimai ir kiti panašūs gaminiai, kurių pagrindas yra pienas; - sūris ir varškė; - kiaušiniai ir kiaušinių produktai, pagaminti tik iš kiaušinių; Apima: pienas, grietinėlė ir jogurtas, kuriuose yra cukraus, kakavos, vaisių ar kvapiųjų medžiagų; pieno produktai, kurių pagrindas yra ne pienas, pavyzdžiui sojų pienas. Neapima: sviestas ir sviesto produktai (01.1.5).</t>
    </r>
  </si>
  <si>
    <r>
      <rPr>
        <sz val="8"/>
        <color indexed="8"/>
        <rFont val="SegoeUI"/>
      </rPr>
      <t>Milk, cheese and eggs (ND)</t>
    </r>
  </si>
  <si>
    <r>
      <rPr>
        <sz val="8"/>
        <color indexed="8"/>
        <rFont val="SegoeUI"/>
      </rPr>
      <t>Pienas, sūris ir kiaušiniai (ND)</t>
    </r>
  </si>
  <si>
    <t>6</t>
  </si>
  <si>
    <r>
      <rPr>
        <sz val="8"/>
        <color indexed="8"/>
        <rFont val="SegoeUI"/>
      </rPr>
      <t>- Fresh, chilled or frozen fish; - fresh, chilled or frozen seafood (crustaceans including land crabs, molluscs and other shellfish, land and sea snails, frogs); - dried, smoked or salted fish and seafood; - other preserved or processed fish and seafood and fish and seafood-based preparations (canned fish and seafood, caviar and other hard roes, fish pies, etc.). Includes: fish and seafood purchased live for consumption as food. Excludes: soups, broths and stocks containing fish (01.1.9).</t>
    </r>
  </si>
  <si>
    <r>
      <rPr>
        <sz val="8"/>
        <color indexed="8"/>
        <rFont val="SegoeUI"/>
      </rPr>
      <t>- Šviežia, šaldyta arba užšaldyta žuvis; - šviežios, šaldytos arba užšaldytos jūros gėrybės (vėžiagyviai, įskaitant sausumos krabus, moliuskus ir kitus kiaukutinius gyvūnus, sausumos ir jūros sraiges, varles); - džiovinta, rūkyta ar sūdyta žuvis ir jūros gėrybės; - konservuota arba paruošta ar perdirbta žuvis ir jūros gėrybės bei žuvies ir jūrų gėrybių gaminiai (konservuota žuvis ir jūros gėrybės, ikrai ir pieniai, pyragėliai su žuvimi ir kt.). Apima: maisto gaminimui įsigyta gyva žuvis ir jūros gėrybės. Neapima: sriubos, buljonai ir sultiniai su žuvimi (01.1.9).</t>
    </r>
  </si>
  <si>
    <r>
      <rPr>
        <sz val="8"/>
        <color indexed="8"/>
        <rFont val="SegoeUI"/>
      </rPr>
      <t>Fish (ND)</t>
    </r>
  </si>
  <si>
    <r>
      <rPr>
        <sz val="8"/>
        <color indexed="8"/>
        <rFont val="SegoeUI"/>
      </rPr>
      <t>Žuvis (ND)</t>
    </r>
  </si>
  <si>
    <t>5</t>
  </si>
  <si>
    <r>
      <rPr>
        <sz val="8"/>
        <color indexed="8"/>
        <rFont val="SegoeUI"/>
      </rPr>
      <t>- Fresh, chilled or frozen meat of: - bovine animals, swine, sheep and goat; - horse, mule, donkey, camel and the like; - poultry (chicken, duck, goose, turkey, guinea fowl); - hare, rabbit and game (antelope, deer, boar, pheasant, grouse, pigeon, quail, etc.); - fresh, chilled or frozen edible offal; - dried, salted or smoked meat and edible offal (sausages, salami, bacon, ham, pāté, etc.); - other preserved or processed meat and meat-based preparations (canned meat, meat extracts, meat juices, meat pies, etc.). Includes: meat and edible offal of marine mammals (seals, walruses, whales, etc.) and exotic animals (kangaroo, ostrich, alligator, etc.); animals and poultry purchased live for consumption as food. Excludes: land and sea snails (01.1.3); lard and other edible animal fats (01.1.5); soups, broths and stocks containing meat (01.1.9).</t>
    </r>
  </si>
  <si>
    <r>
      <rPr>
        <sz val="8"/>
        <color indexed="8"/>
        <rFont val="SegoeUI"/>
      </rPr>
      <t>- Šviežia, šaldyta arba užšaldyta mėsa: - galvijų, kiaulių, avių ir ožkų; - arklių, mulų, asilų, kupranugarių ir panašių gyvulių; - naminių paukščių (viščiukų, ančių, žąsų, kalakutų, patarškų); - kiškių, triušių ir laukinių gyvūnų (antilopių, elnių, šernų, fazanų, tetervinų, balandžių, putpelių ir kt.); - švieži, šaldyti arba užšaldyti maistiniai subproduktai; - džiovinta, sūdyta ar rūkyta mėsa ir maistiniai subproduktai (dešra, saliamis, bekoniena, kumpis, paštetas ir kt.); - kita konservuota, paruošta ar perdirbta mėsa ir mėsos gaminiai (konservuota mėsa, mėsos ekstraktai, mėsos sultys, pyragėliai su mėsa, ir kt.). Apima: jūros žinduolių (ruonių, vėplių, banginių ir kt.) ir egzotinių gyvūnų (kengūrų, stručių, krokodilų ir kt.) mėsa ir maistiniai subproduktai; maisto gaminimui įsigyti gyvi gyvuliai ir naminiai paukščiai. Neapima: sausumos ir jūros sraigės (01.1.3); kiauliniai taukai ir kiti valgomi gyvuliniai riebalai (01.1.5); sriubos, buljonai ir sultiniai, turintys mėsos (01.1.9).</t>
    </r>
  </si>
  <si>
    <r>
      <rPr>
        <sz val="8"/>
        <color indexed="8"/>
        <rFont val="SegoeUI"/>
      </rPr>
      <t>Meat (ND)</t>
    </r>
  </si>
  <si>
    <r>
      <rPr>
        <sz val="8"/>
        <color indexed="8"/>
        <rFont val="SegoeUI"/>
      </rPr>
      <t>Mėsa (ND)</t>
    </r>
  </si>
  <si>
    <t>4</t>
  </si>
  <si>
    <r>
      <rPr>
        <sz val="8"/>
        <color indexed="8"/>
        <rFont val="SegoeUI"/>
      </rPr>
      <t>- Rice in all forms; - maize, wheat, barley, oats, rye and other cereals in the form of grain, flour or meal; - bread and other bakery products (crispbread, rusks, toasted bread, biscuits, gingerbread, wafers, waffles, crumpets, muffins, croissants, cakes, tarts, pies, quiches, pizzas, etc.); - mixes and doughs for the preparation of bakery products; - pasta products in all forms; couscous; - cereal preparations (cornflakes, oatflakes, etc.) and other cereal products (malt, malt flour, malt extract, potato starch, tapioca, sago and other starches). Includes: farinaceous-based products prepared with meat, fish, seafood, cheese, vegetables or fruit. Excludes: meat pies (01.1.2); fish pies (01.1.3); sweetcorn (01.1.7).</t>
    </r>
  </si>
  <si>
    <r>
      <rPr>
        <sz val="8"/>
        <color indexed="8"/>
        <rFont val="SegoeUI"/>
      </rPr>
      <t>- Visų formų ryžiai; - kukurūzai, kviečiai, miežiai, avižos, rugiai ir kiti grūdai, turintys kruopų, miltų ar miltelių pavidalą; - duona ir kiti kepimo produktai tokie kaip duonos traškučiai, džiūvėsiai, skrebučiai, sausainiai, meduoliai su imbieru, vafliukai, vafliai, paplotėliai, saldžiosios bandelės, rageliai, pyragaičiai, tortai, pyragai, pyragai su įdaru, picos ir kt.; - mišiniai ir tešla kepinių ruošimui. - bet kokio pavidalo makaronų gaminiai; kuskusas; - grūdų gaminiai (kukurūzų dribsniai, avižų dribsniai ir pan.) ir kiti grūdų produktai tokie kaip salyklas, salykliniai miltai, salyklo ekstraktas, bulvių krakmolas, tapijoka, sago ir kiti krakmolai). Apima: miltiniai gaminiai, paruošti su mėsa, žuvimi, jūros gėrybėmis, sūriu, daržovėmis ar vaisiais. Neapima: pyragėliai su mėsa (01.1.2); pyragėliai su žuvimi (01.1.3); saldūs kukurūzai (01.1.7).</t>
    </r>
  </si>
  <si>
    <r>
      <rPr>
        <sz val="8"/>
        <color indexed="8"/>
        <rFont val="SegoeUI"/>
      </rPr>
      <t>Bread and cereals (ND)</t>
    </r>
  </si>
  <si>
    <r>
      <rPr>
        <sz val="8"/>
        <color indexed="8"/>
        <rFont val="SegoeUI"/>
      </rPr>
      <t>Duona ir grūdų produktai (ND)</t>
    </r>
  </si>
  <si>
    <r>
      <rPr>
        <sz val="8"/>
        <color indexed="8"/>
        <rFont val="SegoeUI"/>
      </rPr>
      <t>The food products classified here are those purchased for consumption at home. The group excludes: food products sold for immediate consumption away from the home by hotels, restaurants, cafés, bars, kiosks, street vendors, automatic vending machines, etc. (11.1.1); cooked dishes prepared by restaurants for consumption off their premises (11.1.1); cooked dishes prepared by catering contractors whether collected by the customer or delivered to the customer's home (11.1.1); and products sold specifically as pet foods (09.3.4).</t>
    </r>
  </si>
  <si>
    <r>
      <rPr>
        <sz val="8"/>
        <color indexed="8"/>
        <rFont val="SegoeUI"/>
      </rPr>
      <t>Čia klasifikuojami maisto produktai paprastai įsigyjami vartojimui namie. Į šią grupę neįeina maisto produktų pardavimas tiesioginiam vartojimui viešbučiuose, restoranuose, kavinėse, baruose, kioskuose, gatvės pardavėjų, iš prekybos automatų ir kt. (11.1.1); restoranuose paruoštų patiekalų, kurie skirti vartoti jų patalpose; paruoštų patiekalų, skirtų pasiėmimui į namus ar maisto tiekėjų pristatomų į kliento namus (11.1.1); ir produktų, kurie specialiai parduodami kaip naminių gyvūnų ėdalas (09.3.4).</t>
    </r>
  </si>
  <si>
    <r>
      <rPr>
        <sz val="8"/>
        <color indexed="8"/>
        <rFont val="SegoeUI"/>
      </rPr>
      <t>FOOD</t>
    </r>
  </si>
  <si>
    <r>
      <rPr>
        <sz val="8"/>
        <color indexed="8"/>
        <rFont val="SegoeUI"/>
      </rPr>
      <t>MAISTAS</t>
    </r>
  </si>
  <si>
    <t>01.1</t>
  </si>
  <si>
    <r>
      <rPr>
        <sz val="8"/>
        <color indexed="8"/>
        <rFont val="SegoeUI"/>
      </rPr>
      <t>FOOD AND NON-ALCOHOLIC BEVERAGES</t>
    </r>
  </si>
  <si>
    <r>
      <rPr>
        <sz val="8"/>
        <color indexed="8"/>
        <rFont val="SegoeUI"/>
      </rPr>
      <t>MAISTAS IR NEALKOHOLINIAI GĖRIMAI</t>
    </r>
  </si>
  <si>
    <t>01.</t>
  </si>
  <si>
    <t>Explanatory notes</t>
  </si>
  <si>
    <t>Aiškinamosios pastabos</t>
  </si>
  <si>
    <t>Description</t>
  </si>
  <si>
    <t>Pavadinimas</t>
  </si>
  <si>
    <t>Level name</t>
  </si>
  <si>
    <t>Lygmens pavadinimas</t>
  </si>
  <si>
    <t>Lygmuo / Level</t>
  </si>
  <si>
    <t>Kodas / Code</t>
  </si>
  <si>
    <t>ID</t>
  </si>
  <si>
    <t>1999-03-01</t>
  </si>
  <si>
    <t>Galioja nuo / Valid from</t>
  </si>
  <si>
    <t>COICOP1</t>
  </si>
  <si>
    <t>Klasifikatoriaus versija / Version of the classification:</t>
  </si>
  <si>
    <t>Pavadinimo santrumpa / Abbreviation:</t>
  </si>
  <si>
    <t>Classification of Individual Consumption by Purpose</t>
  </si>
  <si>
    <t>Individualaus vartojimo išlaidų pagal paskirtį klasifikatorius</t>
  </si>
  <si>
    <t>Pavadinimas / Name:</t>
  </si>
  <si>
    <t>EUR_HE0220</t>
  </si>
  <si>
    <t>EUR_HE0230</t>
  </si>
  <si>
    <t>EUR_HE0520</t>
  </si>
  <si>
    <t>EUR_HE0540</t>
  </si>
  <si>
    <t>EUR_HE0630</t>
  </si>
  <si>
    <t>EUR_HE0810</t>
  </si>
  <si>
    <t>EUR_HE0820</t>
  </si>
  <si>
    <t>EUR_HE0830</t>
  </si>
  <si>
    <t>EUR_HE0960</t>
  </si>
  <si>
    <t>EUR_HE1010</t>
  </si>
  <si>
    <t>EUR_HE1020</t>
  </si>
  <si>
    <t>EUR_HE1030</t>
  </si>
  <si>
    <t>EUR_HE1040</t>
  </si>
  <si>
    <t>EUR_HE1050</t>
  </si>
  <si>
    <t>EUR_HE1120</t>
  </si>
  <si>
    <t>EUR_HE1220</t>
  </si>
  <si>
    <t>EUR_HE1240</t>
  </si>
  <si>
    <t>EUR_HE1270</t>
  </si>
  <si>
    <t>EUR_HE13</t>
  </si>
  <si>
    <t>EUR_HE131</t>
  </si>
  <si>
    <t>EUR_HE1310</t>
  </si>
  <si>
    <t>EUR_HE132</t>
  </si>
  <si>
    <t>EUR_HE1321</t>
  </si>
  <si>
    <t>EUR_HE1322</t>
  </si>
  <si>
    <t>EUR_HE1323</t>
  </si>
  <si>
    <t>EUR_HE1324</t>
  </si>
  <si>
    <t>EUR_HE1325</t>
  </si>
  <si>
    <t>EUR_HE1326</t>
  </si>
  <si>
    <t>EUR_HE1327</t>
  </si>
  <si>
    <t>EUR_HE1328</t>
  </si>
  <si>
    <t>EUR_HE133</t>
  </si>
  <si>
    <t>EUR_HE1331</t>
  </si>
  <si>
    <t>EUR_HE1332</t>
  </si>
  <si>
    <t>EUR_HE134</t>
  </si>
  <si>
    <t>EUR_HE1341</t>
  </si>
  <si>
    <t>EUR_HE1342</t>
  </si>
  <si>
    <t>EUR_HE1343</t>
  </si>
  <si>
    <t>EUR_HE1344</t>
  </si>
  <si>
    <t>EUR_HE1345</t>
  </si>
  <si>
    <t>EUR_HE1346</t>
  </si>
  <si>
    <t>EUR_HE135</t>
  </si>
  <si>
    <t>EUR_HE1350</t>
  </si>
  <si>
    <t>EUR_HE136</t>
  </si>
  <si>
    <t>EUR_HE1361</t>
  </si>
  <si>
    <t>EUR_HE1362</t>
  </si>
  <si>
    <t>EUR_HE1363</t>
  </si>
  <si>
    <t>EUR_HE1364</t>
  </si>
  <si>
    <t>EUR_HE14</t>
  </si>
  <si>
    <t>EUR_HE141</t>
  </si>
  <si>
    <t>EUR_HE1410</t>
  </si>
  <si>
    <t>EUR_HE142</t>
  </si>
  <si>
    <t>EUR_HE1421</t>
  </si>
  <si>
    <t>EUR_HE1422</t>
  </si>
  <si>
    <t>EUR_HE1423</t>
  </si>
  <si>
    <t>EUR_HE1424</t>
  </si>
  <si>
    <t>EUR_HE1425</t>
  </si>
  <si>
    <t>EUR_HE1426</t>
  </si>
  <si>
    <t>EUR_HE1427</t>
  </si>
  <si>
    <t>EUR_HE1428</t>
  </si>
  <si>
    <t>EUR_HE143</t>
  </si>
  <si>
    <t>EUR_HE1431</t>
  </si>
  <si>
    <t>EUR_HE1432</t>
  </si>
  <si>
    <t>EUR_HE144</t>
  </si>
  <si>
    <t>EUR_HE1441</t>
  </si>
  <si>
    <t>EUR_HE1442</t>
  </si>
  <si>
    <t>EUR_HE1443</t>
  </si>
  <si>
    <t>EUR_HE1444</t>
  </si>
  <si>
    <t>EUR_HE1445</t>
  </si>
  <si>
    <t>EUR_HE1446</t>
  </si>
  <si>
    <t>EUR_HE145</t>
  </si>
  <si>
    <t>EUR_HE1450</t>
  </si>
  <si>
    <t>2. proportions of consumption expenditure among deciles</t>
  </si>
  <si>
    <t>Original</t>
  </si>
  <si>
    <t>totals calculated</t>
  </si>
  <si>
    <t>Column corrections</t>
  </si>
  <si>
    <t>Row corrections</t>
  </si>
  <si>
    <t>New distribution when only sums are known</t>
  </si>
  <si>
    <t>Transferred corrections</t>
  </si>
  <si>
    <t>k</t>
  </si>
  <si>
    <t>d</t>
  </si>
  <si>
    <t>Paper products, publishing</t>
  </si>
  <si>
    <t>Mineral products nec</t>
  </si>
  <si>
    <t>Metals nec</t>
  </si>
  <si>
    <t>Motor vehicles and parts</t>
  </si>
  <si>
    <t>Coal</t>
  </si>
  <si>
    <t>Chemical, rubber, plastic products</t>
  </si>
  <si>
    <t>Ferrous metals</t>
  </si>
  <si>
    <t>Transport equipment nec, Electronic equipment, Machinery and equipment nec</t>
  </si>
  <si>
    <t>Minerals nec
Textiles
Wearing apparel
Leather products
Wood products
Metal products
Manufactures nec</t>
  </si>
  <si>
    <t>Construction</t>
  </si>
  <si>
    <t>Transport nec
Water transport
Air transport</t>
  </si>
  <si>
    <t xml:space="preserve">Paddy rice
Wheat
Cereal grains nec
Vegetables, fruit, nuts
Oil seeds
Sugar cane, sugar beet
Plant-based fibers
Crops nec
Bovine cattle, sheep and goats, horses
Animal products nec
Raw milk
Wool, silk-worm cocoons
Forestry
Fishing
</t>
  </si>
  <si>
    <t>ATP</t>
  </si>
  <si>
    <t>Air transport</t>
  </si>
  <si>
    <t>WTP</t>
  </si>
  <si>
    <t>Water transport</t>
  </si>
  <si>
    <t>OTP</t>
  </si>
  <si>
    <t>Transport nec</t>
  </si>
  <si>
    <t>DWE</t>
  </si>
  <si>
    <t>Dwellings</t>
  </si>
  <si>
    <t>OSG</t>
  </si>
  <si>
    <t>Public Administration, Defense, Education, Health</t>
  </si>
  <si>
    <t>ROS</t>
  </si>
  <si>
    <t>Recreational and other services</t>
  </si>
  <si>
    <t>OBS</t>
  </si>
  <si>
    <t>Business services nec</t>
  </si>
  <si>
    <t>ISR</t>
  </si>
  <si>
    <t>OFI</t>
  </si>
  <si>
    <t>Financial services nec</t>
  </si>
  <si>
    <t>CMN</t>
  </si>
  <si>
    <t>TRD</t>
  </si>
  <si>
    <t>Trade</t>
  </si>
  <si>
    <t>WTR</t>
  </si>
  <si>
    <t>Water</t>
  </si>
  <si>
    <t>OMF</t>
  </si>
  <si>
    <t>Manufactures nec</t>
  </si>
  <si>
    <t>FMP</t>
  </si>
  <si>
    <t>Metal products</t>
  </si>
  <si>
    <t>LUM</t>
  </si>
  <si>
    <t>Wood products</t>
  </si>
  <si>
    <t>LEA</t>
  </si>
  <si>
    <t>Leather products</t>
  </si>
  <si>
    <t>WAP</t>
  </si>
  <si>
    <t>Wearing apparel</t>
  </si>
  <si>
    <t>TEX</t>
  </si>
  <si>
    <t>Textiles</t>
  </si>
  <si>
    <t>OMN</t>
  </si>
  <si>
    <t>Minerals nec</t>
  </si>
  <si>
    <t>PPP</t>
  </si>
  <si>
    <t>OIL</t>
  </si>
  <si>
    <t>P_C</t>
  </si>
  <si>
    <t>Petroleum, coal products</t>
  </si>
  <si>
    <t>NMM</t>
  </si>
  <si>
    <t>NFM</t>
  </si>
  <si>
    <t>MVH</t>
  </si>
  <si>
    <t>OME</t>
  </si>
  <si>
    <t>Machinery and equipment nec</t>
  </si>
  <si>
    <t>ELE</t>
  </si>
  <si>
    <t>Electronic equipment</t>
  </si>
  <si>
    <t>OTN</t>
  </si>
  <si>
    <t>Transport equipment nec</t>
  </si>
  <si>
    <t>I_S</t>
  </si>
  <si>
    <t>GAS</t>
  </si>
  <si>
    <t>GDT</t>
  </si>
  <si>
    <t>Gas manufacture, distribution</t>
  </si>
  <si>
    <t>Gas</t>
  </si>
  <si>
    <t>B_T</t>
  </si>
  <si>
    <t>Beverages and tobacco products</t>
  </si>
  <si>
    <t>OFD</t>
  </si>
  <si>
    <t>Food products nec</t>
  </si>
  <si>
    <t>SGR</t>
  </si>
  <si>
    <t>Sugar</t>
  </si>
  <si>
    <t>MIL</t>
  </si>
  <si>
    <t>Dairy products</t>
  </si>
  <si>
    <t>VOL</t>
  </si>
  <si>
    <t>Vegetable oils and fats</t>
  </si>
  <si>
    <t>OMT</t>
  </si>
  <si>
    <t>Meat products nec</t>
  </si>
  <si>
    <t>CMT</t>
  </si>
  <si>
    <t>Bovine meat products</t>
  </si>
  <si>
    <t>FOR</t>
  </si>
  <si>
    <t>PCR</t>
  </si>
  <si>
    <t>Processed rice</t>
  </si>
  <si>
    <t>ELY</t>
  </si>
  <si>
    <t>Electricity</t>
  </si>
  <si>
    <t>CRU</t>
  </si>
  <si>
    <t>Oil</t>
  </si>
  <si>
    <t>COA</t>
  </si>
  <si>
    <t>CRP</t>
  </si>
  <si>
    <t>CNS</t>
  </si>
  <si>
    <t>FSH</t>
  </si>
  <si>
    <t>Fishing</t>
  </si>
  <si>
    <t>FRS</t>
  </si>
  <si>
    <t>Forestry</t>
  </si>
  <si>
    <t>WOL</t>
  </si>
  <si>
    <t>Wool, silk-worm cocoons</t>
  </si>
  <si>
    <t>RMK</t>
  </si>
  <si>
    <t>Raw milk</t>
  </si>
  <si>
    <t>OAP</t>
  </si>
  <si>
    <t>Animal products nec</t>
  </si>
  <si>
    <t>CTL</t>
  </si>
  <si>
    <t>Bovine cattle, sheep and goats, horses</t>
  </si>
  <si>
    <t>OCR</t>
  </si>
  <si>
    <t>Crops nec</t>
  </si>
  <si>
    <t>PFB</t>
  </si>
  <si>
    <t>Plant-based fibers</t>
  </si>
  <si>
    <t>C_B</t>
  </si>
  <si>
    <t>Sugar cane, sugar beet</t>
  </si>
  <si>
    <t>OSD</t>
  </si>
  <si>
    <t>Oil seeds</t>
  </si>
  <si>
    <t>V_F</t>
  </si>
  <si>
    <t>Vegetables, fruit, nuts</t>
  </si>
  <si>
    <t>GRO</t>
  </si>
  <si>
    <t>Cereal grains nec</t>
  </si>
  <si>
    <t>WHT</t>
  </si>
  <si>
    <t>Wheat</t>
  </si>
  <si>
    <t>PDR</t>
  </si>
  <si>
    <t>Paddy rice</t>
  </si>
  <si>
    <t>NEWAGE</t>
  </si>
  <si>
    <t>GTAP</t>
  </si>
  <si>
    <t>Sector</t>
  </si>
  <si>
    <t>EU-Member</t>
  </si>
  <si>
    <t>Region</t>
  </si>
  <si>
    <t>Category</t>
  </si>
  <si>
    <t>Value</t>
  </si>
  <si>
    <t>IND</t>
  </si>
  <si>
    <t>HH-Dom</t>
  </si>
  <si>
    <t>USA</t>
  </si>
  <si>
    <t>FRA</t>
  </si>
  <si>
    <t>DEU</t>
  </si>
  <si>
    <t>ITA</t>
  </si>
  <si>
    <t>POL</t>
  </si>
  <si>
    <t>ESP</t>
  </si>
  <si>
    <t>RUS</t>
  </si>
  <si>
    <t>UKI</t>
  </si>
  <si>
    <t>BNL</t>
  </si>
  <si>
    <t>EUN</t>
  </si>
  <si>
    <t>EUS</t>
  </si>
  <si>
    <t>OEC</t>
  </si>
  <si>
    <t>BRZ</t>
  </si>
  <si>
    <t>CHI</t>
  </si>
  <si>
    <t>RSA</t>
  </si>
  <si>
    <t>OPA</t>
  </si>
  <si>
    <t>ROW</t>
  </si>
  <si>
    <t>Gov-Dom</t>
  </si>
  <si>
    <t>HH-Imp</t>
  </si>
  <si>
    <t>Gov-Imp</t>
  </si>
  <si>
    <t>HH-DomImp</t>
  </si>
  <si>
    <t>HH-Dom share</t>
  </si>
  <si>
    <t>Number of iterations</t>
  </si>
  <si>
    <t>Continue - d, start from the beginning [empty]</t>
  </si>
  <si>
    <t>3. proportions between commodities within decile. This part is the least certain due to different classifications, etc., thus it is the last priority. RAS is used for balancing.</t>
  </si>
  <si>
    <t>1. total expenditure by product equal to current NEWAGE data</t>
  </si>
  <si>
    <t>4. proportions between dom and imp in all deciles are kept equal to total average</t>
  </si>
  <si>
    <t>The area below can be edited to select new or remove proxies used in determining the distributions among deciles.</t>
  </si>
  <si>
    <t>old representative agent</t>
  </si>
  <si>
    <t>cons_gov</t>
  </si>
  <si>
    <t>gov</t>
  </si>
  <si>
    <t>households</t>
  </si>
  <si>
    <t>government</t>
  </si>
  <si>
    <t>investments</t>
  </si>
  <si>
    <t>tax transfers</t>
  </si>
  <si>
    <t>cons_hh</t>
  </si>
  <si>
    <t>hh</t>
  </si>
  <si>
    <t>cons_inv</t>
  </si>
  <si>
    <t>tax income</t>
  </si>
  <si>
    <t>ar tik namų ūkių?</t>
  </si>
  <si>
    <t>tax on income</t>
  </si>
  <si>
    <t>resources</t>
  </si>
  <si>
    <t>tax outcome</t>
  </si>
  <si>
    <t>einamosios sąskaitos balansas</t>
  </si>
  <si>
    <t>acc_balance</t>
  </si>
  <si>
    <t>savings</t>
  </si>
  <si>
    <t>pa_diffcost</t>
  </si>
  <si>
    <t>ištekliai</t>
  </si>
  <si>
    <t>skl_labor</t>
  </si>
  <si>
    <t>usk_labor</t>
  </si>
  <si>
    <t>taxes income</t>
  </si>
  <si>
    <t>rkr</t>
  </si>
  <si>
    <t>taxes transfer</t>
  </si>
  <si>
    <t>return on capital</t>
  </si>
  <si>
    <t>rkx_ele</t>
  </si>
  <si>
    <t>taxes from hh</t>
  </si>
  <si>
    <t>taxes</t>
  </si>
  <si>
    <t>total</t>
  </si>
  <si>
    <t>newage specific variable</t>
  </si>
  <si>
    <t>saving on net income</t>
  </si>
  <si>
    <t>cons</t>
  </si>
  <si>
    <t>inc</t>
  </si>
  <si>
    <t>saving on gross income</t>
  </si>
  <si>
    <t>gross income</t>
  </si>
  <si>
    <t>% from employment</t>
  </si>
  <si>
    <t>% from public tranfer payments</t>
  </si>
  <si>
    <t>save</t>
  </si>
  <si>
    <t>% from capital income</t>
  </si>
  <si>
    <t>%taxes</t>
  </si>
  <si>
    <t>HY010: TOTAL HOUSEHOLD GROSS INCOME</t>
  </si>
  <si>
    <t>HY020: TOTAL DISPOSABLE HOUSEHOLD INCOME</t>
  </si>
  <si>
    <t>HY022: TOTAL DISPOSABLE HOUSEHOLD INCOME BEFORE SOCIAL TRANSFERS OTHER THAN OLD-AGE AND SURVIVOR'S BENEFITS</t>
  </si>
  <si>
    <t>HY023: TOTAL DISPOSABLE HOUSEHOLD INCOME BEFORE SOCIAL TRANSFERS INCLUDING OLD-AGE AND SURVIVOR'S BENEFITS</t>
  </si>
  <si>
    <t>HY025: WITHIN-HOUSEHOLD NON-RESPONSE INFLATION FACTOR</t>
  </si>
  <si>
    <t>HY030G/HY030N: IMPUTED RENT</t>
  </si>
  <si>
    <t>HY040G/HY040N: INCOME FROM RENTAL OF A PROPERTY OR LAND</t>
  </si>
  <si>
    <t>HY090G/HY090N: INTEREST, DIVIDENDS, PROFIT FROM CAPITAL INVESTMENTS IN UNINCORPORATED BUSINESS</t>
  </si>
  <si>
    <t>HY050G/HY050N: FAMILY/CHILDREN RELATED ALLOWANCES</t>
  </si>
  <si>
    <t>HY060G/HY060N: SOCIAL EXCLUSION NOT ELSEWHERE CLASSIFIED</t>
  </si>
  <si>
    <t>HY070G/HY070N: HOUSING ALLOWANCES</t>
  </si>
  <si>
    <t>HY080G/HY080N: REGULAR INTER-HOUSEHOLD CASH TRANSFER RECEIVED</t>
  </si>
  <si>
    <t>HY081G/HY081N: ALIMONIES RECEIVED (COMPULSORY + VOLUNTARY)</t>
  </si>
  <si>
    <t>HY100G/HY100N: INTEREST REPAYMENTS ON MORTGAGE</t>
  </si>
  <si>
    <t>HY110G/HY110N: INCOME RECEIVED BY PEOPLE AGED UNDER 16</t>
  </si>
  <si>
    <t>HY120G/HY120N: REGULAR TAXES ON WEALTH</t>
  </si>
  <si>
    <t>HY130G/HY130N: REGULAR INTER-HOUSEHOLD CASH TRANSFER PAID</t>
  </si>
  <si>
    <t>HY131G/HY131N: ALIMONIES PAID (COMPULSORY + VOLUNTARY)</t>
  </si>
  <si>
    <t>HY140G/HY140N: TAX ON INCOME AND SOCIAL CONTRIBUTIONS</t>
  </si>
  <si>
    <t>HY145N: REPAYMENTS/RECEIPTS FOR TAX ADJUSTMENT</t>
  </si>
  <si>
    <t>HY170G/HY170N: VALUE OF GOODS PRODUCED FOR OWN CONSUMPTION</t>
  </si>
  <si>
    <t>PY010G Gross employee cash or near cash income</t>
  </si>
  <si>
    <t>PY020G Non-cash employee income</t>
  </si>
  <si>
    <t>PY021G Company car</t>
  </si>
  <si>
    <t>PY030G Employer's social insurance contributions</t>
  </si>
  <si>
    <t>PY031G: OPTIONAL EMPLOYER'S SOCIAL INSURANCE CONTRIBUTIONS</t>
  </si>
  <si>
    <t>PY035G/PY035N: CONTRIBUTIONS TO INDIVIDUAL PRIVATE PENSION PLANS</t>
  </si>
  <si>
    <t>PY050G/PY050N: CASH BENEFITS OR LOSSES FROM SELF-EMPLOYMENT</t>
  </si>
  <si>
    <t>PY080G/PY080N: PENSION FROM INDIVIDUAL PRIVATE PLANS</t>
  </si>
  <si>
    <t>PY090G/PY090N: UNEMPLOYMENT BENEFITS</t>
  </si>
  <si>
    <t>PY100G/PY100N: OLD-AGE BENEFITS</t>
  </si>
  <si>
    <t xml:space="preserve">PY110G/PY110N: SURVIVOR’ BENEFITS </t>
  </si>
  <si>
    <t>PY120G/PY120N: SICKNESS BENEFITS</t>
  </si>
  <si>
    <t>PY130G/PY130N: DISABILITY BENEFITS</t>
  </si>
  <si>
    <t>PY140G/PY140N: EDUCATION-RELATED ALLOWANCES</t>
  </si>
  <si>
    <t>Skilled LAB income</t>
  </si>
  <si>
    <t>Unskilled LAB income</t>
  </si>
  <si>
    <t>Target value</t>
  </si>
  <si>
    <t>diff</t>
  </si>
  <si>
    <t>Proxy value</t>
  </si>
  <si>
    <t>Total consumption</t>
  </si>
  <si>
    <t>Average total consumption expenditure</t>
  </si>
  <si>
    <t>EUR per household</t>
  </si>
  <si>
    <t xml:space="preserve">Average net income
</t>
  </si>
  <si>
    <t>Reference Year</t>
  </si>
  <si>
    <t>Survey year</t>
  </si>
  <si>
    <t>Variable</t>
  </si>
  <si>
    <t>Explanation</t>
  </si>
  <si>
    <t>Unit</t>
  </si>
  <si>
    <t>ALL</t>
  </si>
  <si>
    <t>Average expenditure on electricity, gas and other fuels</t>
  </si>
  <si>
    <t>Average expenditure on electricity</t>
  </si>
  <si>
    <t>Average expenditure on gas</t>
  </si>
  <si>
    <t>Average expenditure on liquid fuels</t>
  </si>
  <si>
    <t>Average expenditure on solid fuels</t>
  </si>
  <si>
    <t>Average expenditure on heat energy</t>
  </si>
  <si>
    <t>Average monetary net income</t>
  </si>
  <si>
    <t>HB05</t>
  </si>
  <si>
    <t>Average household size</t>
  </si>
  <si>
    <t>Persons per household</t>
  </si>
  <si>
    <t>HB062</t>
  </si>
  <si>
    <t>Average equivalent size (modified OECD scale)</t>
  </si>
  <si>
    <t>Adult equivalents per household</t>
  </si>
  <si>
    <t>Number of observations in the sample</t>
  </si>
  <si>
    <t>obs</t>
  </si>
  <si>
    <t>Number of persons</t>
  </si>
  <si>
    <t>thous. persons</t>
  </si>
  <si>
    <t>Number of households</t>
  </si>
  <si>
    <t>thous. households</t>
  </si>
  <si>
    <t>Median expenditure on energy</t>
  </si>
  <si>
    <t>Hidden energy poverty</t>
  </si>
  <si>
    <t>-</t>
  </si>
  <si>
    <t>Median share of expenditure on energy</t>
  </si>
  <si>
    <t>Exp. x2 median (2M)</t>
  </si>
  <si>
    <t>expenditure</t>
  </si>
  <si>
    <t>monetary net income</t>
  </si>
  <si>
    <t>net inc</t>
  </si>
  <si>
    <t>SILC</t>
  </si>
  <si>
    <t>HBS</t>
  </si>
  <si>
    <t>net income</t>
  </si>
  <si>
    <t>Cross-checks</t>
  </si>
  <si>
    <t>Consumption expenditure</t>
  </si>
  <si>
    <t xml:space="preserve">net income
</t>
  </si>
  <si>
    <t>total consumption expenditure</t>
  </si>
  <si>
    <t>saving</t>
  </si>
  <si>
    <t>net income without rkr</t>
  </si>
  <si>
    <t>net REGULAR INTER-HOUSEHOLD CASH TRANSFER RECEIVED</t>
  </si>
  <si>
    <t>QU1</t>
  </si>
  <si>
    <t>QU2</t>
  </si>
  <si>
    <t>QU3</t>
  </si>
  <si>
    <t>QU4</t>
  </si>
  <si>
    <t>QU5</t>
  </si>
  <si>
    <t>Disaggregation for modelling</t>
  </si>
  <si>
    <t>correction</t>
  </si>
  <si>
    <t>hbs</t>
  </si>
  <si>
    <t>newage</t>
  </si>
  <si>
    <t>saving rate</t>
  </si>
  <si>
    <t>saving rate (monertary net income)</t>
  </si>
  <si>
    <t>saving rate (net income)</t>
  </si>
  <si>
    <t>energy</t>
  </si>
  <si>
    <t>Energy share</t>
  </si>
  <si>
    <t>STRUCTURE</t>
  </si>
  <si>
    <t>Statistics</t>
  </si>
  <si>
    <t>:</t>
  </si>
  <si>
    <t>United Kingdom</t>
  </si>
  <si>
    <t>Sweden</t>
  </si>
  <si>
    <t>Finland</t>
  </si>
  <si>
    <t>Slovakia</t>
  </si>
  <si>
    <t>Slovenia</t>
  </si>
  <si>
    <t>Romania</t>
  </si>
  <si>
    <t>Portugal</t>
  </si>
  <si>
    <t>Poland</t>
  </si>
  <si>
    <t>Austria</t>
  </si>
  <si>
    <t>Malta</t>
  </si>
  <si>
    <t>Hungary</t>
  </si>
  <si>
    <t>Luxembourg</t>
  </si>
  <si>
    <t>Lithuania</t>
  </si>
  <si>
    <t>Latvia</t>
  </si>
  <si>
    <t>Cyprus</t>
  </si>
  <si>
    <t>Italy</t>
  </si>
  <si>
    <t>Croatia</t>
  </si>
  <si>
    <t>France</t>
  </si>
  <si>
    <t>Spain</t>
  </si>
  <si>
    <t>Greece</t>
  </si>
  <si>
    <t>Ireland</t>
  </si>
  <si>
    <t>Estonia</t>
  </si>
  <si>
    <t>Germany (until 1990 former territory of the FRG)</t>
  </si>
  <si>
    <t>Denmark</t>
  </si>
  <si>
    <t>Czechia</t>
  </si>
  <si>
    <t>Bulgaria</t>
  </si>
  <si>
    <t>Belgium</t>
  </si>
  <si>
    <t>Fifth quintile</t>
  </si>
  <si>
    <t>Fourth quintile</t>
  </si>
  <si>
    <t>Third quintile</t>
  </si>
  <si>
    <t>Second quintile</t>
  </si>
  <si>
    <t>First quintile</t>
  </si>
  <si>
    <t>GEO/QUANTILE</t>
  </si>
  <si>
    <t>Percentage of disposable income</t>
  </si>
  <si>
    <t>UNIT</t>
  </si>
  <si>
    <t>2010</t>
  </si>
  <si>
    <t>TIME</t>
  </si>
  <si>
    <t>Eurostat - Experimental statistics</t>
  </si>
  <si>
    <t>Source of data</t>
  </si>
  <si>
    <t>Extracted on</t>
  </si>
  <si>
    <t>Last update</t>
  </si>
  <si>
    <t>Aggregate propensity to consume by income quintile - experimental statistics [icw_sr_10]</t>
  </si>
  <si>
    <t>min diff</t>
  </si>
  <si>
    <t>max diff</t>
  </si>
  <si>
    <t>tax rate</t>
  </si>
  <si>
    <t>share</t>
  </si>
  <si>
    <t>share 045</t>
  </si>
  <si>
    <t>share with transport fuels</t>
  </si>
  <si>
    <t>HBS, share in consumption</t>
  </si>
  <si>
    <t>045</t>
  </si>
  <si>
    <t>GTAP, share in consumption</t>
  </si>
  <si>
    <t>Total energies and fuels</t>
  </si>
  <si>
    <t>total energies and fuels</t>
  </si>
  <si>
    <t>ele, gas, col</t>
  </si>
  <si>
    <t>D1/D10</t>
  </si>
  <si>
    <t>Taxes Revenue from Government</t>
  </si>
  <si>
    <t>Taxes on Income</t>
  </si>
  <si>
    <t>Savings</t>
  </si>
  <si>
    <t>Household Consumption</t>
  </si>
  <si>
    <t>Type</t>
  </si>
  <si>
    <t>Government payment to households</t>
  </si>
  <si>
    <t>Taxes revenue from Income</t>
  </si>
  <si>
    <t>Taxes revenue from Production and Consumption</t>
  </si>
  <si>
    <t>Accounting balance</t>
  </si>
  <si>
    <t>Government consumption</t>
  </si>
  <si>
    <t>EUR_HJ01</t>
  </si>
  <si>
    <t>EUR_HJ02</t>
  </si>
  <si>
    <t>EUR_HJ03</t>
  </si>
  <si>
    <t>EUR_HJ04</t>
  </si>
  <si>
    <t>EUR_HJ05</t>
  </si>
  <si>
    <t>EUR_HJ06</t>
  </si>
  <si>
    <t>EUR_HJ07</t>
  </si>
  <si>
    <t>EUR_HJ08</t>
  </si>
  <si>
    <t>EUR_HJ09</t>
  </si>
  <si>
    <t>EUR_HJ10</t>
  </si>
  <si>
    <t>EUR_HJ11</t>
  </si>
  <si>
    <t>EUR_HJ12</t>
  </si>
  <si>
    <t>EUR_HJ90</t>
  </si>
  <si>
    <t>HB051</t>
  </si>
  <si>
    <t>HB052</t>
  </si>
  <si>
    <t>HB053</t>
  </si>
  <si>
    <t>HB054</t>
  </si>
  <si>
    <t>HB055</t>
  </si>
  <si>
    <t>HB056</t>
  </si>
  <si>
    <t>HB057</t>
  </si>
  <si>
    <t>HB061</t>
  </si>
  <si>
    <t>HB074</t>
  </si>
  <si>
    <t>HB0761</t>
  </si>
  <si>
    <t>HB0762</t>
  </si>
  <si>
    <t>HC23</t>
  </si>
  <si>
    <t>HQ021</t>
  </si>
  <si>
    <t>HQ0111</t>
  </si>
  <si>
    <t>HQ0112</t>
  </si>
  <si>
    <t>HQ0113</t>
  </si>
  <si>
    <t>HQ0115</t>
  </si>
  <si>
    <t>HQ0116</t>
  </si>
  <si>
    <t>HQ0117</t>
  </si>
  <si>
    <t>HQ0118</t>
  </si>
  <si>
    <t>HQ0119</t>
  </si>
  <si>
    <t>HQ0121</t>
  </si>
  <si>
    <t>HQ0122</t>
  </si>
  <si>
    <t>HQ0211</t>
  </si>
  <si>
    <t>HQ0212</t>
  </si>
  <si>
    <t>HQ0213</t>
  </si>
  <si>
    <t>HQ01111</t>
  </si>
  <si>
    <t>HQ01112</t>
  </si>
  <si>
    <t>HQ01113</t>
  </si>
  <si>
    <t>HQ01114</t>
  </si>
  <si>
    <t>HQ01115</t>
  </si>
  <si>
    <t>HQ01116</t>
  </si>
  <si>
    <t>HQ01121</t>
  </si>
  <si>
    <t>HQ01122</t>
  </si>
  <si>
    <t>HQ01123</t>
  </si>
  <si>
    <t>HQ01124</t>
  </si>
  <si>
    <t>HQ01125</t>
  </si>
  <si>
    <t>HQ01126</t>
  </si>
  <si>
    <t>HQ01127</t>
  </si>
  <si>
    <t>HQ01131</t>
  </si>
  <si>
    <t>HQ01132</t>
  </si>
  <si>
    <t>HQ01133</t>
  </si>
  <si>
    <t>HQ01134</t>
  </si>
  <si>
    <t>HQ01141</t>
  </si>
  <si>
    <t>HQ01142</t>
  </si>
  <si>
    <t>HQ01143</t>
  </si>
  <si>
    <t>HQ01144</t>
  </si>
  <si>
    <t>HQ01145</t>
  </si>
  <si>
    <t>HQ01146</t>
  </si>
  <si>
    <t>HQ01147</t>
  </si>
  <si>
    <t>HQ01151</t>
  </si>
  <si>
    <t>HQ01152</t>
  </si>
  <si>
    <t>HQ01153</t>
  </si>
  <si>
    <t>HQ01154</t>
  </si>
  <si>
    <t>HQ01155</t>
  </si>
  <si>
    <t>HQ01161</t>
  </si>
  <si>
    <t>HQ01162</t>
  </si>
  <si>
    <t>HQ01163</t>
  </si>
  <si>
    <t>HQ01164</t>
  </si>
  <si>
    <t>HQ01165</t>
  </si>
  <si>
    <t>HQ01166</t>
  </si>
  <si>
    <t>HQ01167</t>
  </si>
  <si>
    <t>HQ01168</t>
  </si>
  <si>
    <t>HQ01169</t>
  </si>
  <si>
    <t>HQ01171</t>
  </si>
  <si>
    <t>HQ01172</t>
  </si>
  <si>
    <t>HQ01173</t>
  </si>
  <si>
    <t>HQ01174</t>
  </si>
  <si>
    <t>HQ01175</t>
  </si>
  <si>
    <t>HQ01176</t>
  </si>
  <si>
    <t>HQ01177</t>
  </si>
  <si>
    <t>HQ01178</t>
  </si>
  <si>
    <t>HQ01181</t>
  </si>
  <si>
    <t>HQ01182</t>
  </si>
  <si>
    <t>HQ01183</t>
  </si>
  <si>
    <t>HQ01184</t>
  </si>
  <si>
    <t>HQ01185</t>
  </si>
  <si>
    <t>HQ01186</t>
  </si>
  <si>
    <t>HQ01191</t>
  </si>
  <si>
    <t>HQ01192</t>
  </si>
  <si>
    <t>HQ01193</t>
  </si>
  <si>
    <t>HQ01194</t>
  </si>
  <si>
    <t>HQ01211</t>
  </si>
  <si>
    <t>HQ01212</t>
  </si>
  <si>
    <t>HQ01213</t>
  </si>
  <si>
    <t>HQ01221</t>
  </si>
  <si>
    <t>HQ01222</t>
  </si>
  <si>
    <t>HQ01223</t>
  </si>
  <si>
    <t>HQ01224</t>
  </si>
  <si>
    <t>HQ02121</t>
  </si>
  <si>
    <t>HQ02122</t>
  </si>
  <si>
    <t>HQ011121</t>
  </si>
  <si>
    <t>HQ011122</t>
  </si>
  <si>
    <t>HQ011161</t>
  </si>
  <si>
    <t>HQ011162</t>
  </si>
  <si>
    <t>HQ011311</t>
  </si>
  <si>
    <t>HQ011312</t>
  </si>
  <si>
    <t>HQ011331</t>
  </si>
  <si>
    <t>HQ011332</t>
  </si>
  <si>
    <t>HQ011341</t>
  </si>
  <si>
    <t>HQ011342</t>
  </si>
  <si>
    <t>HQ011451</t>
  </si>
  <si>
    <t>HQ011452</t>
  </si>
  <si>
    <t>HB075</t>
  </si>
  <si>
    <t>HC24</t>
  </si>
  <si>
    <t>HA10</t>
  </si>
  <si>
    <t>BG</t>
  </si>
  <si>
    <t>DK</t>
  </si>
  <si>
    <t>PL</t>
  </si>
  <si>
    <t>ES</t>
  </si>
  <si>
    <t>IT</t>
  </si>
  <si>
    <t>FR</t>
  </si>
  <si>
    <t>BE</t>
  </si>
  <si>
    <t>UK</t>
  </si>
  <si>
    <t>bnl</t>
  </si>
  <si>
    <t>eun</t>
  </si>
  <si>
    <t>Country/region</t>
  </si>
  <si>
    <t>Indicator</t>
  </si>
  <si>
    <t>Country/Region:</t>
  </si>
  <si>
    <t>deu</t>
  </si>
  <si>
    <t>Prospensity to consume (share of disposable income)</t>
  </si>
  <si>
    <t>DE99</t>
  </si>
  <si>
    <t>DE95</t>
  </si>
  <si>
    <t>PL95</t>
  </si>
  <si>
    <t>PL99</t>
  </si>
  <si>
    <t>UK95</t>
  </si>
  <si>
    <t>UK99</t>
  </si>
  <si>
    <t>BNL95</t>
  </si>
  <si>
    <t>BNL99</t>
  </si>
  <si>
    <t>Epo95</t>
  </si>
  <si>
    <t>Epo99</t>
  </si>
  <si>
    <t>EUN95</t>
  </si>
  <si>
    <t>EUN99</t>
  </si>
  <si>
    <t>EUS95</t>
  </si>
  <si>
    <t>EUS99</t>
  </si>
  <si>
    <t>FR95</t>
  </si>
  <si>
    <t>FR99</t>
  </si>
  <si>
    <t>Calculated from HBS data:</t>
  </si>
  <si>
    <t>fra*</t>
  </si>
  <si>
    <t>ita*</t>
  </si>
  <si>
    <t>pol*</t>
  </si>
  <si>
    <t>uki*</t>
  </si>
  <si>
    <t>ITALY (taken from the results of calculations)</t>
  </si>
  <si>
    <t>DEU*</t>
  </si>
  <si>
    <t>Take into account difference in total shares? (1- yes, 0 - no)</t>
  </si>
  <si>
    <t>eus</t>
  </si>
  <si>
    <t>region</t>
  </si>
  <si>
    <t>category</t>
  </si>
  <si>
    <t>sector</t>
  </si>
  <si>
    <t>value</t>
  </si>
  <si>
    <t>eus , RAS 10.04.2019 15:38:10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</si>
</sst>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64" formatCode="0.000000"/>
    <numFmt numFmtId="165" formatCode="0.0"/>
    <numFmt numFmtId="166" formatCode="0.000"/>
    <numFmt numFmtId="167" formatCode="0.0%"/>
    <numFmt numFmtId="168" formatCode="#,##0.0"/>
    <numFmt numFmtId="169" formatCode="dd\.mm\.yy"/>
    <numFmt numFmtId="170" formatCode="0.0000000"/>
    <numFmt numFmtId="171" formatCode="yyyy/mm/dd\ hh:mm:ss.0"/>
    <numFmt numFmtId="172" formatCode="0.0000"/>
  </numFmts>
  <fonts count="28">
    <font>
      <sz val="11"/>
      <color theme="1"/>
      <name val="Calibri"/>
      <family val="2"/>
      <charset val="186"/>
      <scheme val="minor"/>
    </font>
    <font>
      <sz val="11"/>
      <color rgb="FF006100"/>
      <name val="Calibri"/>
      <family val="2"/>
      <charset val="186"/>
      <scheme val="minor"/>
    </font>
    <font>
      <sz val="11"/>
      <color rgb="FF9C0006"/>
      <name val="Calibri"/>
      <family val="2"/>
      <charset val="186"/>
      <scheme val="minor"/>
    </font>
    <font>
      <sz val="11"/>
      <color rgb="FF9C5700"/>
      <name val="Calibri"/>
      <family val="2"/>
      <charset val="186"/>
      <scheme val="minor"/>
    </font>
    <font>
      <b/>
      <sz val="11"/>
      <color theme="1"/>
      <name val="Calibri"/>
      <family val="2"/>
      <charset val="186"/>
      <scheme val="minor"/>
    </font>
    <font>
      <sz val="11"/>
      <color theme="1"/>
      <name val="Calibri"/>
      <family val="2"/>
      <scheme val="minor"/>
    </font>
    <font>
      <sz val="10"/>
      <name val="Arial"/>
      <family val="2"/>
    </font>
    <font>
      <b/>
      <sz val="11"/>
      <color theme="1"/>
      <name val="Calibri"/>
      <family val="2"/>
      <scheme val="minor"/>
    </font>
    <font>
      <sz val="10"/>
      <color indexed="8"/>
      <name val="SansSerif"/>
    </font>
    <font>
      <sz val="8"/>
      <color indexed="8"/>
      <name val="SegoeUI"/>
    </font>
    <font>
      <b/>
      <sz val="8"/>
      <color indexed="8"/>
      <name val="SegoeUI"/>
    </font>
    <font>
      <sz val="11"/>
      <color rgb="FF3F3F76"/>
      <name val="Calibri"/>
      <family val="2"/>
      <charset val="186"/>
      <scheme val="minor"/>
    </font>
    <font>
      <b/>
      <sz val="11"/>
      <color rgb="FF3F3F76"/>
      <name val="Calibri"/>
      <family val="2"/>
      <scheme val="minor"/>
    </font>
    <font>
      <sz val="11"/>
      <color rgb="FF000000"/>
      <name val="Calibri"/>
      <family val="2"/>
    </font>
    <font>
      <sz val="11"/>
      <color rgb="FFFF0000"/>
      <name val="Calibri"/>
      <family val="2"/>
      <charset val="186"/>
      <scheme val="minor"/>
    </font>
    <font>
      <b/>
      <sz val="11"/>
      <color rgb="FF3F3F3F"/>
      <name val="Calibri"/>
      <family val="2"/>
      <charset val="186"/>
      <scheme val="minor"/>
    </font>
    <font>
      <sz val="10"/>
      <color theme="1"/>
      <name val="Arial"/>
      <family val="2"/>
    </font>
    <font>
      <sz val="11"/>
      <color theme="1"/>
      <name val="Calibri"/>
      <family val="2"/>
      <charset val="186"/>
      <scheme val="minor"/>
    </font>
    <font>
      <sz val="11"/>
      <name val="Arial"/>
      <family val="2"/>
    </font>
    <font>
      <i/>
      <sz val="11"/>
      <color theme="1"/>
      <name val="Calibri"/>
      <family val="2"/>
      <scheme val="minor"/>
    </font>
    <font>
      <b/>
      <sz val="20"/>
      <color rgb="FF3F3F76"/>
      <name val="Calibri"/>
      <family val="2"/>
      <scheme val="minor"/>
    </font>
    <font>
      <b/>
      <sz val="11"/>
      <name val="Arial"/>
      <family val="2"/>
    </font>
    <font>
      <b/>
      <sz val="10"/>
      <name val="Arial"/>
      <family val="2"/>
    </font>
    <font>
      <b/>
      <i/>
      <sz val="11"/>
      <name val="Arial"/>
      <family val="2"/>
    </font>
    <font>
      <i/>
      <sz val="11"/>
      <name val="Arial"/>
      <family val="2"/>
    </font>
    <font>
      <sz val="11"/>
      <name val="Arial"/>
      <family val="2"/>
      <charset val="186"/>
    </font>
    <font>
      <sz val="10"/>
      <name val="Arial"/>
      <family val="2"/>
      <charset val="186"/>
    </font>
    <font>
      <b/>
      <i/>
      <sz val="10"/>
      <name val="Arial"/>
      <family val="2"/>
    </font>
  </fonts>
  <fills count="1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theme="0"/>
        <bgColor indexed="64"/>
      </patternFill>
    </fill>
    <fill>
      <patternFill patternType="solid">
        <fgColor indexed="22"/>
        <bgColor indexed="64"/>
      </patternFill>
    </fill>
    <fill>
      <patternFill patternType="solid">
        <fgColor rgb="FFFFFF00"/>
        <bgColor indexed="64"/>
      </patternFill>
    </fill>
    <fill>
      <patternFill patternType="solid">
        <fgColor rgb="FFFFCC99"/>
      </patternFill>
    </fill>
    <fill>
      <patternFill patternType="solid">
        <fgColor rgb="FFF2F2F2"/>
      </patternFill>
    </fill>
    <fill>
      <patternFill patternType="solid">
        <fgColor theme="9" tint="0.79998168889431442"/>
        <bgColor indexed="64"/>
      </patternFill>
    </fill>
    <fill>
      <patternFill patternType="solid">
        <fgColor indexed="44"/>
        <bgColor indexed="64"/>
      </patternFill>
    </fill>
    <fill>
      <patternFill patternType="solid">
        <fgColor rgb="FF92D050"/>
        <bgColor indexed="64"/>
      </patternFill>
    </fill>
  </fills>
  <borders count="20">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3F3F3F"/>
      </left>
      <right style="thin">
        <color rgb="FF3F3F3F"/>
      </right>
      <top style="thin">
        <color rgb="FF3F3F3F"/>
      </top>
      <bottom style="thin">
        <color rgb="FF3F3F3F"/>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style="medium">
        <color rgb="FF92D050"/>
      </left>
      <right style="medium">
        <color rgb="FF92D050"/>
      </right>
      <top style="medium">
        <color rgb="FF92D050"/>
      </top>
      <bottom style="medium">
        <color rgb="FF92D050"/>
      </bottom>
      <diagonal/>
    </border>
  </borders>
  <cellStyleXfs count="12">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0" applyNumberFormat="0" applyBorder="0" applyAlignment="0" applyProtection="0"/>
    <xf numFmtId="0" fontId="5" fillId="0" borderId="0"/>
    <xf numFmtId="0" fontId="6" fillId="0" borderId="0"/>
    <xf numFmtId="0" fontId="11" fillId="8" borderId="3" applyNumberFormat="0" applyAlignment="0" applyProtection="0"/>
    <xf numFmtId="0" fontId="15" fillId="9" borderId="13" applyNumberFormat="0" applyAlignment="0" applyProtection="0"/>
    <xf numFmtId="0" fontId="16" fillId="0" borderId="0"/>
    <xf numFmtId="9" fontId="17" fillId="0" borderId="0" applyFont="0" applyFill="0" applyBorder="0" applyAlignment="0" applyProtection="0"/>
    <xf numFmtId="0" fontId="18" fillId="0" borderId="0"/>
    <xf numFmtId="0" fontId="16" fillId="0" borderId="0"/>
  </cellStyleXfs>
  <cellXfs count="127">
    <xf numFmtId="0" fontId="0" fillId="0" borderId="0" xfId="0"/>
    <xf numFmtId="0" fontId="0" fillId="0" borderId="0" xfId="0" applyAlignment="1">
      <alignment wrapText="1"/>
    </xf>
    <xf numFmtId="0" fontId="0" fillId="0" borderId="0" xfId="0" applyAlignment="1">
      <alignment textRotation="90" wrapText="1"/>
    </xf>
    <xf numFmtId="0" fontId="0" fillId="0" borderId="0" xfId="0" applyAlignment="1">
      <alignment textRotation="90"/>
    </xf>
    <xf numFmtId="0" fontId="0" fillId="0" borderId="0" xfId="0" applyAlignment="1">
      <alignment vertical="center"/>
    </xf>
    <xf numFmtId="0" fontId="4" fillId="0" borderId="0" xfId="0" applyFont="1"/>
    <xf numFmtId="0" fontId="3" fillId="4" borderId="0" xfId="3"/>
    <xf numFmtId="0" fontId="5" fillId="5" borderId="0" xfId="4" applyFill="1"/>
    <xf numFmtId="0" fontId="5" fillId="5" borderId="0" xfId="4" applyFill="1" applyAlignment="1">
      <alignment horizontal="left"/>
    </xf>
    <xf numFmtId="2" fontId="6" fillId="5" borderId="0" xfId="5" applyNumberFormat="1" applyFill="1" applyAlignment="1">
      <alignment horizontal="center"/>
    </xf>
    <xf numFmtId="0" fontId="5" fillId="5" borderId="0" xfId="4" applyFill="1" applyAlignment="1">
      <alignment horizontal="center"/>
    </xf>
    <xf numFmtId="0" fontId="5" fillId="5" borderId="0" xfId="4" applyFill="1" applyAlignment="1">
      <alignment wrapText="1"/>
    </xf>
    <xf numFmtId="0" fontId="7" fillId="5" borderId="0" xfId="4" applyFont="1" applyFill="1" applyAlignment="1">
      <alignment horizontal="center" wrapText="1"/>
    </xf>
    <xf numFmtId="0" fontId="7" fillId="5" borderId="0" xfId="4" applyFont="1" applyFill="1"/>
    <xf numFmtId="0" fontId="5" fillId="5" borderId="0" xfId="4" applyFill="1" applyAlignment="1">
      <alignment horizontal="right"/>
    </xf>
    <xf numFmtId="0" fontId="1" fillId="2" borderId="0" xfId="1"/>
    <xf numFmtId="11" fontId="1" fillId="2" borderId="0" xfId="1" applyNumberFormat="1"/>
    <xf numFmtId="0" fontId="6" fillId="0" borderId="0" xfId="5"/>
    <xf numFmtId="0" fontId="8" fillId="0" borderId="0" xfId="5" applyFont="1" applyAlignment="1">
      <alignment horizontal="left" vertical="top" wrapText="1"/>
    </xf>
    <xf numFmtId="0" fontId="9" fillId="0" borderId="1" xfId="5" applyFont="1" applyBorder="1" applyAlignment="1">
      <alignment horizontal="left" vertical="top" wrapText="1"/>
    </xf>
    <xf numFmtId="0" fontId="10" fillId="6" borderId="2" xfId="5" applyFont="1" applyFill="1" applyBorder="1" applyAlignment="1">
      <alignment horizontal="center" vertical="center" wrapText="1"/>
    </xf>
    <xf numFmtId="0" fontId="0" fillId="7" borderId="0" xfId="0" applyFill="1"/>
    <xf numFmtId="0" fontId="7" fillId="0" borderId="0" xfId="0" applyFont="1"/>
    <xf numFmtId="0" fontId="0" fillId="0" borderId="4" xfId="0" applyBorder="1"/>
    <xf numFmtId="0" fontId="11" fillId="8" borderId="3" xfId="6"/>
    <xf numFmtId="0" fontId="12" fillId="8" borderId="3" xfId="6" applyFont="1"/>
    <xf numFmtId="0" fontId="5" fillId="0" borderId="0" xfId="4"/>
    <xf numFmtId="11" fontId="5" fillId="0" borderId="0" xfId="4" applyNumberFormat="1"/>
    <xf numFmtId="0" fontId="0" fillId="0" borderId="0" xfId="0" applyAlignment="1">
      <alignment horizontal="right"/>
    </xf>
    <xf numFmtId="0" fontId="2" fillId="3" borderId="4" xfId="2" applyBorder="1"/>
    <xf numFmtId="0" fontId="0" fillId="7" borderId="4" xfId="0" applyFill="1"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2" fillId="3" borderId="11" xfId="2" applyBorder="1"/>
    <xf numFmtId="0" fontId="0" fillId="0" borderId="12" xfId="0" applyBorder="1"/>
    <xf numFmtId="0" fontId="14" fillId="0" borderId="0" xfId="0" applyFont="1"/>
    <xf numFmtId="0" fontId="7" fillId="0" borderId="0" xfId="4" applyFont="1"/>
    <xf numFmtId="164" fontId="5" fillId="0" borderId="0" xfId="4" applyNumberFormat="1"/>
    <xf numFmtId="0" fontId="15" fillId="9" borderId="13" xfId="7"/>
    <xf numFmtId="1" fontId="0" fillId="0" borderId="0" xfId="0" applyNumberFormat="1"/>
    <xf numFmtId="1" fontId="7" fillId="0" borderId="0" xfId="0" applyNumberFormat="1" applyFont="1"/>
    <xf numFmtId="0" fontId="0" fillId="0" borderId="4" xfId="8" applyFont="1" applyBorder="1"/>
    <xf numFmtId="166" fontId="0" fillId="0" borderId="4" xfId="0" applyNumberFormat="1" applyBorder="1"/>
    <xf numFmtId="0" fontId="0" fillId="0" borderId="4" xfId="8" applyFont="1" applyBorder="1" applyAlignment="1">
      <alignment wrapText="1"/>
    </xf>
    <xf numFmtId="0" fontId="0" fillId="0" borderId="4" xfId="0" applyBorder="1" applyAlignment="1">
      <alignment wrapText="1"/>
    </xf>
    <xf numFmtId="1" fontId="0" fillId="0" borderId="4" xfId="0" applyNumberFormat="1" applyBorder="1"/>
    <xf numFmtId="0" fontId="0" fillId="0" borderId="15" xfId="0" applyBorder="1"/>
    <xf numFmtId="0" fontId="0" fillId="0" borderId="15" xfId="8" applyFont="1" applyBorder="1"/>
    <xf numFmtId="166" fontId="0" fillId="0" borderId="15" xfId="0" applyNumberFormat="1" applyBorder="1"/>
    <xf numFmtId="166" fontId="7" fillId="0" borderId="4" xfId="0" applyNumberFormat="1" applyFont="1" applyBorder="1"/>
    <xf numFmtId="166" fontId="0" fillId="0" borderId="0" xfId="0" applyNumberFormat="1"/>
    <xf numFmtId="0" fontId="5" fillId="0" borderId="0" xfId="0" applyFont="1"/>
    <xf numFmtId="165" fontId="0" fillId="0" borderId="0" xfId="0" applyNumberFormat="1"/>
    <xf numFmtId="165" fontId="7" fillId="0" borderId="0" xfId="0" applyNumberFormat="1" applyFont="1"/>
    <xf numFmtId="165" fontId="5" fillId="0" borderId="0" xfId="0" applyNumberFormat="1" applyFont="1"/>
    <xf numFmtId="0" fontId="0" fillId="10" borderId="4" xfId="0" applyFill="1" applyBorder="1"/>
    <xf numFmtId="0" fontId="7" fillId="10" borderId="4" xfId="0" applyFont="1" applyFill="1" applyBorder="1"/>
    <xf numFmtId="166" fontId="0" fillId="10" borderId="4" xfId="0" applyNumberFormat="1" applyFill="1" applyBorder="1"/>
    <xf numFmtId="166" fontId="7" fillId="10" borderId="4" xfId="0" applyNumberFormat="1" applyFont="1" applyFill="1" applyBorder="1"/>
    <xf numFmtId="166" fontId="11" fillId="8" borderId="4" xfId="6" applyNumberFormat="1" applyBorder="1"/>
    <xf numFmtId="0" fontId="15" fillId="9" borderId="4" xfId="7" applyBorder="1"/>
    <xf numFmtId="166" fontId="11" fillId="7" borderId="4" xfId="6" applyNumberFormat="1" applyFill="1" applyBorder="1"/>
    <xf numFmtId="166" fontId="2" fillId="3" borderId="4" xfId="2" applyNumberFormat="1" applyBorder="1"/>
    <xf numFmtId="0" fontId="11" fillId="8" borderId="4" xfId="6" applyBorder="1"/>
    <xf numFmtId="0" fontId="5" fillId="0" borderId="4" xfId="4" applyBorder="1"/>
    <xf numFmtId="0" fontId="7" fillId="0" borderId="4" xfId="8" applyFont="1" applyBorder="1" applyAlignment="1">
      <alignment wrapText="1"/>
    </xf>
    <xf numFmtId="167" fontId="0" fillId="0" borderId="0" xfId="9" applyNumberFormat="1" applyFont="1"/>
    <xf numFmtId="0" fontId="18" fillId="0" borderId="0" xfId="10"/>
    <xf numFmtId="0" fontId="6" fillId="0" borderId="0" xfId="10" applyFont="1"/>
    <xf numFmtId="168" fontId="6" fillId="0" borderId="2" xfId="10" applyNumberFormat="1" applyFont="1" applyBorder="1"/>
    <xf numFmtId="0" fontId="6" fillId="11" borderId="2" xfId="10" applyFont="1" applyFill="1" applyBorder="1"/>
    <xf numFmtId="3" fontId="6" fillId="0" borderId="2" xfId="10" applyNumberFormat="1" applyFont="1" applyBorder="1"/>
    <xf numFmtId="0" fontId="6" fillId="0" borderId="2" xfId="10" applyFont="1" applyBorder="1"/>
    <xf numFmtId="169" fontId="6" fillId="0" borderId="0" xfId="10" applyNumberFormat="1" applyFont="1"/>
    <xf numFmtId="2" fontId="0" fillId="0" borderId="0" xfId="0" applyNumberFormat="1"/>
    <xf numFmtId="2" fontId="7" fillId="0" borderId="0" xfId="0" applyNumberFormat="1" applyFont="1"/>
    <xf numFmtId="0" fontId="19" fillId="0" borderId="0" xfId="0" applyFont="1"/>
    <xf numFmtId="0" fontId="0" fillId="0" borderId="0" xfId="0" quotePrefix="1" applyAlignment="1">
      <alignment textRotation="90" wrapText="1"/>
    </xf>
    <xf numFmtId="166" fontId="19" fillId="0" borderId="0" xfId="0" applyNumberFormat="1" applyFont="1"/>
    <xf numFmtId="0" fontId="7" fillId="0" borderId="0" xfId="0" applyFont="1" applyAlignment="1">
      <alignment textRotation="90" wrapText="1"/>
    </xf>
    <xf numFmtId="166" fontId="7" fillId="0" borderId="0" xfId="0" applyNumberFormat="1" applyFont="1"/>
    <xf numFmtId="166" fontId="5" fillId="0" borderId="0" xfId="0" applyNumberFormat="1" applyFont="1"/>
    <xf numFmtId="170" fontId="5" fillId="0" borderId="0" xfId="4" applyNumberFormat="1"/>
    <xf numFmtId="0" fontId="16" fillId="0" borderId="0" xfId="11"/>
    <xf numFmtId="171" fontId="0" fillId="0" borderId="0" xfId="0" applyNumberFormat="1"/>
    <xf numFmtId="0" fontId="0" fillId="0" borderId="0" xfId="0" applyAlignment="1">
      <alignment shrinkToFit="1"/>
    </xf>
    <xf numFmtId="165" fontId="15" fillId="9" borderId="13" xfId="7" applyNumberFormat="1"/>
    <xf numFmtId="0" fontId="20" fillId="8" borderId="3" xfId="6" applyFont="1"/>
    <xf numFmtId="0" fontId="0" fillId="0" borderId="16" xfId="0" applyBorder="1"/>
    <xf numFmtId="0" fontId="11" fillId="8" borderId="17" xfId="6" applyBorder="1"/>
    <xf numFmtId="0" fontId="11" fillId="8" borderId="18" xfId="6" applyBorder="1"/>
    <xf numFmtId="0" fontId="11" fillId="8" borderId="19" xfId="6" applyBorder="1"/>
    <xf numFmtId="168" fontId="6" fillId="0" borderId="0" xfId="10" applyNumberFormat="1" applyFont="1" applyBorder="1"/>
    <xf numFmtId="0" fontId="21" fillId="0" borderId="0" xfId="10" applyFont="1"/>
    <xf numFmtId="168" fontId="22" fillId="0" borderId="0" xfId="10" applyNumberFormat="1" applyFont="1" applyBorder="1"/>
    <xf numFmtId="0" fontId="4" fillId="0" borderId="0" xfId="0" applyFont="1" applyAlignment="1">
      <alignment wrapText="1"/>
    </xf>
    <xf numFmtId="0" fontId="23" fillId="0" borderId="0" xfId="10" applyFont="1"/>
    <xf numFmtId="0" fontId="24" fillId="0" borderId="0" xfId="10" applyFont="1"/>
    <xf numFmtId="3" fontId="18" fillId="0" borderId="0" xfId="10" applyNumberFormat="1"/>
    <xf numFmtId="0" fontId="18" fillId="0" borderId="0" xfId="10" applyNumberFormat="1"/>
    <xf numFmtId="168" fontId="18" fillId="0" borderId="0" xfId="10" applyNumberFormat="1"/>
    <xf numFmtId="168" fontId="24" fillId="0" borderId="0" xfId="10" applyNumberFormat="1" applyFont="1"/>
    <xf numFmtId="3" fontId="24" fillId="0" borderId="0" xfId="10" applyNumberFormat="1" applyFont="1"/>
    <xf numFmtId="0" fontId="25" fillId="0" borderId="0" xfId="10" applyFont="1"/>
    <xf numFmtId="168" fontId="26" fillId="0" borderId="0" xfId="10" applyNumberFormat="1" applyFont="1" applyBorder="1"/>
    <xf numFmtId="0" fontId="26" fillId="0" borderId="0" xfId="10" applyFont="1"/>
    <xf numFmtId="168" fontId="27" fillId="0" borderId="0" xfId="10" applyNumberFormat="1" applyFont="1" applyBorder="1"/>
    <xf numFmtId="0" fontId="21" fillId="12" borderId="0" xfId="10" applyFont="1" applyFill="1"/>
    <xf numFmtId="168" fontId="27" fillId="12" borderId="0" xfId="10" applyNumberFormat="1" applyFont="1" applyFill="1" applyBorder="1"/>
    <xf numFmtId="168" fontId="22" fillId="12" borderId="0" xfId="10" applyNumberFormat="1" applyFont="1" applyFill="1" applyBorder="1"/>
    <xf numFmtId="168" fontId="22" fillId="10" borderId="0" xfId="10" applyNumberFormat="1" applyFont="1" applyFill="1" applyBorder="1"/>
    <xf numFmtId="0" fontId="21" fillId="10" borderId="0" xfId="10" applyFont="1" applyFill="1"/>
    <xf numFmtId="0" fontId="4" fillId="12" borderId="0" xfId="0" applyFont="1" applyFill="1" applyAlignment="1">
      <alignment wrapText="1"/>
    </xf>
    <xf numFmtId="168" fontId="6" fillId="10" borderId="0" xfId="10" applyNumberFormat="1" applyFont="1" applyFill="1" applyBorder="1"/>
    <xf numFmtId="0" fontId="2" fillId="3" borderId="0" xfId="2"/>
    <xf numFmtId="168" fontId="2" fillId="3" borderId="0" xfId="2" applyNumberFormat="1"/>
    <xf numFmtId="11" fontId="0" fillId="0" borderId="0" xfId="0" applyNumberFormat="1"/>
    <xf numFmtId="172" fontId="0" fillId="0" borderId="4" xfId="0" applyNumberFormat="1" applyBorder="1"/>
    <xf numFmtId="0" fontId="7" fillId="5" borderId="0" xfId="4" applyFont="1" applyFill="1" applyAlignment="1">
      <alignment horizontal="center" vertical="top" wrapText="1"/>
    </xf>
    <xf numFmtId="0" fontId="10" fillId="0" borderId="0" xfId="5" applyFont="1" applyAlignment="1">
      <alignment horizontal="left" vertical="top" wrapText="1"/>
    </xf>
    <xf numFmtId="0" fontId="9" fillId="0" borderId="0" xfId="5" applyFont="1" applyAlignment="1">
      <alignment horizontal="left" vertical="top" wrapText="1"/>
    </xf>
    <xf numFmtId="0" fontId="5" fillId="0" borderId="14" xfId="4" applyBorder="1" applyAlignment="1">
      <alignment horizontal="center"/>
    </xf>
  </cellXfs>
  <cellStyles count="12">
    <cellStyle name="Ausgabe" xfId="7" builtinId="21"/>
    <cellStyle name="Eingabe" xfId="6" builtinId="20"/>
    <cellStyle name="Gut" xfId="1" builtinId="26"/>
    <cellStyle name="Įprastas 3" xfId="8"/>
    <cellStyle name="Neutral" xfId="3" builtinId="28"/>
    <cellStyle name="Normal 2" xfId="4"/>
    <cellStyle name="Normal 2 2" xfId="5"/>
    <cellStyle name="Normal 3" xfId="10"/>
    <cellStyle name="Normal 4" xfId="11"/>
    <cellStyle name="Prozent" xfId="9" builtinId="5"/>
    <cellStyle name="Schlecht" xfId="2" builtinId="27"/>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600075</xdr:colOff>
          <xdr:row>30</xdr:row>
          <xdr:rowOff>19050</xdr:rowOff>
        </xdr:from>
        <xdr:to>
          <xdr:col>21</xdr:col>
          <xdr:colOff>0</xdr:colOff>
          <xdr:row>32</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RAS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219075</xdr:colOff>
          <xdr:row>0</xdr:row>
          <xdr:rowOff>57150</xdr:rowOff>
        </xdr:from>
        <xdr:to>
          <xdr:col>5</xdr:col>
          <xdr:colOff>19050</xdr:colOff>
          <xdr:row>0</xdr:row>
          <xdr:rowOff>628650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900-00000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Prepare data (run RAS)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0</xdr:row>
          <xdr:rowOff>85725</xdr:rowOff>
        </xdr:from>
        <xdr:to>
          <xdr:col>12</xdr:col>
          <xdr:colOff>485775</xdr:colOff>
          <xdr:row>0</xdr:row>
          <xdr:rowOff>581025</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900-000009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make tax </a:t>
              </a:r>
            </a:p>
            <a:p>
              <a:pPr algn="ctr" rtl="0">
                <a:defRPr sz="1000"/>
              </a:pPr>
              <a:r>
                <a:rPr lang="en-US" sz="1100" b="0" i="0" u="none" strike="noStrike" baseline="0">
                  <a:solidFill>
                    <a:srgbClr val="000000"/>
                  </a:solidFill>
                  <a:latin typeface="Calibri"/>
                </a:rPr>
                <a:t> corrections to correct prospensities to consume</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dd41733b5eb1dc9b/darbo/microdata/HH%20disaggregation/Copy%20of%20consumption_GTAP-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llion USD"/>
      <sheetName val="BillionEUR"/>
      <sheetName val="BillionEURNEWAGE"/>
      <sheetName val="Regions"/>
      <sheetName val="Sectors"/>
      <sheetName val="Sheet1"/>
    </sheetNames>
    <sheetDataSet>
      <sheetData sheetId="0"/>
      <sheetData sheetId="1">
        <row r="3595">
          <cell r="E3595">
            <v>36.373594086745697</v>
          </cell>
        </row>
        <row r="3596">
          <cell r="E3596">
            <v>21.273189150053899</v>
          </cell>
        </row>
        <row r="3597">
          <cell r="E3597">
            <v>64.242597207255798</v>
          </cell>
        </row>
        <row r="3598">
          <cell r="E3598">
            <v>120.591606052443</v>
          </cell>
        </row>
        <row r="3599">
          <cell r="E3599">
            <v>199.23224227729901</v>
          </cell>
        </row>
        <row r="3600">
          <cell r="E3600">
            <v>8.4875296030579E-5</v>
          </cell>
        </row>
        <row r="3601">
          <cell r="E3601">
            <v>0.753077101433414</v>
          </cell>
        </row>
        <row r="3602">
          <cell r="E3602">
            <v>7.2359704423224799E-2</v>
          </cell>
        </row>
        <row r="3603">
          <cell r="E3603">
            <v>1.3551540155520401</v>
          </cell>
        </row>
        <row r="3604">
          <cell r="E3604">
            <v>6.7509881381330794E-2</v>
          </cell>
        </row>
        <row r="3605">
          <cell r="E3605">
            <v>4.5482983534363502E-2</v>
          </cell>
        </row>
        <row r="3606">
          <cell r="E3606">
            <v>2.9069297615139E-2</v>
          </cell>
        </row>
        <row r="3607">
          <cell r="E3607">
            <v>0.19138702304883901</v>
          </cell>
        </row>
        <row r="3608">
          <cell r="E3608">
            <v>3.7755428374498701E-3</v>
          </cell>
        </row>
        <row r="3609">
          <cell r="E3609">
            <v>0.15107241444204</v>
          </cell>
        </row>
        <row r="3610">
          <cell r="E3610">
            <v>0.34932844666228902</v>
          </cell>
        </row>
        <row r="3611">
          <cell r="E3611">
            <v>2.1026617494122701E-3</v>
          </cell>
        </row>
        <row r="3612">
          <cell r="E3612">
            <v>0.235589696072984</v>
          </cell>
        </row>
        <row r="3613">
          <cell r="E3613">
            <v>0.19891245611782701</v>
          </cell>
        </row>
        <row r="3614">
          <cell r="E3614">
            <v>0.10035150900654401</v>
          </cell>
        </row>
        <row r="3616">
          <cell r="E3616">
            <v>0.11652852200913701</v>
          </cell>
        </row>
        <row r="3617">
          <cell r="E3617">
            <v>1.3998042577984701E-2</v>
          </cell>
        </row>
        <row r="3618">
          <cell r="E3618">
            <v>2.6489801516478102</v>
          </cell>
        </row>
        <row r="3619">
          <cell r="E3619">
            <v>6.07398232646372</v>
          </cell>
        </row>
        <row r="3620">
          <cell r="E3620">
            <v>0.30847152622266699</v>
          </cell>
        </row>
        <row r="3621">
          <cell r="E3621">
            <v>14.013206043462599</v>
          </cell>
        </row>
        <row r="3623">
          <cell r="E3623">
            <v>0.83166372364965002</v>
          </cell>
        </row>
        <row r="3624">
          <cell r="E3624">
            <v>57.712138559626403</v>
          </cell>
        </row>
        <row r="3625">
          <cell r="E3625">
            <v>36.207188397988503</v>
          </cell>
        </row>
        <row r="3626">
          <cell r="E3626">
            <v>6.0946094030621403</v>
          </cell>
        </row>
        <row r="3627">
          <cell r="E3627">
            <v>14.2240088451868</v>
          </cell>
        </row>
        <row r="3628">
          <cell r="E3628">
            <v>3.9473350787984902</v>
          </cell>
        </row>
        <row r="3629">
          <cell r="E3629">
            <v>0.775395798957211</v>
          </cell>
        </row>
        <row r="3630">
          <cell r="E3630">
            <v>23.8786424658764</v>
          </cell>
        </row>
        <row r="3631">
          <cell r="E3631">
            <v>28.4426746587644</v>
          </cell>
        </row>
        <row r="3632">
          <cell r="E3632">
            <v>16.5006777007004</v>
          </cell>
        </row>
        <row r="3633">
          <cell r="E3633">
            <v>4.36015723217493</v>
          </cell>
        </row>
        <row r="3634">
          <cell r="E3634">
            <v>3.1693228359880102E-3</v>
          </cell>
        </row>
        <row r="3635">
          <cell r="E3635">
            <v>4.26108021845763E-3</v>
          </cell>
        </row>
        <row r="3636">
          <cell r="E3636">
            <v>5.1836667115660902</v>
          </cell>
        </row>
        <row r="3637">
          <cell r="E3637">
            <v>44.671204314834803</v>
          </cell>
        </row>
        <row r="3638">
          <cell r="E3638">
            <v>1.9909006754557299</v>
          </cell>
        </row>
        <row r="3639">
          <cell r="E3639">
            <v>4.4540079051050698</v>
          </cell>
        </row>
        <row r="3640">
          <cell r="E3640">
            <v>17.811245622306</v>
          </cell>
        </row>
        <row r="3641">
          <cell r="E3641">
            <v>28.074036346084799</v>
          </cell>
        </row>
        <row r="3642">
          <cell r="E3642">
            <v>18.516219917385101</v>
          </cell>
        </row>
        <row r="3643">
          <cell r="E3643">
            <v>1.7137228428632401</v>
          </cell>
        </row>
        <row r="3644">
          <cell r="E3644">
            <v>5.3035162563981704</v>
          </cell>
        </row>
        <row r="3645">
          <cell r="E3645">
            <v>3.3570637319279801</v>
          </cell>
        </row>
        <row r="3646">
          <cell r="E3646">
            <v>187.01095545977</v>
          </cell>
        </row>
        <row r="3647">
          <cell r="E3647">
            <v>28.7729295752514</v>
          </cell>
        </row>
        <row r="3648">
          <cell r="E3648">
            <v>0.53405402172570904</v>
          </cell>
        </row>
        <row r="3649">
          <cell r="E3649">
            <v>7.8905969378591996</v>
          </cell>
        </row>
        <row r="3650">
          <cell r="E3650">
            <v>28.492591594827601</v>
          </cell>
        </row>
        <row r="3651">
          <cell r="E3651">
            <v>37.250538793103502</v>
          </cell>
        </row>
      </sheetData>
      <sheetData sheetId="2"/>
      <sheetData sheetId="3">
        <row r="3">
          <cell r="D3" t="str">
            <v>FRA</v>
          </cell>
        </row>
        <row r="4">
          <cell r="D4" t="str">
            <v>DEU</v>
          </cell>
        </row>
        <row r="5">
          <cell r="D5" t="str">
            <v>ITA</v>
          </cell>
        </row>
        <row r="6">
          <cell r="D6" t="str">
            <v>POL</v>
          </cell>
        </row>
        <row r="7">
          <cell r="D7" t="str">
            <v>GBR</v>
          </cell>
        </row>
        <row r="8">
          <cell r="D8" t="str">
            <v>PRT</v>
          </cell>
        </row>
        <row r="9">
          <cell r="D9" t="str">
            <v>ESP</v>
          </cell>
        </row>
        <row r="10">
          <cell r="D10" t="str">
            <v>BEL</v>
          </cell>
        </row>
        <row r="11">
          <cell r="D11" t="str">
            <v>NLD</v>
          </cell>
        </row>
        <row r="12">
          <cell r="D12" t="str">
            <v>LUX</v>
          </cell>
        </row>
        <row r="13">
          <cell r="D13" t="str">
            <v>DNK</v>
          </cell>
        </row>
        <row r="14">
          <cell r="D14" t="str">
            <v>EST</v>
          </cell>
        </row>
        <row r="15">
          <cell r="D15" t="str">
            <v>FIN</v>
          </cell>
        </row>
        <row r="16">
          <cell r="D16" t="str">
            <v>IRL</v>
          </cell>
        </row>
        <row r="17">
          <cell r="D17" t="str">
            <v>LVA</v>
          </cell>
        </row>
        <row r="18">
          <cell r="D18" t="str">
            <v>LTU</v>
          </cell>
        </row>
        <row r="19">
          <cell r="D19" t="str">
            <v>SWE</v>
          </cell>
        </row>
        <row r="20">
          <cell r="D20" t="str">
            <v>AUT</v>
          </cell>
        </row>
        <row r="21">
          <cell r="D21" t="str">
            <v>CYP</v>
          </cell>
        </row>
        <row r="22">
          <cell r="D22" t="str">
            <v>CZE</v>
          </cell>
        </row>
        <row r="23">
          <cell r="D23" t="str">
            <v>GRC</v>
          </cell>
        </row>
        <row r="24">
          <cell r="D24" t="str">
            <v>HUN</v>
          </cell>
        </row>
        <row r="25">
          <cell r="D25" t="str">
            <v>MLT</v>
          </cell>
        </row>
        <row r="26">
          <cell r="D26" t="str">
            <v>SVK</v>
          </cell>
        </row>
        <row r="27">
          <cell r="D27" t="str">
            <v>SVN</v>
          </cell>
        </row>
        <row r="28">
          <cell r="D28" t="str">
            <v>BGR</v>
          </cell>
        </row>
        <row r="29">
          <cell r="D29" t="str">
            <v>HRV</v>
          </cell>
        </row>
        <row r="30">
          <cell r="D30" t="str">
            <v>ROU</v>
          </cell>
        </row>
      </sheetData>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VL" id="{2D525F20-90F4-496B-96A8-600494819D59}" userId="VL" providerId="None"/>
  <person displayName="Vidas Lekavičius" id="{7D60217A-4A4F-4EA9-AD02-320AD8D55D5F}" userId="dd41733b5eb1dc9b"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 dT="2019-04-08T06:47:50.68" personId="{7D60217A-4A4F-4EA9-AD02-320AD8D55D5F}" id="{1CB1B76E-36CF-4F14-B600-C7288948F016}">
    <text>to be updated if HFCS data is obtained</text>
  </threadedComment>
</ThreadedComment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W12"/>
  <sheetViews>
    <sheetView topLeftCell="NL1" workbookViewId="0">
      <selection activeCell="NV8" sqref="NV8"/>
    </sheetView>
  </sheetViews>
  <sheetFormatPr baseColWidth="10" defaultColWidth="9.140625" defaultRowHeight="15"/>
  <sheetData>
    <row r="1" spans="1:387">
      <c r="A1" s="43">
        <f>+CONSall!C1</f>
        <v>0</v>
      </c>
      <c r="B1" s="43" t="str">
        <f>+CONSall!D1</f>
        <v>HA04</v>
      </c>
      <c r="C1" s="43" t="str">
        <f>+CONSall!E1</f>
        <v>COUNTRY</v>
      </c>
      <c r="D1" s="43" t="str">
        <f>+CONSall!F1</f>
        <v>YEAR</v>
      </c>
      <c r="E1" s="43" t="str">
        <f>+CONSall!G1</f>
        <v>HA06.suppressed</v>
      </c>
      <c r="F1" s="43" t="str">
        <f>+CONSall!H1</f>
        <v>HA07.suppressed</v>
      </c>
      <c r="G1" s="43" t="str">
        <f>+CONSall!I1</f>
        <v>HA08.suppressed</v>
      </c>
      <c r="H1" s="43" t="str">
        <f>+CONSall!J1</f>
        <v>NUTS1</v>
      </c>
      <c r="I1" s="43" t="str">
        <f>+CONSall!K1</f>
        <v>HA09</v>
      </c>
      <c r="J1" s="43" t="str">
        <f>+CONSall!L1</f>
        <v>EUR_HH012</v>
      </c>
      <c r="K1" s="43" t="str">
        <f>+CONSall!M1</f>
        <v>EUR_HH023</v>
      </c>
      <c r="L1" s="43" t="str">
        <f>+CONSall!N1</f>
        <v>EUR_HH032</v>
      </c>
      <c r="M1" s="43" t="str">
        <f>+CONSall!O1</f>
        <v>EUR_HH095</v>
      </c>
      <c r="N1" s="43" t="str">
        <f>+CONSall!P1</f>
        <v>EUR_HH099</v>
      </c>
      <c r="O1" s="43" t="str">
        <f>+CONSall!Q1</f>
        <v>HD20</v>
      </c>
      <c r="P1" s="43" t="str">
        <f>+CONSall!R1</f>
        <v>HA02</v>
      </c>
      <c r="Q1" s="43" t="str">
        <f>+CONSall!S1</f>
        <v>HI11</v>
      </c>
      <c r="R1" s="43" t="str">
        <f>+CONSall!T1</f>
        <v>HI12</v>
      </c>
      <c r="S1" s="43" t="str">
        <f>+CONSall!U1</f>
        <v>EUR_HE00</v>
      </c>
      <c r="T1" s="43" t="str">
        <f>+CONSall!V1</f>
        <v>EUR_HE01</v>
      </c>
      <c r="U1" s="43" t="str">
        <f>+CONSall!W1</f>
        <v>EUR_HE02</v>
      </c>
      <c r="V1" s="43" t="str">
        <f>+CONSall!X1</f>
        <v>EUR_HE03</v>
      </c>
      <c r="W1" s="43" t="str">
        <f>+CONSall!Y1</f>
        <v>EUR_HE04</v>
      </c>
      <c r="X1" s="43" t="str">
        <f>+CONSall!Z1</f>
        <v>EUR_HE05</v>
      </c>
      <c r="Y1" s="43" t="str">
        <f>+CONSall!AA1</f>
        <v>EUR_HE06</v>
      </c>
      <c r="Z1" s="43" t="str">
        <f>+CONSall!AB1</f>
        <v>EUR_HE07</v>
      </c>
      <c r="AA1" s="43" t="str">
        <f>+CONSall!AC1</f>
        <v>EUR_HE08</v>
      </c>
      <c r="AB1" s="43" t="str">
        <f>+CONSall!AD1</f>
        <v>EUR_HE09</v>
      </c>
      <c r="AC1" s="43" t="str">
        <f>+CONSall!AE1</f>
        <v>EUR_HE10</v>
      </c>
      <c r="AD1" s="43" t="str">
        <f>+CONSall!AF1</f>
        <v>EUR_HE11</v>
      </c>
      <c r="AE1" s="43" t="str">
        <f>+CONSall!AG1</f>
        <v>EUR_HE011</v>
      </c>
      <c r="AF1" s="43" t="str">
        <f>+CONSall!AH1</f>
        <v>EUR_HE12</v>
      </c>
      <c r="AG1" s="43" t="str">
        <f>+CONSall!AI1</f>
        <v>EUR_HE012</v>
      </c>
      <c r="AH1" s="43" t="str">
        <f>+CONSall!AJ1</f>
        <v>EUR_HE021</v>
      </c>
      <c r="AI1" s="43" t="str">
        <f>+CONSall!AK1</f>
        <v>EUR_HE022</v>
      </c>
      <c r="AJ1" s="43" t="str">
        <f>+CONSall!AL1</f>
        <v>EUR_HE023</v>
      </c>
      <c r="AK1" s="43" t="str">
        <f>+CONSall!AM1</f>
        <v>EUR_HE031</v>
      </c>
      <c r="AL1" s="43" t="str">
        <f>+CONSall!AN1</f>
        <v>EUR_HE032</v>
      </c>
      <c r="AM1" s="43" t="str">
        <f>+CONSall!AO1</f>
        <v>EUR_HE041</v>
      </c>
      <c r="AN1" s="43" t="str">
        <f>+CONSall!AP1</f>
        <v>EUR_HE042</v>
      </c>
      <c r="AO1" s="43" t="str">
        <f>+CONSall!AQ1</f>
        <v>EUR_HE043</v>
      </c>
      <c r="AP1" s="43" t="str">
        <f>+CONSall!AR1</f>
        <v>EUR_HE044</v>
      </c>
      <c r="AQ1" s="43" t="str">
        <f>+CONSall!AS1</f>
        <v>EUR_HE045</v>
      </c>
      <c r="AR1" s="43" t="str">
        <f>+CONSall!AT1</f>
        <v>EUR_HE051</v>
      </c>
      <c r="AS1" s="43" t="str">
        <f>+CONSall!AU1</f>
        <v>EUR_HE052</v>
      </c>
      <c r="AT1" s="43" t="str">
        <f>+CONSall!AV1</f>
        <v>EUR_HE053</v>
      </c>
      <c r="AU1" s="43" t="str">
        <f>+CONSall!AW1</f>
        <v>EUR_HE054</v>
      </c>
      <c r="AV1" s="43" t="str">
        <f>+CONSall!AX1</f>
        <v>EUR_HE055</v>
      </c>
      <c r="AW1" s="43" t="str">
        <f>+CONSall!AY1</f>
        <v>EUR_HE056</v>
      </c>
      <c r="AX1" s="43" t="str">
        <f>+CONSall!AZ1</f>
        <v>EUR_HE061</v>
      </c>
      <c r="AY1" s="43" t="str">
        <f>+CONSall!BA1</f>
        <v>EUR_HE062</v>
      </c>
      <c r="AZ1" s="43" t="str">
        <f>+CONSall!BB1</f>
        <v>EUR_HE063</v>
      </c>
      <c r="BA1" s="43" t="str">
        <f>+CONSall!BC1</f>
        <v>EUR_HE071</v>
      </c>
      <c r="BB1" s="43" t="str">
        <f>+CONSall!BD1</f>
        <v>EUR_HE072</v>
      </c>
      <c r="BC1" s="43" t="str">
        <f>+CONSall!BE1</f>
        <v>EUR_HE073</v>
      </c>
      <c r="BD1" s="43" t="str">
        <f>+CONSall!BF1</f>
        <v>EUR_HE081</v>
      </c>
      <c r="BE1" s="43" t="str">
        <f>+CONSall!BG1</f>
        <v>EUR_HE082</v>
      </c>
      <c r="BF1" s="43" t="str">
        <f>+CONSall!BH1</f>
        <v>EUR_HE083</v>
      </c>
      <c r="BG1" s="43" t="str">
        <f>+CONSall!BI1</f>
        <v>EUR_HE091</v>
      </c>
      <c r="BH1" s="43" t="str">
        <f>+CONSall!BJ1</f>
        <v>EUR_HE092</v>
      </c>
      <c r="BI1" s="43" t="str">
        <f>+CONSall!BK1</f>
        <v>EUR_HE093</v>
      </c>
      <c r="BJ1" s="43" t="str">
        <f>+CONSall!BL1</f>
        <v>EUR_HE094</v>
      </c>
      <c r="BK1" s="43" t="str">
        <f>+CONSall!BM1</f>
        <v>EUR_HE095</v>
      </c>
      <c r="BL1" s="43" t="str">
        <f>+CONSall!BN1</f>
        <v>EUR_HE096</v>
      </c>
      <c r="BM1" s="43" t="str">
        <f>+CONSall!BO1</f>
        <v>EUR_HE101</v>
      </c>
      <c r="BN1" s="43" t="str">
        <f>+CONSall!BP1</f>
        <v>EUR_HE102</v>
      </c>
      <c r="BO1" s="43" t="str">
        <f>+CONSall!BQ1</f>
        <v>EUR_HE103</v>
      </c>
      <c r="BP1" s="43" t="str">
        <f>+CONSall!BR1</f>
        <v>EUR_HE104</v>
      </c>
      <c r="BQ1" s="43" t="str">
        <f>+CONSall!BS1</f>
        <v>EUR_HE105</v>
      </c>
      <c r="BR1" s="43" t="str">
        <f>+CONSall!BT1</f>
        <v>EUR_HE111</v>
      </c>
      <c r="BS1" s="43" t="str">
        <f>+CONSall!BU1</f>
        <v>EUR_HE0111</v>
      </c>
      <c r="BT1" s="43" t="str">
        <f>+CONSall!BV1</f>
        <v>EUR_HE112</v>
      </c>
      <c r="BU1" s="43" t="str">
        <f>+CONSall!BW1</f>
        <v>EUR_HE0112</v>
      </c>
      <c r="BV1" s="43" t="str">
        <f>+CONSall!BX1</f>
        <v>EUR_HE0113</v>
      </c>
      <c r="BW1" s="43" t="str">
        <f>+CONSall!BY1</f>
        <v>EUR_HE0114</v>
      </c>
      <c r="BX1" s="43" t="str">
        <f>+CONSall!BZ1</f>
        <v>EUR_HE0115</v>
      </c>
      <c r="BY1" s="43" t="str">
        <f>+CONSall!CA1</f>
        <v>EUR_HE0116</v>
      </c>
      <c r="BZ1" s="43" t="str">
        <f>+CONSall!CB1</f>
        <v>EUR_HE0117</v>
      </c>
      <c r="CA1" s="43" t="str">
        <f>+CONSall!CC1</f>
        <v>EUR_HE0118</v>
      </c>
      <c r="CB1" s="43" t="str">
        <f>+CONSall!CD1</f>
        <v>EUR_HE0119</v>
      </c>
      <c r="CC1" s="43" t="str">
        <f>+CONSall!CE1</f>
        <v>EUR_HE121</v>
      </c>
      <c r="CD1" s="43" t="str">
        <f>+CONSall!CF1</f>
        <v>EUR_HE0121</v>
      </c>
      <c r="CE1" s="43" t="str">
        <f>+CONSall!CG1</f>
        <v>EUR_HE122</v>
      </c>
      <c r="CF1" s="43" t="str">
        <f>+CONSall!CH1</f>
        <v>EUR_HE0122</v>
      </c>
      <c r="CG1" s="43" t="str">
        <f>+CONSall!CI1</f>
        <v>EUR_HE123</v>
      </c>
      <c r="CH1" s="43" t="str">
        <f>+CONSall!CJ1</f>
        <v>EUR_HE124</v>
      </c>
      <c r="CI1" s="43" t="str">
        <f>+CONSall!CK1</f>
        <v>EUR_HE125</v>
      </c>
      <c r="CJ1" s="43" t="str">
        <f>+CONSall!CL1</f>
        <v>EUR_HE126</v>
      </c>
      <c r="CK1" s="43" t="str">
        <f>+CONSall!CM1</f>
        <v>EUR_HE127</v>
      </c>
      <c r="CL1" s="43" t="str">
        <f>+CONSall!CN1</f>
        <v>EUR_HE0211</v>
      </c>
      <c r="CM1" s="43" t="str">
        <f>+CONSall!CO1</f>
        <v>EUR_HE0212</v>
      </c>
      <c r="CN1" s="43" t="str">
        <f>+CONSall!CP1</f>
        <v>EUR_HE0213</v>
      </c>
      <c r="CO1" s="43" t="str">
        <f>+CONSall!CQ1</f>
        <v>EUR_HE0221</v>
      </c>
      <c r="CP1" s="43" t="str">
        <f>+CONSall!CR1</f>
        <v>EUR_HE0231</v>
      </c>
      <c r="CQ1" s="43" t="str">
        <f>+CONSall!CS1</f>
        <v>EUR_HE0311</v>
      </c>
      <c r="CR1" s="43" t="str">
        <f>+CONSall!CT1</f>
        <v>EUR_HE0312</v>
      </c>
      <c r="CS1" s="43" t="str">
        <f>+CONSall!CU1</f>
        <v>EUR_HE0313</v>
      </c>
      <c r="CT1" s="43" t="str">
        <f>+CONSall!CV1</f>
        <v>EUR_HE0314</v>
      </c>
      <c r="CU1" s="43" t="str">
        <f>+CONSall!CW1</f>
        <v>EUR_HE0321</v>
      </c>
      <c r="CV1" s="43" t="str">
        <f>+CONSall!CX1</f>
        <v>EUR_HE0322</v>
      </c>
      <c r="CW1" s="43" t="str">
        <f>+CONSall!CY1</f>
        <v>EUR_HE0411</v>
      </c>
      <c r="CX1" s="43" t="str">
        <f>+CONSall!CZ1</f>
        <v>EUR_HE0412</v>
      </c>
      <c r="CY1" s="43" t="str">
        <f>+CONSall!DA1</f>
        <v>EUR_HE0421</v>
      </c>
      <c r="CZ1" s="43" t="str">
        <f>+CONSall!DB1</f>
        <v>EUR_HE0422</v>
      </c>
      <c r="DA1" s="43" t="str">
        <f>+CONSall!DC1</f>
        <v>EUR_HE0431</v>
      </c>
      <c r="DB1" s="43" t="str">
        <f>+CONSall!DD1</f>
        <v>EUR_HE0432</v>
      </c>
      <c r="DC1" s="43" t="str">
        <f>+CONSall!DE1</f>
        <v>EUR_HE0441</v>
      </c>
      <c r="DD1" s="43" t="str">
        <f>+CONSall!DF1</f>
        <v>EUR_HE0442</v>
      </c>
      <c r="DE1" s="43" t="str">
        <f>+CONSall!DG1</f>
        <v>EUR_HE0443</v>
      </c>
      <c r="DF1" s="43" t="str">
        <f>+CONSall!DH1</f>
        <v>EUR_HE0444</v>
      </c>
      <c r="DG1" s="43" t="str">
        <f>+CONSall!DI1</f>
        <v>EUR_HE0451</v>
      </c>
      <c r="DH1" s="43" t="str">
        <f>+CONSall!DJ1</f>
        <v>EUR_HE0452</v>
      </c>
      <c r="DI1" s="43" t="str">
        <f>+CONSall!DK1</f>
        <v>EUR_HE0453</v>
      </c>
      <c r="DJ1" s="43" t="str">
        <f>+CONSall!DL1</f>
        <v>EUR_HE0454</v>
      </c>
      <c r="DK1" s="43" t="str">
        <f>+CONSall!DM1</f>
        <v>EUR_HE0455</v>
      </c>
      <c r="DL1" s="43" t="str">
        <f>+CONSall!DN1</f>
        <v>EUR_HE0511</v>
      </c>
      <c r="DM1" s="43" t="str">
        <f>+CONSall!DO1</f>
        <v>EUR_HE0512</v>
      </c>
      <c r="DN1" s="43" t="str">
        <f>+CONSall!DP1</f>
        <v>EUR_HE0513</v>
      </c>
      <c r="DO1" s="43" t="str">
        <f>+CONSall!DQ1</f>
        <v>EUR_HE0521</v>
      </c>
      <c r="DP1" s="43" t="str">
        <f>+CONSall!DR1</f>
        <v>EUR_HE0531</v>
      </c>
      <c r="DQ1" s="43" t="str">
        <f>+CONSall!DS1</f>
        <v>EUR_HE0532</v>
      </c>
      <c r="DR1" s="43" t="str">
        <f>+CONSall!DT1</f>
        <v>EUR_HE0533</v>
      </c>
      <c r="DS1" s="43" t="str">
        <f>+CONSall!DU1</f>
        <v>EUR_HE0541</v>
      </c>
      <c r="DT1" s="43" t="str">
        <f>+CONSall!DV1</f>
        <v>EUR_HE0551</v>
      </c>
      <c r="DU1" s="43" t="str">
        <f>+CONSall!DW1</f>
        <v>EUR_HE0552</v>
      </c>
      <c r="DV1" s="43" t="str">
        <f>+CONSall!DX1</f>
        <v>EUR_HE0561</v>
      </c>
      <c r="DW1" s="43" t="str">
        <f>+CONSall!DY1</f>
        <v>EUR_HE0562</v>
      </c>
      <c r="DX1" s="43" t="str">
        <f>+CONSall!DZ1</f>
        <v>EUR_HE0611</v>
      </c>
      <c r="DY1" s="43" t="str">
        <f>+CONSall!EA1</f>
        <v>EUR_HE0612</v>
      </c>
      <c r="DZ1" s="43" t="str">
        <f>+CONSall!EB1</f>
        <v>EUR_HE0613</v>
      </c>
      <c r="EA1" s="43" t="str">
        <f>+CONSall!EC1</f>
        <v>EUR_HE0621</v>
      </c>
      <c r="EB1" s="43" t="str">
        <f>+CONSall!ED1</f>
        <v>EUR_HE0622</v>
      </c>
      <c r="EC1" s="43" t="str">
        <f>+CONSall!EE1</f>
        <v>EUR_HE0623</v>
      </c>
      <c r="ED1" s="43" t="str">
        <f>+CONSall!EF1</f>
        <v>EUR_HE0711</v>
      </c>
      <c r="EE1" s="43" t="str">
        <f>+CONSall!EG1</f>
        <v>EUR_HE0712</v>
      </c>
      <c r="EF1" s="43" t="str">
        <f>+CONSall!EH1</f>
        <v>EUR_HE0713</v>
      </c>
      <c r="EG1" s="43" t="str">
        <f>+CONSall!EI1</f>
        <v>EUR_HE0714</v>
      </c>
      <c r="EH1" s="43" t="str">
        <f>+CONSall!EJ1</f>
        <v>EUR_HE0721</v>
      </c>
      <c r="EI1" s="43" t="str">
        <f>+CONSall!EK1</f>
        <v>EUR_HE0722</v>
      </c>
      <c r="EJ1" s="43" t="str">
        <f>+CONSall!EL1</f>
        <v>EUR_HE0723</v>
      </c>
      <c r="EK1" s="43" t="str">
        <f>+CONSall!EM1</f>
        <v>EUR_HE0724</v>
      </c>
      <c r="EL1" s="43" t="str">
        <f>+CONSall!EN1</f>
        <v>EUR_HE0731</v>
      </c>
      <c r="EM1" s="43" t="str">
        <f>+CONSall!EO1</f>
        <v>EUR_HE0732</v>
      </c>
      <c r="EN1" s="43" t="str">
        <f>+CONSall!EP1</f>
        <v>EUR_HE0733</v>
      </c>
      <c r="EO1" s="43" t="str">
        <f>+CONSall!EQ1</f>
        <v>EUR_HE0734</v>
      </c>
      <c r="EP1" s="43" t="str">
        <f>+CONSall!ER1</f>
        <v>EUR_HE0735</v>
      </c>
      <c r="EQ1" s="43" t="str">
        <f>+CONSall!ES1</f>
        <v>EUR_HE0736</v>
      </c>
      <c r="ER1" s="43" t="str">
        <f>+CONSall!ET1</f>
        <v>EUR_HE0811</v>
      </c>
      <c r="ES1" s="43" t="str">
        <f>+CONSall!EU1</f>
        <v>EUR_HE0821</v>
      </c>
      <c r="ET1" s="43" t="str">
        <f>+CONSall!EV1</f>
        <v>EUR_HE0831</v>
      </c>
      <c r="EU1" s="43" t="str">
        <f>+CONSall!EW1</f>
        <v>EUR_HE0911</v>
      </c>
      <c r="EV1" s="43" t="str">
        <f>+CONSall!EX1</f>
        <v>EUR_HE0912</v>
      </c>
      <c r="EW1" s="43" t="str">
        <f>+CONSall!EY1</f>
        <v>EUR_HE0913</v>
      </c>
      <c r="EX1" s="43" t="str">
        <f>+CONSall!EZ1</f>
        <v>EUR_HE0914</v>
      </c>
      <c r="EY1" s="43" t="str">
        <f>+CONSall!FA1</f>
        <v>EUR_HE0915</v>
      </c>
      <c r="EZ1" s="43" t="str">
        <f>+CONSall!FB1</f>
        <v>EUR_HE0921</v>
      </c>
      <c r="FA1" s="43" t="str">
        <f>+CONSall!FC1</f>
        <v>EUR_HE0922</v>
      </c>
      <c r="FB1" s="43" t="str">
        <f>+CONSall!FD1</f>
        <v>EUR_HE0923</v>
      </c>
      <c r="FC1" s="43" t="str">
        <f>+CONSall!FE1</f>
        <v>EUR_HE0931</v>
      </c>
      <c r="FD1" s="43" t="str">
        <f>+CONSall!FF1</f>
        <v>EUR_HE0932</v>
      </c>
      <c r="FE1" s="43" t="str">
        <f>+CONSall!FG1</f>
        <v>EUR_HE0933</v>
      </c>
      <c r="FF1" s="43" t="str">
        <f>+CONSall!FH1</f>
        <v>EUR_HE0934</v>
      </c>
      <c r="FG1" s="43" t="str">
        <f>+CONSall!FI1</f>
        <v>EUR_HE0935</v>
      </c>
      <c r="FH1" s="43" t="str">
        <f>+CONSall!FJ1</f>
        <v>EUR_HE0941</v>
      </c>
      <c r="FI1" s="43" t="str">
        <f>+CONSall!FK1</f>
        <v>EUR_HE0942</v>
      </c>
      <c r="FJ1" s="43" t="str">
        <f>+CONSall!FL1</f>
        <v>EUR_HE0943</v>
      </c>
      <c r="FK1" s="43" t="str">
        <f>+CONSall!FM1</f>
        <v>EUR_HE0951</v>
      </c>
      <c r="FL1" s="43" t="str">
        <f>+CONSall!FN1</f>
        <v>EUR_HE0952</v>
      </c>
      <c r="FM1" s="43" t="str">
        <f>+CONSall!FO1</f>
        <v>EUR_HE0953</v>
      </c>
      <c r="FN1" s="43" t="str">
        <f>+CONSall!FP1</f>
        <v>EUR_HE0954</v>
      </c>
      <c r="FO1" s="43" t="str">
        <f>+CONSall!FQ1</f>
        <v>EUR_HE1011</v>
      </c>
      <c r="FP1" s="43" t="str">
        <f>+CONSall!FR1</f>
        <v>EUR_HE1021</v>
      </c>
      <c r="FQ1" s="43" t="str">
        <f>+CONSall!FS1</f>
        <v>EUR_HE1031</v>
      </c>
      <c r="FR1" s="43" t="str">
        <f>+CONSall!FT1</f>
        <v>EUR_HE1041</v>
      </c>
      <c r="FS1" s="43" t="str">
        <f>+CONSall!FU1</f>
        <v>EUR_HE1051</v>
      </c>
      <c r="FT1" s="43" t="str">
        <f>+CONSall!FV1</f>
        <v>EUR_HE1111</v>
      </c>
      <c r="FU1" s="43" t="str">
        <f>+CONSall!FW1</f>
        <v>EUR_HE01111</v>
      </c>
      <c r="FV1" s="43" t="str">
        <f>+CONSall!FX1</f>
        <v>EUR_HE1112</v>
      </c>
      <c r="FW1" s="43" t="str">
        <f>+CONSall!FY1</f>
        <v>EUR_HE01112</v>
      </c>
      <c r="FX1" s="43" t="str">
        <f>+CONSall!FZ1</f>
        <v>EUR_HE01113</v>
      </c>
      <c r="FY1" s="43" t="str">
        <f>+CONSall!GA1</f>
        <v>EUR_HE01114</v>
      </c>
      <c r="FZ1" s="43" t="str">
        <f>+CONSall!GB1</f>
        <v>EUR_HE01115</v>
      </c>
      <c r="GA1" s="43" t="str">
        <f>+CONSall!GC1</f>
        <v>EUR_HE01116</v>
      </c>
      <c r="GB1" s="43" t="str">
        <f>+CONSall!GD1</f>
        <v>EUR_HE1121</v>
      </c>
      <c r="GC1" s="43" t="str">
        <f>+CONSall!GE1</f>
        <v>EUR_HE01121</v>
      </c>
      <c r="GD1" s="43" t="str">
        <f>+CONSall!GF1</f>
        <v>EUR_HE01122</v>
      </c>
      <c r="GE1" s="43" t="str">
        <f>+CONSall!GG1</f>
        <v>EUR_HE01123</v>
      </c>
      <c r="GF1" s="43" t="str">
        <f>+CONSall!GH1</f>
        <v>EUR_HE01124</v>
      </c>
      <c r="GG1" s="43" t="str">
        <f>+CONSall!GI1</f>
        <v>EUR_HE01125</v>
      </c>
      <c r="GH1" s="43" t="str">
        <f>+CONSall!GJ1</f>
        <v>EUR_HE01126</v>
      </c>
      <c r="GI1" s="43" t="str">
        <f>+CONSall!GK1</f>
        <v>EUR_HE01127</v>
      </c>
      <c r="GJ1" s="43" t="str">
        <f>+CONSall!GL1</f>
        <v>EUR_HE01131</v>
      </c>
      <c r="GK1" s="43" t="str">
        <f>+CONSall!GM1</f>
        <v>EUR_HE01132</v>
      </c>
      <c r="GL1" s="43" t="str">
        <f>+CONSall!GN1</f>
        <v>EUR_HE01133</v>
      </c>
      <c r="GM1" s="43" t="str">
        <f>+CONSall!GO1</f>
        <v>EUR_HE01134</v>
      </c>
      <c r="GN1" s="43" t="str">
        <f>+CONSall!GP1</f>
        <v>EUR_HE01141</v>
      </c>
      <c r="GO1" s="43" t="str">
        <f>+CONSall!GQ1</f>
        <v>EUR_HE01142</v>
      </c>
      <c r="GP1" s="43" t="str">
        <f>+CONSall!GR1</f>
        <v>EUR_HE01143</v>
      </c>
      <c r="GQ1" s="43" t="str">
        <f>+CONSall!GS1</f>
        <v>EUR_HE01144</v>
      </c>
      <c r="GR1" s="43" t="str">
        <f>+CONSall!GT1</f>
        <v>EUR_HE01145</v>
      </c>
      <c r="GS1" s="43" t="str">
        <f>+CONSall!GU1</f>
        <v>EUR_HE01146</v>
      </c>
      <c r="GT1" s="43" t="str">
        <f>+CONSall!GV1</f>
        <v>EUR_HE01147</v>
      </c>
      <c r="GU1" s="43" t="str">
        <f>+CONSall!GW1</f>
        <v>EUR_HE01151</v>
      </c>
      <c r="GV1" s="43" t="str">
        <f>+CONSall!GX1</f>
        <v>EUR_HE01152</v>
      </c>
      <c r="GW1" s="43" t="str">
        <f>+CONSall!GY1</f>
        <v>EUR_HE01153</v>
      </c>
      <c r="GX1" s="43" t="str">
        <f>+CONSall!GZ1</f>
        <v>EUR_HE01154</v>
      </c>
      <c r="GY1" s="43" t="str">
        <f>+CONSall!HA1</f>
        <v>EUR_HE01155</v>
      </c>
      <c r="GZ1" s="43" t="str">
        <f>+CONSall!HB1</f>
        <v>EUR_HE01161</v>
      </c>
      <c r="HA1" s="43" t="str">
        <f>+CONSall!HC1</f>
        <v>EUR_HE01162</v>
      </c>
      <c r="HB1" s="43" t="str">
        <f>+CONSall!HD1</f>
        <v>EUR_HE01163</v>
      </c>
      <c r="HC1" s="43" t="str">
        <f>+CONSall!HE1</f>
        <v>EUR_HE01164</v>
      </c>
      <c r="HD1" s="43" t="str">
        <f>+CONSall!HF1</f>
        <v>EUR_HE01165</v>
      </c>
      <c r="HE1" s="43" t="str">
        <f>+CONSall!HG1</f>
        <v>EUR_HE01166</v>
      </c>
      <c r="HF1" s="43" t="str">
        <f>+CONSall!HH1</f>
        <v>EUR_HE01167</v>
      </c>
      <c r="HG1" s="43" t="str">
        <f>+CONSall!HI1</f>
        <v>EUR_HE01168</v>
      </c>
      <c r="HH1" s="43" t="str">
        <f>+CONSall!HJ1</f>
        <v>EUR_HE01169</v>
      </c>
      <c r="HI1" s="43" t="str">
        <f>+CONSall!HK1</f>
        <v>EUR_HE01171</v>
      </c>
      <c r="HJ1" s="43" t="str">
        <f>+CONSall!HL1</f>
        <v>EUR_HE01172</v>
      </c>
      <c r="HK1" s="43" t="str">
        <f>+CONSall!HM1</f>
        <v>EUR_HE01173</v>
      </c>
      <c r="HL1" s="43" t="str">
        <f>+CONSall!HN1</f>
        <v>EUR_HE01174</v>
      </c>
      <c r="HM1" s="43" t="str">
        <f>+CONSall!HO1</f>
        <v>EUR_HE01175</v>
      </c>
      <c r="HN1" s="43" t="str">
        <f>+CONSall!HP1</f>
        <v>EUR_HE01176</v>
      </c>
      <c r="HO1" s="43" t="str">
        <f>+CONSall!HQ1</f>
        <v>EUR_HE01177</v>
      </c>
      <c r="HP1" s="43" t="str">
        <f>+CONSall!HR1</f>
        <v>EUR_HE01178</v>
      </c>
      <c r="HQ1" s="43" t="str">
        <f>+CONSall!HS1</f>
        <v>EUR_HE01181</v>
      </c>
      <c r="HR1" s="43" t="str">
        <f>+CONSall!HT1</f>
        <v>EUR_HE01182</v>
      </c>
      <c r="HS1" s="43" t="str">
        <f>+CONSall!HU1</f>
        <v>EUR_HE01183</v>
      </c>
      <c r="HT1" s="43" t="str">
        <f>+CONSall!HV1</f>
        <v>EUR_HE01184</v>
      </c>
      <c r="HU1" s="43" t="str">
        <f>+CONSall!HW1</f>
        <v>EUR_HE01185</v>
      </c>
      <c r="HV1" s="43" t="str">
        <f>+CONSall!HX1</f>
        <v>EUR_HE01186</v>
      </c>
      <c r="HW1" s="43" t="str">
        <f>+CONSall!HY1</f>
        <v>EUR_HE01191</v>
      </c>
      <c r="HX1" s="43" t="str">
        <f>+CONSall!HZ1</f>
        <v>EUR_HE01192</v>
      </c>
      <c r="HY1" s="43" t="str">
        <f>+CONSall!IA1</f>
        <v>EUR_HE01193</v>
      </c>
      <c r="HZ1" s="43" t="str">
        <f>+CONSall!IB1</f>
        <v>EUR_HE01194</v>
      </c>
      <c r="IA1" s="43" t="str">
        <f>+CONSall!IC1</f>
        <v>EUR_HE1211</v>
      </c>
      <c r="IB1" s="43" t="str">
        <f>+CONSall!ID1</f>
        <v>EUR_HE01211</v>
      </c>
      <c r="IC1" s="43" t="str">
        <f>+CONSall!IE1</f>
        <v>EUR_HE1212</v>
      </c>
      <c r="ID1" s="43" t="str">
        <f>+CONSall!IF1</f>
        <v>EUR_HE01212</v>
      </c>
      <c r="IE1" s="43" t="str">
        <f>+CONSall!IG1</f>
        <v>EUR_HE1213</v>
      </c>
      <c r="IF1" s="43" t="str">
        <f>+CONSall!IH1</f>
        <v>EUR_HE01213</v>
      </c>
      <c r="IG1" s="43" t="str">
        <f>+CONSall!II1</f>
        <v>EUR_HE1221</v>
      </c>
      <c r="IH1" s="43" t="str">
        <f>+CONSall!IJ1</f>
        <v>EUR_HE01221</v>
      </c>
      <c r="II1" s="43" t="str">
        <f>+CONSall!IK1</f>
        <v>EUR_HE01222</v>
      </c>
      <c r="IJ1" s="43" t="str">
        <f>+CONSall!IL1</f>
        <v>EUR_HE01223</v>
      </c>
      <c r="IK1" s="43" t="str">
        <f>+CONSall!IM1</f>
        <v>EUR_HE01224</v>
      </c>
      <c r="IL1" s="43" t="str">
        <f>+CONSall!IN1</f>
        <v>EUR_HE1231</v>
      </c>
      <c r="IM1" s="43" t="str">
        <f>+CONSall!IO1</f>
        <v>EUR_HE1232</v>
      </c>
      <c r="IN1" s="43" t="str">
        <f>+CONSall!IP1</f>
        <v>EUR_HE1241</v>
      </c>
      <c r="IO1" s="43" t="str">
        <f>+CONSall!IQ1</f>
        <v>EUR_HE1252</v>
      </c>
      <c r="IP1" s="43" t="str">
        <f>+CONSall!IR1</f>
        <v>EUR_HE1253</v>
      </c>
      <c r="IQ1" s="43" t="str">
        <f>+CONSall!IS1</f>
        <v>EUR_HE1254</v>
      </c>
      <c r="IR1" s="43" t="str">
        <f>+CONSall!IT1</f>
        <v>EUR_HE1255</v>
      </c>
      <c r="IS1" s="43" t="str">
        <f>+CONSall!IU1</f>
        <v>EUR_HE1262</v>
      </c>
      <c r="IT1" s="43" t="str">
        <f>+CONSall!IV1</f>
        <v>EUR_HE1271</v>
      </c>
      <c r="IU1" s="43" t="str">
        <f>+CONSall!IW1</f>
        <v>EUR_HE02111</v>
      </c>
      <c r="IV1" s="43" t="str">
        <f>+CONSall!IX1</f>
        <v>EUR_HE02121</v>
      </c>
      <c r="IW1" s="43" t="str">
        <f>+CONSall!IY1</f>
        <v>EUR_HE02122</v>
      </c>
      <c r="IX1" s="43" t="str">
        <f>+CONSall!IZ1</f>
        <v>EUR_HE02131</v>
      </c>
      <c r="IY1" s="43" t="str">
        <f>+CONSall!JA1</f>
        <v>EUR_HE02211</v>
      </c>
      <c r="IZ1" s="43" t="str">
        <f>+CONSall!JB1</f>
        <v>EUR_HE02212</v>
      </c>
      <c r="JA1" s="43" t="str">
        <f>+CONSall!JC1</f>
        <v>EUR_HE02213</v>
      </c>
      <c r="JB1" s="43" t="str">
        <f>+CONSall!JD1</f>
        <v>EUR_HE03111</v>
      </c>
      <c r="JC1" s="43" t="str">
        <f>+CONSall!JE1</f>
        <v>EUR_HE03121</v>
      </c>
      <c r="JD1" s="43" t="str">
        <f>+CONSall!JF1</f>
        <v>EUR_HE03122</v>
      </c>
      <c r="JE1" s="43" t="str">
        <f>+CONSall!JG1</f>
        <v>EUR_HE03123</v>
      </c>
      <c r="JF1" s="43" t="str">
        <f>+CONSall!JH1</f>
        <v>EUR_HE03131</v>
      </c>
      <c r="JG1" s="43" t="str">
        <f>+CONSall!JI1</f>
        <v>EUR_HE03141</v>
      </c>
      <c r="JH1" s="43" t="str">
        <f>+CONSall!JJ1</f>
        <v>EUR_HE03211</v>
      </c>
      <c r="JI1" s="43" t="str">
        <f>+CONSall!JK1</f>
        <v>EUR_HE03212</v>
      </c>
      <c r="JJ1" s="43" t="str">
        <f>+CONSall!JL1</f>
        <v>EUR_HE03213</v>
      </c>
      <c r="JK1" s="43" t="str">
        <f>+CONSall!JM1</f>
        <v>EUR_HE03221</v>
      </c>
      <c r="JL1" s="43" t="str">
        <f>+CONSall!JN1</f>
        <v>EUR_HE04111</v>
      </c>
      <c r="JM1" s="43" t="str">
        <f>+CONSall!JO1</f>
        <v>EUR_HE04121</v>
      </c>
      <c r="JN1" s="43" t="str">
        <f>+CONSall!JP1</f>
        <v>EUR_HE04211</v>
      </c>
      <c r="JO1" s="43" t="str">
        <f>+CONSall!JQ1</f>
        <v>EUR_HE04221</v>
      </c>
      <c r="JP1" s="43" t="str">
        <f>+CONSall!JR1</f>
        <v>EUR_HE04222</v>
      </c>
      <c r="JQ1" s="43" t="str">
        <f>+CONSall!JS1</f>
        <v>EUR_HE04311</v>
      </c>
      <c r="JR1" s="43" t="str">
        <f>+CONSall!JT1</f>
        <v>EUR_HE04321</v>
      </c>
      <c r="JS1" s="43" t="str">
        <f>+CONSall!JU1</f>
        <v>EUR_HE04411</v>
      </c>
      <c r="JT1" s="43" t="str">
        <f>+CONSall!JV1</f>
        <v>EUR_HE04421</v>
      </c>
      <c r="JU1" s="43" t="str">
        <f>+CONSall!JW1</f>
        <v>EUR_HE04431</v>
      </c>
      <c r="JV1" s="43" t="str">
        <f>+CONSall!JX1</f>
        <v>EUR_HE04441</v>
      </c>
      <c r="JW1" s="43" t="str">
        <f>+CONSall!JY1</f>
        <v>EUR_HE04511</v>
      </c>
      <c r="JX1" s="43" t="str">
        <f>+CONSall!JZ1</f>
        <v>EUR_HE04521</v>
      </c>
      <c r="JY1" s="43" t="str">
        <f>+CONSall!KA1</f>
        <v>EUR_HE04522</v>
      </c>
      <c r="JZ1" s="43" t="str">
        <f>+CONSall!KB1</f>
        <v>EUR_HE04531</v>
      </c>
      <c r="KA1" s="43" t="str">
        <f>+CONSall!KC1</f>
        <v>EUR_HE04541</v>
      </c>
      <c r="KB1" s="43" t="str">
        <f>+CONSall!KD1</f>
        <v>EUR_HE04551</v>
      </c>
      <c r="KC1" s="43" t="str">
        <f>+CONSall!KE1</f>
        <v>EUR_HE05111</v>
      </c>
      <c r="KD1" s="43" t="str">
        <f>+CONSall!KF1</f>
        <v>EUR_HE05121</v>
      </c>
      <c r="KE1" s="43" t="str">
        <f>+CONSall!KG1</f>
        <v>EUR_HE05131</v>
      </c>
      <c r="KF1" s="43" t="str">
        <f>+CONSall!KH1</f>
        <v>EUR_HE05211</v>
      </c>
      <c r="KG1" s="43" t="str">
        <f>+CONSall!KI1</f>
        <v>EUR_HE05311</v>
      </c>
      <c r="KH1" s="43" t="str">
        <f>+CONSall!KJ1</f>
        <v>EUR_HE05312</v>
      </c>
      <c r="KI1" s="43" t="str">
        <f>+CONSall!KK1</f>
        <v>EUR_HE05313</v>
      </c>
      <c r="KJ1" s="43" t="str">
        <f>+CONSall!KL1</f>
        <v>EUR_HE05314</v>
      </c>
      <c r="KK1" s="43" t="str">
        <f>+CONSall!KM1</f>
        <v>EUR_HE05315</v>
      </c>
      <c r="KL1" s="43" t="str">
        <f>+CONSall!KN1</f>
        <v>EUR_HE05316</v>
      </c>
      <c r="KM1" s="43" t="str">
        <f>+CONSall!KO1</f>
        <v>EUR_HE05317</v>
      </c>
      <c r="KN1" s="43" t="str">
        <f>+CONSall!KP1</f>
        <v>EUR_HE05321</v>
      </c>
      <c r="KO1" s="43" t="str">
        <f>+CONSall!KQ1</f>
        <v>EUR_HE05331</v>
      </c>
      <c r="KP1" s="43" t="str">
        <f>+CONSall!KR1</f>
        <v>EUR_HE05411</v>
      </c>
      <c r="KQ1" s="43" t="str">
        <f>+CONSall!KS1</f>
        <v>EUR_HE05412</v>
      </c>
      <c r="KR1" s="43" t="str">
        <f>+CONSall!KT1</f>
        <v>EUR_HE05413</v>
      </c>
      <c r="KS1" s="43" t="str">
        <f>+CONSall!KU1</f>
        <v>EUR_HE05414</v>
      </c>
      <c r="KT1" s="43" t="str">
        <f>+CONSall!KV1</f>
        <v>EUR_HE05511</v>
      </c>
      <c r="KU1" s="43" t="str">
        <f>+CONSall!KW1</f>
        <v>EUR_HE05521</v>
      </c>
      <c r="KV1" s="43" t="str">
        <f>+CONSall!KX1</f>
        <v>EUR_HE05611</v>
      </c>
      <c r="KW1" s="43" t="str">
        <f>+CONSall!KY1</f>
        <v>EUR_HE05612</v>
      </c>
      <c r="KX1" s="43" t="str">
        <f>+CONSall!KZ1</f>
        <v>EUR_HE05621</v>
      </c>
      <c r="KY1" s="43" t="str">
        <f>+CONSall!LA1</f>
        <v>EUR_HE05622</v>
      </c>
      <c r="KZ1" s="43" t="str">
        <f>+CONSall!LB1</f>
        <v>EUR_HE06111</v>
      </c>
      <c r="LA1" s="43" t="str">
        <f>+CONSall!LC1</f>
        <v>EUR_HE06121</v>
      </c>
      <c r="LB1" s="43" t="str">
        <f>+CONSall!LD1</f>
        <v>EUR_HE06131</v>
      </c>
      <c r="LC1" s="43" t="str">
        <f>+CONSall!LE1</f>
        <v>EUR_HE06211</v>
      </c>
      <c r="LD1" s="43" t="str">
        <f>+CONSall!LF1</f>
        <v>EUR_HE06221</v>
      </c>
      <c r="LE1" s="43" t="str">
        <f>+CONSall!LG1</f>
        <v>EUR_HE06231</v>
      </c>
      <c r="LF1" s="43" t="str">
        <f>+CONSall!LH1</f>
        <v>EUR_HE06232</v>
      </c>
      <c r="LG1" s="43" t="str">
        <f>+CONSall!LI1</f>
        <v>EUR_HE06233</v>
      </c>
      <c r="LH1" s="43" t="str">
        <f>+CONSall!LJ1</f>
        <v>EUR_HE07111</v>
      </c>
      <c r="LI1" s="43" t="str">
        <f>+CONSall!LK1</f>
        <v>EUR_HE07112</v>
      </c>
      <c r="LJ1" s="43" t="str">
        <f>+CONSall!LL1</f>
        <v>EUR_HE07121</v>
      </c>
      <c r="LK1" s="43" t="str">
        <f>+CONSall!LM1</f>
        <v>EUR_HE07131</v>
      </c>
      <c r="LL1" s="43" t="str">
        <f>+CONSall!LN1</f>
        <v>EUR_HE07141</v>
      </c>
      <c r="LM1" s="43" t="str">
        <f>+CONSall!LO1</f>
        <v>EUR_HE07211</v>
      </c>
      <c r="LN1" s="43" t="str">
        <f>+CONSall!LP1</f>
        <v>EUR_HE07221</v>
      </c>
      <c r="LO1" s="43" t="str">
        <f>+CONSall!LQ1</f>
        <v>EUR_HE07231</v>
      </c>
      <c r="LP1" s="43" t="str">
        <f>+CONSall!LR1</f>
        <v>EUR_HE07241</v>
      </c>
      <c r="LQ1" s="43" t="str">
        <f>+CONSall!LS1</f>
        <v>EUR_HE07311</v>
      </c>
      <c r="LR1" s="43" t="str">
        <f>+CONSall!LT1</f>
        <v>EUR_HE07321</v>
      </c>
      <c r="LS1" s="43" t="str">
        <f>+CONSall!LU1</f>
        <v>EUR_HE07331</v>
      </c>
      <c r="LT1" s="43" t="str">
        <f>+CONSall!LV1</f>
        <v>EUR_HE07341</v>
      </c>
      <c r="LU1" s="43" t="str">
        <f>+CONSall!LW1</f>
        <v>EUR_HE07351</v>
      </c>
      <c r="LV1" s="43" t="str">
        <f>+CONSall!LX1</f>
        <v>EUR_HE07361</v>
      </c>
      <c r="LW1" s="43" t="str">
        <f>+CONSall!LY1</f>
        <v>EUR_HE08111</v>
      </c>
      <c r="LX1" s="43" t="str">
        <f>+CONSall!LZ1</f>
        <v>EUR_HE08211</v>
      </c>
      <c r="LY1" s="43" t="str">
        <f>+CONSall!MA1</f>
        <v>EUR_HE08311</v>
      </c>
      <c r="LZ1" s="43" t="str">
        <f>+CONSall!MB1</f>
        <v>EUR_HE09111</v>
      </c>
      <c r="MA1" s="43" t="str">
        <f>+CONSall!MC1</f>
        <v>EUR_HE09112</v>
      </c>
      <c r="MB1" s="43" t="str">
        <f>+CONSall!MD1</f>
        <v>EUR_HE09121</v>
      </c>
      <c r="MC1" s="43" t="str">
        <f>+CONSall!ME1</f>
        <v>EUR_HE09122</v>
      </c>
      <c r="MD1" s="43" t="str">
        <f>+CONSall!MF1</f>
        <v>EUR_HE09131</v>
      </c>
      <c r="ME1" s="43" t="str">
        <f>+CONSall!MG1</f>
        <v>EUR_HE09141</v>
      </c>
      <c r="MF1" s="43" t="str">
        <f>+CONSall!MH1</f>
        <v>EUR_HE09151</v>
      </c>
      <c r="MG1" s="43" t="str">
        <f>+CONSall!MI1</f>
        <v>EUR_HE09211</v>
      </c>
      <c r="MH1" s="43" t="str">
        <f>+CONSall!MJ1</f>
        <v>EUR_HE09221</v>
      </c>
      <c r="MI1" s="43" t="str">
        <f>+CONSall!MK1</f>
        <v>EUR_HE09222</v>
      </c>
      <c r="MJ1" s="43" t="str">
        <f>+CONSall!ML1</f>
        <v>EUR_HE09231</v>
      </c>
      <c r="MK1" s="43" t="str">
        <f>+CONSall!MM1</f>
        <v>EUR_HE09311</v>
      </c>
      <c r="ML1" s="43" t="str">
        <f>+CONSall!MN1</f>
        <v>EUR_HE09321</v>
      </c>
      <c r="MM1" s="43" t="str">
        <f>+CONSall!MO1</f>
        <v>EUR_HE09331</v>
      </c>
      <c r="MN1" s="43" t="str">
        <f>+CONSall!MP1</f>
        <v>EUR_HE09341</v>
      </c>
      <c r="MO1" s="43" t="str">
        <f>+CONSall!MQ1</f>
        <v>EUR_HE09351</v>
      </c>
      <c r="MP1" s="43" t="str">
        <f>+CONSall!MR1</f>
        <v>EUR_HE09411</v>
      </c>
      <c r="MQ1" s="43" t="str">
        <f>+CONSall!MS1</f>
        <v>EUR_HE09421</v>
      </c>
      <c r="MR1" s="43" t="str">
        <f>+CONSall!MT1</f>
        <v>EUR_HE09422</v>
      </c>
      <c r="MS1" s="43" t="str">
        <f>+CONSall!MU1</f>
        <v>EUR_HE09423</v>
      </c>
      <c r="MT1" s="43" t="str">
        <f>+CONSall!MV1</f>
        <v>EUR_HE09424</v>
      </c>
      <c r="MU1" s="43" t="str">
        <f>+CONSall!MW1</f>
        <v>EUR_HE09431</v>
      </c>
      <c r="MV1" s="43" t="str">
        <f>+CONSall!MX1</f>
        <v>EUR_HE09511</v>
      </c>
      <c r="MW1" s="43" t="str">
        <f>+CONSall!MY1</f>
        <v>EUR_HE09521</v>
      </c>
      <c r="MX1" s="43" t="str">
        <f>+CONSall!MZ1</f>
        <v>EUR_HE09531</v>
      </c>
      <c r="MY1" s="43" t="str">
        <f>+CONSall!NA1</f>
        <v>EUR_HE09541</v>
      </c>
      <c r="MZ1" s="43" t="str">
        <f>+CONSall!NB1</f>
        <v>EUR_HE10111</v>
      </c>
      <c r="NA1" s="43" t="str">
        <f>+CONSall!NC1</f>
        <v>EUR_HE10211</v>
      </c>
      <c r="NB1" s="43" t="str">
        <f>+CONSall!ND1</f>
        <v>EUR_HE10311</v>
      </c>
      <c r="NC1" s="43" t="str">
        <f>+CONSall!NE1</f>
        <v>EUR_HE10411</v>
      </c>
      <c r="ND1" s="43" t="str">
        <f>+CONSall!NF1</f>
        <v>EUR_HE10511</v>
      </c>
      <c r="NE1" s="43" t="str">
        <f>+CONSall!NG1</f>
        <v>EUR_HE11111</v>
      </c>
      <c r="NF1" s="43" t="str">
        <f>+CONSall!NH1</f>
        <v>EUR_HE11112</v>
      </c>
      <c r="NG1" s="43" t="str">
        <f>+CONSall!NI1</f>
        <v>EUR_HE11121</v>
      </c>
      <c r="NH1" s="43" t="str">
        <f>+CONSall!NJ1</f>
        <v>EUR_HE11211</v>
      </c>
      <c r="NI1" s="43" t="str">
        <f>+CONSall!NK1</f>
        <v>EUR_HE12111</v>
      </c>
      <c r="NJ1" s="43" t="str">
        <f>+CONSall!NL1</f>
        <v>EUR_HE12121</v>
      </c>
      <c r="NK1" s="43" t="str">
        <f>+CONSall!NM1</f>
        <v>EUR_HE12131</v>
      </c>
      <c r="NL1" s="43" t="str">
        <f>+CONSall!NN1</f>
        <v>EUR_HE12211</v>
      </c>
      <c r="NM1" s="43" t="str">
        <f>+CONSall!NO1</f>
        <v>EUR_HE12311</v>
      </c>
      <c r="NN1" s="43" t="str">
        <f>+CONSall!NP1</f>
        <v>EUR_HE12321</v>
      </c>
      <c r="NO1" s="43" t="str">
        <f>+CONSall!NQ1</f>
        <v>EUR_HE12322</v>
      </c>
      <c r="NP1" s="43" t="str">
        <f>+CONSall!NR1</f>
        <v>EUR_HE12411</v>
      </c>
      <c r="NQ1" s="43" t="str">
        <f>+CONSall!NS1</f>
        <v>EUR_HE12412</v>
      </c>
      <c r="NR1" s="43" t="str">
        <f>+CONSall!NT1</f>
        <v>EUR_HE12521</v>
      </c>
      <c r="NS1" s="43" t="str">
        <f>+CONSall!NU1</f>
        <v>EUR_HE12531</v>
      </c>
      <c r="NT1" s="43" t="str">
        <f>+CONSall!NV1</f>
        <v>EUR_HE12541</v>
      </c>
      <c r="NU1" s="43" t="str">
        <f>+CONSall!NW1</f>
        <v>EUR_HE12551</v>
      </c>
      <c r="NV1" s="43" t="str">
        <f>+CONSall!NX1</f>
        <v>EUR_HE12621</v>
      </c>
      <c r="NW1" s="43" t="str">
        <f>+CONSall!NY1</f>
        <v>EUR_HJ00</v>
      </c>
    </row>
    <row r="2" spans="1:387">
      <c r="A2" s="43" t="str">
        <f>+CONSall!C2</f>
        <v>D1</v>
      </c>
      <c r="B2" s="43">
        <f>+CONSall!D2</f>
        <v>0</v>
      </c>
      <c r="C2" s="43" t="str">
        <f>+CONSall!E2</f>
        <v>BG</v>
      </c>
      <c r="D2" s="43">
        <f>+CONSall!F2</f>
        <v>2010</v>
      </c>
      <c r="E2" s="43">
        <f>+CONSall!G2</f>
        <v>0</v>
      </c>
      <c r="F2" s="43">
        <f>+CONSall!H2</f>
        <v>0</v>
      </c>
      <c r="G2" s="43">
        <f>+CONSall!I2</f>
        <v>0</v>
      </c>
      <c r="H2" s="43">
        <f>+CONSall!J2</f>
        <v>0</v>
      </c>
      <c r="I2" s="43">
        <f>+CONSall!K2</f>
        <v>0</v>
      </c>
      <c r="J2" s="43">
        <f>+CONSall!L2</f>
        <v>0</v>
      </c>
      <c r="K2" s="43">
        <f>+CONSall!M2</f>
        <v>0</v>
      </c>
      <c r="L2" s="43">
        <f>+CONSall!N2</f>
        <v>0</v>
      </c>
      <c r="M2" s="43">
        <f>+CONSall!O2</f>
        <v>0</v>
      </c>
      <c r="N2" s="43">
        <f>+CONSall!P2</f>
        <v>0</v>
      </c>
      <c r="O2" s="43">
        <f>+CONSall!Q2</f>
        <v>0</v>
      </c>
      <c r="P2" s="43">
        <f>+CONSall!R2</f>
        <v>0</v>
      </c>
      <c r="Q2" s="43">
        <f>+CONSall!S2</f>
        <v>0</v>
      </c>
      <c r="R2" s="43">
        <f>+CONSall!T2</f>
        <v>0</v>
      </c>
      <c r="S2" s="43">
        <f>+CONSall!U2</f>
        <v>6.8320020024979744</v>
      </c>
      <c r="T2" s="43">
        <f>+CONSall!V2</f>
        <v>2.7958269143369936</v>
      </c>
      <c r="U2" s="43">
        <f>+CONSall!W2</f>
        <v>0.39140027092700069</v>
      </c>
      <c r="V2" s="43">
        <f>+CONSall!X2</f>
        <v>0.19549025028399966</v>
      </c>
      <c r="W2" s="43">
        <f>+CONSall!Y2</f>
        <v>2.2309802893310007</v>
      </c>
      <c r="X2" s="43">
        <f>+CONSall!Z2</f>
        <v>0.17182724163399976</v>
      </c>
      <c r="Y2" s="43">
        <f>+CONSall!AA2</f>
        <v>0.18213193934799965</v>
      </c>
      <c r="Z2" s="43">
        <f>+CONSall!AB2</f>
        <v>0.2367720975520009</v>
      </c>
      <c r="AA2" s="43">
        <f>+CONSall!AC2</f>
        <v>0.19702746938499985</v>
      </c>
      <c r="AB2" s="43">
        <f>+CONSall!AD2</f>
        <v>0.17343381925199955</v>
      </c>
      <c r="AC2" s="43">
        <f>+CONSall!AE2</f>
        <v>1.5790884273999987E-2</v>
      </c>
      <c r="AD2" s="43">
        <f>+CONSall!AF2</f>
        <v>8.9908760101999996E-2</v>
      </c>
      <c r="AE2" s="43">
        <f>+CONSall!AG2</f>
        <v>2.6770316256179987</v>
      </c>
      <c r="AF2" s="43">
        <f>+CONSall!AH2</f>
        <v>0.15141268435199987</v>
      </c>
      <c r="AG2" s="43">
        <f>+CONSall!AI2</f>
        <v>0.118726966322</v>
      </c>
      <c r="AH2" s="43">
        <f>+CONSall!AJ2</f>
        <v>0.15883861919899961</v>
      </c>
      <c r="AI2" s="43">
        <f>+CONSall!AK2</f>
        <v>0.2325615837929996</v>
      </c>
      <c r="AJ2" s="43">
        <f>+CONSall!AL2</f>
        <v>0</v>
      </c>
      <c r="AK2" s="43">
        <f>+CONSall!AM2</f>
        <v>0.11232122723799987</v>
      </c>
      <c r="AL2" s="43">
        <f>+CONSall!AN2</f>
        <v>8.3168679891999719E-2</v>
      </c>
      <c r="AM2" s="43">
        <f>+CONSall!AO2</f>
        <v>3.5309504096999997E-2</v>
      </c>
      <c r="AN2" s="43">
        <f>+CONSall!AP2</f>
        <v>1.4347801420189972</v>
      </c>
      <c r="AO2" s="43">
        <f>+CONSall!AQ2</f>
        <v>2.4587162838000012E-2</v>
      </c>
      <c r="AP2" s="43">
        <f>+CONSall!AR2</f>
        <v>0.10049562306500011</v>
      </c>
      <c r="AQ2" s="43">
        <f>+CONSall!AS2</f>
        <v>0.63570677357299854</v>
      </c>
      <c r="AR2" s="43">
        <f>+CONSall!AT2</f>
        <v>1.5940744439000003E-2</v>
      </c>
      <c r="AS2" s="43">
        <f>+CONSall!AU2</f>
        <v>1.5173627387000002E-2</v>
      </c>
      <c r="AT2" s="43">
        <f>+CONSall!AV2</f>
        <v>1.4706201849000003E-2</v>
      </c>
      <c r="AU2" s="43">
        <f>+CONSall!AW2</f>
        <v>5.9736282109999995E-3</v>
      </c>
      <c r="AV2" s="43">
        <f>+CONSall!AX2</f>
        <v>5.9287550380000015E-3</v>
      </c>
      <c r="AW2" s="43">
        <f>+CONSall!AY2</f>
        <v>0.11410289105899994</v>
      </c>
      <c r="AX2" s="43">
        <f>+CONSall!AZ2</f>
        <v>0.15424670127100018</v>
      </c>
      <c r="AY2" s="43">
        <f>+CONSall!BA2</f>
        <v>2.4306432987000002E-2</v>
      </c>
      <c r="AZ2" s="43">
        <f>+CONSall!BB2</f>
        <v>3.5785789519999995E-3</v>
      </c>
      <c r="BA2" s="43">
        <f>+CONSall!BC2</f>
        <v>5.0071696075000012E-2</v>
      </c>
      <c r="BB2" s="43">
        <f>+CONSall!BD2</f>
        <v>0.10107346853500003</v>
      </c>
      <c r="BC2" s="43">
        <f>+CONSall!BE2</f>
        <v>8.5627214234999915E-2</v>
      </c>
      <c r="BD2" s="43">
        <f>+CONSall!BF2</f>
        <v>9.65721599E-4</v>
      </c>
      <c r="BE2" s="43">
        <f>+CONSall!BG2</f>
        <v>1.129741347E-3</v>
      </c>
      <c r="BF2" s="43">
        <f>+CONSall!BH2</f>
        <v>0.19493214835399988</v>
      </c>
      <c r="BG2" s="43">
        <f>+CONSall!BI2</f>
        <v>9.7693683950000002E-3</v>
      </c>
      <c r="BH2" s="43">
        <f>+CONSall!BJ2</f>
        <v>2.2490994499999999E-4</v>
      </c>
      <c r="BI2" s="43">
        <f>+CONSall!BK2</f>
        <v>1.8432495802000005E-2</v>
      </c>
      <c r="BJ2" s="43">
        <f>+CONSall!BL2</f>
        <v>0.10147073306900009</v>
      </c>
      <c r="BK2" s="43">
        <f>+CONSall!BM2</f>
        <v>3.6317892767999967E-2</v>
      </c>
      <c r="BL2" s="43">
        <f>+CONSall!BN2</f>
        <v>7.2185441999999995E-3</v>
      </c>
      <c r="BM2" s="43">
        <f>+CONSall!BO2</f>
        <v>3.3609682470000005E-3</v>
      </c>
      <c r="BN2" s="43">
        <f>+CONSall!BP2</f>
        <v>4.2840770059999998E-3</v>
      </c>
      <c r="BO2" s="43">
        <f>+CONSall!BQ2</f>
        <v>1.5676448690000002E-3</v>
      </c>
      <c r="BP2" s="43">
        <f>+CONSall!BR2</f>
        <v>5.7243277259999992E-3</v>
      </c>
      <c r="BQ2" s="43">
        <f>+CONSall!BS2</f>
        <v>8.5383212600000005E-4</v>
      </c>
      <c r="BR2" s="43">
        <f>+CONSall!BT2</f>
        <v>6.7526074148999984E-2</v>
      </c>
      <c r="BS2" s="43">
        <f>+CONSall!BU2</f>
        <v>0.63620957060599848</v>
      </c>
      <c r="BT2" s="43">
        <f>+CONSall!BV2</f>
        <v>2.2383080320999994E-2</v>
      </c>
      <c r="BU2" s="43">
        <f>+CONSall!BW2</f>
        <v>0.63498701279700032</v>
      </c>
      <c r="BV2" s="43">
        <f>+CONSall!BX2</f>
        <v>7.1602533864999929E-2</v>
      </c>
      <c r="BW2" s="43">
        <f>+CONSall!BY2</f>
        <v>0.49250867887099975</v>
      </c>
      <c r="BX2" s="43">
        <f>+CONSall!BZ2</f>
        <v>0.12017516726100032</v>
      </c>
      <c r="BY2" s="43">
        <f>+CONSall!CA2</f>
        <v>0.13228467782500009</v>
      </c>
      <c r="BZ2" s="43">
        <f>+CONSall!CB2</f>
        <v>0.43290654972800224</v>
      </c>
      <c r="CA2" s="43">
        <f>+CONSall!CC2</f>
        <v>0.12013045505199994</v>
      </c>
      <c r="CB2" s="43">
        <f>+CONSall!CD2</f>
        <v>3.6221064617999989E-2</v>
      </c>
      <c r="CC2" s="43">
        <f>+CONSall!CE2</f>
        <v>9.8988953891000445E-2</v>
      </c>
      <c r="CD2" s="43">
        <f>+CONSall!CF2</f>
        <v>6.1309650223000042E-2</v>
      </c>
      <c r="CE2" s="43">
        <f>+CONSall!CG2</f>
        <v>0</v>
      </c>
      <c r="CF2" s="43">
        <f>+CONSall!CH2</f>
        <v>5.7412874400000022E-2</v>
      </c>
      <c r="CG2" s="43">
        <f>+CONSall!CI2</f>
        <v>5.287591560000005E-3</v>
      </c>
      <c r="CH2" s="43">
        <f>+CONSall!CJ2</f>
        <v>2.7735287770000007E-3</v>
      </c>
      <c r="CI2" s="43">
        <f>+CONSall!CK2</f>
        <v>2.5357303219E-2</v>
      </c>
      <c r="CJ2" s="43">
        <f>+CONSall!CL2</f>
        <v>4.0639269539999995E-3</v>
      </c>
      <c r="CK2" s="43">
        <f>+CONSall!CM2</f>
        <v>1.4533492542000004E-2</v>
      </c>
      <c r="CL2" s="43">
        <f>+CONSall!CN2</f>
        <v>4.7473864457000012E-2</v>
      </c>
      <c r="CM2" s="43">
        <f>+CONSall!CO2</f>
        <v>7.356508545599999E-2</v>
      </c>
      <c r="CN2" s="43">
        <f>+CONSall!CP2</f>
        <v>3.7805838102999985E-2</v>
      </c>
      <c r="CO2" s="43">
        <f>+CONSall!CQ2</f>
        <v>0.2325615837929996</v>
      </c>
      <c r="CP2" s="43">
        <f>+CONSall!CR2</f>
        <v>0</v>
      </c>
      <c r="CQ2" s="43">
        <f>+CONSall!CS2</f>
        <v>1.67422758E-4</v>
      </c>
      <c r="CR2" s="43">
        <f>+CONSall!CT2</f>
        <v>0.10941652606099991</v>
      </c>
      <c r="CS2" s="43">
        <f>+CONSall!CU2</f>
        <v>2.1165619660000008E-3</v>
      </c>
      <c r="CT2" s="43">
        <f>+CONSall!CV2</f>
        <v>6.2082267099999996E-4</v>
      </c>
      <c r="CU2" s="43">
        <f>+CONSall!CW2</f>
        <v>8.287813509399973E-2</v>
      </c>
      <c r="CV2" s="43">
        <f>+CONSall!CX2</f>
        <v>2.9041008499999994E-4</v>
      </c>
      <c r="CW2" s="43">
        <f>+CONSall!CY2</f>
        <v>3.5295342776999993E-2</v>
      </c>
      <c r="CX2" s="43">
        <f>+CONSall!CZ2</f>
        <v>1.4161319999999999E-5</v>
      </c>
      <c r="CY2" s="43">
        <f>+CONSall!DA2</f>
        <v>1.3507791262069988</v>
      </c>
      <c r="CZ2" s="43">
        <f>+CONSall!DB2</f>
        <v>3.4678217211999998E-2</v>
      </c>
      <c r="DA2" s="43">
        <f>+CONSall!DC2</f>
        <v>1.6111832318000004E-2</v>
      </c>
      <c r="DB2" s="43">
        <f>+CONSall!DD2</f>
        <v>8.4754209840000004E-3</v>
      </c>
      <c r="DC2" s="43">
        <f>+CONSall!DE2</f>
        <v>7.2652705340000123E-2</v>
      </c>
      <c r="DD2" s="43">
        <f>+CONSall!DF2</f>
        <v>5.4993246819999989E-3</v>
      </c>
      <c r="DE2" s="43">
        <f>+CONSall!DG2</f>
        <v>7.6074196359999999E-3</v>
      </c>
      <c r="DF2" s="43">
        <f>+CONSall!DH2</f>
        <v>1.4736764208000004E-2</v>
      </c>
      <c r="DG2" s="43">
        <f>+CONSall!DI2</f>
        <v>0.32085168334699904</v>
      </c>
      <c r="DH2" s="43">
        <f>+CONSall!DJ2</f>
        <v>0.14981025598799991</v>
      </c>
      <c r="DI2" s="43">
        <f>+CONSall!DK2</f>
        <v>6.3917971429999984E-3</v>
      </c>
      <c r="DJ2" s="43">
        <f>+CONSall!DL2</f>
        <v>0.1390155078519999</v>
      </c>
      <c r="DK2" s="43">
        <f>+CONSall!DM2</f>
        <v>1.9641154142999995E-2</v>
      </c>
      <c r="DL2" s="43">
        <f>+CONSall!DN2</f>
        <v>1.0247345652999999E-2</v>
      </c>
      <c r="DM2" s="43">
        <f>+CONSall!DO2</f>
        <v>5.6571426410000018E-3</v>
      </c>
      <c r="DN2" s="43">
        <f>+CONSall!DP2</f>
        <v>3.6183300000000003E-5</v>
      </c>
      <c r="DO2" s="43">
        <f>+CONSall!DQ2</f>
        <v>1.5173627387000002E-2</v>
      </c>
      <c r="DP2" s="43">
        <f>+CONSall!DR2</f>
        <v>1.1830816995000002E-2</v>
      </c>
      <c r="DQ2" s="43">
        <f>+CONSall!DS2</f>
        <v>2.2327843049999999E-3</v>
      </c>
      <c r="DR2" s="43">
        <f>+CONSall!DT2</f>
        <v>6.4260198900000008E-4</v>
      </c>
      <c r="DS2" s="43">
        <f>+CONSall!DU2</f>
        <v>5.9736282109999995E-3</v>
      </c>
      <c r="DT2" s="43">
        <f>+CONSall!DV2</f>
        <v>1.2380927489999999E-3</v>
      </c>
      <c r="DU2" s="43">
        <f>+CONSall!DW2</f>
        <v>4.6906485469999986E-3</v>
      </c>
      <c r="DV2" s="43">
        <f>+CONSall!DX2</f>
        <v>0.10842795494999991</v>
      </c>
      <c r="DW2" s="43">
        <f>+CONSall!DY2</f>
        <v>5.6750320939999988E-3</v>
      </c>
      <c r="DX2" s="43">
        <f>+CONSall!DZ2</f>
        <v>0.14891865308300031</v>
      </c>
      <c r="DY2" s="43">
        <f>+CONSall!EA2</f>
        <v>1.2087042770000001E-3</v>
      </c>
      <c r="DZ2" s="43">
        <f>+CONSall!EB2</f>
        <v>4.1190166689999991E-3</v>
      </c>
      <c r="EA2" s="43">
        <f>+CONSall!EC2</f>
        <v>6.0666376679999979E-3</v>
      </c>
      <c r="EB2" s="43">
        <f>+CONSall!ED2</f>
        <v>1.4544281176E-2</v>
      </c>
      <c r="EC2" s="43">
        <f>+CONSall!EE2</f>
        <v>3.6954925639999994E-3</v>
      </c>
      <c r="ED2" s="43">
        <f>+CONSall!EF2</f>
        <v>4.8526995405000002E-2</v>
      </c>
      <c r="EE2" s="43">
        <f>+CONSall!EG2</f>
        <v>8.1078042500000002E-4</v>
      </c>
      <c r="EF2" s="43">
        <f>+CONSall!EH2</f>
        <v>1.10435442E-4</v>
      </c>
      <c r="EG2" s="43">
        <f>+CONSall!EI2</f>
        <v>6.2348480299999993E-4</v>
      </c>
      <c r="EH2" s="43">
        <f>+CONSall!EJ2</f>
        <v>4.8085502700000006E-3</v>
      </c>
      <c r="EI2" s="43">
        <f>+CONSall!EK2</f>
        <v>8.2844667538999939E-2</v>
      </c>
      <c r="EJ2" s="43">
        <f>+CONSall!EL2</f>
        <v>5.656183431E-3</v>
      </c>
      <c r="EK2" s="43">
        <f>+CONSall!EM2</f>
        <v>7.7641163730000013E-3</v>
      </c>
      <c r="EL2" s="43">
        <f>+CONSall!EN2</f>
        <v>6.4804791630000014E-3</v>
      </c>
      <c r="EM2" s="43">
        <f>+CONSall!EO2</f>
        <v>6.676173704299998E-2</v>
      </c>
      <c r="EN2" s="43">
        <f>+CONSall!EP2</f>
        <v>3.2848921230000001E-3</v>
      </c>
      <c r="EO2" s="43">
        <f>+CONSall!EQ2</f>
        <v>1.6563398999999999E-4</v>
      </c>
      <c r="EP2" s="43">
        <f>+CONSall!ER2</f>
        <v>5.3218652459999993E-3</v>
      </c>
      <c r="EQ2" s="43">
        <f>+CONSall!ES2</f>
        <v>3.6130648250000011E-3</v>
      </c>
      <c r="ER2" s="43">
        <f>+CONSall!ET2</f>
        <v>9.2268299899999999E-4</v>
      </c>
      <c r="ES2" s="43">
        <f>+CONSall!EU2</f>
        <v>9.7245034699999994E-4</v>
      </c>
      <c r="ET2" s="43">
        <f>+CONSall!EV2</f>
        <v>0.18510143995399994</v>
      </c>
      <c r="EU2" s="43">
        <f>+CONSall!EW2</f>
        <v>2.5384645249999999E-3</v>
      </c>
      <c r="EV2" s="43">
        <f>+CONSall!EX2</f>
        <v>8.8780345599999996E-4</v>
      </c>
      <c r="EW2" s="43">
        <f>+CONSall!EY2</f>
        <v>4.601585545E-3</v>
      </c>
      <c r="EX2" s="43">
        <f>+CONSall!EZ2</f>
        <v>1.7037736109999997E-3</v>
      </c>
      <c r="EY2" s="43">
        <f>+CONSall!FA2</f>
        <v>3.7852199999999996E-5</v>
      </c>
      <c r="EZ2" s="43">
        <f>+CONSall!FB2</f>
        <v>3.1979849999999995E-6</v>
      </c>
      <c r="FA2" s="43">
        <f>+CONSall!FC2</f>
        <v>2.2171195999999999E-4</v>
      </c>
      <c r="FB2" s="43">
        <f>+CONSall!FD2</f>
        <v>0</v>
      </c>
      <c r="FC2" s="43">
        <f>+CONSall!FE2</f>
        <v>3.6957707580000014E-3</v>
      </c>
      <c r="FD2" s="43">
        <f>+CONSall!FF2</f>
        <v>7.8513095200000009E-4</v>
      </c>
      <c r="FE2" s="43">
        <f>+CONSall!FG2</f>
        <v>7.4559114669999959E-3</v>
      </c>
      <c r="FF2" s="43">
        <f>+CONSall!FH2</f>
        <v>5.674385498999999E-3</v>
      </c>
      <c r="FG2" s="43">
        <f>+CONSall!FI2</f>
        <v>8.2118229499999985E-4</v>
      </c>
      <c r="FH2" s="43">
        <f>+CONSall!FJ2</f>
        <v>2.9735931360000008E-3</v>
      </c>
      <c r="FI2" s="43">
        <f>+CONSall!FK2</f>
        <v>9.8497062286000164E-2</v>
      </c>
      <c r="FJ2" s="43">
        <f>+CONSall!FL2</f>
        <v>0</v>
      </c>
      <c r="FK2" s="43">
        <f>+CONSall!FM2</f>
        <v>6.7466751029999989E-3</v>
      </c>
      <c r="FL2" s="43">
        <f>+CONSall!FN2</f>
        <v>1.0707596173000006E-2</v>
      </c>
      <c r="FM2" s="43">
        <f>+CONSall!FO2</f>
        <v>1.5109064613999995E-2</v>
      </c>
      <c r="FN2" s="43">
        <f>+CONSall!FP2</f>
        <v>3.7548511569999998E-3</v>
      </c>
      <c r="FO2" s="43">
        <f>+CONSall!FQ2</f>
        <v>2.0120712470000001E-3</v>
      </c>
      <c r="FP2" s="43">
        <f>+CONSall!FR2</f>
        <v>4.0823558059999996E-3</v>
      </c>
      <c r="FQ2" s="43">
        <f>+CONSall!FS2</f>
        <v>1.5676448690000002E-3</v>
      </c>
      <c r="FR2" s="43">
        <f>+CONSall!FT2</f>
        <v>5.4896929259999998E-3</v>
      </c>
      <c r="FS2" s="43">
        <f>+CONSall!FU2</f>
        <v>5.2340622599999999E-4</v>
      </c>
      <c r="FT2" s="43">
        <f>+CONSall!FV2</f>
        <v>5.5344268906999963E-2</v>
      </c>
      <c r="FU2" s="43">
        <f>+CONSall!FW2</f>
        <v>3.9287811891000064E-2</v>
      </c>
      <c r="FV2" s="43">
        <f>+CONSall!FX2</f>
        <v>1.1316274276999999E-2</v>
      </c>
      <c r="FW2" s="43">
        <f>+CONSall!FY2</f>
        <v>0.47165414063799782</v>
      </c>
      <c r="FX2" s="43">
        <f>+CONSall!FZ2</f>
        <v>2.651602864099991E-2</v>
      </c>
      <c r="FY2" s="43">
        <f>+CONSall!GA2</f>
        <v>2.3822620436999949E-2</v>
      </c>
      <c r="FZ2" s="43">
        <f>+CONSall!GB2</f>
        <v>2.6892221999999999E-4</v>
      </c>
      <c r="GA2" s="43">
        <f>+CONSall!GC2</f>
        <v>7.4648633830000213E-2</v>
      </c>
      <c r="GB2" s="43">
        <f>+CONSall!GD2</f>
        <v>2.2383080320999994E-2</v>
      </c>
      <c r="GC2" s="43">
        <f>+CONSall!GE2</f>
        <v>4.5125851396999921E-2</v>
      </c>
      <c r="GD2" s="43">
        <f>+CONSall!GF2</f>
        <v>0.13938130018599962</v>
      </c>
      <c r="GE2" s="43">
        <f>+CONSall!GG2</f>
        <v>2.4623169823000002E-2</v>
      </c>
      <c r="GF2" s="43">
        <f>+CONSall!GH2</f>
        <v>0.16335200780899928</v>
      </c>
      <c r="GG2" s="43">
        <f>+CONSall!GI2</f>
        <v>0.18147863860700009</v>
      </c>
      <c r="GH2" s="43">
        <f>+CONSall!GJ2</f>
        <v>7.8280384213000348E-2</v>
      </c>
      <c r="GI2" s="43">
        <f>+CONSall!GK2</f>
        <v>2.7588079850000002E-3</v>
      </c>
      <c r="GJ2" s="43">
        <f>+CONSall!GL2</f>
        <v>6.4807640646000031E-2</v>
      </c>
      <c r="GK2" s="43">
        <f>+CONSall!GM2</f>
        <v>5.3378519699999992E-4</v>
      </c>
      <c r="GL2" s="43">
        <f>+CONSall!GN2</f>
        <v>1.2366654919999998E-3</v>
      </c>
      <c r="GM2" s="43">
        <f>+CONSall!GO2</f>
        <v>5.0247287700000021E-3</v>
      </c>
      <c r="GN2" s="43">
        <f>+CONSall!GP2</f>
        <v>0.1366433346240005</v>
      </c>
      <c r="GO2" s="43">
        <f>+CONSall!GQ2</f>
        <v>2.4182781470000022E-2</v>
      </c>
      <c r="GP2" s="43">
        <f>+CONSall!GR2</f>
        <v>3.0163015190000013E-3</v>
      </c>
      <c r="GQ2" s="43">
        <f>+CONSall!GS2</f>
        <v>3.8049246864999955E-2</v>
      </c>
      <c r="GR2" s="43">
        <f>+CONSall!GT2</f>
        <v>0.18199664670999885</v>
      </c>
      <c r="GS2" s="43">
        <f>+CONSall!GU2</f>
        <v>2.4076837676000058E-2</v>
      </c>
      <c r="GT2" s="43">
        <f>+CONSall!GV2</f>
        <v>8.4498463545000013E-2</v>
      </c>
      <c r="GU2" s="43">
        <f>+CONSall!GW2</f>
        <v>6.3690440040000042E-3</v>
      </c>
      <c r="GV2" s="43">
        <f>+CONSall!GX2</f>
        <v>1.8410863778000001E-2</v>
      </c>
      <c r="GW2" s="43">
        <f>+CONSall!GY2</f>
        <v>2.9856941200000014E-3</v>
      </c>
      <c r="GX2" s="43">
        <f>+CONSall!GZ2</f>
        <v>7.7360922360999632E-2</v>
      </c>
      <c r="GY2" s="43">
        <f>+CONSall!HA2</f>
        <v>1.5042726873999974E-2</v>
      </c>
      <c r="GZ2" s="43">
        <f>+CONSall!HB2</f>
        <v>2.8006738042999926E-2</v>
      </c>
      <c r="HA2" s="43">
        <f>+CONSall!HC2</f>
        <v>1.775568737099998E-2</v>
      </c>
      <c r="HB2" s="43">
        <f>+CONSall!HD2</f>
        <v>3.9296004874999867E-2</v>
      </c>
      <c r="HC2" s="43">
        <f>+CONSall!HE2</f>
        <v>3.6209477990000009E-3</v>
      </c>
      <c r="HD2" s="43">
        <f>+CONSall!HF2</f>
        <v>1.3168515473000004E-2</v>
      </c>
      <c r="HE2" s="43">
        <f>+CONSall!HG2</f>
        <v>1.0710131845999992E-2</v>
      </c>
      <c r="HF2" s="43">
        <f>+CONSall!HH2</f>
        <v>1.0002687385000004E-2</v>
      </c>
      <c r="HG2" s="43">
        <f>+CONSall!HI2</f>
        <v>9.6318565880000092E-3</v>
      </c>
      <c r="HH2" s="43">
        <f>+CONSall!HJ2</f>
        <v>8.2339235999999991E-5</v>
      </c>
      <c r="HI2" s="43">
        <f>+CONSall!HK2</f>
        <v>2.2150326986000023E-2</v>
      </c>
      <c r="HJ2" s="43">
        <f>+CONSall!HL2</f>
        <v>1.6824070816999995E-2</v>
      </c>
      <c r="HK2" s="43">
        <f>+CONSall!HM2</f>
        <v>9.1021670798999865E-2</v>
      </c>
      <c r="HL2" s="43">
        <f>+CONSall!HN2</f>
        <v>6.1341493069000129E-2</v>
      </c>
      <c r="HM2" s="43">
        <f>+CONSall!HO2</f>
        <v>4.3896246479000145E-2</v>
      </c>
      <c r="HN2" s="43">
        <f>+CONSall!HP2</f>
        <v>0.11730936364499989</v>
      </c>
      <c r="HO2" s="43">
        <f>+CONSall!HQ2</f>
        <v>7.7938702758999806E-2</v>
      </c>
      <c r="HP2" s="43">
        <f>+CONSall!HR2</f>
        <v>2.1769498480000002E-3</v>
      </c>
      <c r="HQ2" s="43">
        <f>+CONSall!HS2</f>
        <v>4.1065201233999885E-2</v>
      </c>
      <c r="HR2" s="43">
        <f>+CONSall!HT2</f>
        <v>3.6543450373000039E-2</v>
      </c>
      <c r="HS2" s="43">
        <f>+CONSall!HU2</f>
        <v>1.4791773836999988E-2</v>
      </c>
      <c r="HT2" s="43">
        <f>+CONSall!HV2</f>
        <v>7.6070032450000005E-3</v>
      </c>
      <c r="HU2" s="43">
        <f>+CONSall!HW2</f>
        <v>5.0301404030000029E-3</v>
      </c>
      <c r="HV2" s="43">
        <f>+CONSall!HX2</f>
        <v>1.5083268649000031E-2</v>
      </c>
      <c r="HW2" s="43">
        <f>+CONSall!HY2</f>
        <v>1.1035492237000002E-2</v>
      </c>
      <c r="HX2" s="43">
        <f>+CONSall!HZ2</f>
        <v>9.7639563910000057E-3</v>
      </c>
      <c r="HY2" s="43">
        <f>+CONSall!IA2</f>
        <v>1.2328639540000019E-2</v>
      </c>
      <c r="HZ2" s="43">
        <f>+CONSall!IB2</f>
        <v>2.9102785580000013E-3</v>
      </c>
      <c r="IA2" s="43">
        <f>+CONSall!IC2</f>
        <v>1.1923439020999984E-2</v>
      </c>
      <c r="IB2" s="43">
        <f>+CONSall!ID2</f>
        <v>4.9870535834000175E-2</v>
      </c>
      <c r="IC2" s="43">
        <f>+CONSall!IE2</f>
        <v>6.5664753200000005E-4</v>
      </c>
      <c r="ID2" s="43">
        <f>+CONSall!IF2</f>
        <v>8.2905753999999963E-3</v>
      </c>
      <c r="IE2" s="43">
        <f>+CONSall!IG2</f>
        <v>8.6408771477000407E-2</v>
      </c>
      <c r="IF2" s="43">
        <f>+CONSall!IH2</f>
        <v>3.1473252689999984E-3</v>
      </c>
      <c r="IG2" s="43">
        <f>+CONSall!II2</f>
        <v>0</v>
      </c>
      <c r="IH2" s="43">
        <f>+CONSall!IJ2</f>
        <v>1.032665240499997E-2</v>
      </c>
      <c r="II2" s="43">
        <f>+CONSall!IK2</f>
        <v>3.9847734775999996E-2</v>
      </c>
      <c r="IJ2" s="43">
        <f>+CONSall!IL2</f>
        <v>6.9887632790000013E-3</v>
      </c>
      <c r="IK2" s="43">
        <f>+CONSall!IM2</f>
        <v>2.4921040699999998E-4</v>
      </c>
      <c r="IL2" s="43">
        <f>+CONSall!IN2</f>
        <v>1.1823525090000001E-3</v>
      </c>
      <c r="IM2" s="43">
        <f>+CONSall!IO2</f>
        <v>4.1050415389999994E-3</v>
      </c>
      <c r="IN2" s="43">
        <f>+CONSall!IP2</f>
        <v>2.7735287770000007E-3</v>
      </c>
      <c r="IO2" s="43">
        <f>+CONSall!IQ2</f>
        <v>3.6717434839999992E-3</v>
      </c>
      <c r="IP2" s="43">
        <f>+CONSall!IR2</f>
        <v>7.176135491000003E-3</v>
      </c>
      <c r="IQ2" s="43">
        <f>+CONSall!IS2</f>
        <v>1.1964312186000007E-2</v>
      </c>
      <c r="IR2" s="43">
        <f>+CONSall!IT2</f>
        <v>1.1400596040000003E-3</v>
      </c>
      <c r="IS2" s="43">
        <f>+CONSall!IU2</f>
        <v>4.0639269539999995E-3</v>
      </c>
      <c r="IT2" s="43">
        <f>+CONSall!IV2</f>
        <v>1.1702331242000003E-2</v>
      </c>
      <c r="IU2" s="43">
        <f>+CONSall!IW2</f>
        <v>4.7473864457000012E-2</v>
      </c>
      <c r="IV2" s="43">
        <f>+CONSall!IX2</f>
        <v>7.2484751066999989E-2</v>
      </c>
      <c r="IW2" s="43">
        <f>+CONSall!IY2</f>
        <v>1.080331997E-3</v>
      </c>
      <c r="IX2" s="43">
        <f>+CONSall!IZ2</f>
        <v>3.7805838102999985E-2</v>
      </c>
      <c r="IY2" s="43">
        <f>+CONSall!JA2</f>
        <v>0.23166299727599959</v>
      </c>
      <c r="IZ2" s="43">
        <f>+CONSall!JB2</f>
        <v>2.1834911999999999E-5</v>
      </c>
      <c r="JA2" s="43">
        <f>+CONSall!JC2</f>
        <v>8.7675160500000002E-4</v>
      </c>
      <c r="JB2" s="43">
        <f>+CONSall!JD2</f>
        <v>1.67422758E-4</v>
      </c>
      <c r="JC2" s="43">
        <f>+CONSall!JE2</f>
        <v>3.2984420332000011E-2</v>
      </c>
      <c r="JD2" s="43">
        <f>+CONSall!JF2</f>
        <v>3.4523985675999971E-2</v>
      </c>
      <c r="JE2" s="43">
        <f>+CONSall!JG2</f>
        <v>4.1817603017999985E-2</v>
      </c>
      <c r="JF2" s="43">
        <f>+CONSall!JH2</f>
        <v>2.1165619660000008E-3</v>
      </c>
      <c r="JG2" s="43">
        <f>+CONSall!JI2</f>
        <v>6.2082267099999996E-4</v>
      </c>
      <c r="JH2" s="43">
        <f>+CONSall!JJ2</f>
        <v>2.4997825090000012E-2</v>
      </c>
      <c r="JI2" s="43">
        <f>+CONSall!JK2</f>
        <v>2.6018780377000009E-2</v>
      </c>
      <c r="JJ2" s="43">
        <f>+CONSall!JL2</f>
        <v>3.1861206282000003E-2</v>
      </c>
      <c r="JK2" s="43">
        <f>+CONSall!JM2</f>
        <v>2.9041008499999994E-4</v>
      </c>
      <c r="JL2" s="43">
        <f>+CONSall!JN2</f>
        <v>3.5295342776999993E-2</v>
      </c>
      <c r="JM2" s="43">
        <f>+CONSall!JO2</f>
        <v>1.4161319999999999E-5</v>
      </c>
      <c r="JN2" s="43">
        <f>+CONSall!JP2</f>
        <v>1.3507791262069988</v>
      </c>
      <c r="JO2" s="43">
        <f>+CONSall!JQ2</f>
        <v>3.4678217211999998E-2</v>
      </c>
      <c r="JP2" s="43">
        <f>+CONSall!JR2</f>
        <v>0</v>
      </c>
      <c r="JQ2" s="43">
        <f>+CONSall!JS2</f>
        <v>1.6111832318000004E-2</v>
      </c>
      <c r="JR2" s="43">
        <f>+CONSall!JT2</f>
        <v>8.4754209840000004E-3</v>
      </c>
      <c r="JS2" s="43">
        <f>+CONSall!JU2</f>
        <v>7.2652705340000123E-2</v>
      </c>
      <c r="JT2" s="43">
        <f>+CONSall!JV2</f>
        <v>5.4993246819999989E-3</v>
      </c>
      <c r="JU2" s="43">
        <f>+CONSall!JW2</f>
        <v>7.6074196359999999E-3</v>
      </c>
      <c r="JV2" s="43">
        <f>+CONSall!JX2</f>
        <v>1.4736764208000004E-2</v>
      </c>
      <c r="JW2" s="43">
        <f>+CONSall!JY2</f>
        <v>0.32085168334699904</v>
      </c>
      <c r="JX2" s="43">
        <f>+CONSall!JZ2</f>
        <v>5.583038039399997E-2</v>
      </c>
      <c r="JY2" s="43">
        <f>+CONSall!KA2</f>
        <v>9.3979857580999734E-2</v>
      </c>
      <c r="JZ2" s="43">
        <f>+CONSall!KB2</f>
        <v>6.3917971429999984E-3</v>
      </c>
      <c r="KA2" s="43">
        <f>+CONSall!KC2</f>
        <v>0.1390155078519999</v>
      </c>
      <c r="KB2" s="43">
        <f>+CONSall!KD2</f>
        <v>1.9641154142999995E-2</v>
      </c>
      <c r="KC2" s="43">
        <f>+CONSall!KE2</f>
        <v>1.0247345652999999E-2</v>
      </c>
      <c r="KD2" s="43">
        <f>+CONSall!KF2</f>
        <v>5.6571426410000018E-3</v>
      </c>
      <c r="KE2" s="43">
        <f>+CONSall!KG2</f>
        <v>3.6183300000000003E-5</v>
      </c>
      <c r="KF2" s="43">
        <f>+CONSall!KH2</f>
        <v>1.5173627387000002E-2</v>
      </c>
      <c r="KG2" s="43">
        <f>+CONSall!KI2</f>
        <v>2.3978038529999996E-3</v>
      </c>
      <c r="KH2" s="43">
        <f>+CONSall!KJ2</f>
        <v>2.0477640499999999E-3</v>
      </c>
      <c r="KI2" s="43">
        <f>+CONSall!KK2</f>
        <v>3.9761259890000004E-3</v>
      </c>
      <c r="KJ2" s="43">
        <f>+CONSall!KL2</f>
        <v>2.125924535E-3</v>
      </c>
      <c r="KK2" s="43">
        <f>+CONSall!KM2</f>
        <v>1.1697781519999998E-3</v>
      </c>
      <c r="KL2" s="43">
        <f>+CONSall!KN2</f>
        <v>0</v>
      </c>
      <c r="KM2" s="43">
        <f>+CONSall!KO2</f>
        <v>1.1449195800000002E-3</v>
      </c>
      <c r="KN2" s="43">
        <f>+CONSall!KP2</f>
        <v>1.201172405E-3</v>
      </c>
      <c r="KO2" s="43">
        <f>+CONSall!KQ2</f>
        <v>6.4260198900000008E-4</v>
      </c>
      <c r="KP2" s="43">
        <f>+CONSall!KR2</f>
        <v>2.1741464949999994E-3</v>
      </c>
      <c r="KQ2" s="43">
        <f>+CONSall!KS2</f>
        <v>2.88695909E-4</v>
      </c>
      <c r="KR2" s="43">
        <f>+CONSall!KT2</f>
        <v>3.5060538260000009E-3</v>
      </c>
      <c r="KS2" s="43">
        <f>+CONSall!KU2</f>
        <v>4.9763999999999995E-6</v>
      </c>
      <c r="KT2" s="43">
        <f>+CONSall!KV2</f>
        <v>1.2380927489999999E-3</v>
      </c>
      <c r="KU2" s="43">
        <f>+CONSall!KW2</f>
        <v>4.6906485469999986E-3</v>
      </c>
      <c r="KV2" s="43">
        <f>+CONSall!KX2</f>
        <v>9.6568847598999891E-2</v>
      </c>
      <c r="KW2" s="43">
        <f>+CONSall!KY2</f>
        <v>1.1854665266000002E-2</v>
      </c>
      <c r="KX2" s="43">
        <f>+CONSall!KZ2</f>
        <v>2.2643730119999996E-3</v>
      </c>
      <c r="KY2" s="43">
        <f>+CONSall!LA2</f>
        <v>3.4106733830000014E-3</v>
      </c>
      <c r="KZ2" s="43">
        <f>+CONSall!LB2</f>
        <v>0.14891865308300031</v>
      </c>
      <c r="LA2" s="43">
        <f>+CONSall!LC2</f>
        <v>1.2087042770000001E-3</v>
      </c>
      <c r="LB2" s="43">
        <f>+CONSall!LD2</f>
        <v>4.1190166689999991E-3</v>
      </c>
      <c r="LC2" s="43">
        <f>+CONSall!LE2</f>
        <v>6.0666376679999979E-3</v>
      </c>
      <c r="LD2" s="43">
        <f>+CONSall!LF2</f>
        <v>1.4544281176E-2</v>
      </c>
      <c r="LE2" s="43">
        <f>+CONSall!LG2</f>
        <v>2.8263802119999995E-3</v>
      </c>
      <c r="LF2" s="43">
        <f>+CONSall!LH2</f>
        <v>5.7791146899999993E-4</v>
      </c>
      <c r="LG2" s="43">
        <f>+CONSall!LI2</f>
        <v>2.9120088300000003E-4</v>
      </c>
      <c r="LH2" s="43">
        <f>+CONSall!LJ2</f>
        <v>3.2244270102000004E-2</v>
      </c>
      <c r="LI2" s="43">
        <f>+CONSall!LK2</f>
        <v>1.6282725303000001E-2</v>
      </c>
      <c r="LJ2" s="43">
        <f>+CONSall!LL2</f>
        <v>8.1078042500000002E-4</v>
      </c>
      <c r="LK2" s="43">
        <f>+CONSall!LM2</f>
        <v>1.10435442E-4</v>
      </c>
      <c r="LL2" s="43">
        <f>+CONSall!LN2</f>
        <v>6.2348480299999993E-4</v>
      </c>
      <c r="LM2" s="43">
        <f>+CONSall!LO2</f>
        <v>4.8085502700000006E-3</v>
      </c>
      <c r="LN2" s="43">
        <f>+CONSall!LP2</f>
        <v>8.2844667538999939E-2</v>
      </c>
      <c r="LO2" s="43">
        <f>+CONSall!LQ2</f>
        <v>5.656183431E-3</v>
      </c>
      <c r="LP2" s="43">
        <f>+CONSall!LR2</f>
        <v>7.7641163730000013E-3</v>
      </c>
      <c r="LQ2" s="43">
        <f>+CONSall!LS2</f>
        <v>6.4804791630000014E-3</v>
      </c>
      <c r="LR2" s="43">
        <f>+CONSall!LT2</f>
        <v>6.676173704299998E-2</v>
      </c>
      <c r="LS2" s="43">
        <f>+CONSall!LU2</f>
        <v>3.2848921230000001E-3</v>
      </c>
      <c r="LT2" s="43">
        <f>+CONSall!LV2</f>
        <v>1.6563398999999999E-4</v>
      </c>
      <c r="LU2" s="43">
        <f>+CONSall!LW2</f>
        <v>5.3218652459999993E-3</v>
      </c>
      <c r="LV2" s="43">
        <f>+CONSall!LX2</f>
        <v>3.6130648250000011E-3</v>
      </c>
      <c r="LW2" s="43">
        <f>+CONSall!LY2</f>
        <v>9.2268299899999999E-4</v>
      </c>
      <c r="LX2" s="43">
        <f>+CONSall!LZ2</f>
        <v>9.7245034699999994E-4</v>
      </c>
      <c r="LY2" s="43">
        <f>+CONSall!MA2</f>
        <v>0.18510143995399994</v>
      </c>
      <c r="LZ2" s="43">
        <f>+CONSall!MB2</f>
        <v>2.1081316099999997E-4</v>
      </c>
      <c r="MA2" s="43">
        <f>+CONSall!MC2</f>
        <v>2.327515014E-3</v>
      </c>
      <c r="MB2" s="43">
        <f>+CONSall!MD2</f>
        <v>8.867038080000001E-4</v>
      </c>
      <c r="MC2" s="43">
        <f>+CONSall!ME2</f>
        <v>1.0996479999999999E-6</v>
      </c>
      <c r="MD2" s="43">
        <f>+CONSall!MF2</f>
        <v>4.601585545E-3</v>
      </c>
      <c r="ME2" s="43">
        <f>+CONSall!MG2</f>
        <v>1.7037736109999997E-3</v>
      </c>
      <c r="MF2" s="43">
        <f>+CONSall!MH2</f>
        <v>3.7852199999999996E-5</v>
      </c>
      <c r="MG2" s="43">
        <f>+CONSall!MI2</f>
        <v>3.1979849999999995E-6</v>
      </c>
      <c r="MH2" s="43">
        <f>+CONSall!MJ2</f>
        <v>1.2623084799999999E-4</v>
      </c>
      <c r="MI2" s="43">
        <f>+CONSall!MK2</f>
        <v>9.5481111999999989E-5</v>
      </c>
      <c r="MJ2" s="43">
        <f>+CONSall!ML2</f>
        <v>0</v>
      </c>
      <c r="MK2" s="43">
        <f>+CONSall!MM2</f>
        <v>3.6957707580000014E-3</v>
      </c>
      <c r="ML2" s="43">
        <f>+CONSall!MN2</f>
        <v>7.8513095200000009E-4</v>
      </c>
      <c r="MM2" s="43">
        <f>+CONSall!MO2</f>
        <v>7.4559114669999959E-3</v>
      </c>
      <c r="MN2" s="43">
        <f>+CONSall!MP2</f>
        <v>5.674385498999999E-3</v>
      </c>
      <c r="MO2" s="43">
        <f>+CONSall!MQ2</f>
        <v>8.2118229499999985E-4</v>
      </c>
      <c r="MP2" s="43">
        <f>+CONSall!MR2</f>
        <v>2.9735931360000008E-3</v>
      </c>
      <c r="MQ2" s="43">
        <f>+CONSall!MS2</f>
        <v>9.9048063600000002E-4</v>
      </c>
      <c r="MR2" s="43">
        <f>+CONSall!MT2</f>
        <v>1.2367710400000003E-4</v>
      </c>
      <c r="MS2" s="43">
        <f>+CONSall!MU2</f>
        <v>9.7053135994000117E-2</v>
      </c>
      <c r="MT2" s="43">
        <f>+CONSall!MV2</f>
        <v>3.2988060299999998E-4</v>
      </c>
      <c r="MU2" s="43">
        <f>+CONSall!MW2</f>
        <v>0</v>
      </c>
      <c r="MV2" s="43">
        <f>+CONSall!MX2</f>
        <v>6.7466751029999989E-3</v>
      </c>
      <c r="MW2" s="43">
        <f>+CONSall!MY2</f>
        <v>1.0707596173000006E-2</v>
      </c>
      <c r="MX2" s="43">
        <f>+CONSall!MZ2</f>
        <v>1.5109064613999995E-2</v>
      </c>
      <c r="MY2" s="43">
        <f>+CONSall!NA2</f>
        <v>3.7548511569999998E-3</v>
      </c>
      <c r="MZ2" s="43">
        <f>+CONSall!NB2</f>
        <v>2.0120712470000001E-3</v>
      </c>
      <c r="NA2" s="43">
        <f>+CONSall!NC2</f>
        <v>4.0823558059999996E-3</v>
      </c>
      <c r="NB2" s="43">
        <f>+CONSall!ND2</f>
        <v>1.5676448690000002E-3</v>
      </c>
      <c r="NC2" s="43">
        <f>+CONSall!NE2</f>
        <v>5.4896929259999998E-3</v>
      </c>
      <c r="ND2" s="43">
        <f>+CONSall!NF2</f>
        <v>5.2340622599999999E-4</v>
      </c>
      <c r="NE2" s="43">
        <f>+CONSall!NG2</f>
        <v>2.2484132387999994E-2</v>
      </c>
      <c r="NF2" s="43">
        <f>+CONSall!NH2</f>
        <v>3.2043748576000002E-2</v>
      </c>
      <c r="NG2" s="43">
        <f>+CONSall!NI2</f>
        <v>1.1316274276999999E-2</v>
      </c>
      <c r="NH2" s="43">
        <f>+CONSall!NJ2</f>
        <v>2.2383080320999994E-2</v>
      </c>
      <c r="NI2" s="43">
        <f>+CONSall!NK2</f>
        <v>1.1923439020999984E-2</v>
      </c>
      <c r="NJ2" s="43">
        <f>+CONSall!NL2</f>
        <v>6.5664753200000005E-4</v>
      </c>
      <c r="NK2" s="43">
        <f>+CONSall!NM2</f>
        <v>8.6408771477000407E-2</v>
      </c>
      <c r="NL2" s="43">
        <f>+CONSall!NN2</f>
        <v>0</v>
      </c>
      <c r="NM2" s="43">
        <f>+CONSall!NO2</f>
        <v>1.1823525090000001E-3</v>
      </c>
      <c r="NN2" s="43">
        <f>+CONSall!NP2</f>
        <v>2.6610057979999991E-3</v>
      </c>
      <c r="NO2" s="43">
        <f>+CONSall!NQ2</f>
        <v>1.4440949860000001E-3</v>
      </c>
      <c r="NP2" s="43">
        <f>+CONSall!NR2</f>
        <v>2.4917963970000007E-3</v>
      </c>
      <c r="NQ2" s="43">
        <f>+CONSall!NS2</f>
        <v>2.8182633000000003E-4</v>
      </c>
      <c r="NR2" s="43">
        <f>+CONSall!NT2</f>
        <v>3.6717434839999992E-3</v>
      </c>
      <c r="NS2" s="43">
        <f>+CONSall!NU2</f>
        <v>7.176135491000003E-3</v>
      </c>
      <c r="NT2" s="43">
        <f>+CONSall!NV2</f>
        <v>1.1964312186000007E-2</v>
      </c>
      <c r="NU2" s="43">
        <f>+CONSall!NW2</f>
        <v>1.1400596040000003E-3</v>
      </c>
      <c r="NV2" s="43">
        <f>+CONSall!NX2</f>
        <v>4.0639269539999995E-3</v>
      </c>
      <c r="NW2" s="43">
        <f>+CONSall!NY2</f>
        <v>2.4016062090000006E-3</v>
      </c>
    </row>
    <row r="3" spans="1:387">
      <c r="A3" s="43" t="str">
        <f>+CONSall!C3</f>
        <v>D2</v>
      </c>
      <c r="B3" s="43">
        <f>+CONSall!D3</f>
        <v>0</v>
      </c>
      <c r="C3" s="43">
        <f>+CONSall!E3</f>
        <v>0</v>
      </c>
      <c r="D3" s="43">
        <f>+CONSall!F3</f>
        <v>0</v>
      </c>
      <c r="E3" s="43">
        <f>+CONSall!G3</f>
        <v>0</v>
      </c>
      <c r="F3" s="43">
        <f>+CONSall!H3</f>
        <v>0</v>
      </c>
      <c r="G3" s="43">
        <f>+CONSall!I3</f>
        <v>0</v>
      </c>
      <c r="H3" s="43">
        <f>+CONSall!J3</f>
        <v>0</v>
      </c>
      <c r="I3" s="43">
        <f>+CONSall!K3</f>
        <v>0</v>
      </c>
      <c r="J3" s="43">
        <f>+CONSall!L3</f>
        <v>0</v>
      </c>
      <c r="K3" s="43">
        <f>+CONSall!M3</f>
        <v>0</v>
      </c>
      <c r="L3" s="43">
        <f>+CONSall!N3</f>
        <v>0</v>
      </c>
      <c r="M3" s="43">
        <f>+CONSall!O3</f>
        <v>0</v>
      </c>
      <c r="N3" s="43">
        <f>+CONSall!P3</f>
        <v>0</v>
      </c>
      <c r="O3" s="43">
        <f>+CONSall!Q3</f>
        <v>0</v>
      </c>
      <c r="P3" s="43">
        <f>+CONSall!R3</f>
        <v>0</v>
      </c>
      <c r="Q3" s="43">
        <f>+CONSall!S3</f>
        <v>0</v>
      </c>
      <c r="R3" s="43">
        <f>+CONSall!T3</f>
        <v>0</v>
      </c>
      <c r="S3" s="43">
        <f>+CONSall!U3</f>
        <v>9.4895029362349828</v>
      </c>
      <c r="T3" s="43">
        <f>+CONSall!V3</f>
        <v>3.3591391797989978</v>
      </c>
      <c r="U3" s="43">
        <f>+CONSall!W3</f>
        <v>0.49943585193599987</v>
      </c>
      <c r="V3" s="43">
        <f>+CONSall!X3</f>
        <v>0.28751614708900053</v>
      </c>
      <c r="W3" s="43">
        <f>+CONSall!Y3</f>
        <v>3.4835400932590046</v>
      </c>
      <c r="X3" s="43">
        <f>+CONSall!Z3</f>
        <v>0.24872105698599928</v>
      </c>
      <c r="Y3" s="43">
        <f>+CONSall!AA3</f>
        <v>0.34812657740799985</v>
      </c>
      <c r="Z3" s="43">
        <f>+CONSall!AB3</f>
        <v>0.321998814302001</v>
      </c>
      <c r="AA3" s="43">
        <f>+CONSall!AC3</f>
        <v>0.32886063240100011</v>
      </c>
      <c r="AB3" s="43">
        <f>+CONSall!AD3</f>
        <v>0.2258276462509998</v>
      </c>
      <c r="AC3" s="43">
        <f>+CONSall!AE3</f>
        <v>3.4737922377000012E-2</v>
      </c>
      <c r="AD3" s="43">
        <f>+CONSall!AF3</f>
        <v>0.118369378759</v>
      </c>
      <c r="AE3" s="43">
        <f>+CONSall!AG3</f>
        <v>3.1936542206339902</v>
      </c>
      <c r="AF3" s="43">
        <f>+CONSall!AH3</f>
        <v>0.23323432630000004</v>
      </c>
      <c r="AG3" s="43">
        <f>+CONSall!AI3</f>
        <v>0.16548334548900026</v>
      </c>
      <c r="AH3" s="43">
        <f>+CONSall!AJ3</f>
        <v>0.1621048691749998</v>
      </c>
      <c r="AI3" s="43">
        <f>+CONSall!AK3</f>
        <v>0.33733119806700007</v>
      </c>
      <c r="AJ3" s="43">
        <f>+CONSall!AL3</f>
        <v>0</v>
      </c>
      <c r="AK3" s="43">
        <f>+CONSall!AM3</f>
        <v>0.16759198503999997</v>
      </c>
      <c r="AL3" s="43">
        <f>+CONSall!AN3</f>
        <v>0.11992493104800002</v>
      </c>
      <c r="AM3" s="43">
        <f>+CONSall!AO3</f>
        <v>3.4117961780999996E-2</v>
      </c>
      <c r="AN3" s="43">
        <f>+CONSall!AP3</f>
        <v>2.1938618013479974</v>
      </c>
      <c r="AO3" s="43">
        <f>+CONSall!AQ3</f>
        <v>4.5170638721000037E-2</v>
      </c>
      <c r="AP3" s="43">
        <f>+CONSall!AR3</f>
        <v>0.18175158146399942</v>
      </c>
      <c r="AQ3" s="43">
        <f>+CONSall!AS3</f>
        <v>1.0286078440410009</v>
      </c>
      <c r="AR3" s="43">
        <f>+CONSall!AT3</f>
        <v>2.5472546321000007E-2</v>
      </c>
      <c r="AS3" s="43">
        <f>+CONSall!AU3</f>
        <v>2.053411772700001E-2</v>
      </c>
      <c r="AT3" s="43">
        <f>+CONSall!AV3</f>
        <v>2.0778126569999993E-2</v>
      </c>
      <c r="AU3" s="43">
        <f>+CONSall!AW3</f>
        <v>1.0615401875999993E-2</v>
      </c>
      <c r="AV3" s="43">
        <f>+CONSall!AX3</f>
        <v>9.1857939180000053E-3</v>
      </c>
      <c r="AW3" s="43">
        <f>+CONSall!AY3</f>
        <v>0.16213115882499948</v>
      </c>
      <c r="AX3" s="43">
        <f>+CONSall!AZ3</f>
        <v>0.29869031311999938</v>
      </c>
      <c r="AY3" s="43">
        <f>+CONSall!BA3</f>
        <v>4.1803116900000006E-2</v>
      </c>
      <c r="AZ3" s="43">
        <f>+CONSall!BB3</f>
        <v>7.6329936219999995E-3</v>
      </c>
      <c r="BA3" s="43">
        <f>+CONSall!BC3</f>
        <v>1.1777710186999999E-2</v>
      </c>
      <c r="BB3" s="43">
        <f>+CONSall!BD3</f>
        <v>0.18117304642700011</v>
      </c>
      <c r="BC3" s="43">
        <f>+CONSall!BE3</f>
        <v>0.129048366803</v>
      </c>
      <c r="BD3" s="43">
        <f>+CONSall!BF3</f>
        <v>6.2721384399999993E-4</v>
      </c>
      <c r="BE3" s="43">
        <f>+CONSall!BG3</f>
        <v>2.3059426819999999E-3</v>
      </c>
      <c r="BF3" s="43">
        <f>+CONSall!BH3</f>
        <v>0.32592729988099994</v>
      </c>
      <c r="BG3" s="43">
        <f>+CONSall!BI3</f>
        <v>9.1274960569999973E-3</v>
      </c>
      <c r="BH3" s="43">
        <f>+CONSall!BJ3</f>
        <v>9.8046025000000011E-5</v>
      </c>
      <c r="BI3" s="43">
        <f>+CONSall!BK3</f>
        <v>1.8870948218000016E-2</v>
      </c>
      <c r="BJ3" s="43">
        <f>+CONSall!BL3</f>
        <v>0.13669077510899999</v>
      </c>
      <c r="BK3" s="43">
        <f>+CONSall!BM3</f>
        <v>5.0799312969999962E-2</v>
      </c>
      <c r="BL3" s="43">
        <f>+CONSall!BN3</f>
        <v>1.0239915594000001E-2</v>
      </c>
      <c r="BM3" s="43">
        <f>+CONSall!BO3</f>
        <v>2.1200499319999999E-3</v>
      </c>
      <c r="BN3" s="43">
        <f>+CONSall!BP3</f>
        <v>2.4551925729999996E-3</v>
      </c>
      <c r="BO3" s="43">
        <f>+CONSall!BQ3</f>
        <v>3.3397864369999987E-3</v>
      </c>
      <c r="BP3" s="43">
        <f>+CONSall!BR3</f>
        <v>2.4629453439999997E-2</v>
      </c>
      <c r="BQ3" s="43">
        <f>+CONSall!BS3</f>
        <v>2.1935644910000005E-3</v>
      </c>
      <c r="BR3" s="43">
        <f>+CONSall!BT3</f>
        <v>8.9546755576999926E-2</v>
      </c>
      <c r="BS3" s="43">
        <f>+CONSall!BU3</f>
        <v>0.69762958560800103</v>
      </c>
      <c r="BT3" s="43">
        <f>+CONSall!BV3</f>
        <v>2.8822721264999993E-2</v>
      </c>
      <c r="BU3" s="43">
        <f>+CONSall!BW3</f>
        <v>0.80470844019000054</v>
      </c>
      <c r="BV3" s="43">
        <f>+CONSall!BX3</f>
        <v>8.6191230598999705E-2</v>
      </c>
      <c r="BW3" s="43">
        <f>+CONSall!BY3</f>
        <v>0.59229082494499985</v>
      </c>
      <c r="BX3" s="43">
        <f>+CONSall!BZ3</f>
        <v>0.14349147953600067</v>
      </c>
      <c r="BY3" s="43">
        <f>+CONSall!CA3</f>
        <v>0.17062234879799956</v>
      </c>
      <c r="BZ3" s="43">
        <f>+CONSall!CB3</f>
        <v>0.49559450916600145</v>
      </c>
      <c r="CA3" s="43">
        <f>+CONSall!CC3</f>
        <v>0.15016723796100021</v>
      </c>
      <c r="CB3" s="43">
        <f>+CONSall!CD3</f>
        <v>5.295430721999992E-2</v>
      </c>
      <c r="CC3" s="43">
        <f>+CONSall!CE3</f>
        <v>0.16179465006700014</v>
      </c>
      <c r="CD3" s="43">
        <f>+CONSall!CF3</f>
        <v>8.1483666571999819E-2</v>
      </c>
      <c r="CE3" s="43">
        <f>+CONSall!CG3</f>
        <v>0</v>
      </c>
      <c r="CF3" s="43">
        <f>+CONSall!CH3</f>
        <v>8.3999896336000038E-2</v>
      </c>
      <c r="CG3" s="43">
        <f>+CONSall!CI3</f>
        <v>1.0680664186000012E-2</v>
      </c>
      <c r="CH3" s="43">
        <f>+CONSall!CJ3</f>
        <v>5.5503712810000003E-3</v>
      </c>
      <c r="CI3" s="43">
        <f>+CONSall!CK3</f>
        <v>2.3628657313000005E-2</v>
      </c>
      <c r="CJ3" s="43">
        <f>+CONSall!CL3</f>
        <v>6.234752740999998E-3</v>
      </c>
      <c r="CK3" s="43">
        <f>+CONSall!CM3</f>
        <v>2.5343795873000015E-2</v>
      </c>
      <c r="CL3" s="43">
        <f>+CONSall!CN3</f>
        <v>4.7847623745999983E-2</v>
      </c>
      <c r="CM3" s="43">
        <f>+CONSall!CO3</f>
        <v>6.7055179656999919E-2</v>
      </c>
      <c r="CN3" s="43">
        <f>+CONSall!CP3</f>
        <v>4.7205903977999855E-2</v>
      </c>
      <c r="CO3" s="43">
        <f>+CONSall!CQ3</f>
        <v>0.33733119806700007</v>
      </c>
      <c r="CP3" s="43">
        <f>+CONSall!CR3</f>
        <v>0</v>
      </c>
      <c r="CQ3" s="43">
        <f>+CONSall!CS3</f>
        <v>2.9151021400000005E-4</v>
      </c>
      <c r="CR3" s="43">
        <f>+CONSall!CT3</f>
        <v>0.16397014450099992</v>
      </c>
      <c r="CS3" s="43">
        <f>+CONSall!CU3</f>
        <v>3.1356876999999997E-3</v>
      </c>
      <c r="CT3" s="43">
        <f>+CONSall!CV3</f>
        <v>1.9478670699999998E-4</v>
      </c>
      <c r="CU3" s="43">
        <f>+CONSall!CW3</f>
        <v>0.11940758779900001</v>
      </c>
      <c r="CV3" s="43">
        <f>+CONSall!CX3</f>
        <v>5.1728513000000005E-4</v>
      </c>
      <c r="CW3" s="43">
        <f>+CONSall!CY3</f>
        <v>3.3386341199999996E-2</v>
      </c>
      <c r="CX3" s="43">
        <f>+CONSall!CZ3</f>
        <v>7.3162058100000016E-4</v>
      </c>
      <c r="CY3" s="43">
        <f>+CONSall!DA3</f>
        <v>2.0585885904379997</v>
      </c>
      <c r="CZ3" s="43">
        <f>+CONSall!DB3</f>
        <v>5.0985678709999982E-2</v>
      </c>
      <c r="DA3" s="43">
        <f>+CONSall!DC3</f>
        <v>3.3243091028000028E-2</v>
      </c>
      <c r="DB3" s="43">
        <f>+CONSall!DD3</f>
        <v>1.1927631708000005E-2</v>
      </c>
      <c r="DC3" s="43">
        <f>+CONSall!DE3</f>
        <v>0.13904024590900002</v>
      </c>
      <c r="DD3" s="43">
        <f>+CONSall!DF3</f>
        <v>8.6247776939999948E-3</v>
      </c>
      <c r="DE3" s="43">
        <f>+CONSall!DG3</f>
        <v>1.2350875255000006E-2</v>
      </c>
      <c r="DF3" s="43">
        <f>+CONSall!DH3</f>
        <v>2.1733985298000007E-2</v>
      </c>
      <c r="DG3" s="43">
        <f>+CONSall!DI3</f>
        <v>0.48324328299500008</v>
      </c>
      <c r="DH3" s="43">
        <f>+CONSall!DJ3</f>
        <v>0.22310584660799906</v>
      </c>
      <c r="DI3" s="43">
        <f>+CONSall!DK3</f>
        <v>3.2998403950000002E-3</v>
      </c>
      <c r="DJ3" s="43">
        <f>+CONSall!DL3</f>
        <v>0.27568269503599996</v>
      </c>
      <c r="DK3" s="43">
        <f>+CONSall!DM3</f>
        <v>4.3276122998000044E-2</v>
      </c>
      <c r="DL3" s="43">
        <f>+CONSall!DN3</f>
        <v>1.9293056964000004E-2</v>
      </c>
      <c r="DM3" s="43">
        <f>+CONSall!DO3</f>
        <v>6.1358072999999971E-3</v>
      </c>
      <c r="DN3" s="43">
        <f>+CONSall!DP3</f>
        <v>4.3731125999999997E-5</v>
      </c>
      <c r="DO3" s="43">
        <f>+CONSall!DQ3</f>
        <v>2.053411772700001E-2</v>
      </c>
      <c r="DP3" s="43">
        <f>+CONSall!DR3</f>
        <v>1.5589802723999997E-2</v>
      </c>
      <c r="DQ3" s="43">
        <f>+CONSall!DS3</f>
        <v>2.2681932130000004E-3</v>
      </c>
      <c r="DR3" s="43">
        <f>+CONSall!DT3</f>
        <v>2.9200303230000001E-3</v>
      </c>
      <c r="DS3" s="43">
        <f>+CONSall!DU3</f>
        <v>1.0615401875999993E-2</v>
      </c>
      <c r="DT3" s="43">
        <f>+CONSall!DV3</f>
        <v>1.8353916300000003E-3</v>
      </c>
      <c r="DU3" s="43">
        <f>+CONSall!DW3</f>
        <v>7.350425731000006E-3</v>
      </c>
      <c r="DV3" s="43">
        <f>+CONSall!DX3</f>
        <v>0.15662691086999936</v>
      </c>
      <c r="DW3" s="43">
        <f>+CONSall!DY3</f>
        <v>5.5040382820000008E-3</v>
      </c>
      <c r="DX3" s="43">
        <f>+CONSall!DZ3</f>
        <v>0.29315308689399938</v>
      </c>
      <c r="DY3" s="43">
        <f>+CONSall!EA3</f>
        <v>1.2136215919999998E-3</v>
      </c>
      <c r="DZ3" s="43">
        <f>+CONSall!EB3</f>
        <v>4.3238049580000002E-3</v>
      </c>
      <c r="EA3" s="43">
        <f>+CONSall!EC3</f>
        <v>1.1457623566E-2</v>
      </c>
      <c r="EB3" s="43">
        <f>+CONSall!ED3</f>
        <v>1.7720941268999986E-2</v>
      </c>
      <c r="EC3" s="43">
        <f>+CONSall!EE3</f>
        <v>1.2624530111999996E-2</v>
      </c>
      <c r="ED3" s="43">
        <f>+CONSall!EF3</f>
        <v>1.0577015600000001E-2</v>
      </c>
      <c r="EE3" s="43">
        <f>+CONSall!EG3</f>
        <v>3.2143920000000004E-4</v>
      </c>
      <c r="EF3" s="43">
        <f>+CONSall!EH3</f>
        <v>8.2681545800000007E-4</v>
      </c>
      <c r="EG3" s="43">
        <f>+CONSall!EI3</f>
        <v>5.2439928999999998E-5</v>
      </c>
      <c r="EH3" s="43">
        <f>+CONSall!EJ3</f>
        <v>1.1434043238000006E-2</v>
      </c>
      <c r="EI3" s="43">
        <f>+CONSall!EK3</f>
        <v>0.15163590938800001</v>
      </c>
      <c r="EJ3" s="43">
        <f>+CONSall!EL3</f>
        <v>1.2057845937000001E-2</v>
      </c>
      <c r="EK3" s="43">
        <f>+CONSall!EM3</f>
        <v>6.0448849050000024E-3</v>
      </c>
      <c r="EL3" s="43">
        <f>+CONSall!EN3</f>
        <v>6.7983840249999971E-3</v>
      </c>
      <c r="EM3" s="43">
        <f>+CONSall!EO3</f>
        <v>0.10570501907800003</v>
      </c>
      <c r="EN3" s="43">
        <f>+CONSall!EP3</f>
        <v>4.3754635800000001E-4</v>
      </c>
      <c r="EO3" s="43">
        <f>+CONSall!EQ3</f>
        <v>3.6121505300000002E-4</v>
      </c>
      <c r="EP3" s="43">
        <f>+CONSall!ER3</f>
        <v>1.0058314461000006E-2</v>
      </c>
      <c r="EQ3" s="43">
        <f>+CONSall!ES3</f>
        <v>5.687569523999997E-3</v>
      </c>
      <c r="ER3" s="43">
        <f>+CONSall!ET3</f>
        <v>5.6564264400000002E-4</v>
      </c>
      <c r="ES3" s="43">
        <f>+CONSall!EU3</f>
        <v>1.9064602820000002E-3</v>
      </c>
      <c r="ET3" s="43">
        <f>+CONSall!EV3</f>
        <v>0.30975103968099976</v>
      </c>
      <c r="EU3" s="43">
        <f>+CONSall!EW3</f>
        <v>5.0740681350000018E-3</v>
      </c>
      <c r="EV3" s="43">
        <f>+CONSall!EX3</f>
        <v>2.6766714700000003E-4</v>
      </c>
      <c r="EW3" s="43">
        <f>+CONSall!EY3</f>
        <v>2.4568129290000007E-3</v>
      </c>
      <c r="EX3" s="43">
        <f>+CONSall!EZ3</f>
        <v>5.3661515799999996E-4</v>
      </c>
      <c r="EY3" s="43">
        <f>+CONSall!FA3</f>
        <v>7.9203366999999996E-4</v>
      </c>
      <c r="EZ3" s="43">
        <f>+CONSall!FB3</f>
        <v>0</v>
      </c>
      <c r="FA3" s="43">
        <f>+CONSall!FC3</f>
        <v>9.8046025000000011E-5</v>
      </c>
      <c r="FB3" s="43">
        <f>+CONSall!FD3</f>
        <v>0</v>
      </c>
      <c r="FC3" s="43">
        <f>+CONSall!FE3</f>
        <v>4.6042684150000021E-3</v>
      </c>
      <c r="FD3" s="43">
        <f>+CONSall!FF3</f>
        <v>1.4247476109999998E-3</v>
      </c>
      <c r="FE3" s="43">
        <f>+CONSall!FG3</f>
        <v>6.3188583190000045E-3</v>
      </c>
      <c r="FF3" s="43">
        <f>+CONSall!FH3</f>
        <v>5.4983126659999999E-3</v>
      </c>
      <c r="FG3" s="43">
        <f>+CONSall!FI3</f>
        <v>1.0251566069999997E-3</v>
      </c>
      <c r="FH3" s="43">
        <f>+CONSall!FJ3</f>
        <v>3.5027241250000017E-3</v>
      </c>
      <c r="FI3" s="43">
        <f>+CONSall!FK3</f>
        <v>0.13318746418100025</v>
      </c>
      <c r="FJ3" s="43">
        <f>+CONSall!FL3</f>
        <v>0</v>
      </c>
      <c r="FK3" s="43">
        <f>+CONSall!FM3</f>
        <v>9.4958198369999997E-3</v>
      </c>
      <c r="FL3" s="43">
        <f>+CONSall!FN3</f>
        <v>1.8619662169000007E-2</v>
      </c>
      <c r="FM3" s="43">
        <f>+CONSall!FO3</f>
        <v>1.7492343608000012E-2</v>
      </c>
      <c r="FN3" s="43">
        <f>+CONSall!FP3</f>
        <v>5.1896915450000015E-3</v>
      </c>
      <c r="FO3" s="43">
        <f>+CONSall!FQ3</f>
        <v>1.3599559319999999E-3</v>
      </c>
      <c r="FP3" s="43">
        <f>+CONSall!FR3</f>
        <v>2.0597326730000002E-3</v>
      </c>
      <c r="FQ3" s="43">
        <f>+CONSall!FS3</f>
        <v>2.7947140369999992E-3</v>
      </c>
      <c r="FR3" s="43">
        <f>+CONSall!FT3</f>
        <v>2.1872342439999998E-2</v>
      </c>
      <c r="FS3" s="43">
        <f>+CONSall!FU3</f>
        <v>1.6761635910000001E-3</v>
      </c>
      <c r="FT3" s="43">
        <f>+CONSall!FV3</f>
        <v>7.2825656905999916E-2</v>
      </c>
      <c r="FU3" s="43">
        <f>+CONSall!FW3</f>
        <v>4.5041548587000109E-2</v>
      </c>
      <c r="FV3" s="43">
        <f>+CONSall!FX3</f>
        <v>1.6194761122000006E-2</v>
      </c>
      <c r="FW3" s="43">
        <f>+CONSall!FY3</f>
        <v>0.5093734881450005</v>
      </c>
      <c r="FX3" s="43">
        <f>+CONSall!FZ3</f>
        <v>3.1715513957999972E-2</v>
      </c>
      <c r="FY3" s="43">
        <f>+CONSall!GA3</f>
        <v>4.1032314782000083E-2</v>
      </c>
      <c r="FZ3" s="43">
        <f>+CONSall!GB3</f>
        <v>7.4510133299999983E-4</v>
      </c>
      <c r="GA3" s="43">
        <f>+CONSall!GC3</f>
        <v>6.9704748839999942E-2</v>
      </c>
      <c r="GB3" s="43">
        <f>+CONSall!GD3</f>
        <v>2.8822721264999993E-2</v>
      </c>
      <c r="GC3" s="43">
        <f>+CONSall!GE3</f>
        <v>5.6306433100000018E-2</v>
      </c>
      <c r="GD3" s="43">
        <f>+CONSall!GF3</f>
        <v>0.18358588991200012</v>
      </c>
      <c r="GE3" s="43">
        <f>+CONSall!GG3</f>
        <v>2.657430237300001E-2</v>
      </c>
      <c r="GF3" s="43">
        <f>+CONSall!GH3</f>
        <v>0.1965440826699992</v>
      </c>
      <c r="GG3" s="43">
        <f>+CONSall!GI3</f>
        <v>0.23646131131899961</v>
      </c>
      <c r="GH3" s="43">
        <f>+CONSall!GJ3</f>
        <v>0.10325896277299985</v>
      </c>
      <c r="GI3" s="43">
        <f>+CONSall!GK3</f>
        <v>1.9887412720000002E-3</v>
      </c>
      <c r="GJ3" s="43">
        <f>+CONSall!GL3</f>
        <v>7.9288050099999757E-2</v>
      </c>
      <c r="GK3" s="43">
        <f>+CONSall!GM3</f>
        <v>2.8781828300000002E-4</v>
      </c>
      <c r="GL3" s="43">
        <f>+CONSall!GN3</f>
        <v>1.1818299019999996E-3</v>
      </c>
      <c r="GM3" s="43">
        <f>+CONSall!GO3</f>
        <v>5.4325569140000014E-3</v>
      </c>
      <c r="GN3" s="43">
        <f>+CONSall!GP3</f>
        <v>0.1495065482850001</v>
      </c>
      <c r="GO3" s="43">
        <f>+CONSall!GQ3</f>
        <v>2.9750004677000008E-2</v>
      </c>
      <c r="GP3" s="43">
        <f>+CONSall!GR3</f>
        <v>3.9474898909999997E-3</v>
      </c>
      <c r="GQ3" s="43">
        <f>+CONSall!GS3</f>
        <v>5.7418275055000058E-2</v>
      </c>
      <c r="GR3" s="43">
        <f>+CONSall!GT3</f>
        <v>0.2234340099469988</v>
      </c>
      <c r="GS3" s="43">
        <f>+CONSall!GU3</f>
        <v>2.936385271300004E-2</v>
      </c>
      <c r="GT3" s="43">
        <f>+CONSall!GV3</f>
        <v>9.8881579630999986E-2</v>
      </c>
      <c r="GU3" s="43">
        <f>+CONSall!GW3</f>
        <v>1.2311609435999991E-2</v>
      </c>
      <c r="GV3" s="43">
        <f>+CONSall!GX3</f>
        <v>2.2195673028999958E-2</v>
      </c>
      <c r="GW3" s="43">
        <f>+CONSall!GY3</f>
        <v>1.957221446999999E-3</v>
      </c>
      <c r="GX3" s="43">
        <f>+CONSall!GZ3</f>
        <v>9.2998367485000344E-2</v>
      </c>
      <c r="GY3" s="43">
        <f>+CONSall!HA3</f>
        <v>1.4027092935999984E-2</v>
      </c>
      <c r="GZ3" s="43">
        <f>+CONSall!HB3</f>
        <v>3.9236642341999979E-2</v>
      </c>
      <c r="HA3" s="43">
        <f>+CONSall!HC3</f>
        <v>2.3978891832999977E-2</v>
      </c>
      <c r="HB3" s="43">
        <f>+CONSall!HD3</f>
        <v>4.702718420000003E-2</v>
      </c>
      <c r="HC3" s="43">
        <f>+CONSall!HE3</f>
        <v>4.4701475839999966E-3</v>
      </c>
      <c r="HD3" s="43">
        <f>+CONSall!HF3</f>
        <v>1.8127747567999997E-2</v>
      </c>
      <c r="HE3" s="43">
        <f>+CONSall!HG3</f>
        <v>1.2434222437999999E-2</v>
      </c>
      <c r="HF3" s="43">
        <f>+CONSall!HH3</f>
        <v>1.4158101667999988E-2</v>
      </c>
      <c r="HG3" s="43">
        <f>+CONSall!HI3</f>
        <v>1.1070431381000032E-2</v>
      </c>
      <c r="HH3" s="43">
        <f>+CONSall!HJ3</f>
        <v>1.06385839E-4</v>
      </c>
      <c r="HI3" s="43">
        <f>+CONSall!HK3</f>
        <v>2.4447383999E-2</v>
      </c>
      <c r="HJ3" s="43">
        <f>+CONSall!HL3</f>
        <v>2.2074201124000072E-2</v>
      </c>
      <c r="HK3" s="43">
        <f>+CONSall!HM3</f>
        <v>0.14140295811999973</v>
      </c>
      <c r="HL3" s="43">
        <f>+CONSall!HN3</f>
        <v>7.2336465964999971E-2</v>
      </c>
      <c r="HM3" s="43">
        <f>+CONSall!HO3</f>
        <v>4.2100491143999857E-2</v>
      </c>
      <c r="HN3" s="43">
        <f>+CONSall!HP3</f>
        <v>0.10876336606800008</v>
      </c>
      <c r="HO3" s="43">
        <f>+CONSall!HQ3</f>
        <v>8.0099807772000139E-2</v>
      </c>
      <c r="HP3" s="43">
        <f>+CONSall!HR3</f>
        <v>4.0438060890000006E-3</v>
      </c>
      <c r="HQ3" s="43">
        <f>+CONSall!HS3</f>
        <v>5.1805258796999924E-2</v>
      </c>
      <c r="HR3" s="43">
        <f>+CONSall!HT3</f>
        <v>4.2343833837999868E-2</v>
      </c>
      <c r="HS3" s="43">
        <f>+CONSall!HU3</f>
        <v>2.2167081738000059E-2</v>
      </c>
      <c r="HT3" s="43">
        <f>+CONSall!HV3</f>
        <v>8.639128054E-3</v>
      </c>
      <c r="HU3" s="43">
        <f>+CONSall!HW3</f>
        <v>7.5849627149999939E-3</v>
      </c>
      <c r="HV3" s="43">
        <f>+CONSall!HX3</f>
        <v>1.7617556276000014E-2</v>
      </c>
      <c r="HW3" s="43">
        <f>+CONSall!HY3</f>
        <v>1.6583273143000034E-2</v>
      </c>
      <c r="HX3" s="43">
        <f>+CONSall!HZ3</f>
        <v>1.4773804673000063E-2</v>
      </c>
      <c r="HY3" s="43">
        <f>+CONSall!IA3</f>
        <v>1.8137984694000017E-2</v>
      </c>
      <c r="HZ3" s="43">
        <f>+CONSall!IB3</f>
        <v>3.4436742149999977E-3</v>
      </c>
      <c r="IA3" s="43">
        <f>+CONSall!IC3</f>
        <v>1.6164277215000012E-2</v>
      </c>
      <c r="IB3" s="43">
        <f>+CONSall!ID3</f>
        <v>6.7567623609000094E-2</v>
      </c>
      <c r="IC3" s="43">
        <f>+CONSall!IE3</f>
        <v>1.2253203260000004E-3</v>
      </c>
      <c r="ID3" s="43">
        <f>+CONSall!IF3</f>
        <v>9.6507999689999929E-3</v>
      </c>
      <c r="IE3" s="43">
        <f>+CONSall!IG3</f>
        <v>0.14440391559400056</v>
      </c>
      <c r="IF3" s="43">
        <f>+CONSall!IH3</f>
        <v>4.2611562959999983E-3</v>
      </c>
      <c r="IG3" s="43">
        <f>+CONSall!II3</f>
        <v>0</v>
      </c>
      <c r="IH3" s="43">
        <f>+CONSall!IJ3</f>
        <v>1.8652876279999963E-2</v>
      </c>
      <c r="II3" s="43">
        <f>+CONSall!IK3</f>
        <v>5.6311462883000075E-2</v>
      </c>
      <c r="IJ3" s="43">
        <f>+CONSall!IL3</f>
        <v>8.4905332379999945E-3</v>
      </c>
      <c r="IK3" s="43">
        <f>+CONSall!IM3</f>
        <v>5.4648097300000014E-4</v>
      </c>
      <c r="IL3" s="43">
        <f>+CONSall!IN3</f>
        <v>4.4903731159999993E-3</v>
      </c>
      <c r="IM3" s="43">
        <f>+CONSall!IO3</f>
        <v>6.1904035520000036E-3</v>
      </c>
      <c r="IN3" s="43">
        <f>+CONSall!IP3</f>
        <v>5.5503712810000003E-3</v>
      </c>
      <c r="IO3" s="43">
        <f>+CONSall!IQ3</f>
        <v>4.1245449340000006E-3</v>
      </c>
      <c r="IP3" s="43">
        <f>+CONSall!IR3</f>
        <v>3.301080877E-3</v>
      </c>
      <c r="IQ3" s="43">
        <f>+CONSall!IS3</f>
        <v>1.3372368295000003E-2</v>
      </c>
      <c r="IR3" s="43">
        <f>+CONSall!IT3</f>
        <v>1.4623754320000004E-3</v>
      </c>
      <c r="IS3" s="43">
        <f>+CONSall!IU3</f>
        <v>6.234752740999998E-3</v>
      </c>
      <c r="IT3" s="43">
        <f>+CONSall!IV3</f>
        <v>2.185483777300002E-2</v>
      </c>
      <c r="IU3" s="43">
        <f>+CONSall!IW3</f>
        <v>4.7847623745999983E-2</v>
      </c>
      <c r="IV3" s="43">
        <f>+CONSall!IX3</f>
        <v>6.5904583994999946E-2</v>
      </c>
      <c r="IW3" s="43">
        <f>+CONSall!IY3</f>
        <v>1.1502792860000003E-3</v>
      </c>
      <c r="IX3" s="43">
        <f>+CONSall!IZ3</f>
        <v>4.7205903977999855E-2</v>
      </c>
      <c r="IY3" s="43">
        <f>+CONSall!JA3</f>
        <v>0.33245388720299995</v>
      </c>
      <c r="IZ3" s="43">
        <f>+CONSall!JB3</f>
        <v>0</v>
      </c>
      <c r="JA3" s="43">
        <f>+CONSall!JC3</f>
        <v>4.8771855439999987E-3</v>
      </c>
      <c r="JB3" s="43">
        <f>+CONSall!JD3</f>
        <v>2.9151021400000005E-4</v>
      </c>
      <c r="JC3" s="43">
        <f>+CONSall!JE3</f>
        <v>5.9098194737999973E-2</v>
      </c>
      <c r="JD3" s="43">
        <f>+CONSall!JF3</f>
        <v>5.9363215344000075E-2</v>
      </c>
      <c r="JE3" s="43">
        <f>+CONSall!JG3</f>
        <v>4.5508647475999989E-2</v>
      </c>
      <c r="JF3" s="43">
        <f>+CONSall!JH3</f>
        <v>3.1356876999999997E-3</v>
      </c>
      <c r="JG3" s="43">
        <f>+CONSall!JI3</f>
        <v>1.9478670699999998E-4</v>
      </c>
      <c r="JH3" s="43">
        <f>+CONSall!JJ3</f>
        <v>4.1505159061000031E-2</v>
      </c>
      <c r="JI3" s="43">
        <f>+CONSall!JK3</f>
        <v>4.4464735628999913E-2</v>
      </c>
      <c r="JJ3" s="43">
        <f>+CONSall!JL3</f>
        <v>3.3437717468999983E-2</v>
      </c>
      <c r="JK3" s="43">
        <f>+CONSall!JM3</f>
        <v>5.1728513000000005E-4</v>
      </c>
      <c r="JL3" s="43">
        <f>+CONSall!JN3</f>
        <v>3.3386341199999996E-2</v>
      </c>
      <c r="JM3" s="43">
        <f>+CONSall!JO3</f>
        <v>7.3162058100000016E-4</v>
      </c>
      <c r="JN3" s="43">
        <f>+CONSall!JP3</f>
        <v>2.0585885904379997</v>
      </c>
      <c r="JO3" s="43">
        <f>+CONSall!JQ3</f>
        <v>4.946620870999998E-2</v>
      </c>
      <c r="JP3" s="43">
        <f>+CONSall!JR3</f>
        <v>1.51947E-3</v>
      </c>
      <c r="JQ3" s="43">
        <f>+CONSall!JS3</f>
        <v>3.3243091028000028E-2</v>
      </c>
      <c r="JR3" s="43">
        <f>+CONSall!JT3</f>
        <v>1.1927631708000005E-2</v>
      </c>
      <c r="JS3" s="43">
        <f>+CONSall!JU3</f>
        <v>0.13904024590900002</v>
      </c>
      <c r="JT3" s="43">
        <f>+CONSall!JV3</f>
        <v>8.6247776939999948E-3</v>
      </c>
      <c r="JU3" s="43">
        <f>+CONSall!JW3</f>
        <v>1.2350875255000006E-2</v>
      </c>
      <c r="JV3" s="43">
        <f>+CONSall!JX3</f>
        <v>2.1733985298000007E-2</v>
      </c>
      <c r="JW3" s="43">
        <f>+CONSall!JY3</f>
        <v>0.48324328299500008</v>
      </c>
      <c r="JX3" s="43">
        <f>+CONSall!JZ3</f>
        <v>0.11750663332300004</v>
      </c>
      <c r="JY3" s="43">
        <f>+CONSall!KA3</f>
        <v>0.10559899952900018</v>
      </c>
      <c r="JZ3" s="43">
        <f>+CONSall!KB3</f>
        <v>3.2998403950000002E-3</v>
      </c>
      <c r="KA3" s="43">
        <f>+CONSall!KC3</f>
        <v>0.27568269503599996</v>
      </c>
      <c r="KB3" s="43">
        <f>+CONSall!KD3</f>
        <v>4.3276122998000044E-2</v>
      </c>
      <c r="KC3" s="43">
        <f>+CONSall!KE3</f>
        <v>1.9293056964000004E-2</v>
      </c>
      <c r="KD3" s="43">
        <f>+CONSall!KF3</f>
        <v>6.1358072999999971E-3</v>
      </c>
      <c r="KE3" s="43">
        <f>+CONSall!KG3</f>
        <v>4.3731125999999997E-5</v>
      </c>
      <c r="KF3" s="43">
        <f>+CONSall!KH3</f>
        <v>2.053411772700001E-2</v>
      </c>
      <c r="KG3" s="43">
        <f>+CONSall!KI3</f>
        <v>2.3107183249999998E-3</v>
      </c>
      <c r="KH3" s="43">
        <f>+CONSall!KJ3</f>
        <v>2.7805146720000003E-3</v>
      </c>
      <c r="KI3" s="43">
        <f>+CONSall!KK3</f>
        <v>2.8964187920000003E-3</v>
      </c>
      <c r="KJ3" s="43">
        <f>+CONSall!KL3</f>
        <v>4.959138820999999E-3</v>
      </c>
      <c r="KK3" s="43">
        <f>+CONSall!KM3</f>
        <v>2.3733105739999999E-3</v>
      </c>
      <c r="KL3" s="43">
        <f>+CONSall!KN3</f>
        <v>0</v>
      </c>
      <c r="KM3" s="43">
        <f>+CONSall!KO3</f>
        <v>1.4693859990000003E-3</v>
      </c>
      <c r="KN3" s="43">
        <f>+CONSall!KP3</f>
        <v>1.06852025E-3</v>
      </c>
      <c r="KO3" s="43">
        <f>+CONSall!KQ3</f>
        <v>2.9200303230000001E-3</v>
      </c>
      <c r="KP3" s="43">
        <f>+CONSall!KR3</f>
        <v>3.1522281469999994E-3</v>
      </c>
      <c r="KQ3" s="43">
        <f>+CONSall!KS3</f>
        <v>6.3615634900000004E-4</v>
      </c>
      <c r="KR3" s="43">
        <f>+CONSall!KT3</f>
        <v>6.736042933000003E-3</v>
      </c>
      <c r="KS3" s="43">
        <f>+CONSall!KU3</f>
        <v>9.0659949999999999E-5</v>
      </c>
      <c r="KT3" s="43">
        <f>+CONSall!KV3</f>
        <v>1.8353916300000003E-3</v>
      </c>
      <c r="KU3" s="43">
        <f>+CONSall!KW3</f>
        <v>7.350425731000006E-3</v>
      </c>
      <c r="KV3" s="43">
        <f>+CONSall!KX3</f>
        <v>0.14149006379600024</v>
      </c>
      <c r="KW3" s="43">
        <f>+CONSall!KY3</f>
        <v>1.5130898249999971E-2</v>
      </c>
      <c r="KX3" s="43">
        <f>+CONSall!KZ3</f>
        <v>8.6161137399999956E-4</v>
      </c>
      <c r="KY3" s="43">
        <f>+CONSall!LA3</f>
        <v>4.6424142309999996E-3</v>
      </c>
      <c r="KZ3" s="43">
        <f>+CONSall!LB3</f>
        <v>0.29315308689399938</v>
      </c>
      <c r="LA3" s="43">
        <f>+CONSall!LC3</f>
        <v>1.2136215919999998E-3</v>
      </c>
      <c r="LB3" s="43">
        <f>+CONSall!LD3</f>
        <v>4.3238049580000002E-3</v>
      </c>
      <c r="LC3" s="43">
        <f>+CONSall!LE3</f>
        <v>1.1457623566E-2</v>
      </c>
      <c r="LD3" s="43">
        <f>+CONSall!LF3</f>
        <v>1.7720941268999986E-2</v>
      </c>
      <c r="LE3" s="43">
        <f>+CONSall!LG3</f>
        <v>7.4436767180000004E-3</v>
      </c>
      <c r="LF3" s="43">
        <f>+CONSall!LH3</f>
        <v>4.8176170619999995E-3</v>
      </c>
      <c r="LG3" s="43">
        <f>+CONSall!LI3</f>
        <v>3.6324928200000002E-4</v>
      </c>
      <c r="LH3" s="43">
        <f>+CONSall!LJ3</f>
        <v>7.0820991999999989E-3</v>
      </c>
      <c r="LI3" s="43">
        <f>+CONSall!LK3</f>
        <v>3.4949164E-3</v>
      </c>
      <c r="LJ3" s="43">
        <f>+CONSall!LL3</f>
        <v>3.2143920000000004E-4</v>
      </c>
      <c r="LK3" s="43">
        <f>+CONSall!LM3</f>
        <v>8.2681545800000007E-4</v>
      </c>
      <c r="LL3" s="43">
        <f>+CONSall!LN3</f>
        <v>5.2439928999999998E-5</v>
      </c>
      <c r="LM3" s="43">
        <f>+CONSall!LO3</f>
        <v>1.1434043238000006E-2</v>
      </c>
      <c r="LN3" s="43">
        <f>+CONSall!LP3</f>
        <v>0.15163590938800001</v>
      </c>
      <c r="LO3" s="43">
        <f>+CONSall!LQ3</f>
        <v>1.2057845937000001E-2</v>
      </c>
      <c r="LP3" s="43">
        <f>+CONSall!LR3</f>
        <v>6.0448849050000024E-3</v>
      </c>
      <c r="LQ3" s="43">
        <f>+CONSall!LS3</f>
        <v>6.7983840249999971E-3</v>
      </c>
      <c r="LR3" s="43">
        <f>+CONSall!LT3</f>
        <v>0.10570501907800003</v>
      </c>
      <c r="LS3" s="43">
        <f>+CONSall!LU3</f>
        <v>4.3754635800000001E-4</v>
      </c>
      <c r="LT3" s="43">
        <f>+CONSall!LV3</f>
        <v>3.6121505300000002E-4</v>
      </c>
      <c r="LU3" s="43">
        <f>+CONSall!LW3</f>
        <v>1.0058314461000006E-2</v>
      </c>
      <c r="LV3" s="43">
        <f>+CONSall!LX3</f>
        <v>5.687569523999997E-3</v>
      </c>
      <c r="LW3" s="43">
        <f>+CONSall!LY3</f>
        <v>5.6564264400000002E-4</v>
      </c>
      <c r="LX3" s="43">
        <f>+CONSall!LZ3</f>
        <v>1.9064602820000002E-3</v>
      </c>
      <c r="LY3" s="43">
        <f>+CONSall!MA3</f>
        <v>0.30975103968099976</v>
      </c>
      <c r="LZ3" s="43">
        <f>+CONSall!MB3</f>
        <v>4.7174835999999994E-4</v>
      </c>
      <c r="MA3" s="43">
        <f>+CONSall!MC3</f>
        <v>4.6023197750000014E-3</v>
      </c>
      <c r="MB3" s="43">
        <f>+CONSall!MD3</f>
        <v>2.6766714700000003E-4</v>
      </c>
      <c r="MC3" s="43">
        <f>+CONSall!ME3</f>
        <v>0</v>
      </c>
      <c r="MD3" s="43">
        <f>+CONSall!MF3</f>
        <v>2.4568129290000007E-3</v>
      </c>
      <c r="ME3" s="43">
        <f>+CONSall!MG3</f>
        <v>5.3661515799999996E-4</v>
      </c>
      <c r="MF3" s="43">
        <f>+CONSall!MH3</f>
        <v>7.9203366999999996E-4</v>
      </c>
      <c r="MG3" s="43">
        <f>+CONSall!MI3</f>
        <v>0</v>
      </c>
      <c r="MH3" s="43">
        <f>+CONSall!MJ3</f>
        <v>2.9851337000000001E-5</v>
      </c>
      <c r="MI3" s="43">
        <f>+CONSall!MK3</f>
        <v>6.8194688000000007E-5</v>
      </c>
      <c r="MJ3" s="43">
        <f>+CONSall!ML3</f>
        <v>0</v>
      </c>
      <c r="MK3" s="43">
        <f>+CONSall!MM3</f>
        <v>4.6042684150000021E-3</v>
      </c>
      <c r="ML3" s="43">
        <f>+CONSall!MN3</f>
        <v>1.4247476109999998E-3</v>
      </c>
      <c r="MM3" s="43">
        <f>+CONSall!MO3</f>
        <v>6.3188583190000045E-3</v>
      </c>
      <c r="MN3" s="43">
        <f>+CONSall!MP3</f>
        <v>5.4983126659999999E-3</v>
      </c>
      <c r="MO3" s="43">
        <f>+CONSall!MQ3</f>
        <v>1.0251566069999997E-3</v>
      </c>
      <c r="MP3" s="43">
        <f>+CONSall!MR3</f>
        <v>3.5027241250000017E-3</v>
      </c>
      <c r="MQ3" s="43">
        <f>+CONSall!MS3</f>
        <v>1.4008246089999995E-3</v>
      </c>
      <c r="MR3" s="43">
        <f>+CONSall!MT3</f>
        <v>7.0071820000000004E-5</v>
      </c>
      <c r="MS3" s="43">
        <f>+CONSall!MU3</f>
        <v>0.13070293460500029</v>
      </c>
      <c r="MT3" s="43">
        <f>+CONSall!MV3</f>
        <v>1.0135931980000004E-3</v>
      </c>
      <c r="MU3" s="43">
        <f>+CONSall!MW3</f>
        <v>0</v>
      </c>
      <c r="MV3" s="43">
        <f>+CONSall!MX3</f>
        <v>9.4958198369999997E-3</v>
      </c>
      <c r="MW3" s="43">
        <f>+CONSall!MY3</f>
        <v>1.8619662169000007E-2</v>
      </c>
      <c r="MX3" s="43">
        <f>+CONSall!MZ3</f>
        <v>1.7492343608000012E-2</v>
      </c>
      <c r="MY3" s="43">
        <f>+CONSall!NA3</f>
        <v>5.1896915450000015E-3</v>
      </c>
      <c r="MZ3" s="43">
        <f>+CONSall!NB3</f>
        <v>1.3599559319999999E-3</v>
      </c>
      <c r="NA3" s="43">
        <f>+CONSall!NC3</f>
        <v>2.0597326730000002E-3</v>
      </c>
      <c r="NB3" s="43">
        <f>+CONSall!ND3</f>
        <v>2.7947140369999992E-3</v>
      </c>
      <c r="NC3" s="43">
        <f>+CONSall!NE3</f>
        <v>2.1872342439999998E-2</v>
      </c>
      <c r="ND3" s="43">
        <f>+CONSall!NF3</f>
        <v>1.6761635910000001E-3</v>
      </c>
      <c r="NE3" s="43">
        <f>+CONSall!NG3</f>
        <v>2.5884459123000022E-2</v>
      </c>
      <c r="NF3" s="43">
        <f>+CONSall!NH3</f>
        <v>4.6940137243999994E-2</v>
      </c>
      <c r="NG3" s="43">
        <f>+CONSall!NI3</f>
        <v>1.6194761122000006E-2</v>
      </c>
      <c r="NH3" s="43">
        <f>+CONSall!NJ3</f>
        <v>2.8822721264999993E-2</v>
      </c>
      <c r="NI3" s="43">
        <f>+CONSall!NK3</f>
        <v>1.6164277215000012E-2</v>
      </c>
      <c r="NJ3" s="43">
        <f>+CONSall!NL3</f>
        <v>1.2253203260000004E-3</v>
      </c>
      <c r="NK3" s="43">
        <f>+CONSall!NM3</f>
        <v>0.14440391559400056</v>
      </c>
      <c r="NL3" s="43">
        <f>+CONSall!NN3</f>
        <v>0</v>
      </c>
      <c r="NM3" s="43">
        <f>+CONSall!NO3</f>
        <v>4.4903731159999993E-3</v>
      </c>
      <c r="NN3" s="43">
        <f>+CONSall!NP3</f>
        <v>4.2811067620000002E-3</v>
      </c>
      <c r="NO3" s="43">
        <f>+CONSall!NQ3</f>
        <v>1.9094867330000001E-3</v>
      </c>
      <c r="NP3" s="43">
        <f>+CONSall!NR3</f>
        <v>3.5706215509999991E-3</v>
      </c>
      <c r="NQ3" s="43">
        <f>+CONSall!NS3</f>
        <v>1.97974973E-3</v>
      </c>
      <c r="NR3" s="43">
        <f>+CONSall!NT3</f>
        <v>4.1245449340000006E-3</v>
      </c>
      <c r="NS3" s="43">
        <f>+CONSall!NU3</f>
        <v>3.301080877E-3</v>
      </c>
      <c r="NT3" s="43">
        <f>+CONSall!NV3</f>
        <v>1.3372368295000003E-2</v>
      </c>
      <c r="NU3" s="43">
        <f>+CONSall!NW3</f>
        <v>1.4623754320000004E-3</v>
      </c>
      <c r="NV3" s="43">
        <f>+CONSall!NX3</f>
        <v>6.234752740999998E-3</v>
      </c>
      <c r="NW3" s="43">
        <f>+CONSall!NY3</f>
        <v>1.6437345670000001E-3</v>
      </c>
    </row>
    <row r="4" spans="1:387">
      <c r="A4" s="43" t="str">
        <f>+CONSall!C4</f>
        <v>D3</v>
      </c>
      <c r="B4" s="43">
        <f>+CONSall!D4</f>
        <v>0</v>
      </c>
      <c r="C4" s="43">
        <f>+CONSall!E4</f>
        <v>0</v>
      </c>
      <c r="D4" s="43">
        <f>+CONSall!F4</f>
        <v>0</v>
      </c>
      <c r="E4" s="43">
        <f>+CONSall!G4</f>
        <v>0</v>
      </c>
      <c r="F4" s="43">
        <f>+CONSall!H4</f>
        <v>0</v>
      </c>
      <c r="G4" s="43">
        <f>+CONSall!I4</f>
        <v>0</v>
      </c>
      <c r="H4" s="43">
        <f>+CONSall!J4</f>
        <v>0</v>
      </c>
      <c r="I4" s="43">
        <f>+CONSall!K4</f>
        <v>0</v>
      </c>
      <c r="J4" s="43">
        <f>+CONSall!L4</f>
        <v>0</v>
      </c>
      <c r="K4" s="43">
        <f>+CONSall!M4</f>
        <v>0</v>
      </c>
      <c r="L4" s="43">
        <f>+CONSall!N4</f>
        <v>0</v>
      </c>
      <c r="M4" s="43">
        <f>+CONSall!O4</f>
        <v>0</v>
      </c>
      <c r="N4" s="43">
        <f>+CONSall!P4</f>
        <v>0</v>
      </c>
      <c r="O4" s="43">
        <f>+CONSall!Q4</f>
        <v>0</v>
      </c>
      <c r="P4" s="43">
        <f>+CONSall!R4</f>
        <v>0</v>
      </c>
      <c r="Q4" s="43">
        <f>+CONSall!S4</f>
        <v>0</v>
      </c>
      <c r="R4" s="43">
        <f>+CONSall!T4</f>
        <v>0</v>
      </c>
      <c r="S4" s="43">
        <f>+CONSall!U4</f>
        <v>11.648287541068017</v>
      </c>
      <c r="T4" s="43">
        <f>+CONSall!V4</f>
        <v>3.6343199406619968</v>
      </c>
      <c r="U4" s="43">
        <f>+CONSall!W4</f>
        <v>0.5679769998199995</v>
      </c>
      <c r="V4" s="43">
        <f>+CONSall!X4</f>
        <v>0.37571854271100114</v>
      </c>
      <c r="W4" s="43">
        <f>+CONSall!Y4</f>
        <v>4.4792867272269801</v>
      </c>
      <c r="X4" s="43">
        <f>+CONSall!Z4</f>
        <v>0.33222771410999924</v>
      </c>
      <c r="Y4" s="43">
        <f>+CONSall!AA4</f>
        <v>0.43672632512300019</v>
      </c>
      <c r="Z4" s="43">
        <f>+CONSall!AB4</f>
        <v>0.49545750736600069</v>
      </c>
      <c r="AA4" s="43">
        <f>+CONSall!AC4</f>
        <v>0.45836408263700085</v>
      </c>
      <c r="AB4" s="43">
        <f>+CONSall!AD4</f>
        <v>0.30638845897800104</v>
      </c>
      <c r="AC4" s="43">
        <f>+CONSall!AE4</f>
        <v>5.2676174671000012E-2</v>
      </c>
      <c r="AD4" s="43">
        <f>+CONSall!AF4</f>
        <v>0.18260124496200011</v>
      </c>
      <c r="AE4" s="43">
        <f>+CONSall!AG4</f>
        <v>3.4265363801040039</v>
      </c>
      <c r="AF4" s="43">
        <f>+CONSall!AH4</f>
        <v>0.32655283124199841</v>
      </c>
      <c r="AG4" s="43">
        <f>+CONSall!AI4</f>
        <v>0.20778379618699977</v>
      </c>
      <c r="AH4" s="43">
        <f>+CONSall!AJ4</f>
        <v>0.16932512549600001</v>
      </c>
      <c r="AI4" s="43">
        <f>+CONSall!AK4</f>
        <v>0.39865153732299974</v>
      </c>
      <c r="AJ4" s="43">
        <f>+CONSall!AL4</f>
        <v>0</v>
      </c>
      <c r="AK4" s="43">
        <f>+CONSall!AM4</f>
        <v>0.22151546344300052</v>
      </c>
      <c r="AL4" s="43">
        <f>+CONSall!AN4</f>
        <v>0.15420519291599974</v>
      </c>
      <c r="AM4" s="43">
        <f>+CONSall!AO4</f>
        <v>8.365087474699999E-2</v>
      </c>
      <c r="AN4" s="43">
        <f>+CONSall!AP4</f>
        <v>2.7032294960859842</v>
      </c>
      <c r="AO4" s="43">
        <f>+CONSall!AQ4</f>
        <v>7.0684830168000076E-2</v>
      </c>
      <c r="AP4" s="43">
        <f>+CONSall!AR4</f>
        <v>0.28874068180699941</v>
      </c>
      <c r="AQ4" s="43">
        <f>+CONSall!AS4</f>
        <v>1.3307421037320053</v>
      </c>
      <c r="AR4" s="43">
        <f>+CONSall!AT4</f>
        <v>3.6876519070000016E-2</v>
      </c>
      <c r="AS4" s="43">
        <f>+CONSall!AU4</f>
        <v>2.3250194725999991E-2</v>
      </c>
      <c r="AT4" s="43">
        <f>+CONSall!AV4</f>
        <v>4.0171372237999999E-2</v>
      </c>
      <c r="AU4" s="43">
        <f>+CONSall!AW4</f>
        <v>1.5229396204000004E-2</v>
      </c>
      <c r="AV4" s="43">
        <f>+CONSall!AX4</f>
        <v>1.2238141999000005E-2</v>
      </c>
      <c r="AW4" s="43">
        <f>+CONSall!AY4</f>
        <v>0.20446002352299916</v>
      </c>
      <c r="AX4" s="43">
        <f>+CONSall!AZ4</f>
        <v>0.37469870648100029</v>
      </c>
      <c r="AY4" s="43">
        <f>+CONSall!BA4</f>
        <v>4.977085901599998E-2</v>
      </c>
      <c r="AZ4" s="43">
        <f>+CONSall!BB4</f>
        <v>1.2254157029000004E-2</v>
      </c>
      <c r="BA4" s="43">
        <f>+CONSall!BC4</f>
        <v>3.6207937649000002E-2</v>
      </c>
      <c r="BB4" s="43">
        <f>+CONSall!BD4</f>
        <v>0.30243549957699994</v>
      </c>
      <c r="BC4" s="43">
        <f>+CONSall!BE4</f>
        <v>0.15681403196199978</v>
      </c>
      <c r="BD4" s="43">
        <f>+CONSall!BF4</f>
        <v>9.0013653399999987E-4</v>
      </c>
      <c r="BE4" s="43">
        <f>+CONSall!BG4</f>
        <v>2.9773818480000012E-3</v>
      </c>
      <c r="BF4" s="43">
        <f>+CONSall!BH4</f>
        <v>0.45448638566800093</v>
      </c>
      <c r="BG4" s="43">
        <f>+CONSall!BI4</f>
        <v>1.745035348300001E-2</v>
      </c>
      <c r="BH4" s="43">
        <f>+CONSall!BJ4</f>
        <v>9.0121894800000008E-4</v>
      </c>
      <c r="BI4" s="43">
        <f>+CONSall!BK4</f>
        <v>3.7256254632999912E-2</v>
      </c>
      <c r="BJ4" s="43">
        <f>+CONSall!BL4</f>
        <v>0.16278402693699948</v>
      </c>
      <c r="BK4" s="43">
        <f>+CONSall!BM4</f>
        <v>7.1613930492999897E-2</v>
      </c>
      <c r="BL4" s="43">
        <f>+CONSall!BN4</f>
        <v>1.6382339740000001E-2</v>
      </c>
      <c r="BM4" s="43">
        <f>+CONSall!BO4</f>
        <v>7.9474980999999986E-3</v>
      </c>
      <c r="BN4" s="43">
        <f>+CONSall!BP4</f>
        <v>2.5765888000000002E-3</v>
      </c>
      <c r="BO4" s="43">
        <f>+CONSall!BQ4</f>
        <v>4.3144840729999996E-3</v>
      </c>
      <c r="BP4" s="43">
        <f>+CONSall!BR4</f>
        <v>3.4771245987999994E-2</v>
      </c>
      <c r="BQ4" s="43">
        <f>+CONSall!BS4</f>
        <v>3.0666162689999992E-3</v>
      </c>
      <c r="BR4" s="43">
        <f>+CONSall!BT4</f>
        <v>0.15427728848</v>
      </c>
      <c r="BS4" s="43">
        <f>+CONSall!BU4</f>
        <v>0.68493159623400068</v>
      </c>
      <c r="BT4" s="43">
        <f>+CONSall!BV4</f>
        <v>2.832436470300001E-2</v>
      </c>
      <c r="BU4" s="43">
        <f>+CONSall!BW4</f>
        <v>0.91058036799499764</v>
      </c>
      <c r="BV4" s="43">
        <f>+CONSall!BX4</f>
        <v>9.1223043396999923E-2</v>
      </c>
      <c r="BW4" s="43">
        <f>+CONSall!BY4</f>
        <v>0.6381979555300008</v>
      </c>
      <c r="BX4" s="43">
        <f>+CONSall!BZ4</f>
        <v>0.15379406595900078</v>
      </c>
      <c r="BY4" s="43">
        <f>+CONSall!CA4</f>
        <v>0.20338978578299949</v>
      </c>
      <c r="BZ4" s="43">
        <f>+CONSall!CB4</f>
        <v>0.51401801951299741</v>
      </c>
      <c r="CA4" s="43">
        <f>+CONSall!CC4</f>
        <v>0.16523928043799924</v>
      </c>
      <c r="CB4" s="43">
        <f>+CONSall!CD4</f>
        <v>6.5157822576999966E-2</v>
      </c>
      <c r="CC4" s="43">
        <f>+CONSall!CE4</f>
        <v>0.2203639650379999</v>
      </c>
      <c r="CD4" s="43">
        <f>+CONSall!CF4</f>
        <v>9.5800853389999843E-2</v>
      </c>
      <c r="CE4" s="43">
        <f>+CONSall!CG4</f>
        <v>0</v>
      </c>
      <c r="CF4" s="43">
        <f>+CONSall!CH4</f>
        <v>0.11198092012599997</v>
      </c>
      <c r="CG4" s="43">
        <f>+CONSall!CI4</f>
        <v>1.2727199487000011E-2</v>
      </c>
      <c r="CH4" s="43">
        <f>+CONSall!CJ4</f>
        <v>1.0973598409000003E-2</v>
      </c>
      <c r="CI4" s="43">
        <f>+CONSall!CK4</f>
        <v>4.1950703982000015E-2</v>
      </c>
      <c r="CJ4" s="43">
        <f>+CONSall!CL4</f>
        <v>1.4184330898999994E-2</v>
      </c>
      <c r="CK4" s="43">
        <f>+CONSall!CM4</f>
        <v>2.6351733324000034E-2</v>
      </c>
      <c r="CL4" s="43">
        <f>+CONSall!CN4</f>
        <v>4.8212372523999868E-2</v>
      </c>
      <c r="CM4" s="43">
        <f>+CONSall!CO4</f>
        <v>6.384502474099997E-2</v>
      </c>
      <c r="CN4" s="43">
        <f>+CONSall!CP4</f>
        <v>5.7271683092000043E-2</v>
      </c>
      <c r="CO4" s="43">
        <f>+CONSall!CQ4</f>
        <v>0.39865153732299974</v>
      </c>
      <c r="CP4" s="43">
        <f>+CONSall!CR4</f>
        <v>0</v>
      </c>
      <c r="CQ4" s="43">
        <f>+CONSall!CS4</f>
        <v>7.1983673500000006E-4</v>
      </c>
      <c r="CR4" s="43">
        <f>+CONSall!CT4</f>
        <v>0.21465065262600039</v>
      </c>
      <c r="CS4" s="43">
        <f>+CONSall!CU4</f>
        <v>4.3278370790000003E-3</v>
      </c>
      <c r="CT4" s="43">
        <f>+CONSall!CV4</f>
        <v>1.8164736569999998E-3</v>
      </c>
      <c r="CU4" s="43">
        <f>+CONSall!CW4</f>
        <v>0.15360784081299969</v>
      </c>
      <c r="CV4" s="43">
        <f>+CONSall!CX4</f>
        <v>5.9728767199999976E-4</v>
      </c>
      <c r="CW4" s="43">
        <f>+CONSall!CY4</f>
        <v>8.2970219251999988E-2</v>
      </c>
      <c r="CX4" s="43">
        <f>+CONSall!CZ4</f>
        <v>6.8065549500000004E-4</v>
      </c>
      <c r="CY4" s="43">
        <f>+CONSall!DA4</f>
        <v>2.3855241263760023</v>
      </c>
      <c r="CZ4" s="43">
        <f>+CONSall!DB4</f>
        <v>8.1208946909999996E-2</v>
      </c>
      <c r="DA4" s="43">
        <f>+CONSall!DC4</f>
        <v>5.4522034805999993E-2</v>
      </c>
      <c r="DB4" s="43">
        <f>+CONSall!DD4</f>
        <v>1.6162567964999999E-2</v>
      </c>
      <c r="DC4" s="43">
        <f>+CONSall!DE4</f>
        <v>0.19912743047799994</v>
      </c>
      <c r="DD4" s="43">
        <f>+CONSall!DF4</f>
        <v>1.9890134489000021E-2</v>
      </c>
      <c r="DE4" s="43">
        <f>+CONSall!DG4</f>
        <v>2.6882622990000014E-2</v>
      </c>
      <c r="DF4" s="43">
        <f>+CONSall!DH4</f>
        <v>4.2840640921999976E-2</v>
      </c>
      <c r="DG4" s="43">
        <f>+CONSall!DI4</f>
        <v>0.58626356086799991</v>
      </c>
      <c r="DH4" s="43">
        <f>+CONSall!DJ4</f>
        <v>0.31645347398100027</v>
      </c>
      <c r="DI4" s="43">
        <f>+CONSall!DK4</f>
        <v>4.1525189070000003E-3</v>
      </c>
      <c r="DJ4" s="43">
        <f>+CONSall!DL4</f>
        <v>0.33463793329599917</v>
      </c>
      <c r="DK4" s="43">
        <f>+CONSall!DM4</f>
        <v>8.9234911613000012E-2</v>
      </c>
      <c r="DL4" s="43">
        <f>+CONSall!DN4</f>
        <v>2.6283306960999998E-2</v>
      </c>
      <c r="DM4" s="43">
        <f>+CONSall!DO4</f>
        <v>1.0254792181E-2</v>
      </c>
      <c r="DN4" s="43">
        <f>+CONSall!DP4</f>
        <v>3.3846521799999998E-4</v>
      </c>
      <c r="DO4" s="43">
        <f>+CONSall!DQ4</f>
        <v>2.3250194725999991E-2</v>
      </c>
      <c r="DP4" s="43">
        <f>+CONSall!DR4</f>
        <v>3.1680552390000005E-2</v>
      </c>
      <c r="DQ4" s="43">
        <f>+CONSall!DS4</f>
        <v>4.0640394780000026E-3</v>
      </c>
      <c r="DR4" s="43">
        <f>+CONSall!DT4</f>
        <v>4.4266471280000009E-3</v>
      </c>
      <c r="DS4" s="43">
        <f>+CONSall!DU4</f>
        <v>1.5229396204000004E-2</v>
      </c>
      <c r="DT4" s="43">
        <f>+CONSall!DV4</f>
        <v>2.7295031189999994E-3</v>
      </c>
      <c r="DU4" s="43">
        <f>+CONSall!DW4</f>
        <v>9.5086548590000118E-3</v>
      </c>
      <c r="DV4" s="43">
        <f>+CONSall!DX4</f>
        <v>0.19696494915099919</v>
      </c>
      <c r="DW4" s="43">
        <f>+CONSall!DY4</f>
        <v>7.4949599670000007E-3</v>
      </c>
      <c r="DX4" s="43">
        <f>+CONSall!DZ4</f>
        <v>0.36552559835700027</v>
      </c>
      <c r="DY4" s="43">
        <f>+CONSall!EA4</f>
        <v>2.992647798E-3</v>
      </c>
      <c r="DZ4" s="43">
        <f>+CONSall!EB4</f>
        <v>6.1805641600000015E-3</v>
      </c>
      <c r="EA4" s="43">
        <f>+CONSall!EC4</f>
        <v>1.6291306450000008E-2</v>
      </c>
      <c r="EB4" s="43">
        <f>+CONSall!ED4</f>
        <v>2.0849993016999989E-2</v>
      </c>
      <c r="EC4" s="43">
        <f>+CONSall!EE4</f>
        <v>1.2629357136999997E-2</v>
      </c>
      <c r="ED4" s="43">
        <f>+CONSall!EF4</f>
        <v>3.2569734524999998E-2</v>
      </c>
      <c r="EE4" s="43">
        <f>+CONSall!EG4</f>
        <v>1.4627605090000004E-3</v>
      </c>
      <c r="EF4" s="43">
        <f>+CONSall!EH4</f>
        <v>1.2767261210000001E-3</v>
      </c>
      <c r="EG4" s="43">
        <f>+CONSall!EI4</f>
        <v>8.9868349399999992E-4</v>
      </c>
      <c r="EH4" s="43">
        <f>+CONSall!EJ4</f>
        <v>1.9270832369000002E-2</v>
      </c>
      <c r="EI4" s="43">
        <f>+CONSall!EK4</f>
        <v>0.24769448386299919</v>
      </c>
      <c r="EJ4" s="43">
        <f>+CONSall!EL4</f>
        <v>1.8168213674999999E-2</v>
      </c>
      <c r="EK4" s="43">
        <f>+CONSall!EM4</f>
        <v>1.7303005099999998E-2</v>
      </c>
      <c r="EL4" s="43">
        <f>+CONSall!EN4</f>
        <v>1.0416114909999991E-2</v>
      </c>
      <c r="EM4" s="43">
        <f>+CONSall!EO4</f>
        <v>0.11705260623799989</v>
      </c>
      <c r="EN4" s="43">
        <f>+CONSall!EP4</f>
        <v>1.6503932549999998E-3</v>
      </c>
      <c r="EO4" s="43">
        <f>+CONSall!EQ4</f>
        <v>2.5880888099999997E-4</v>
      </c>
      <c r="EP4" s="43">
        <f>+CONSall!ER4</f>
        <v>2.1096956161000012E-2</v>
      </c>
      <c r="EQ4" s="43">
        <f>+CONSall!ES4</f>
        <v>6.3389008670000045E-3</v>
      </c>
      <c r="ER4" s="43">
        <f>+CONSall!ET4</f>
        <v>6.9801583399999988E-4</v>
      </c>
      <c r="ES4" s="43">
        <f>+CONSall!EU4</f>
        <v>1.8457473479999997E-3</v>
      </c>
      <c r="ET4" s="43">
        <f>+CONSall!EV4</f>
        <v>0.40721983916800036</v>
      </c>
      <c r="EU4" s="43">
        <f>+CONSall!EW4</f>
        <v>9.3772843100000027E-3</v>
      </c>
      <c r="EV4" s="43">
        <f>+CONSall!EX4</f>
        <v>1.396507704E-3</v>
      </c>
      <c r="EW4" s="43">
        <f>+CONSall!EY4</f>
        <v>3.9737120899999995E-3</v>
      </c>
      <c r="EX4" s="43">
        <f>+CONSall!EZ4</f>
        <v>8.3256013599999998E-4</v>
      </c>
      <c r="EY4" s="43">
        <f>+CONSall!FA4</f>
        <v>1.8704765949999998E-3</v>
      </c>
      <c r="EZ4" s="43">
        <f>+CONSall!FB4</f>
        <v>8.0814874000000004E-4</v>
      </c>
      <c r="FA4" s="43">
        <f>+CONSall!FC4</f>
        <v>8.5552808000000007E-5</v>
      </c>
      <c r="FB4" s="43">
        <f>+CONSall!FD4</f>
        <v>7.5173999999999994E-6</v>
      </c>
      <c r="FC4" s="43">
        <f>+CONSall!FE4</f>
        <v>9.6541298930000012E-3</v>
      </c>
      <c r="FD4" s="43">
        <f>+CONSall!FF4</f>
        <v>1.6942778140000003E-3</v>
      </c>
      <c r="FE4" s="43">
        <f>+CONSall!FG4</f>
        <v>1.6946304740000008E-2</v>
      </c>
      <c r="FF4" s="43">
        <f>+CONSall!FH4</f>
        <v>7.4141085539999934E-3</v>
      </c>
      <c r="FG4" s="43">
        <f>+CONSall!FI4</f>
        <v>1.5465607139999997E-3</v>
      </c>
      <c r="FH4" s="43">
        <f>+CONSall!FJ4</f>
        <v>5.1932114489999966E-3</v>
      </c>
      <c r="FI4" s="43">
        <f>+CONSall!FK4</f>
        <v>0.15759109053699996</v>
      </c>
      <c r="FJ4" s="43">
        <f>+CONSall!FL4</f>
        <v>0</v>
      </c>
      <c r="FK4" s="43">
        <f>+CONSall!FM4</f>
        <v>1.6662873754999977E-2</v>
      </c>
      <c r="FL4" s="43">
        <f>+CONSall!FN4</f>
        <v>3.2351949370000056E-2</v>
      </c>
      <c r="FM4" s="43">
        <f>+CONSall!FO4</f>
        <v>1.3048510588000002E-2</v>
      </c>
      <c r="FN4" s="43">
        <f>+CONSall!FP4</f>
        <v>9.5521264790000178E-3</v>
      </c>
      <c r="FO4" s="43">
        <f>+CONSall!FQ4</f>
        <v>5.4531683999999988E-3</v>
      </c>
      <c r="FP4" s="43">
        <f>+CONSall!FR4</f>
        <v>1.1724035E-3</v>
      </c>
      <c r="FQ4" s="43">
        <f>+CONSall!FS4</f>
        <v>4.134921873000001E-3</v>
      </c>
      <c r="FR4" s="43">
        <f>+CONSall!FT4</f>
        <v>3.2903813087999993E-2</v>
      </c>
      <c r="FS4" s="43">
        <f>+CONSall!FU4</f>
        <v>2.6312656689999993E-3</v>
      </c>
      <c r="FT4" s="43">
        <f>+CONSall!FV4</f>
        <v>0.12128361983499999</v>
      </c>
      <c r="FU4" s="43">
        <f>+CONSall!FW4</f>
        <v>4.2233851284000097E-2</v>
      </c>
      <c r="FV4" s="43">
        <f>+CONSall!FX4</f>
        <v>3.2168105126000004E-2</v>
      </c>
      <c r="FW4" s="43">
        <f>+CONSall!FY4</f>
        <v>0.4951255938359993</v>
      </c>
      <c r="FX4" s="43">
        <f>+CONSall!FZ4</f>
        <v>3.5588814646000069E-2</v>
      </c>
      <c r="FY4" s="43">
        <f>+CONSall!GA4</f>
        <v>4.6210111722000069E-2</v>
      </c>
      <c r="FZ4" s="43">
        <f>+CONSall!GB4</f>
        <v>2.9784224399999993E-4</v>
      </c>
      <c r="GA4" s="43">
        <f>+CONSall!GC4</f>
        <v>6.5463227683999717E-2</v>
      </c>
      <c r="GB4" s="43">
        <f>+CONSall!GD4</f>
        <v>2.832436470300001E-2</v>
      </c>
      <c r="GC4" s="43">
        <f>+CONSall!GE4</f>
        <v>7.0928825060000145E-2</v>
      </c>
      <c r="GD4" s="43">
        <f>+CONSall!GF4</f>
        <v>0.21914474145699961</v>
      </c>
      <c r="GE4" s="43">
        <f>+CONSall!GG4</f>
        <v>2.5152499522999978E-2</v>
      </c>
      <c r="GF4" s="43">
        <f>+CONSall!GH4</f>
        <v>0.21690336281300029</v>
      </c>
      <c r="GG4" s="43">
        <f>+CONSall!GI4</f>
        <v>0.27107675294399991</v>
      </c>
      <c r="GH4" s="43">
        <f>+CONSall!GJ4</f>
        <v>0.10504001996500009</v>
      </c>
      <c r="GI4" s="43">
        <f>+CONSall!GK4</f>
        <v>2.3477393590000009E-3</v>
      </c>
      <c r="GJ4" s="43">
        <f>+CONSall!GL4</f>
        <v>8.1602021837000022E-2</v>
      </c>
      <c r="GK4" s="43">
        <f>+CONSall!GM4</f>
        <v>3.7028146300000002E-4</v>
      </c>
      <c r="GL4" s="43">
        <f>+CONSall!GN4</f>
        <v>1.262414833E-3</v>
      </c>
      <c r="GM4" s="43">
        <f>+CONSall!GO4</f>
        <v>7.9868016389999952E-3</v>
      </c>
      <c r="GN4" s="43">
        <f>+CONSall!GP4</f>
        <v>0.15044332784400005</v>
      </c>
      <c r="GO4" s="43">
        <f>+CONSall!GQ4</f>
        <v>4.111590549100004E-2</v>
      </c>
      <c r="GP4" s="43">
        <f>+CONSall!GR4</f>
        <v>4.7057324550000019E-3</v>
      </c>
      <c r="GQ4" s="43">
        <f>+CONSall!GS4</f>
        <v>6.6692647363000235E-2</v>
      </c>
      <c r="GR4" s="43">
        <f>+CONSall!GT4</f>
        <v>0.23795390371299996</v>
      </c>
      <c r="GS4" s="43">
        <f>+CONSall!GU4</f>
        <v>3.659937736499997E-2</v>
      </c>
      <c r="GT4" s="43">
        <f>+CONSall!GV4</f>
        <v>0.10069642494599988</v>
      </c>
      <c r="GU4" s="43">
        <f>+CONSall!GW4</f>
        <v>1.6651791201000046E-2</v>
      </c>
      <c r="GV4" s="43">
        <f>+CONSall!GX4</f>
        <v>2.4598126300999983E-2</v>
      </c>
      <c r="GW4" s="43">
        <f>+CONSall!GY4</f>
        <v>5.6869960449999974E-3</v>
      </c>
      <c r="GX4" s="43">
        <f>+CONSall!GZ4</f>
        <v>9.215877742999963E-2</v>
      </c>
      <c r="GY4" s="43">
        <f>+CONSall!HA4</f>
        <v>1.4696626436999958E-2</v>
      </c>
      <c r="GZ4" s="43">
        <f>+CONSall!HB4</f>
        <v>4.6571257124000197E-2</v>
      </c>
      <c r="HA4" s="43">
        <f>+CONSall!HC4</f>
        <v>3.0763623884000033E-2</v>
      </c>
      <c r="HB4" s="43">
        <f>+CONSall!HD4</f>
        <v>5.0966684632000055E-2</v>
      </c>
      <c r="HC4" s="43">
        <f>+CONSall!HE4</f>
        <v>4.6125677590000023E-3</v>
      </c>
      <c r="HD4" s="43">
        <f>+CONSall!HF4</f>
        <v>2.1953146156999996E-2</v>
      </c>
      <c r="HE4" s="43">
        <f>+CONSall!HG4</f>
        <v>1.6780906237000008E-2</v>
      </c>
      <c r="HF4" s="43">
        <f>+CONSall!HH4</f>
        <v>1.7878832088000014E-2</v>
      </c>
      <c r="HG4" s="43">
        <f>+CONSall!HI4</f>
        <v>1.3481499732000007E-2</v>
      </c>
      <c r="HH4" s="43">
        <f>+CONSall!HJ4</f>
        <v>3.7261064300000003E-4</v>
      </c>
      <c r="HI4" s="43">
        <f>+CONSall!HK4</f>
        <v>2.5686669706000011E-2</v>
      </c>
      <c r="HJ4" s="43">
        <f>+CONSall!HL4</f>
        <v>2.5148640022999963E-2</v>
      </c>
      <c r="HK4" s="43">
        <f>+CONSall!HM4</f>
        <v>0.15704657026199939</v>
      </c>
      <c r="HL4" s="43">
        <f>+CONSall!HN4</f>
        <v>7.878807147799996E-2</v>
      </c>
      <c r="HM4" s="43">
        <f>+CONSall!HO4</f>
        <v>3.7353797522999888E-2</v>
      </c>
      <c r="HN4" s="43">
        <f>+CONSall!HP4</f>
        <v>9.8201340343999979E-2</v>
      </c>
      <c r="HO4" s="43">
        <f>+CONSall!HQ4</f>
        <v>8.0593929548000001E-2</v>
      </c>
      <c r="HP4" s="43">
        <f>+CONSall!HR4</f>
        <v>1.0249247966999981E-2</v>
      </c>
      <c r="HQ4" s="43">
        <f>+CONSall!HS4</f>
        <v>5.3140439717999928E-2</v>
      </c>
      <c r="HR4" s="43">
        <f>+CONSall!HT4</f>
        <v>4.3405326295000012E-2</v>
      </c>
      <c r="HS4" s="43">
        <f>+CONSall!HU4</f>
        <v>2.9719710328999959E-2</v>
      </c>
      <c r="HT4" s="43">
        <f>+CONSall!HV4</f>
        <v>1.0245827192999992E-2</v>
      </c>
      <c r="HU4" s="43">
        <f>+CONSall!HW4</f>
        <v>1.073602892700003E-2</v>
      </c>
      <c r="HV4" s="43">
        <f>+CONSall!HX4</f>
        <v>1.7982320858000007E-2</v>
      </c>
      <c r="HW4" s="43">
        <f>+CONSall!HY4</f>
        <v>2.088845220900002E-2</v>
      </c>
      <c r="HX4" s="43">
        <f>+CONSall!HZ4</f>
        <v>1.7734617911999987E-2</v>
      </c>
      <c r="HY4" s="43">
        <f>+CONSall!IA4</f>
        <v>2.1072048875999994E-2</v>
      </c>
      <c r="HZ4" s="43">
        <f>+CONSall!IB4</f>
        <v>5.4501264080000058E-3</v>
      </c>
      <c r="IA4" s="43">
        <f>+CONSall!IC4</f>
        <v>2.3754044625999997E-2</v>
      </c>
      <c r="IB4" s="43">
        <f>+CONSall!ID4</f>
        <v>7.858440877999999E-2</v>
      </c>
      <c r="IC4" s="43">
        <f>+CONSall!IE4</f>
        <v>1.065196289E-3</v>
      </c>
      <c r="ID4" s="43">
        <f>+CONSall!IF4</f>
        <v>1.1796987297000015E-2</v>
      </c>
      <c r="IE4" s="43">
        <f>+CONSall!IG4</f>
        <v>0.19554473960999991</v>
      </c>
      <c r="IF4" s="43">
        <f>+CONSall!IH4</f>
        <v>5.4143882959999936E-3</v>
      </c>
      <c r="IG4" s="43">
        <f>+CONSall!II4</f>
        <v>0</v>
      </c>
      <c r="IH4" s="43">
        <f>+CONSall!IJ4</f>
        <v>3.0537786039999983E-2</v>
      </c>
      <c r="II4" s="43">
        <f>+CONSall!IK4</f>
        <v>6.7321424867000157E-2</v>
      </c>
      <c r="IJ4" s="43">
        <f>+CONSall!IL4</f>
        <v>1.362686510199999E-2</v>
      </c>
      <c r="IK4" s="43">
        <f>+CONSall!IM4</f>
        <v>4.931611380000002E-4</v>
      </c>
      <c r="IL4" s="43">
        <f>+CONSall!IN4</f>
        <v>5.1369365899999993E-3</v>
      </c>
      <c r="IM4" s="43">
        <f>+CONSall!IO4</f>
        <v>7.5900512089999974E-3</v>
      </c>
      <c r="IN4" s="43">
        <f>+CONSall!IP4</f>
        <v>1.0973598409000003E-2</v>
      </c>
      <c r="IO4" s="43">
        <f>+CONSall!IQ4</f>
        <v>1.0789104169999997E-2</v>
      </c>
      <c r="IP4" s="43">
        <f>+CONSall!IR4</f>
        <v>4.9024185129999988E-3</v>
      </c>
      <c r="IQ4" s="43">
        <f>+CONSall!IS4</f>
        <v>2.3986665870999999E-2</v>
      </c>
      <c r="IR4" s="43">
        <f>+CONSall!IT4</f>
        <v>8.4912824200000011E-4</v>
      </c>
      <c r="IS4" s="43">
        <f>+CONSall!IU4</f>
        <v>1.4184330898999994E-2</v>
      </c>
      <c r="IT4" s="43">
        <f>+CONSall!IV4</f>
        <v>2.0954594024000035E-2</v>
      </c>
      <c r="IU4" s="43">
        <f>+CONSall!IW4</f>
        <v>4.8212372523999868E-2</v>
      </c>
      <c r="IV4" s="43">
        <f>+CONSall!IX4</f>
        <v>6.2228294108999931E-2</v>
      </c>
      <c r="IW4" s="43">
        <f>+CONSall!IY4</f>
        <v>1.6165079620000006E-3</v>
      </c>
      <c r="IX4" s="43">
        <f>+CONSall!IZ4</f>
        <v>5.7271683092000043E-2</v>
      </c>
      <c r="IY4" s="43">
        <f>+CONSall!JA4</f>
        <v>0.39037311127399982</v>
      </c>
      <c r="IZ4" s="43">
        <f>+CONSall!JB4</f>
        <v>7.6497112999999992E-5</v>
      </c>
      <c r="JA4" s="43">
        <f>+CONSall!JC4</f>
        <v>8.201793805000003E-3</v>
      </c>
      <c r="JB4" s="43">
        <f>+CONSall!JD4</f>
        <v>7.1983673500000006E-4</v>
      </c>
      <c r="JC4" s="43">
        <f>+CONSall!JE4</f>
        <v>7.4951334511999965E-2</v>
      </c>
      <c r="JD4" s="43">
        <f>+CONSall!JF4</f>
        <v>8.6074322454999824E-2</v>
      </c>
      <c r="JE4" s="43">
        <f>+CONSall!JG4</f>
        <v>5.3624365155999949E-2</v>
      </c>
      <c r="JF4" s="43">
        <f>+CONSall!JH4</f>
        <v>4.3278370790000003E-3</v>
      </c>
      <c r="JG4" s="43">
        <f>+CONSall!JI4</f>
        <v>1.8164736569999998E-3</v>
      </c>
      <c r="JH4" s="43">
        <f>+CONSall!JJ4</f>
        <v>5.6996057582999984E-2</v>
      </c>
      <c r="JI4" s="43">
        <f>+CONSall!JK4</f>
        <v>6.3946558148999952E-2</v>
      </c>
      <c r="JJ4" s="43">
        <f>+CONSall!JL4</f>
        <v>3.2666685847999984E-2</v>
      </c>
      <c r="JK4" s="43">
        <f>+CONSall!JM4</f>
        <v>5.9728767199999976E-4</v>
      </c>
      <c r="JL4" s="43">
        <f>+CONSall!JN4</f>
        <v>8.2970219251999988E-2</v>
      </c>
      <c r="JM4" s="43">
        <f>+CONSall!JO4</f>
        <v>6.8065549500000004E-4</v>
      </c>
      <c r="JN4" s="43">
        <f>+CONSall!JP4</f>
        <v>2.3855241263760023</v>
      </c>
      <c r="JO4" s="43">
        <f>+CONSall!JQ4</f>
        <v>8.1208946909999996E-2</v>
      </c>
      <c r="JP4" s="43">
        <f>+CONSall!JR4</f>
        <v>0</v>
      </c>
      <c r="JQ4" s="43">
        <f>+CONSall!JS4</f>
        <v>5.4522034805999993E-2</v>
      </c>
      <c r="JR4" s="43">
        <f>+CONSall!JT4</f>
        <v>1.6162567964999999E-2</v>
      </c>
      <c r="JS4" s="43">
        <f>+CONSall!JU4</f>
        <v>0.19912743047799994</v>
      </c>
      <c r="JT4" s="43">
        <f>+CONSall!JV4</f>
        <v>1.9890134489000021E-2</v>
      </c>
      <c r="JU4" s="43">
        <f>+CONSall!JW4</f>
        <v>2.6882622990000014E-2</v>
      </c>
      <c r="JV4" s="43">
        <f>+CONSall!JX4</f>
        <v>4.2840640921999976E-2</v>
      </c>
      <c r="JW4" s="43">
        <f>+CONSall!JY4</f>
        <v>0.58626356086799991</v>
      </c>
      <c r="JX4" s="43">
        <f>+CONSall!JZ4</f>
        <v>0.21379875978599969</v>
      </c>
      <c r="JY4" s="43">
        <f>+CONSall!KA4</f>
        <v>0.10265504850600024</v>
      </c>
      <c r="JZ4" s="43">
        <f>+CONSall!KB4</f>
        <v>4.1525189070000003E-3</v>
      </c>
      <c r="KA4" s="43">
        <f>+CONSall!KC4</f>
        <v>0.33463793329599917</v>
      </c>
      <c r="KB4" s="43">
        <f>+CONSall!KD4</f>
        <v>8.9234911613000012E-2</v>
      </c>
      <c r="KC4" s="43">
        <f>+CONSall!KE4</f>
        <v>2.6283306960999998E-2</v>
      </c>
      <c r="KD4" s="43">
        <f>+CONSall!KF4</f>
        <v>1.0254792181E-2</v>
      </c>
      <c r="KE4" s="43">
        <f>+CONSall!KG4</f>
        <v>3.3846521799999998E-4</v>
      </c>
      <c r="KF4" s="43">
        <f>+CONSall!KH4</f>
        <v>2.3250194725999991E-2</v>
      </c>
      <c r="KG4" s="43">
        <f>+CONSall!KI4</f>
        <v>1.1529504865999999E-2</v>
      </c>
      <c r="KH4" s="43">
        <f>+CONSall!KJ4</f>
        <v>3.1596111809999998E-3</v>
      </c>
      <c r="KI4" s="43">
        <f>+CONSall!KK4</f>
        <v>6.9637745680000002E-3</v>
      </c>
      <c r="KJ4" s="43">
        <f>+CONSall!KL4</f>
        <v>6.2441602949999979E-3</v>
      </c>
      <c r="KK4" s="43">
        <f>+CONSall!KM4</f>
        <v>3.4229387769999999E-3</v>
      </c>
      <c r="KL4" s="43">
        <f>+CONSall!KN4</f>
        <v>7.3435969999999996E-6</v>
      </c>
      <c r="KM4" s="43">
        <f>+CONSall!KO4</f>
        <v>1.686763321E-3</v>
      </c>
      <c r="KN4" s="43">
        <f>+CONSall!KP4</f>
        <v>2.7305172630000007E-3</v>
      </c>
      <c r="KO4" s="43">
        <f>+CONSall!KQ4</f>
        <v>4.4266471280000009E-3</v>
      </c>
      <c r="KP4" s="43">
        <f>+CONSall!KR4</f>
        <v>5.1089021760000021E-3</v>
      </c>
      <c r="KQ4" s="43">
        <f>+CONSall!KS4</f>
        <v>1.0301541230000003E-3</v>
      </c>
      <c r="KR4" s="43">
        <f>+CONSall!KT4</f>
        <v>9.080313508000001E-3</v>
      </c>
      <c r="KS4" s="43">
        <f>+CONSall!KU4</f>
        <v>1.0392639999999999E-5</v>
      </c>
      <c r="KT4" s="43">
        <f>+CONSall!KV4</f>
        <v>2.7295031189999994E-3</v>
      </c>
      <c r="KU4" s="43">
        <f>+CONSall!KW4</f>
        <v>9.5086548590000118E-3</v>
      </c>
      <c r="KV4" s="43">
        <f>+CONSall!KX4</f>
        <v>0.17826269700999978</v>
      </c>
      <c r="KW4" s="43">
        <f>+CONSall!KY4</f>
        <v>1.8700424920999967E-2</v>
      </c>
      <c r="KX4" s="43">
        <f>+CONSall!KZ4</f>
        <v>2.2583166040000004E-3</v>
      </c>
      <c r="KY4" s="43">
        <f>+CONSall!LA4</f>
        <v>5.2366293960000015E-3</v>
      </c>
      <c r="KZ4" s="43">
        <f>+CONSall!LB4</f>
        <v>0.36552559835700027</v>
      </c>
      <c r="LA4" s="43">
        <f>+CONSall!LC4</f>
        <v>2.992647798E-3</v>
      </c>
      <c r="LB4" s="43">
        <f>+CONSall!LD4</f>
        <v>6.1805641600000015E-3</v>
      </c>
      <c r="LC4" s="43">
        <f>+CONSall!LE4</f>
        <v>1.6291306450000008E-2</v>
      </c>
      <c r="LD4" s="43">
        <f>+CONSall!LF4</f>
        <v>2.0849993016999989E-2</v>
      </c>
      <c r="LE4" s="43">
        <f>+CONSall!LG4</f>
        <v>1.0583204565999994E-2</v>
      </c>
      <c r="LF4" s="43">
        <f>+CONSall!LH4</f>
        <v>1.6378076040000002E-3</v>
      </c>
      <c r="LG4" s="43">
        <f>+CONSall!LI4</f>
        <v>4.082176209999999E-4</v>
      </c>
      <c r="LH4" s="43">
        <f>+CONSall!LJ4</f>
        <v>1.81794526E-2</v>
      </c>
      <c r="LI4" s="43">
        <f>+CONSall!LK4</f>
        <v>1.4390281925000002E-2</v>
      </c>
      <c r="LJ4" s="43">
        <f>+CONSall!LL4</f>
        <v>1.4627605090000004E-3</v>
      </c>
      <c r="LK4" s="43">
        <f>+CONSall!LM4</f>
        <v>1.2767261210000001E-3</v>
      </c>
      <c r="LL4" s="43">
        <f>+CONSall!LN4</f>
        <v>8.9868349399999992E-4</v>
      </c>
      <c r="LM4" s="43">
        <f>+CONSall!LO4</f>
        <v>1.9270832369000002E-2</v>
      </c>
      <c r="LN4" s="43">
        <f>+CONSall!LP4</f>
        <v>0.24769448386299919</v>
      </c>
      <c r="LO4" s="43">
        <f>+CONSall!LQ4</f>
        <v>1.8168213674999999E-2</v>
      </c>
      <c r="LP4" s="43">
        <f>+CONSall!LR4</f>
        <v>1.7303005099999998E-2</v>
      </c>
      <c r="LQ4" s="43">
        <f>+CONSall!LS4</f>
        <v>1.0416114909999991E-2</v>
      </c>
      <c r="LR4" s="43">
        <f>+CONSall!LT4</f>
        <v>0.11705260623799989</v>
      </c>
      <c r="LS4" s="43">
        <f>+CONSall!LU4</f>
        <v>1.6503932549999998E-3</v>
      </c>
      <c r="LT4" s="43">
        <f>+CONSall!LV4</f>
        <v>2.5880888099999997E-4</v>
      </c>
      <c r="LU4" s="43">
        <f>+CONSall!LW4</f>
        <v>2.1096956161000012E-2</v>
      </c>
      <c r="LV4" s="43">
        <f>+CONSall!LX4</f>
        <v>6.3389008670000045E-3</v>
      </c>
      <c r="LW4" s="43">
        <f>+CONSall!LY4</f>
        <v>6.9801583399999988E-4</v>
      </c>
      <c r="LX4" s="43">
        <f>+CONSall!LZ4</f>
        <v>1.8457473479999997E-3</v>
      </c>
      <c r="LY4" s="43">
        <f>+CONSall!MA4</f>
        <v>0.40721983916800036</v>
      </c>
      <c r="LZ4" s="43">
        <f>+CONSall!MB4</f>
        <v>6.4047843999999997E-4</v>
      </c>
      <c r="MA4" s="43">
        <f>+CONSall!MC4</f>
        <v>8.7368058700000011E-3</v>
      </c>
      <c r="MB4" s="43">
        <f>+CONSall!MD4</f>
        <v>1.3578525559999998E-3</v>
      </c>
      <c r="MC4" s="43">
        <f>+CONSall!ME4</f>
        <v>3.8701946000000002E-5</v>
      </c>
      <c r="MD4" s="43">
        <f>+CONSall!MF4</f>
        <v>3.9737120899999995E-3</v>
      </c>
      <c r="ME4" s="43">
        <f>+CONSall!MG4</f>
        <v>8.3256013599999998E-4</v>
      </c>
      <c r="MF4" s="43">
        <f>+CONSall!MH4</f>
        <v>1.8704765949999998E-3</v>
      </c>
      <c r="MG4" s="43">
        <f>+CONSall!MI4</f>
        <v>8.0814874000000004E-4</v>
      </c>
      <c r="MH4" s="43">
        <f>+CONSall!MJ4</f>
        <v>0</v>
      </c>
      <c r="MI4" s="43">
        <f>+CONSall!MK4</f>
        <v>8.5552808000000007E-5</v>
      </c>
      <c r="MJ4" s="43">
        <f>+CONSall!ML4</f>
        <v>7.5173999999999994E-6</v>
      </c>
      <c r="MK4" s="43">
        <f>+CONSall!MM4</f>
        <v>9.6541298930000012E-3</v>
      </c>
      <c r="ML4" s="43">
        <f>+CONSall!MN4</f>
        <v>1.6942778140000003E-3</v>
      </c>
      <c r="MM4" s="43">
        <f>+CONSall!MO4</f>
        <v>1.6946304740000008E-2</v>
      </c>
      <c r="MN4" s="43">
        <f>+CONSall!MP4</f>
        <v>7.4141085539999934E-3</v>
      </c>
      <c r="MO4" s="43">
        <f>+CONSall!MQ4</f>
        <v>1.5465607139999997E-3</v>
      </c>
      <c r="MP4" s="43">
        <f>+CONSall!MR4</f>
        <v>5.1932114489999966E-3</v>
      </c>
      <c r="MQ4" s="43">
        <f>+CONSall!MS4</f>
        <v>2.2417710140000004E-3</v>
      </c>
      <c r="MR4" s="43">
        <f>+CONSall!MT4</f>
        <v>2.3501802700000001E-4</v>
      </c>
      <c r="MS4" s="43">
        <f>+CONSall!MU4</f>
        <v>0.15416041020900012</v>
      </c>
      <c r="MT4" s="43">
        <f>+CONSall!MV4</f>
        <v>9.548790359999997E-4</v>
      </c>
      <c r="MU4" s="43">
        <f>+CONSall!MW4</f>
        <v>0</v>
      </c>
      <c r="MV4" s="43">
        <f>+CONSall!MX4</f>
        <v>1.6662873754999977E-2</v>
      </c>
      <c r="MW4" s="43">
        <f>+CONSall!MY4</f>
        <v>3.2351949370000056E-2</v>
      </c>
      <c r="MX4" s="43">
        <f>+CONSall!MZ4</f>
        <v>1.3048510588000002E-2</v>
      </c>
      <c r="MY4" s="43">
        <f>+CONSall!NA4</f>
        <v>9.5521264790000178E-3</v>
      </c>
      <c r="MZ4" s="43">
        <f>+CONSall!NB4</f>
        <v>5.4531683999999988E-3</v>
      </c>
      <c r="NA4" s="43">
        <f>+CONSall!NC4</f>
        <v>1.1724035E-3</v>
      </c>
      <c r="NB4" s="43">
        <f>+CONSall!ND4</f>
        <v>4.134921873000001E-3</v>
      </c>
      <c r="NC4" s="43">
        <f>+CONSall!NE4</f>
        <v>3.2903813087999993E-2</v>
      </c>
      <c r="ND4" s="43">
        <f>+CONSall!NF4</f>
        <v>2.6312656689999993E-3</v>
      </c>
      <c r="NE4" s="43">
        <f>+CONSall!NG4</f>
        <v>4.9449277089000036E-2</v>
      </c>
      <c r="NF4" s="43">
        <f>+CONSall!NH4</f>
        <v>7.1833732395999952E-2</v>
      </c>
      <c r="NG4" s="43">
        <f>+CONSall!NI4</f>
        <v>3.2168105126000004E-2</v>
      </c>
      <c r="NH4" s="43">
        <f>+CONSall!NJ4</f>
        <v>2.832436470300001E-2</v>
      </c>
      <c r="NI4" s="43">
        <f>+CONSall!NK4</f>
        <v>2.3754044625999997E-2</v>
      </c>
      <c r="NJ4" s="43">
        <f>+CONSall!NL4</f>
        <v>1.065196289E-3</v>
      </c>
      <c r="NK4" s="43">
        <f>+CONSall!NM4</f>
        <v>0.19554473960999991</v>
      </c>
      <c r="NL4" s="43">
        <f>+CONSall!NN4</f>
        <v>0</v>
      </c>
      <c r="NM4" s="43">
        <f>+CONSall!NO4</f>
        <v>5.1369365899999993E-3</v>
      </c>
      <c r="NN4" s="43">
        <f>+CONSall!NP4</f>
        <v>3.9447677879999978E-3</v>
      </c>
      <c r="NO4" s="43">
        <f>+CONSall!NQ4</f>
        <v>3.6452711270000006E-3</v>
      </c>
      <c r="NP4" s="43">
        <f>+CONSall!NR4</f>
        <v>8.2206222889999996E-3</v>
      </c>
      <c r="NQ4" s="43">
        <f>+CONSall!NS4</f>
        <v>2.7529761199999998E-3</v>
      </c>
      <c r="NR4" s="43">
        <f>+CONSall!NT4</f>
        <v>1.0789104169999997E-2</v>
      </c>
      <c r="NS4" s="43">
        <f>+CONSall!NU4</f>
        <v>4.9024185129999988E-3</v>
      </c>
      <c r="NT4" s="43">
        <f>+CONSall!NV4</f>
        <v>2.3986665870999999E-2</v>
      </c>
      <c r="NU4" s="43">
        <f>+CONSall!NW4</f>
        <v>8.4912824200000011E-4</v>
      </c>
      <c r="NV4" s="43">
        <f>+CONSall!NX4</f>
        <v>1.4184330898999994E-2</v>
      </c>
      <c r="NW4" s="43">
        <f>+CONSall!NY4</f>
        <v>3.600644117E-3</v>
      </c>
    </row>
    <row r="5" spans="1:387">
      <c r="A5" s="43" t="str">
        <f>+CONSall!C5</f>
        <v>D4</v>
      </c>
      <c r="B5" s="43">
        <f>+CONSall!D5</f>
        <v>0</v>
      </c>
      <c r="C5" s="43">
        <f>+CONSall!E5</f>
        <v>0</v>
      </c>
      <c r="D5" s="43">
        <f>+CONSall!F5</f>
        <v>0</v>
      </c>
      <c r="E5" s="43">
        <f>+CONSall!G5</f>
        <v>0</v>
      </c>
      <c r="F5" s="43">
        <f>+CONSall!H5</f>
        <v>0</v>
      </c>
      <c r="G5" s="43">
        <f>+CONSall!I5</f>
        <v>0</v>
      </c>
      <c r="H5" s="43">
        <f>+CONSall!J5</f>
        <v>0</v>
      </c>
      <c r="I5" s="43">
        <f>+CONSall!K5</f>
        <v>0</v>
      </c>
      <c r="J5" s="43">
        <f>+CONSall!L5</f>
        <v>0</v>
      </c>
      <c r="K5" s="43">
        <f>+CONSall!M5</f>
        <v>0</v>
      </c>
      <c r="L5" s="43">
        <f>+CONSall!N5</f>
        <v>0</v>
      </c>
      <c r="M5" s="43">
        <f>+CONSall!O5</f>
        <v>0</v>
      </c>
      <c r="N5" s="43">
        <f>+CONSall!P5</f>
        <v>0</v>
      </c>
      <c r="O5" s="43">
        <f>+CONSall!Q5</f>
        <v>0</v>
      </c>
      <c r="P5" s="43">
        <f>+CONSall!R5</f>
        <v>0</v>
      </c>
      <c r="Q5" s="43">
        <f>+CONSall!S5</f>
        <v>0</v>
      </c>
      <c r="R5" s="43">
        <f>+CONSall!T5</f>
        <v>0</v>
      </c>
      <c r="S5" s="43">
        <f>+CONSall!U5</f>
        <v>14.276504419240014</v>
      </c>
      <c r="T5" s="43">
        <f>+CONSall!V5</f>
        <v>4.006920687854004</v>
      </c>
      <c r="U5" s="43">
        <f>+CONSall!W5</f>
        <v>0.69040270349300148</v>
      </c>
      <c r="V5" s="43">
        <f>+CONSall!X5</f>
        <v>0.48827661404200084</v>
      </c>
      <c r="W5" s="43">
        <f>+CONSall!Y5</f>
        <v>5.5699936204450058</v>
      </c>
      <c r="X5" s="43">
        <f>+CONSall!Z5</f>
        <v>0.41302464908800052</v>
      </c>
      <c r="Y5" s="43">
        <f>+CONSall!AA5</f>
        <v>0.56697773295399911</v>
      </c>
      <c r="Z5" s="43">
        <f>+CONSall!AB5</f>
        <v>0.71678124682699951</v>
      </c>
      <c r="AA5" s="43">
        <f>+CONSall!AC5</f>
        <v>0.58448758515299892</v>
      </c>
      <c r="AB5" s="43">
        <f>+CONSall!AD5</f>
        <v>0.41345450219400143</v>
      </c>
      <c r="AC5" s="43">
        <f>+CONSall!AE5</f>
        <v>7.0793083150999997E-2</v>
      </c>
      <c r="AD5" s="43">
        <f>+CONSall!AF5</f>
        <v>0.28677627603500017</v>
      </c>
      <c r="AE5" s="43">
        <f>+CONSall!AG5</f>
        <v>3.7546654515129956</v>
      </c>
      <c r="AF5" s="43">
        <f>+CONSall!AH5</f>
        <v>0.46861984750199992</v>
      </c>
      <c r="AG5" s="43">
        <f>+CONSall!AI5</f>
        <v>0.25225518239200007</v>
      </c>
      <c r="AH5" s="43">
        <f>+CONSall!AJ5</f>
        <v>0.17066421249999947</v>
      </c>
      <c r="AI5" s="43">
        <f>+CONSall!AK5</f>
        <v>0.51973824995400064</v>
      </c>
      <c r="AJ5" s="43">
        <f>+CONSall!AL5</f>
        <v>0</v>
      </c>
      <c r="AK5" s="43">
        <f>+CONSall!AM5</f>
        <v>0.3017847713060004</v>
      </c>
      <c r="AL5" s="43">
        <f>+CONSall!AN5</f>
        <v>0.18649250529699996</v>
      </c>
      <c r="AM5" s="43">
        <f>+CONSall!AO5</f>
        <v>0.10054131888100008</v>
      </c>
      <c r="AN5" s="43">
        <f>+CONSall!AP5</f>
        <v>3.344458361349004</v>
      </c>
      <c r="AO5" s="43">
        <f>+CONSall!AQ5</f>
        <v>0.11204397344100001</v>
      </c>
      <c r="AP5" s="43">
        <f>+CONSall!AR5</f>
        <v>0.40293682317600055</v>
      </c>
      <c r="AQ5" s="43">
        <f>+CONSall!AS5</f>
        <v>1.6086862076790009</v>
      </c>
      <c r="AR5" s="43">
        <f>+CONSall!AT5</f>
        <v>4.1579885907000028E-2</v>
      </c>
      <c r="AS5" s="43">
        <f>+CONSall!AU5</f>
        <v>2.8128491166000021E-2</v>
      </c>
      <c r="AT5" s="43">
        <f>+CONSall!AV5</f>
        <v>6.1665777450999951E-2</v>
      </c>
      <c r="AU5" s="43">
        <f>+CONSall!AW5</f>
        <v>1.8529500598000005E-2</v>
      </c>
      <c r="AV5" s="43">
        <f>+CONSall!AX5</f>
        <v>1.6988830220000008E-2</v>
      </c>
      <c r="AW5" s="43">
        <f>+CONSall!AY5</f>
        <v>0.24613318670300058</v>
      </c>
      <c r="AX5" s="43">
        <f>+CONSall!AZ5</f>
        <v>0.45286046657799933</v>
      </c>
      <c r="AY5" s="43">
        <f>+CONSall!BA5</f>
        <v>9.3993911348000031E-2</v>
      </c>
      <c r="AZ5" s="43">
        <f>+CONSall!BB5</f>
        <v>2.0126811291000003E-2</v>
      </c>
      <c r="BA5" s="43">
        <f>+CONSall!BC5</f>
        <v>5.5771849637E-2</v>
      </c>
      <c r="BB5" s="43">
        <f>+CONSall!BD5</f>
        <v>0.45918312022099994</v>
      </c>
      <c r="BC5" s="43">
        <f>+CONSall!BE5</f>
        <v>0.20182639846500028</v>
      </c>
      <c r="BD5" s="43">
        <f>+CONSall!BF5</f>
        <v>1.795126922E-3</v>
      </c>
      <c r="BE5" s="43">
        <f>+CONSall!BG5</f>
        <v>4.1390189400000001E-3</v>
      </c>
      <c r="BF5" s="43">
        <f>+CONSall!BH5</f>
        <v>0.57855345768899968</v>
      </c>
      <c r="BG5" s="43">
        <f>+CONSall!BI5</f>
        <v>3.2013939746999981E-2</v>
      </c>
      <c r="BH5" s="43">
        <f>+CONSall!BJ5</f>
        <v>1.8933599440000002E-3</v>
      </c>
      <c r="BI5" s="43">
        <f>+CONSall!BK5</f>
        <v>5.7322522279999913E-2</v>
      </c>
      <c r="BJ5" s="43">
        <f>+CONSall!BL5</f>
        <v>0.18631179661899913</v>
      </c>
      <c r="BK5" s="43">
        <f>+CONSall!BM5</f>
        <v>0.10468757449799984</v>
      </c>
      <c r="BL5" s="43">
        <f>+CONSall!BN5</f>
        <v>3.1228084812999997E-2</v>
      </c>
      <c r="BM5" s="43">
        <f>+CONSall!BO5</f>
        <v>1.2641419130000008E-2</v>
      </c>
      <c r="BN5" s="43">
        <f>+CONSall!BP5</f>
        <v>1.3497385355000001E-2</v>
      </c>
      <c r="BO5" s="43">
        <f>+CONSall!BQ5</f>
        <v>5.1461253849999986E-3</v>
      </c>
      <c r="BP5" s="43">
        <f>+CONSall!BR5</f>
        <v>3.3612788084999998E-2</v>
      </c>
      <c r="BQ5" s="43">
        <f>+CONSall!BS5</f>
        <v>5.8958424579999974E-3</v>
      </c>
      <c r="BR5" s="43">
        <f>+CONSall!BT5</f>
        <v>0.25362814540600004</v>
      </c>
      <c r="BS5" s="43">
        <f>+CONSall!BU5</f>
        <v>0.69765585201700242</v>
      </c>
      <c r="BT5" s="43">
        <f>+CONSall!BV5</f>
        <v>3.3148274944999986E-2</v>
      </c>
      <c r="BU5" s="43">
        <f>+CONSall!BW5</f>
        <v>1.0565339077079987</v>
      </c>
      <c r="BV5" s="43">
        <f>+CONSall!BX5</f>
        <v>0.10245907329400034</v>
      </c>
      <c r="BW5" s="43">
        <f>+CONSall!BY5</f>
        <v>0.6858547969600004</v>
      </c>
      <c r="BX5" s="43">
        <f>+CONSall!BZ5</f>
        <v>0.1690704181680002</v>
      </c>
      <c r="BY5" s="43">
        <f>+CONSall!CA5</f>
        <v>0.2364947840869995</v>
      </c>
      <c r="BZ5" s="43">
        <f>+CONSall!CB5</f>
        <v>0.5357543682870004</v>
      </c>
      <c r="CA5" s="43">
        <f>+CONSall!CC5</f>
        <v>0.19559184870500038</v>
      </c>
      <c r="CB5" s="43">
        <f>+CONSall!CD5</f>
        <v>7.5251423445000132E-2</v>
      </c>
      <c r="CC5" s="43">
        <f>+CONSall!CE5</f>
        <v>0.28568471955799868</v>
      </c>
      <c r="CD5" s="43">
        <f>+CONSall!CF5</f>
        <v>0.11063906946399935</v>
      </c>
      <c r="CE5" s="43">
        <f>+CONSall!CG5</f>
        <v>0</v>
      </c>
      <c r="CF5" s="43">
        <f>+CONSall!CH5</f>
        <v>0.14161915276600071</v>
      </c>
      <c r="CG5" s="43">
        <f>+CONSall!CI5</f>
        <v>2.3071335077000019E-2</v>
      </c>
      <c r="CH5" s="43">
        <f>+CONSall!CJ5</f>
        <v>1.4198376796000004E-2</v>
      </c>
      <c r="CI5" s="43">
        <f>+CONSall!CK5</f>
        <v>9.0816694204999923E-2</v>
      </c>
      <c r="CJ5" s="43">
        <f>+CONSall!CL5</f>
        <v>1.7868505220000008E-2</v>
      </c>
      <c r="CK5" s="43">
        <f>+CONSall!CM5</f>
        <v>3.7055672245999996E-2</v>
      </c>
      <c r="CL5" s="43">
        <f>+CONSall!CN5</f>
        <v>4.6115918424000056E-2</v>
      </c>
      <c r="CM5" s="43">
        <f>+CONSall!CO5</f>
        <v>5.8382457380000009E-2</v>
      </c>
      <c r="CN5" s="43">
        <f>+CONSall!CP5</f>
        <v>6.6165341511999876E-2</v>
      </c>
      <c r="CO5" s="43">
        <f>+CONSall!CQ5</f>
        <v>0.51973824995400064</v>
      </c>
      <c r="CP5" s="43">
        <f>+CONSall!CR5</f>
        <v>0</v>
      </c>
      <c r="CQ5" s="43">
        <f>+CONSall!CS5</f>
        <v>4.4368403200000005E-4</v>
      </c>
      <c r="CR5" s="43">
        <f>+CONSall!CT5</f>
        <v>0.29348874134100045</v>
      </c>
      <c r="CS5" s="43">
        <f>+CONSall!CU5</f>
        <v>6.5790708950000092E-3</v>
      </c>
      <c r="CT5" s="43">
        <f>+CONSall!CV5</f>
        <v>1.2728690720000004E-3</v>
      </c>
      <c r="CU5" s="43">
        <f>+CONSall!CW5</f>
        <v>0.18527571990799988</v>
      </c>
      <c r="CV5" s="43">
        <f>+CONSall!CX5</f>
        <v>1.2165987919999996E-3</v>
      </c>
      <c r="CW5" s="43">
        <f>+CONSall!CY5</f>
        <v>9.5542448379000111E-2</v>
      </c>
      <c r="CX5" s="43">
        <f>+CONSall!CZ5</f>
        <v>4.9932929019999997E-3</v>
      </c>
      <c r="CY5" s="43">
        <f>+CONSall!DA5</f>
        <v>2.744849985527996</v>
      </c>
      <c r="CZ5" s="43">
        <f>+CONSall!DB5</f>
        <v>8.1288977420999969E-2</v>
      </c>
      <c r="DA5" s="43">
        <f>+CONSall!DC5</f>
        <v>8.1414189915000004E-2</v>
      </c>
      <c r="DB5" s="43">
        <f>+CONSall!DD5</f>
        <v>3.0630145463999999E-2</v>
      </c>
      <c r="DC5" s="43">
        <f>+CONSall!DE5</f>
        <v>0.24216133496399966</v>
      </c>
      <c r="DD5" s="43">
        <f>+CONSall!DF5</f>
        <v>3.3426055418000082E-2</v>
      </c>
      <c r="DE5" s="43">
        <f>+CONSall!DG5</f>
        <v>5.0285380091000059E-2</v>
      </c>
      <c r="DF5" s="43">
        <f>+CONSall!DH5</f>
        <v>7.7067934890000064E-2</v>
      </c>
      <c r="DG5" s="43">
        <f>+CONSall!DI5</f>
        <v>0.67380541107300107</v>
      </c>
      <c r="DH5" s="43">
        <f>+CONSall!DJ5</f>
        <v>0.43949005927900037</v>
      </c>
      <c r="DI5" s="43">
        <f>+CONSall!DK5</f>
        <v>1.4119294184E-2</v>
      </c>
      <c r="DJ5" s="43">
        <f>+CONSall!DL5</f>
        <v>0.33459677843499935</v>
      </c>
      <c r="DK5" s="43">
        <f>+CONSall!DM5</f>
        <v>0.14667432904500008</v>
      </c>
      <c r="DL5" s="43">
        <f>+CONSall!DN5</f>
        <v>3.1749857145000011E-2</v>
      </c>
      <c r="DM5" s="43">
        <f>+CONSall!DO5</f>
        <v>9.528422325000006E-3</v>
      </c>
      <c r="DN5" s="43">
        <f>+CONSall!DP5</f>
        <v>3.0160088699999999E-4</v>
      </c>
      <c r="DO5" s="43">
        <f>+CONSall!DQ5</f>
        <v>2.8128491166000021E-2</v>
      </c>
      <c r="DP5" s="43">
        <f>+CONSall!DR5</f>
        <v>5.0231672958999968E-2</v>
      </c>
      <c r="DQ5" s="43">
        <f>+CONSall!DS5</f>
        <v>7.1113115049999962E-3</v>
      </c>
      <c r="DR5" s="43">
        <f>+CONSall!DT5</f>
        <v>4.3227001710000003E-3</v>
      </c>
      <c r="DS5" s="43">
        <f>+CONSall!DU5</f>
        <v>1.8529500598000005E-2</v>
      </c>
      <c r="DT5" s="43">
        <f>+CONSall!DV5</f>
        <v>3.8097718709999995E-3</v>
      </c>
      <c r="DU5" s="43">
        <f>+CONSall!DW5</f>
        <v>1.3179001854000004E-2</v>
      </c>
      <c r="DV5" s="43">
        <f>+CONSall!DX5</f>
        <v>0.23849304884800054</v>
      </c>
      <c r="DW5" s="43">
        <f>+CONSall!DY5</f>
        <v>7.6398459989999975E-3</v>
      </c>
      <c r="DX5" s="43">
        <f>+CONSall!DZ5</f>
        <v>0.43411029535199924</v>
      </c>
      <c r="DY5" s="43">
        <f>+CONSall!EA5</f>
        <v>2.921970713E-3</v>
      </c>
      <c r="DZ5" s="43">
        <f>+CONSall!EB5</f>
        <v>1.5829356159999999E-2</v>
      </c>
      <c r="EA5" s="43">
        <f>+CONSall!EC5</f>
        <v>2.4556418811999998E-2</v>
      </c>
      <c r="EB5" s="43">
        <f>+CONSall!ED5</f>
        <v>5.2861906741999982E-2</v>
      </c>
      <c r="EC5" s="43">
        <f>+CONSall!EE5</f>
        <v>1.6575360046E-2</v>
      </c>
      <c r="ED5" s="43">
        <f>+CONSall!EF5</f>
        <v>5.2262647851000009E-2</v>
      </c>
      <c r="EE5" s="43">
        <f>+CONSall!EG5</f>
        <v>1.1338962250000001E-3</v>
      </c>
      <c r="EF5" s="43">
        <f>+CONSall!EH5</f>
        <v>2.3419595529999998E-3</v>
      </c>
      <c r="EG5" s="43">
        <f>+CONSall!EI5</f>
        <v>3.3346008000000004E-5</v>
      </c>
      <c r="EH5" s="43">
        <f>+CONSall!EJ5</f>
        <v>2.5558326605999996E-2</v>
      </c>
      <c r="EI5" s="43">
        <f>+CONSall!EK5</f>
        <v>0.37448215437199972</v>
      </c>
      <c r="EJ5" s="43">
        <f>+CONSall!EL5</f>
        <v>3.1792411167999989E-2</v>
      </c>
      <c r="EK5" s="43">
        <f>+CONSall!EM5</f>
        <v>2.7353248753000013E-2</v>
      </c>
      <c r="EL5" s="43">
        <f>+CONSall!EN5</f>
        <v>1.7072153319000007E-2</v>
      </c>
      <c r="EM5" s="43">
        <f>+CONSall!EO5</f>
        <v>0.14186520116999998</v>
      </c>
      <c r="EN5" s="43">
        <f>+CONSall!EP5</f>
        <v>3.6272515470000002E-3</v>
      </c>
      <c r="EO5" s="43">
        <f>+CONSall!EQ5</f>
        <v>1.2442527199999997E-4</v>
      </c>
      <c r="EP5" s="43">
        <f>+CONSall!ER5</f>
        <v>3.4076779548000008E-2</v>
      </c>
      <c r="EQ5" s="43">
        <f>+CONSall!ES5</f>
        <v>5.0599052630000019E-3</v>
      </c>
      <c r="ER5" s="43">
        <f>+CONSall!ET5</f>
        <v>1.1239515220000005E-3</v>
      </c>
      <c r="ES5" s="43">
        <f>+CONSall!EU5</f>
        <v>1.6975366400000002E-3</v>
      </c>
      <c r="ET5" s="43">
        <f>+CONSall!EV5</f>
        <v>0.46974440768899967</v>
      </c>
      <c r="EU5" s="43">
        <f>+CONSall!EW5</f>
        <v>1.5742372405E-2</v>
      </c>
      <c r="EV5" s="43">
        <f>+CONSall!EX5</f>
        <v>1.9541591129999996E-3</v>
      </c>
      <c r="EW5" s="43">
        <f>+CONSall!EY5</f>
        <v>1.1216545043000001E-2</v>
      </c>
      <c r="EX5" s="43">
        <f>+CONSall!EZ5</f>
        <v>1.9838892129999991E-3</v>
      </c>
      <c r="EY5" s="43">
        <f>+CONSall!FA5</f>
        <v>1.035600813E-3</v>
      </c>
      <c r="EZ5" s="43">
        <f>+CONSall!FB5</f>
        <v>1.415366791E-3</v>
      </c>
      <c r="FA5" s="43">
        <f>+CONSall!FC5</f>
        <v>1.9020526799999997E-4</v>
      </c>
      <c r="FB5" s="43">
        <f>+CONSall!FD5</f>
        <v>2.87787885E-4</v>
      </c>
      <c r="FC5" s="43">
        <f>+CONSall!FE5</f>
        <v>1.5081338242999997E-2</v>
      </c>
      <c r="FD5" s="43">
        <f>+CONSall!FF5</f>
        <v>3.2190680139999998E-3</v>
      </c>
      <c r="FE5" s="43">
        <f>+CONSall!FG5</f>
        <v>2.2567666941000028E-2</v>
      </c>
      <c r="FF5" s="43">
        <f>+CONSall!FH5</f>
        <v>1.4226148605999989E-2</v>
      </c>
      <c r="FG5" s="43">
        <f>+CONSall!FI5</f>
        <v>2.227776951E-3</v>
      </c>
      <c r="FH5" s="43">
        <f>+CONSall!FJ5</f>
        <v>8.7561253029999984E-3</v>
      </c>
      <c r="FI5" s="43">
        <f>+CONSall!FK5</f>
        <v>0.17755569866999948</v>
      </c>
      <c r="FJ5" s="43">
        <f>+CONSall!FL5</f>
        <v>0</v>
      </c>
      <c r="FK5" s="43">
        <f>+CONSall!FM5</f>
        <v>2.9889075336999998E-2</v>
      </c>
      <c r="FL5" s="43">
        <f>+CONSall!FN5</f>
        <v>4.6822882752000007E-2</v>
      </c>
      <c r="FM5" s="43">
        <f>+CONSall!FO5</f>
        <v>1.342987301500001E-2</v>
      </c>
      <c r="FN5" s="43">
        <f>+CONSall!FP5</f>
        <v>1.4549108881999992E-2</v>
      </c>
      <c r="FO5" s="43">
        <f>+CONSall!FQ5</f>
        <v>8.7863365299999992E-3</v>
      </c>
      <c r="FP5" s="43">
        <f>+CONSall!FR5</f>
        <v>9.0858290549999977E-3</v>
      </c>
      <c r="FQ5" s="43">
        <f>+CONSall!FS5</f>
        <v>3.2864171849999995E-3</v>
      </c>
      <c r="FR5" s="43">
        <f>+CONSall!FT5</f>
        <v>2.5781774585E-2</v>
      </c>
      <c r="FS5" s="43">
        <f>+CONSall!FU5</f>
        <v>3.7199543579999996E-3</v>
      </c>
      <c r="FT5" s="43">
        <f>+CONSall!FV5</f>
        <v>0.19861708914700005</v>
      </c>
      <c r="FU5" s="43">
        <f>+CONSall!FW5</f>
        <v>3.9749197526999971E-2</v>
      </c>
      <c r="FV5" s="43">
        <f>+CONSall!FX5</f>
        <v>4.921672320800001E-2</v>
      </c>
      <c r="FW5" s="43">
        <f>+CONSall!FY5</f>
        <v>0.49762324640999894</v>
      </c>
      <c r="FX5" s="43">
        <f>+CONSall!FZ5</f>
        <v>4.1533653940000088E-2</v>
      </c>
      <c r="FY5" s="43">
        <f>+CONSall!GA5</f>
        <v>5.3345201701000107E-2</v>
      </c>
      <c r="FZ5" s="43">
        <f>+CONSall!GB5</f>
        <v>6.0575452499999987E-4</v>
      </c>
      <c r="GA5" s="43">
        <f>+CONSall!GC5</f>
        <v>6.4787492364000054E-2</v>
      </c>
      <c r="GB5" s="43">
        <f>+CONSall!GD5</f>
        <v>3.3148274944999986E-2</v>
      </c>
      <c r="GC5" s="43">
        <f>+CONSall!GE5</f>
        <v>9.0094095705000043E-2</v>
      </c>
      <c r="GD5" s="43">
        <f>+CONSall!GF5</f>
        <v>0.26795118038699955</v>
      </c>
      <c r="GE5" s="43">
        <f>+CONSall!GG5</f>
        <v>3.7087297931000046E-2</v>
      </c>
      <c r="GF5" s="43">
        <f>+CONSall!GH5</f>
        <v>0.2412258770170003</v>
      </c>
      <c r="GG5" s="43">
        <f>+CONSall!GI5</f>
        <v>0.31099362636700129</v>
      </c>
      <c r="GH5" s="43">
        <f>+CONSall!GJ5</f>
        <v>0.10668760228599992</v>
      </c>
      <c r="GI5" s="43">
        <f>+CONSall!GK5</f>
        <v>2.5045721570000012E-3</v>
      </c>
      <c r="GJ5" s="43">
        <f>+CONSall!GL5</f>
        <v>8.900691188700012E-2</v>
      </c>
      <c r="GK5" s="43">
        <f>+CONSall!GM5</f>
        <v>8.8266284599999986E-4</v>
      </c>
      <c r="GL5" s="43">
        <f>+CONSall!GN5</f>
        <v>1.9592630330000005E-3</v>
      </c>
      <c r="GM5" s="43">
        <f>+CONSall!GO5</f>
        <v>1.061057451800001E-2</v>
      </c>
      <c r="GN5" s="43">
        <f>+CONSall!GP5</f>
        <v>0.15053416226299965</v>
      </c>
      <c r="GO5" s="43">
        <f>+CONSall!GQ5</f>
        <v>5.6354293853000156E-2</v>
      </c>
      <c r="GP5" s="43">
        <f>+CONSall!GR5</f>
        <v>7.9670045939999948E-3</v>
      </c>
      <c r="GQ5" s="43">
        <f>+CONSall!GS5</f>
        <v>7.4857468620000117E-2</v>
      </c>
      <c r="GR5" s="43">
        <f>+CONSall!GT5</f>
        <v>0.24579998289199864</v>
      </c>
      <c r="GS5" s="43">
        <f>+CONSall!GU5</f>
        <v>4.8206065787000145E-2</v>
      </c>
      <c r="GT5" s="43">
        <f>+CONSall!GV5</f>
        <v>0.10213970944799977</v>
      </c>
      <c r="GU5" s="43">
        <f>+CONSall!GW5</f>
        <v>2.2089546338000057E-2</v>
      </c>
      <c r="GV5" s="43">
        <f>+CONSall!GX5</f>
        <v>2.622995262199988E-2</v>
      </c>
      <c r="GW5" s="43">
        <f>+CONSall!GY5</f>
        <v>1.2372560642999991E-2</v>
      </c>
      <c r="GX5" s="43">
        <f>+CONSall!GZ5</f>
        <v>8.9698848390000294E-2</v>
      </c>
      <c r="GY5" s="43">
        <f>+CONSall!HA5</f>
        <v>1.8673880587999996E-2</v>
      </c>
      <c r="GZ5" s="43">
        <f>+CONSall!HB5</f>
        <v>5.258286654000003E-2</v>
      </c>
      <c r="HA5" s="43">
        <f>+CONSall!HC5</f>
        <v>3.4661030263999852E-2</v>
      </c>
      <c r="HB5" s="43">
        <f>+CONSall!HD5</f>
        <v>5.4669769269999766E-2</v>
      </c>
      <c r="HC5" s="43">
        <f>+CONSall!HE5</f>
        <v>7.0603559619999935E-3</v>
      </c>
      <c r="HD5" s="43">
        <f>+CONSall!HF5</f>
        <v>2.6075812701999979E-2</v>
      </c>
      <c r="HE5" s="43">
        <f>+CONSall!HG5</f>
        <v>2.1198903558000012E-2</v>
      </c>
      <c r="HF5" s="43">
        <f>+CONSall!HH5</f>
        <v>2.1343586439999986E-2</v>
      </c>
      <c r="HG5" s="43">
        <f>+CONSall!HI5</f>
        <v>1.8477612648999997E-2</v>
      </c>
      <c r="HH5" s="43">
        <f>+CONSall!HJ5</f>
        <v>4.1555030200000003E-4</v>
      </c>
      <c r="HI5" s="43">
        <f>+CONSall!HK5</f>
        <v>2.852944316299998E-2</v>
      </c>
      <c r="HJ5" s="43">
        <f>+CONSall!HL5</f>
        <v>2.6661697635999907E-2</v>
      </c>
      <c r="HK5" s="43">
        <f>+CONSall!HM5</f>
        <v>0.16925120272900124</v>
      </c>
      <c r="HL5" s="43">
        <f>+CONSall!HN5</f>
        <v>8.669626138399987E-2</v>
      </c>
      <c r="HM5" s="43">
        <f>+CONSall!HO5</f>
        <v>3.2846626430000102E-2</v>
      </c>
      <c r="HN5" s="43">
        <f>+CONSall!HP5</f>
        <v>9.0899348123999732E-2</v>
      </c>
      <c r="HO5" s="43">
        <f>+CONSall!HQ5</f>
        <v>7.8871962858000105E-2</v>
      </c>
      <c r="HP5" s="43">
        <f>+CONSall!HR5</f>
        <v>1.9552638801000017E-2</v>
      </c>
      <c r="HQ5" s="43">
        <f>+CONSall!HS5</f>
        <v>5.4605529855000098E-2</v>
      </c>
      <c r="HR5" s="43">
        <f>+CONSall!HT5</f>
        <v>4.9637969661999931E-2</v>
      </c>
      <c r="HS5" s="43">
        <f>+CONSall!HU5</f>
        <v>3.969057460500007E-2</v>
      </c>
      <c r="HT5" s="43">
        <f>+CONSall!HV5</f>
        <v>1.5886408973999969E-2</v>
      </c>
      <c r="HU5" s="43">
        <f>+CONSall!HW5</f>
        <v>1.3626165814999994E-2</v>
      </c>
      <c r="HV5" s="43">
        <f>+CONSall!HX5</f>
        <v>2.2136707704999963E-2</v>
      </c>
      <c r="HW5" s="43">
        <f>+CONSall!HY5</f>
        <v>2.6508163572999972E-2</v>
      </c>
      <c r="HX5" s="43">
        <f>+CONSall!HZ5</f>
        <v>2.0946944208999996E-2</v>
      </c>
      <c r="HY5" s="43">
        <f>+CONSall!IA5</f>
        <v>2.2331611854000007E-2</v>
      </c>
      <c r="HZ5" s="43">
        <f>+CONSall!IB5</f>
        <v>5.4523129780000039E-3</v>
      </c>
      <c r="IA5" s="43">
        <f>+CONSall!IC5</f>
        <v>3.6402331646E-2</v>
      </c>
      <c r="IB5" s="43">
        <f>+CONSall!ID5</f>
        <v>9.136780372599991E-2</v>
      </c>
      <c r="IC5" s="43">
        <f>+CONSall!IE5</f>
        <v>1.5079953849999998E-3</v>
      </c>
      <c r="ID5" s="43">
        <f>+CONSall!IF5</f>
        <v>1.3022207918999979E-2</v>
      </c>
      <c r="IE5" s="43">
        <f>+CONSall!IG5</f>
        <v>0.2477744751619996</v>
      </c>
      <c r="IF5" s="43">
        <f>+CONSall!IH5</f>
        <v>6.2449656110000074E-3</v>
      </c>
      <c r="IG5" s="43">
        <f>+CONSall!II5</f>
        <v>0</v>
      </c>
      <c r="IH5" s="43">
        <f>+CONSall!IJ5</f>
        <v>4.1692948249000057E-2</v>
      </c>
      <c r="II5" s="43">
        <f>+CONSall!IK5</f>
        <v>7.709142827599981E-2</v>
      </c>
      <c r="IJ5" s="43">
        <f>+CONSall!IL5</f>
        <v>2.2065202677000004E-2</v>
      </c>
      <c r="IK5" s="43">
        <f>+CONSall!IM5</f>
        <v>7.6762796899999992E-4</v>
      </c>
      <c r="IL5" s="43">
        <f>+CONSall!IN5</f>
        <v>7.4416907090000019E-3</v>
      </c>
      <c r="IM5" s="43">
        <f>+CONSall!IO5</f>
        <v>1.5626859724000013E-2</v>
      </c>
      <c r="IN5" s="43">
        <f>+CONSall!IP5</f>
        <v>1.4198376796000004E-2</v>
      </c>
      <c r="IO5" s="43">
        <f>+CONSall!IQ5</f>
        <v>2.4973403662999973E-2</v>
      </c>
      <c r="IP5" s="43">
        <f>+CONSall!IR5</f>
        <v>8.3059572209999936E-3</v>
      </c>
      <c r="IQ5" s="43">
        <f>+CONSall!IS5</f>
        <v>4.6059981568000001E-2</v>
      </c>
      <c r="IR5" s="43">
        <f>+CONSall!IT5</f>
        <v>2.6974653389999991E-3</v>
      </c>
      <c r="IS5" s="43">
        <f>+CONSall!IU5</f>
        <v>1.7868505220000008E-2</v>
      </c>
      <c r="IT5" s="43">
        <f>+CONSall!IV5</f>
        <v>2.2725398445999991E-2</v>
      </c>
      <c r="IU5" s="43">
        <f>+CONSall!IW5</f>
        <v>4.6115918424000056E-2</v>
      </c>
      <c r="IV5" s="43">
        <f>+CONSall!IX5</f>
        <v>5.5462433375999994E-2</v>
      </c>
      <c r="IW5" s="43">
        <f>+CONSall!IY5</f>
        <v>2.92029279E-3</v>
      </c>
      <c r="IX5" s="43">
        <f>+CONSall!IZ5</f>
        <v>6.6165341511999876E-2</v>
      </c>
      <c r="IY5" s="43">
        <f>+CONSall!JA5</f>
        <v>0.50691621100900064</v>
      </c>
      <c r="IZ5" s="43">
        <f>+CONSall!JB5</f>
        <v>1.3462102E-4</v>
      </c>
      <c r="JA5" s="43">
        <f>+CONSall!JC5</f>
        <v>1.2686906775000005E-2</v>
      </c>
      <c r="JB5" s="43">
        <f>+CONSall!JD5</f>
        <v>4.4368403200000005E-4</v>
      </c>
      <c r="JC5" s="43">
        <f>+CONSall!JE5</f>
        <v>0.10289390046299995</v>
      </c>
      <c r="JD5" s="43">
        <f>+CONSall!JF5</f>
        <v>0.11720471984500014</v>
      </c>
      <c r="JE5" s="43">
        <f>+CONSall!JG5</f>
        <v>7.339150323400008E-2</v>
      </c>
      <c r="JF5" s="43">
        <f>+CONSall!JH5</f>
        <v>6.5790708950000092E-3</v>
      </c>
      <c r="JG5" s="43">
        <f>+CONSall!JI5</f>
        <v>1.2728690720000004E-3</v>
      </c>
      <c r="JH5" s="43">
        <f>+CONSall!JJ5</f>
        <v>6.6936398607000028E-2</v>
      </c>
      <c r="JI5" s="43">
        <f>+CONSall!JK5</f>
        <v>7.9372526481000016E-2</v>
      </c>
      <c r="JJ5" s="43">
        <f>+CONSall!JL5</f>
        <v>3.8968122227000045E-2</v>
      </c>
      <c r="JK5" s="43">
        <f>+CONSall!JM5</f>
        <v>1.2165987919999996E-3</v>
      </c>
      <c r="JL5" s="43">
        <f>+CONSall!JN5</f>
        <v>9.5542448379000111E-2</v>
      </c>
      <c r="JM5" s="43">
        <f>+CONSall!JO5</f>
        <v>4.9932929019999997E-3</v>
      </c>
      <c r="JN5" s="43">
        <f>+CONSall!JP5</f>
        <v>2.744849985527996</v>
      </c>
      <c r="JO5" s="43">
        <f>+CONSall!JQ5</f>
        <v>8.0310305420999969E-2</v>
      </c>
      <c r="JP5" s="43">
        <f>+CONSall!JR5</f>
        <v>9.7867199999999988E-4</v>
      </c>
      <c r="JQ5" s="43">
        <f>+CONSall!JS5</f>
        <v>8.1414189915000004E-2</v>
      </c>
      <c r="JR5" s="43">
        <f>+CONSall!JT5</f>
        <v>3.0630145463999999E-2</v>
      </c>
      <c r="JS5" s="43">
        <f>+CONSall!JU5</f>
        <v>0.24216133496399966</v>
      </c>
      <c r="JT5" s="43">
        <f>+CONSall!JV5</f>
        <v>3.3426055418000082E-2</v>
      </c>
      <c r="JU5" s="43">
        <f>+CONSall!JW5</f>
        <v>5.0285380091000059E-2</v>
      </c>
      <c r="JV5" s="43">
        <f>+CONSall!JX5</f>
        <v>7.7067934890000064E-2</v>
      </c>
      <c r="JW5" s="43">
        <f>+CONSall!JY5</f>
        <v>0.67380541107300107</v>
      </c>
      <c r="JX5" s="43">
        <f>+CONSall!JZ5</f>
        <v>0.35751130026400058</v>
      </c>
      <c r="JY5" s="43">
        <f>+CONSall!KA5</f>
        <v>8.1978987807000137E-2</v>
      </c>
      <c r="JZ5" s="43">
        <f>+CONSall!KB5</f>
        <v>1.4119294184E-2</v>
      </c>
      <c r="KA5" s="43">
        <f>+CONSall!KC5</f>
        <v>0.33459677843499935</v>
      </c>
      <c r="KB5" s="43">
        <f>+CONSall!KD5</f>
        <v>0.14667432904500008</v>
      </c>
      <c r="KC5" s="43">
        <f>+CONSall!KE5</f>
        <v>3.1749857145000011E-2</v>
      </c>
      <c r="KD5" s="43">
        <f>+CONSall!KF5</f>
        <v>9.528422325000006E-3</v>
      </c>
      <c r="KE5" s="43">
        <f>+CONSall!KG5</f>
        <v>3.0160088699999999E-4</v>
      </c>
      <c r="KF5" s="43">
        <f>+CONSall!KH5</f>
        <v>2.8128491166000021E-2</v>
      </c>
      <c r="KG5" s="43">
        <f>+CONSall!KI5</f>
        <v>1.8222715665999995E-2</v>
      </c>
      <c r="KH5" s="43">
        <f>+CONSall!KJ5</f>
        <v>1.0085330730999998E-2</v>
      </c>
      <c r="KI5" s="43">
        <f>+CONSall!KK5</f>
        <v>1.0104631663999998E-2</v>
      </c>
      <c r="KJ5" s="43">
        <f>+CONSall!KL5</f>
        <v>6.3463379340000002E-3</v>
      </c>
      <c r="KK5" s="43">
        <f>+CONSall!KM5</f>
        <v>4.5653893039999992E-3</v>
      </c>
      <c r="KL5" s="43">
        <f>+CONSall!KN5</f>
        <v>4.1261202E-4</v>
      </c>
      <c r="KM5" s="43">
        <f>+CONSall!KO5</f>
        <v>4.083087436E-3</v>
      </c>
      <c r="KN5" s="43">
        <f>+CONSall!KP5</f>
        <v>3.5230739829999998E-3</v>
      </c>
      <c r="KO5" s="43">
        <f>+CONSall!KQ5</f>
        <v>4.3227001710000003E-3</v>
      </c>
      <c r="KP5" s="43">
        <f>+CONSall!KR5</f>
        <v>5.5386057259999948E-3</v>
      </c>
      <c r="KQ5" s="43">
        <f>+CONSall!KS5</f>
        <v>1.6157089280000004E-3</v>
      </c>
      <c r="KR5" s="43">
        <f>+CONSall!KT5</f>
        <v>1.1366366635000017E-2</v>
      </c>
      <c r="KS5" s="43">
        <f>+CONSall!KU5</f>
        <v>0</v>
      </c>
      <c r="KT5" s="43">
        <f>+CONSall!KV5</f>
        <v>3.8097718709999995E-3</v>
      </c>
      <c r="KU5" s="43">
        <f>+CONSall!KW5</f>
        <v>1.3179001854000004E-2</v>
      </c>
      <c r="KV5" s="43">
        <f>+CONSall!KX5</f>
        <v>0.21190601648000032</v>
      </c>
      <c r="KW5" s="43">
        <f>+CONSall!KY5</f>
        <v>2.6583812571000016E-2</v>
      </c>
      <c r="KX5" s="43">
        <f>+CONSall!KZ5</f>
        <v>2.467499471E-3</v>
      </c>
      <c r="KY5" s="43">
        <f>+CONSall!LA5</f>
        <v>5.1724149430000003E-3</v>
      </c>
      <c r="KZ5" s="43">
        <f>+CONSall!LB5</f>
        <v>0.43411029535199924</v>
      </c>
      <c r="LA5" s="43">
        <f>+CONSall!LC5</f>
        <v>2.921970713E-3</v>
      </c>
      <c r="LB5" s="43">
        <f>+CONSall!LD5</f>
        <v>1.5829356159999999E-2</v>
      </c>
      <c r="LC5" s="43">
        <f>+CONSall!LE5</f>
        <v>2.4556418811999998E-2</v>
      </c>
      <c r="LD5" s="43">
        <f>+CONSall!LF5</f>
        <v>5.2861906741999982E-2</v>
      </c>
      <c r="LE5" s="43">
        <f>+CONSall!LG5</f>
        <v>1.2919374099000003E-2</v>
      </c>
      <c r="LF5" s="43">
        <f>+CONSall!LH5</f>
        <v>2.7700110739999994E-3</v>
      </c>
      <c r="LG5" s="43">
        <f>+CONSall!LI5</f>
        <v>8.8601986699999994E-4</v>
      </c>
      <c r="LH5" s="43">
        <f>+CONSall!LJ5</f>
        <v>2.5864428900000003E-2</v>
      </c>
      <c r="LI5" s="43">
        <f>+CONSall!LK5</f>
        <v>2.6398218950999995E-2</v>
      </c>
      <c r="LJ5" s="43">
        <f>+CONSall!LL5</f>
        <v>1.1338962250000001E-3</v>
      </c>
      <c r="LK5" s="43">
        <f>+CONSall!LM5</f>
        <v>2.3419595529999998E-3</v>
      </c>
      <c r="LL5" s="43">
        <f>+CONSall!LN5</f>
        <v>3.3346008000000004E-5</v>
      </c>
      <c r="LM5" s="43">
        <f>+CONSall!LO5</f>
        <v>2.5558326605999996E-2</v>
      </c>
      <c r="LN5" s="43">
        <f>+CONSall!LP5</f>
        <v>0.37448215437199972</v>
      </c>
      <c r="LO5" s="43">
        <f>+CONSall!LQ5</f>
        <v>3.1792411167999989E-2</v>
      </c>
      <c r="LP5" s="43">
        <f>+CONSall!LR5</f>
        <v>2.7353248753000013E-2</v>
      </c>
      <c r="LQ5" s="43">
        <f>+CONSall!LS5</f>
        <v>1.7072153319000007E-2</v>
      </c>
      <c r="LR5" s="43">
        <f>+CONSall!LT5</f>
        <v>0.14186520116999998</v>
      </c>
      <c r="LS5" s="43">
        <f>+CONSall!LU5</f>
        <v>3.6272515470000002E-3</v>
      </c>
      <c r="LT5" s="43">
        <f>+CONSall!LV5</f>
        <v>1.2442527199999997E-4</v>
      </c>
      <c r="LU5" s="43">
        <f>+CONSall!LW5</f>
        <v>3.4076779548000008E-2</v>
      </c>
      <c r="LV5" s="43">
        <f>+CONSall!LX5</f>
        <v>5.0599052630000019E-3</v>
      </c>
      <c r="LW5" s="43">
        <f>+CONSall!LY5</f>
        <v>1.1239515220000005E-3</v>
      </c>
      <c r="LX5" s="43">
        <f>+CONSall!LZ5</f>
        <v>1.6975366400000002E-3</v>
      </c>
      <c r="LY5" s="43">
        <f>+CONSall!MA5</f>
        <v>0.46974440768899967</v>
      </c>
      <c r="LZ5" s="43">
        <f>+CONSall!MB5</f>
        <v>1.4383339929999997E-3</v>
      </c>
      <c r="MA5" s="43">
        <f>+CONSall!MC5</f>
        <v>1.4304014061000002E-2</v>
      </c>
      <c r="MB5" s="43">
        <f>+CONSall!MD5</f>
        <v>1.9517164129999999E-3</v>
      </c>
      <c r="MC5" s="43">
        <f>+CONSall!ME5</f>
        <v>2.4427000000000003E-6</v>
      </c>
      <c r="MD5" s="43">
        <f>+CONSall!MF5</f>
        <v>1.1216545043000001E-2</v>
      </c>
      <c r="ME5" s="43">
        <f>+CONSall!MG5</f>
        <v>1.9838892129999991E-3</v>
      </c>
      <c r="MF5" s="43">
        <f>+CONSall!MH5</f>
        <v>1.035600813E-3</v>
      </c>
      <c r="MG5" s="43">
        <f>+CONSall!MI5</f>
        <v>1.415366791E-3</v>
      </c>
      <c r="MH5" s="43">
        <f>+CONSall!MJ5</f>
        <v>3.2750372000000001E-5</v>
      </c>
      <c r="MI5" s="43">
        <f>+CONSall!MK5</f>
        <v>1.5745489600000001E-4</v>
      </c>
      <c r="MJ5" s="43">
        <f>+CONSall!ML5</f>
        <v>2.87787885E-4</v>
      </c>
      <c r="MK5" s="43">
        <f>+CONSall!MM5</f>
        <v>1.5081338242999997E-2</v>
      </c>
      <c r="ML5" s="43">
        <f>+CONSall!MN5</f>
        <v>3.2190680139999998E-3</v>
      </c>
      <c r="MM5" s="43">
        <f>+CONSall!MO5</f>
        <v>2.2567666941000028E-2</v>
      </c>
      <c r="MN5" s="43">
        <f>+CONSall!MP5</f>
        <v>1.4226148605999989E-2</v>
      </c>
      <c r="MO5" s="43">
        <f>+CONSall!MQ5</f>
        <v>2.227776951E-3</v>
      </c>
      <c r="MP5" s="43">
        <f>+CONSall!MR5</f>
        <v>8.7561253029999984E-3</v>
      </c>
      <c r="MQ5" s="43">
        <f>+CONSall!MS5</f>
        <v>4.9996507769999978E-3</v>
      </c>
      <c r="MR5" s="43">
        <f>+CONSall!MT5</f>
        <v>5.1528701300000007E-4</v>
      </c>
      <c r="MS5" s="43">
        <f>+CONSall!MU5</f>
        <v>0.17037528851900005</v>
      </c>
      <c r="MT5" s="43">
        <f>+CONSall!MV5</f>
        <v>1.6657460369999999E-3</v>
      </c>
      <c r="MU5" s="43">
        <f>+CONSall!MW5</f>
        <v>0</v>
      </c>
      <c r="MV5" s="43">
        <f>+CONSall!MX5</f>
        <v>2.9889075336999998E-2</v>
      </c>
      <c r="MW5" s="43">
        <f>+CONSall!MY5</f>
        <v>4.6822882752000007E-2</v>
      </c>
      <c r="MX5" s="43">
        <f>+CONSall!MZ5</f>
        <v>1.342987301500001E-2</v>
      </c>
      <c r="MY5" s="43">
        <f>+CONSall!NA5</f>
        <v>1.4549108881999992E-2</v>
      </c>
      <c r="MZ5" s="43">
        <f>+CONSall!NB5</f>
        <v>8.7863365299999992E-3</v>
      </c>
      <c r="NA5" s="43">
        <f>+CONSall!NC5</f>
        <v>9.0858290549999977E-3</v>
      </c>
      <c r="NB5" s="43">
        <f>+CONSall!ND5</f>
        <v>3.2864171849999995E-3</v>
      </c>
      <c r="NC5" s="43">
        <f>+CONSall!NE5</f>
        <v>2.5781774585E-2</v>
      </c>
      <c r="ND5" s="43">
        <f>+CONSall!NF5</f>
        <v>3.7199543579999996E-3</v>
      </c>
      <c r="NE5" s="43">
        <f>+CONSall!NG5</f>
        <v>7.016317325899997E-2</v>
      </c>
      <c r="NF5" s="43">
        <f>+CONSall!NH5</f>
        <v>0.12845505776999988</v>
      </c>
      <c r="NG5" s="43">
        <f>+CONSall!NI5</f>
        <v>4.921672320800001E-2</v>
      </c>
      <c r="NH5" s="43">
        <f>+CONSall!NJ5</f>
        <v>3.3148274944999986E-2</v>
      </c>
      <c r="NI5" s="43">
        <f>+CONSall!NK5</f>
        <v>3.6402331646E-2</v>
      </c>
      <c r="NJ5" s="43">
        <f>+CONSall!NL5</f>
        <v>1.5079953849999998E-3</v>
      </c>
      <c r="NK5" s="43">
        <f>+CONSall!NM5</f>
        <v>0.2477744751619996</v>
      </c>
      <c r="NL5" s="43">
        <f>+CONSall!NN5</f>
        <v>0</v>
      </c>
      <c r="NM5" s="43">
        <f>+CONSall!NO5</f>
        <v>7.4416907090000019E-3</v>
      </c>
      <c r="NN5" s="43">
        <f>+CONSall!NP5</f>
        <v>8.3367313209999992E-3</v>
      </c>
      <c r="NO5" s="43">
        <f>+CONSall!NQ5</f>
        <v>7.289959082999997E-3</v>
      </c>
      <c r="NP5" s="43">
        <f>+CONSall!NR5</f>
        <v>1.0713117215999999E-2</v>
      </c>
      <c r="NQ5" s="43">
        <f>+CONSall!NS5</f>
        <v>3.4852595800000008E-3</v>
      </c>
      <c r="NR5" s="43">
        <f>+CONSall!NT5</f>
        <v>2.4973403662999973E-2</v>
      </c>
      <c r="NS5" s="43">
        <f>+CONSall!NU5</f>
        <v>8.3059572209999936E-3</v>
      </c>
      <c r="NT5" s="43">
        <f>+CONSall!NV5</f>
        <v>4.6059981568000001E-2</v>
      </c>
      <c r="NU5" s="43">
        <f>+CONSall!NW5</f>
        <v>2.6974653389999991E-3</v>
      </c>
      <c r="NV5" s="43">
        <f>+CONSall!NX5</f>
        <v>1.7868505220000008E-2</v>
      </c>
      <c r="NW5" s="43">
        <f>+CONSall!NY5</f>
        <v>7.0958545770000003E-3</v>
      </c>
    </row>
    <row r="6" spans="1:387">
      <c r="A6" s="43" t="str">
        <f>+CONSall!C6</f>
        <v>D5</v>
      </c>
      <c r="B6" s="43">
        <f>+CONSall!D6</f>
        <v>0</v>
      </c>
      <c r="C6" s="43">
        <f>+CONSall!E6</f>
        <v>0</v>
      </c>
      <c r="D6" s="43">
        <f>+CONSall!F6</f>
        <v>0</v>
      </c>
      <c r="E6" s="43">
        <f>+CONSall!G6</f>
        <v>0</v>
      </c>
      <c r="F6" s="43">
        <f>+CONSall!H6</f>
        <v>0</v>
      </c>
      <c r="G6" s="43">
        <f>+CONSall!I6</f>
        <v>0</v>
      </c>
      <c r="H6" s="43">
        <f>+CONSall!J6</f>
        <v>0</v>
      </c>
      <c r="I6" s="43">
        <f>+CONSall!K6</f>
        <v>0</v>
      </c>
      <c r="J6" s="43">
        <f>+CONSall!L6</f>
        <v>0</v>
      </c>
      <c r="K6" s="43">
        <f>+CONSall!M6</f>
        <v>0</v>
      </c>
      <c r="L6" s="43">
        <f>+CONSall!N6</f>
        <v>0</v>
      </c>
      <c r="M6" s="43">
        <f>+CONSall!O6</f>
        <v>0</v>
      </c>
      <c r="N6" s="43">
        <f>+CONSall!P6</f>
        <v>0</v>
      </c>
      <c r="O6" s="43">
        <f>+CONSall!Q6</f>
        <v>0</v>
      </c>
      <c r="P6" s="43">
        <f>+CONSall!R6</f>
        <v>0</v>
      </c>
      <c r="Q6" s="43">
        <f>+CONSall!S6</f>
        <v>0</v>
      </c>
      <c r="R6" s="43">
        <f>+CONSall!T6</f>
        <v>0</v>
      </c>
      <c r="S6" s="43">
        <f>+CONSall!U6</f>
        <v>17.28092658525302</v>
      </c>
      <c r="T6" s="43">
        <f>+CONSall!V6</f>
        <v>4.3827358841669932</v>
      </c>
      <c r="U6" s="43">
        <f>+CONSall!W6</f>
        <v>0.73916138236400286</v>
      </c>
      <c r="V6" s="43">
        <f>+CONSall!X6</f>
        <v>0.61277904911600045</v>
      </c>
      <c r="W6" s="43">
        <f>+CONSall!Y6</f>
        <v>6.6680418781900253</v>
      </c>
      <c r="X6" s="43">
        <f>+CONSall!Z6</f>
        <v>0.5525376811600009</v>
      </c>
      <c r="Y6" s="43">
        <f>+CONSall!AA6</f>
        <v>0.66386455866200145</v>
      </c>
      <c r="Z6" s="43">
        <f>+CONSall!AB6</f>
        <v>1.1029273667759998</v>
      </c>
      <c r="AA6" s="43">
        <f>+CONSall!AC6</f>
        <v>0.76147209700200391</v>
      </c>
      <c r="AB6" s="43">
        <f>+CONSall!AD6</f>
        <v>0.6004453758540016</v>
      </c>
      <c r="AC6" s="43">
        <f>+CONSall!AE6</f>
        <v>0.10434100594299989</v>
      </c>
      <c r="AD6" s="43">
        <f>+CONSall!AF6</f>
        <v>0.42158403775100012</v>
      </c>
      <c r="AE6" s="43">
        <f>+CONSall!AG6</f>
        <v>4.0703864301000072</v>
      </c>
      <c r="AF6" s="43">
        <f>+CONSall!AH6</f>
        <v>0.67104946642800001</v>
      </c>
      <c r="AG6" s="43">
        <f>+CONSall!AI6</f>
        <v>0.3123391273750003</v>
      </c>
      <c r="AH6" s="43">
        <f>+CONSall!AJ6</f>
        <v>0.19288347972500025</v>
      </c>
      <c r="AI6" s="43">
        <f>+CONSall!AK6</f>
        <v>0.54627721717300015</v>
      </c>
      <c r="AJ6" s="43">
        <f>+CONSall!AL6</f>
        <v>0</v>
      </c>
      <c r="AK6" s="43">
        <f>+CONSall!AM6</f>
        <v>0.38765957843399873</v>
      </c>
      <c r="AL6" s="43">
        <f>+CONSall!AN6</f>
        <v>0.22512160827500052</v>
      </c>
      <c r="AM6" s="43">
        <f>+CONSall!AO6</f>
        <v>0.15959643108699981</v>
      </c>
      <c r="AN6" s="43">
        <f>+CONSall!AP6</f>
        <v>3.7801686129420076</v>
      </c>
      <c r="AO6" s="43">
        <f>+CONSall!AQ6</f>
        <v>0.14964195421499998</v>
      </c>
      <c r="AP6" s="43">
        <f>+CONSall!AR6</f>
        <v>0.57714007502299913</v>
      </c>
      <c r="AQ6" s="43">
        <f>+CONSall!AS6</f>
        <v>1.9741585052379995</v>
      </c>
      <c r="AR6" s="43">
        <f>+CONSall!AT6</f>
        <v>8.6811768790999944E-2</v>
      </c>
      <c r="AS6" s="43">
        <f>+CONSall!AU6</f>
        <v>3.3836830236000003E-2</v>
      </c>
      <c r="AT6" s="43">
        <f>+CONSall!AV6</f>
        <v>9.301109489199999E-2</v>
      </c>
      <c r="AU6" s="43">
        <f>+CONSall!AW6</f>
        <v>2.6232565620999983E-2</v>
      </c>
      <c r="AV6" s="43">
        <f>+CONSall!AX6</f>
        <v>2.3798455247000014E-2</v>
      </c>
      <c r="AW6" s="43">
        <f>+CONSall!AY6</f>
        <v>0.28884899520799923</v>
      </c>
      <c r="AX6" s="43">
        <f>+CONSall!AZ6</f>
        <v>0.54214685580799915</v>
      </c>
      <c r="AY6" s="43">
        <f>+CONSall!BA6</f>
        <v>9.6746248109000038E-2</v>
      </c>
      <c r="AZ6" s="43">
        <f>+CONSall!BB6</f>
        <v>2.4973182507000004E-2</v>
      </c>
      <c r="BA6" s="43">
        <f>+CONSall!BC6</f>
        <v>0.1791726787270001</v>
      </c>
      <c r="BB6" s="43">
        <f>+CONSall!BD6</f>
        <v>0.70114553940400115</v>
      </c>
      <c r="BC6" s="43">
        <f>+CONSall!BE6</f>
        <v>0.22260952418300001</v>
      </c>
      <c r="BD6" s="43">
        <f>+CONSall!BF6</f>
        <v>2.9757165399999989E-3</v>
      </c>
      <c r="BE6" s="43">
        <f>+CONSall!BG6</f>
        <v>7.9065222330000039E-3</v>
      </c>
      <c r="BF6" s="43">
        <f>+CONSall!BH6</f>
        <v>0.75058964789700366</v>
      </c>
      <c r="BG6" s="43">
        <f>+CONSall!BI6</f>
        <v>5.287027255199999E-2</v>
      </c>
      <c r="BH6" s="43">
        <f>+CONSall!BJ6</f>
        <v>2.3076957559999994E-3</v>
      </c>
      <c r="BI6" s="43">
        <f>+CONSall!BK6</f>
        <v>0.10252843247399987</v>
      </c>
      <c r="BJ6" s="43">
        <f>+CONSall!BL6</f>
        <v>0.24204657430099949</v>
      </c>
      <c r="BK6" s="43">
        <f>+CONSall!BM6</f>
        <v>0.1458844389169997</v>
      </c>
      <c r="BL6" s="43">
        <f>+CONSall!BN6</f>
        <v>5.4809915689000004E-2</v>
      </c>
      <c r="BM6" s="43">
        <f>+CONSall!BO6</f>
        <v>1.5632480606000015E-2</v>
      </c>
      <c r="BN6" s="43">
        <f>+CONSall!BP6</f>
        <v>1.8994772756000002E-2</v>
      </c>
      <c r="BO6" s="43">
        <f>+CONSall!BQ6</f>
        <v>8.0540063169999999E-3</v>
      </c>
      <c r="BP6" s="43">
        <f>+CONSall!BR6</f>
        <v>4.9268796251999987E-2</v>
      </c>
      <c r="BQ6" s="43">
        <f>+CONSall!BS6</f>
        <v>1.2391869865000002E-2</v>
      </c>
      <c r="BR6" s="43">
        <f>+CONSall!BT6</f>
        <v>0.38268637021500052</v>
      </c>
      <c r="BS6" s="43">
        <f>+CONSall!BU6</f>
        <v>0.69712080018200007</v>
      </c>
      <c r="BT6" s="43">
        <f>+CONSall!BV6</f>
        <v>3.8897584343000002E-2</v>
      </c>
      <c r="BU6" s="43">
        <f>+CONSall!BW6</f>
        <v>1.1930072960199998</v>
      </c>
      <c r="BV6" s="43">
        <f>+CONSall!BX6</f>
        <v>0.11220864234300008</v>
      </c>
      <c r="BW6" s="43">
        <f>+CONSall!BY6</f>
        <v>0.7379368320150026</v>
      </c>
      <c r="BX6" s="43">
        <f>+CONSall!BZ6</f>
        <v>0.19042111858600033</v>
      </c>
      <c r="BY6" s="43">
        <f>+CONSall!CA6</f>
        <v>0.27088952451500048</v>
      </c>
      <c r="BZ6" s="43">
        <f>+CONSall!CB6</f>
        <v>0.54599362976900301</v>
      </c>
      <c r="CA6" s="43">
        <f>+CONSall!CC6</f>
        <v>0.22204272020199972</v>
      </c>
      <c r="CB6" s="43">
        <f>+CONSall!CD6</f>
        <v>0.10077229705500047</v>
      </c>
      <c r="CC6" s="43">
        <f>+CONSall!CE6</f>
        <v>0.36708916420300036</v>
      </c>
      <c r="CD6" s="43">
        <f>+CONSall!CF6</f>
        <v>0.13057047209099998</v>
      </c>
      <c r="CE6" s="43">
        <f>+CONSall!CG6</f>
        <v>0</v>
      </c>
      <c r="CF6" s="43">
        <f>+CONSall!CH6</f>
        <v>0.18176778957799944</v>
      </c>
      <c r="CG6" s="43">
        <f>+CONSall!CI6</f>
        <v>3.2131220807999968E-2</v>
      </c>
      <c r="CH6" s="43">
        <f>+CONSall!CJ6</f>
        <v>2.438232013500001E-2</v>
      </c>
      <c r="CI6" s="43">
        <f>+CONSall!CK6</f>
        <v>0.16403125360800003</v>
      </c>
      <c r="CJ6" s="43">
        <f>+CONSall!CL6</f>
        <v>2.4769452302000009E-2</v>
      </c>
      <c r="CK6" s="43">
        <f>+CONSall!CM6</f>
        <v>5.8441002530999923E-2</v>
      </c>
      <c r="CL6" s="43">
        <f>+CONSall!CN6</f>
        <v>4.9144736031000134E-2</v>
      </c>
      <c r="CM6" s="43">
        <f>+CONSall!CO6</f>
        <v>6.3391478136999996E-2</v>
      </c>
      <c r="CN6" s="43">
        <f>+CONSall!CP6</f>
        <v>8.0350142364000093E-2</v>
      </c>
      <c r="CO6" s="43">
        <f>+CONSall!CQ6</f>
        <v>0.54627721717300015</v>
      </c>
      <c r="CP6" s="43">
        <f>+CONSall!CR6</f>
        <v>0</v>
      </c>
      <c r="CQ6" s="43">
        <f>+CONSall!CS6</f>
        <v>7.5519836199999997E-4</v>
      </c>
      <c r="CR6" s="43">
        <f>+CONSall!CT6</f>
        <v>0.37525053644399847</v>
      </c>
      <c r="CS6" s="43">
        <f>+CONSall!CU6</f>
        <v>8.8592489059999904E-3</v>
      </c>
      <c r="CT6" s="43">
        <f>+CONSall!CV6</f>
        <v>2.795933721000001E-3</v>
      </c>
      <c r="CU6" s="43">
        <f>+CONSall!CW6</f>
        <v>0.22390612333500046</v>
      </c>
      <c r="CV6" s="43">
        <f>+CONSall!CX6</f>
        <v>1.2152964430000004E-3</v>
      </c>
      <c r="CW6" s="43">
        <f>+CONSall!CY6</f>
        <v>0.15719685636599987</v>
      </c>
      <c r="CX6" s="43">
        <f>+CONSall!CZ6</f>
        <v>2.399574721E-3</v>
      </c>
      <c r="CY6" s="43">
        <f>+CONSall!DA6</f>
        <v>2.6943783132260055</v>
      </c>
      <c r="CZ6" s="43">
        <f>+CONSall!DB6</f>
        <v>8.6156876415999992E-2</v>
      </c>
      <c r="DA6" s="43">
        <f>+CONSall!DC6</f>
        <v>0.10251698218499999</v>
      </c>
      <c r="DB6" s="43">
        <f>+CONSall!DD6</f>
        <v>4.7125715234999963E-2</v>
      </c>
      <c r="DC6" s="43">
        <f>+CONSall!DE6</f>
        <v>0.28670441141499992</v>
      </c>
      <c r="DD6" s="43">
        <f>+CONSall!DF6</f>
        <v>5.6404678684999994E-2</v>
      </c>
      <c r="DE6" s="43">
        <f>+CONSall!DG6</f>
        <v>9.1637494344999945E-2</v>
      </c>
      <c r="DF6" s="43">
        <f>+CONSall!DH6</f>
        <v>0.14239799302800044</v>
      </c>
      <c r="DG6" s="43">
        <f>+CONSall!DI6</f>
        <v>0.81330924891400214</v>
      </c>
      <c r="DH6" s="43">
        <f>+CONSall!DJ6</f>
        <v>0.61014546303699979</v>
      </c>
      <c r="DI6" s="43">
        <f>+CONSall!DK6</f>
        <v>2.0724609192999992E-2</v>
      </c>
      <c r="DJ6" s="43">
        <f>+CONSall!DL6</f>
        <v>0.30532206968000031</v>
      </c>
      <c r="DK6" s="43">
        <f>+CONSall!DM6</f>
        <v>0.22465960248799963</v>
      </c>
      <c r="DL6" s="43">
        <f>+CONSall!DN6</f>
        <v>7.2061882316999989E-2</v>
      </c>
      <c r="DM6" s="43">
        <f>+CONSall!DO6</f>
        <v>1.3632724988000002E-2</v>
      </c>
      <c r="DN6" s="43">
        <f>+CONSall!DP6</f>
        <v>1.117657808E-3</v>
      </c>
      <c r="DO6" s="43">
        <f>+CONSall!DQ6</f>
        <v>3.3836830236000003E-2</v>
      </c>
      <c r="DP6" s="43">
        <f>+CONSall!DR6</f>
        <v>7.6806198346000026E-2</v>
      </c>
      <c r="DQ6" s="43">
        <f>+CONSall!DS6</f>
        <v>7.1904410819999993E-3</v>
      </c>
      <c r="DR6" s="43">
        <f>+CONSall!DT6</f>
        <v>9.0142326269999993E-3</v>
      </c>
      <c r="DS6" s="43">
        <f>+CONSall!DU6</f>
        <v>2.6232565620999983E-2</v>
      </c>
      <c r="DT6" s="43">
        <f>+CONSall!DV6</f>
        <v>5.9401383679999996E-3</v>
      </c>
      <c r="DU6" s="43">
        <f>+CONSall!DW6</f>
        <v>1.7858536774999982E-2</v>
      </c>
      <c r="DV6" s="43">
        <f>+CONSall!DX6</f>
        <v>0.27898208352199938</v>
      </c>
      <c r="DW6" s="43">
        <f>+CONSall!DY6</f>
        <v>9.866631671999998E-3</v>
      </c>
      <c r="DX6" s="43">
        <f>+CONSall!DZ6</f>
        <v>0.51298017931199913</v>
      </c>
      <c r="DY6" s="43">
        <f>+CONSall!EA6</f>
        <v>5.0230999029999999E-3</v>
      </c>
      <c r="DZ6" s="43">
        <f>+CONSall!EB6</f>
        <v>2.414402001600003E-2</v>
      </c>
      <c r="EA6" s="43">
        <f>+CONSall!EC6</f>
        <v>3.0140379133000012E-2</v>
      </c>
      <c r="EB6" s="43">
        <f>+CONSall!ED6</f>
        <v>4.8597498587999999E-2</v>
      </c>
      <c r="EC6" s="43">
        <f>+CONSall!EE6</f>
        <v>1.8008711910000013E-2</v>
      </c>
      <c r="ED6" s="43">
        <f>+CONSall!EF6</f>
        <v>0.17238360376500003</v>
      </c>
      <c r="EE6" s="43">
        <f>+CONSall!EG6</f>
        <v>4.2257213670000007E-3</v>
      </c>
      <c r="EF6" s="43">
        <f>+CONSall!EH6</f>
        <v>2.5484899330000003E-3</v>
      </c>
      <c r="EG6" s="43">
        <f>+CONSall!EI6</f>
        <v>1.4863662000000001E-5</v>
      </c>
      <c r="EH6" s="43">
        <f>+CONSall!EJ6</f>
        <v>3.7901191171000034E-2</v>
      </c>
      <c r="EI6" s="43">
        <f>+CONSall!EK6</f>
        <v>0.56119567171300078</v>
      </c>
      <c r="EJ6" s="43">
        <f>+CONSall!EL6</f>
        <v>4.9867518838999973E-2</v>
      </c>
      <c r="EK6" s="43">
        <f>+CONSall!EM6</f>
        <v>5.2185371053999965E-2</v>
      </c>
      <c r="EL6" s="43">
        <f>+CONSall!EN6</f>
        <v>2.4763099217000005E-2</v>
      </c>
      <c r="EM6" s="43">
        <f>+CONSall!EO6</f>
        <v>0.15260707374799984</v>
      </c>
      <c r="EN6" s="43">
        <f>+CONSall!EP6</f>
        <v>1.777927509E-3</v>
      </c>
      <c r="EO6" s="43">
        <f>+CONSall!EQ6</f>
        <v>4.9498952000000002E-4</v>
      </c>
      <c r="EP6" s="43">
        <f>+CONSall!ER6</f>
        <v>3.8543828893000009E-2</v>
      </c>
      <c r="EQ6" s="43">
        <f>+CONSall!ES6</f>
        <v>4.4223889830000019E-3</v>
      </c>
      <c r="ER6" s="43">
        <f>+CONSall!ET6</f>
        <v>1.7803140399999995E-3</v>
      </c>
      <c r="ES6" s="43">
        <f>+CONSall!EU6</f>
        <v>3.5732564330000008E-3</v>
      </c>
      <c r="ET6" s="43">
        <f>+CONSall!EV6</f>
        <v>0.5260182788970007</v>
      </c>
      <c r="EU6" s="43">
        <f>+CONSall!EW6</f>
        <v>2.8411746604000001E-2</v>
      </c>
      <c r="EV6" s="43">
        <f>+CONSall!EX6</f>
        <v>4.2969024529999995E-3</v>
      </c>
      <c r="EW6" s="43">
        <f>+CONSall!EY6</f>
        <v>1.4509532482000001E-2</v>
      </c>
      <c r="EX6" s="43">
        <f>+CONSall!EZ6</f>
        <v>2.5928762270000004E-3</v>
      </c>
      <c r="EY6" s="43">
        <f>+CONSall!FA6</f>
        <v>3.0592260339999998E-3</v>
      </c>
      <c r="EZ6" s="43">
        <f>+CONSall!FB6</f>
        <v>1.8858170119999997E-3</v>
      </c>
      <c r="FA6" s="43">
        <f>+CONSall!FC6</f>
        <v>1.8611624500000003E-4</v>
      </c>
      <c r="FB6" s="43">
        <f>+CONSall!FD6</f>
        <v>2.3576249899999997E-4</v>
      </c>
      <c r="FC6" s="43">
        <f>+CONSall!FE6</f>
        <v>2.4461812044999989E-2</v>
      </c>
      <c r="FD6" s="43">
        <f>+CONSall!FF6</f>
        <v>4.4268693799999993E-3</v>
      </c>
      <c r="FE6" s="43">
        <f>+CONSall!FG6</f>
        <v>4.0882133262000089E-2</v>
      </c>
      <c r="FF6" s="43">
        <f>+CONSall!FH6</f>
        <v>2.9061141034999998E-2</v>
      </c>
      <c r="FG6" s="43">
        <f>+CONSall!FI6</f>
        <v>3.6957135200000007E-3</v>
      </c>
      <c r="FH6" s="43">
        <f>+CONSall!FJ6</f>
        <v>1.9984029494000018E-2</v>
      </c>
      <c r="FI6" s="43">
        <f>+CONSall!FK6</f>
        <v>0.22206355046799958</v>
      </c>
      <c r="FJ6" s="43">
        <f>+CONSall!FL6</f>
        <v>0</v>
      </c>
      <c r="FK6" s="43">
        <f>+CONSall!FM6</f>
        <v>4.2847993795999982E-2</v>
      </c>
      <c r="FL6" s="43">
        <f>+CONSall!FN6</f>
        <v>7.0647781606000049E-2</v>
      </c>
      <c r="FM6" s="43">
        <f>+CONSall!FO6</f>
        <v>1.1426527681000002E-2</v>
      </c>
      <c r="FN6" s="43">
        <f>+CONSall!FP6</f>
        <v>2.0964985690000004E-2</v>
      </c>
      <c r="FO6" s="43">
        <f>+CONSall!FQ6</f>
        <v>1.0143325806000003E-2</v>
      </c>
      <c r="FP6" s="43">
        <f>+CONSall!FR6</f>
        <v>1.2921744256E-2</v>
      </c>
      <c r="FQ6" s="43">
        <f>+CONSall!FS6</f>
        <v>6.6846834169999991E-3</v>
      </c>
      <c r="FR6" s="43">
        <f>+CONSall!FT6</f>
        <v>3.7024052652000011E-2</v>
      </c>
      <c r="FS6" s="43">
        <f>+CONSall!FU6</f>
        <v>8.3306518650000001E-3</v>
      </c>
      <c r="FT6" s="43">
        <f>+CONSall!FV6</f>
        <v>0.27141189878299971</v>
      </c>
      <c r="FU6" s="43">
        <f>+CONSall!FW6</f>
        <v>3.8639434930000049E-2</v>
      </c>
      <c r="FV6" s="43">
        <f>+CONSall!FX6</f>
        <v>0.10081424381399995</v>
      </c>
      <c r="FW6" s="43">
        <f>+CONSall!FY6</f>
        <v>0.47852577054700118</v>
      </c>
      <c r="FX6" s="43">
        <f>+CONSall!FZ6</f>
        <v>4.941432825600002E-2</v>
      </c>
      <c r="FY6" s="43">
        <f>+CONSall!GA6</f>
        <v>5.9792610365999976E-2</v>
      </c>
      <c r="FZ6" s="43">
        <f>+CONSall!GB6</f>
        <v>1.1531745719999995E-3</v>
      </c>
      <c r="GA6" s="43">
        <f>+CONSall!GC6</f>
        <v>6.9593768731000219E-2</v>
      </c>
      <c r="GB6" s="43">
        <f>+CONSall!GD6</f>
        <v>3.8897584343000002E-2</v>
      </c>
      <c r="GC6" s="43">
        <f>+CONSall!GE6</f>
        <v>0.10210273826800005</v>
      </c>
      <c r="GD6" s="43">
        <f>+CONSall!GF6</f>
        <v>0.32418988949799926</v>
      </c>
      <c r="GE6" s="43">
        <f>+CONSall!GG6</f>
        <v>4.5615795161000006E-2</v>
      </c>
      <c r="GF6" s="43">
        <f>+CONSall!GH6</f>
        <v>0.26939098463499922</v>
      </c>
      <c r="GG6" s="43">
        <f>+CONSall!GI6</f>
        <v>0.35279539788799885</v>
      </c>
      <c r="GH6" s="43">
        <f>+CONSall!GJ6</f>
        <v>9.5957009115999942E-2</v>
      </c>
      <c r="GI6" s="43">
        <f>+CONSall!GK6</f>
        <v>2.9567952650000006E-3</v>
      </c>
      <c r="GJ6" s="43">
        <f>+CONSall!GL6</f>
        <v>9.1834119919000048E-2</v>
      </c>
      <c r="GK6" s="43">
        <f>+CONSall!GM6</f>
        <v>2.6681580549999992E-3</v>
      </c>
      <c r="GL6" s="43">
        <f>+CONSall!GN6</f>
        <v>2.647619703000001E-3</v>
      </c>
      <c r="GM6" s="43">
        <f>+CONSall!GO6</f>
        <v>1.5058233974000029E-2</v>
      </c>
      <c r="GN6" s="43">
        <f>+CONSall!GP6</f>
        <v>0.14519981019299982</v>
      </c>
      <c r="GO6" s="43">
        <f>+CONSall!GQ6</f>
        <v>7.5468516715000072E-2</v>
      </c>
      <c r="GP6" s="43">
        <f>+CONSall!GR6</f>
        <v>1.0694284948999993E-2</v>
      </c>
      <c r="GQ6" s="43">
        <f>+CONSall!GS6</f>
        <v>8.4729869289999704E-2</v>
      </c>
      <c r="GR6" s="43">
        <f>+CONSall!GT6</f>
        <v>0.25526296340300048</v>
      </c>
      <c r="GS6" s="43">
        <f>+CONSall!GU6</f>
        <v>6.1833224712999971E-2</v>
      </c>
      <c r="GT6" s="43">
        <f>+CONSall!GV6</f>
        <v>0.10473800546199986</v>
      </c>
      <c r="GU6" s="43">
        <f>+CONSall!GW6</f>
        <v>2.6899170939000006E-2</v>
      </c>
      <c r="GV6" s="43">
        <f>+CONSall!GX6</f>
        <v>3.1267705554000054E-2</v>
      </c>
      <c r="GW6" s="43">
        <f>+CONSall!GY6</f>
        <v>1.8455198179000022E-2</v>
      </c>
      <c r="GX6" s="43">
        <f>+CONSall!GZ6</f>
        <v>9.0146591059000247E-2</v>
      </c>
      <c r="GY6" s="43">
        <f>+CONSall!HA6</f>
        <v>2.3650803986000016E-2</v>
      </c>
      <c r="GZ6" s="43">
        <f>+CONSall!HB6</f>
        <v>5.9632789182999989E-2</v>
      </c>
      <c r="HA6" s="43">
        <f>+CONSall!HC6</f>
        <v>3.9927725207000025E-2</v>
      </c>
      <c r="HB6" s="43">
        <f>+CONSall!HD6</f>
        <v>5.8304190226999966E-2</v>
      </c>
      <c r="HC6" s="43">
        <f>+CONSall!HE6</f>
        <v>7.8065709070000043E-3</v>
      </c>
      <c r="HD6" s="43">
        <f>+CONSall!HF6</f>
        <v>2.9787042726000006E-2</v>
      </c>
      <c r="HE6" s="43">
        <f>+CONSall!HG6</f>
        <v>2.4765703362000024E-2</v>
      </c>
      <c r="HF6" s="43">
        <f>+CONSall!HH6</f>
        <v>2.2680564380000032E-2</v>
      </c>
      <c r="HG6" s="43">
        <f>+CONSall!HI6</f>
        <v>2.7337807421999993E-2</v>
      </c>
      <c r="HH6" s="43">
        <f>+CONSall!HJ6</f>
        <v>6.4166038100000006E-4</v>
      </c>
      <c r="HI6" s="43">
        <f>+CONSall!HK6</f>
        <v>3.0699114656000028E-2</v>
      </c>
      <c r="HJ6" s="43">
        <f>+CONSall!HL6</f>
        <v>2.9151663890999973E-2</v>
      </c>
      <c r="HK6" s="43">
        <f>+CONSall!HM6</f>
        <v>0.17928333551600009</v>
      </c>
      <c r="HL6" s="43">
        <f>+CONSall!HN6</f>
        <v>9.206932315500016E-2</v>
      </c>
      <c r="HM6" s="43">
        <f>+CONSall!HO6</f>
        <v>2.6711572140999954E-2</v>
      </c>
      <c r="HN6" s="43">
        <f>+CONSall!HP6</f>
        <v>8.124611405600006E-2</v>
      </c>
      <c r="HO6" s="43">
        <f>+CONSall!HQ6</f>
        <v>7.5303390167000078E-2</v>
      </c>
      <c r="HP6" s="43">
        <f>+CONSall!HR6</f>
        <v>2.8302965390000018E-2</v>
      </c>
      <c r="HQ6" s="43">
        <f>+CONSall!HS6</f>
        <v>5.6293452869999948E-2</v>
      </c>
      <c r="HR6" s="43">
        <f>+CONSall!HT6</f>
        <v>4.618636255900007E-2</v>
      </c>
      <c r="HS6" s="43">
        <f>+CONSall!HU6</f>
        <v>5.4547540840999983E-2</v>
      </c>
      <c r="HT6" s="43">
        <f>+CONSall!HV6</f>
        <v>2.3933042464000059E-2</v>
      </c>
      <c r="HU6" s="43">
        <f>+CONSall!HW6</f>
        <v>1.8116886317000005E-2</v>
      </c>
      <c r="HV6" s="43">
        <f>+CONSall!HX6</f>
        <v>2.2958578236999982E-2</v>
      </c>
      <c r="HW6" s="43">
        <f>+CONSall!HY6</f>
        <v>3.5772966126999997E-2</v>
      </c>
      <c r="HX6" s="43">
        <f>+CONSall!HZ6</f>
        <v>2.7176644540000076E-2</v>
      </c>
      <c r="HY6" s="43">
        <f>+CONSall!IA6</f>
        <v>3.0261086940000112E-2</v>
      </c>
      <c r="HZ6" s="43">
        <f>+CONSall!IB6</f>
        <v>7.4468494189999955E-3</v>
      </c>
      <c r="IA6" s="43">
        <f>+CONSall!IC6</f>
        <v>5.1887254439000115E-2</v>
      </c>
      <c r="IB6" s="43">
        <f>+CONSall!ID6</f>
        <v>0.10319208410600075</v>
      </c>
      <c r="IC6" s="43">
        <f>+CONSall!IE6</f>
        <v>2.0672453419999996E-3</v>
      </c>
      <c r="ID6" s="43">
        <f>+CONSall!IF6</f>
        <v>1.8344806381999982E-2</v>
      </c>
      <c r="IE6" s="43">
        <f>+CONSall!IG6</f>
        <v>0.31313502155599976</v>
      </c>
      <c r="IF6" s="43">
        <f>+CONSall!IH6</f>
        <v>9.0344365750000023E-3</v>
      </c>
      <c r="IG6" s="43">
        <f>+CONSall!II6</f>
        <v>0</v>
      </c>
      <c r="IH6" s="43">
        <f>+CONSall!IJ6</f>
        <v>5.6443110262000051E-2</v>
      </c>
      <c r="II6" s="43">
        <f>+CONSall!IK6</f>
        <v>8.6420225545000215E-2</v>
      </c>
      <c r="IJ6" s="43">
        <f>+CONSall!IL6</f>
        <v>3.7876093567000044E-2</v>
      </c>
      <c r="IK6" s="43">
        <f>+CONSall!IM6</f>
        <v>1.0275101919999996E-3</v>
      </c>
      <c r="IL6" s="43">
        <f>+CONSall!IN6</f>
        <v>1.4831018806000009E-2</v>
      </c>
      <c r="IM6" s="43">
        <f>+CONSall!IO6</f>
        <v>1.7300372392999992E-2</v>
      </c>
      <c r="IN6" s="43">
        <f>+CONSall!IP6</f>
        <v>2.438232013500001E-2</v>
      </c>
      <c r="IO6" s="43">
        <f>+CONSall!IQ6</f>
        <v>4.8214790320999977E-2</v>
      </c>
      <c r="IP6" s="43">
        <f>+CONSall!IR6</f>
        <v>1.7675404181000012E-2</v>
      </c>
      <c r="IQ6" s="43">
        <f>+CONSall!IS6</f>
        <v>7.1247860288999987E-2</v>
      </c>
      <c r="IR6" s="43">
        <f>+CONSall!IT6</f>
        <v>2.1852575980000001E-3</v>
      </c>
      <c r="IS6" s="43">
        <f>+CONSall!IU6</f>
        <v>2.4769452302000009E-2</v>
      </c>
      <c r="IT6" s="43">
        <f>+CONSall!IV6</f>
        <v>3.577521973099998E-2</v>
      </c>
      <c r="IU6" s="43">
        <f>+CONSall!IW6</f>
        <v>4.9144736031000134E-2</v>
      </c>
      <c r="IV6" s="43">
        <f>+CONSall!IX6</f>
        <v>5.914392989599996E-2</v>
      </c>
      <c r="IW6" s="43">
        <f>+CONSall!IY6</f>
        <v>4.2469572770000002E-3</v>
      </c>
      <c r="IX6" s="43">
        <f>+CONSall!IZ6</f>
        <v>8.0350142364000093E-2</v>
      </c>
      <c r="IY6" s="43">
        <f>+CONSall!JA6</f>
        <v>0.5309342683799998</v>
      </c>
      <c r="IZ6" s="43">
        <f>+CONSall!JB6</f>
        <v>3.8805508500000004E-4</v>
      </c>
      <c r="JA6" s="43">
        <f>+CONSall!JC6</f>
        <v>1.4955004079999997E-2</v>
      </c>
      <c r="JB6" s="43">
        <f>+CONSall!JD6</f>
        <v>7.5519836199999997E-4</v>
      </c>
      <c r="JC6" s="43">
        <f>+CONSall!JE6</f>
        <v>0.13311568546600003</v>
      </c>
      <c r="JD6" s="43">
        <f>+CONSall!JF6</f>
        <v>0.16451622186700038</v>
      </c>
      <c r="JE6" s="43">
        <f>+CONSall!JG6</f>
        <v>7.7570910061999843E-2</v>
      </c>
      <c r="JF6" s="43">
        <f>+CONSall!JH6</f>
        <v>8.8592489059999904E-3</v>
      </c>
      <c r="JG6" s="43">
        <f>+CONSall!JI6</f>
        <v>2.795933721000001E-3</v>
      </c>
      <c r="JH6" s="43">
        <f>+CONSall!JJ6</f>
        <v>8.3442274365999755E-2</v>
      </c>
      <c r="JI6" s="43">
        <f>+CONSall!JK6</f>
        <v>0.10146091692500014</v>
      </c>
      <c r="JJ6" s="43">
        <f>+CONSall!JL6</f>
        <v>3.9005497269000003E-2</v>
      </c>
      <c r="JK6" s="43">
        <f>+CONSall!JM6</f>
        <v>1.2152964430000004E-3</v>
      </c>
      <c r="JL6" s="43">
        <f>+CONSall!JN6</f>
        <v>0.15719685636599987</v>
      </c>
      <c r="JM6" s="43">
        <f>+CONSall!JO6</f>
        <v>2.399574721E-3</v>
      </c>
      <c r="JN6" s="43">
        <f>+CONSall!JP6</f>
        <v>2.6943783132260055</v>
      </c>
      <c r="JO6" s="43">
        <f>+CONSall!JQ6</f>
        <v>8.5562606415999998E-2</v>
      </c>
      <c r="JP6" s="43">
        <f>+CONSall!JR6</f>
        <v>5.9427000000000004E-4</v>
      </c>
      <c r="JQ6" s="43">
        <f>+CONSall!JS6</f>
        <v>0.10251698218499999</v>
      </c>
      <c r="JR6" s="43">
        <f>+CONSall!JT6</f>
        <v>4.7125715234999963E-2</v>
      </c>
      <c r="JS6" s="43">
        <f>+CONSall!JU6</f>
        <v>0.28670441141499992</v>
      </c>
      <c r="JT6" s="43">
        <f>+CONSall!JV6</f>
        <v>5.6404678684999994E-2</v>
      </c>
      <c r="JU6" s="43">
        <f>+CONSall!JW6</f>
        <v>9.1637494344999945E-2</v>
      </c>
      <c r="JV6" s="43">
        <f>+CONSall!JX6</f>
        <v>0.14239799302800044</v>
      </c>
      <c r="JW6" s="43">
        <f>+CONSall!JY6</f>
        <v>0.81330924891400214</v>
      </c>
      <c r="JX6" s="43">
        <f>+CONSall!JZ6</f>
        <v>0.53987310128600063</v>
      </c>
      <c r="JY6" s="43">
        <f>+CONSall!KA6</f>
        <v>7.0272346245999956E-2</v>
      </c>
      <c r="JZ6" s="43">
        <f>+CONSall!KB6</f>
        <v>2.0724609192999992E-2</v>
      </c>
      <c r="KA6" s="43">
        <f>+CONSall!KC6</f>
        <v>0.30532206968000031</v>
      </c>
      <c r="KB6" s="43">
        <f>+CONSall!KD6</f>
        <v>0.22465960248799963</v>
      </c>
      <c r="KC6" s="43">
        <f>+CONSall!KE6</f>
        <v>7.2061882316999989E-2</v>
      </c>
      <c r="KD6" s="43">
        <f>+CONSall!KF6</f>
        <v>1.3632724988000002E-2</v>
      </c>
      <c r="KE6" s="43">
        <f>+CONSall!KG6</f>
        <v>1.117657808E-3</v>
      </c>
      <c r="KF6" s="43">
        <f>+CONSall!KH6</f>
        <v>3.3836830236000003E-2</v>
      </c>
      <c r="KG6" s="43">
        <f>+CONSall!KI6</f>
        <v>1.8686529894999995E-2</v>
      </c>
      <c r="KH6" s="43">
        <f>+CONSall!KJ6</f>
        <v>1.0804481731E-2</v>
      </c>
      <c r="KI6" s="43">
        <f>+CONSall!KK6</f>
        <v>1.1534410480999999E-2</v>
      </c>
      <c r="KJ6" s="43">
        <f>+CONSall!KL6</f>
        <v>2.8452296949000002E-2</v>
      </c>
      <c r="KK6" s="43">
        <f>+CONSall!KM6</f>
        <v>6.255842222000001E-3</v>
      </c>
      <c r="KL6" s="43">
        <f>+CONSall!KN6</f>
        <v>0</v>
      </c>
      <c r="KM6" s="43">
        <f>+CONSall!KO6</f>
        <v>5.0568310230000007E-3</v>
      </c>
      <c r="KN6" s="43">
        <f>+CONSall!KP6</f>
        <v>3.2062694099999995E-3</v>
      </c>
      <c r="KO6" s="43">
        <f>+CONSall!KQ6</f>
        <v>9.0142326269999993E-3</v>
      </c>
      <c r="KP6" s="43">
        <f>+CONSall!KR6</f>
        <v>8.0446851039999989E-3</v>
      </c>
      <c r="KQ6" s="43">
        <f>+CONSall!KS6</f>
        <v>2.3171986670000003E-3</v>
      </c>
      <c r="KR6" s="43">
        <f>+CONSall!KT6</f>
        <v>1.5736134204999998E-2</v>
      </c>
      <c r="KS6" s="43">
        <f>+CONSall!KU6</f>
        <v>1.3430199999999999E-4</v>
      </c>
      <c r="KT6" s="43">
        <f>+CONSall!KV6</f>
        <v>5.9401383679999996E-3</v>
      </c>
      <c r="KU6" s="43">
        <f>+CONSall!KW6</f>
        <v>1.7858536774999982E-2</v>
      </c>
      <c r="KV6" s="43">
        <f>+CONSall!KX6</f>
        <v>0.23842650780999944</v>
      </c>
      <c r="KW6" s="43">
        <f>+CONSall!KY6</f>
        <v>4.0554413392000048E-2</v>
      </c>
      <c r="KX6" s="43">
        <f>+CONSall!KZ6</f>
        <v>5.9223437730000017E-3</v>
      </c>
      <c r="KY6" s="43">
        <f>+CONSall!LA6</f>
        <v>3.9443177930000017E-3</v>
      </c>
      <c r="KZ6" s="43">
        <f>+CONSall!LB6</f>
        <v>0.51298017931199913</v>
      </c>
      <c r="LA6" s="43">
        <f>+CONSall!LC6</f>
        <v>5.0230999029999999E-3</v>
      </c>
      <c r="LB6" s="43">
        <f>+CONSall!LD6</f>
        <v>2.414402001600003E-2</v>
      </c>
      <c r="LC6" s="43">
        <f>+CONSall!LE6</f>
        <v>3.0140379133000012E-2</v>
      </c>
      <c r="LD6" s="43">
        <f>+CONSall!LF6</f>
        <v>4.8597498587999999E-2</v>
      </c>
      <c r="LE6" s="43">
        <f>+CONSall!LG6</f>
        <v>1.3436271801000007E-2</v>
      </c>
      <c r="LF6" s="43">
        <f>+CONSall!LH6</f>
        <v>3.0148973560000011E-3</v>
      </c>
      <c r="LG6" s="43">
        <f>+CONSall!LI6</f>
        <v>1.5576680179999998E-3</v>
      </c>
      <c r="LH6" s="43">
        <f>+CONSall!LJ6</f>
        <v>6.1213465182000007E-2</v>
      </c>
      <c r="LI6" s="43">
        <f>+CONSall!LK6</f>
        <v>0.11117010758300001</v>
      </c>
      <c r="LJ6" s="43">
        <f>+CONSall!LL6</f>
        <v>4.2257213670000007E-3</v>
      </c>
      <c r="LK6" s="43">
        <f>+CONSall!LM6</f>
        <v>2.5484899330000003E-3</v>
      </c>
      <c r="LL6" s="43">
        <f>+CONSall!LN6</f>
        <v>1.4863662000000001E-5</v>
      </c>
      <c r="LM6" s="43">
        <f>+CONSall!LO6</f>
        <v>3.7901191171000034E-2</v>
      </c>
      <c r="LN6" s="43">
        <f>+CONSall!LP6</f>
        <v>0.56119567171300078</v>
      </c>
      <c r="LO6" s="43">
        <f>+CONSall!LQ6</f>
        <v>4.9867518838999973E-2</v>
      </c>
      <c r="LP6" s="43">
        <f>+CONSall!LR6</f>
        <v>5.2185371053999965E-2</v>
      </c>
      <c r="LQ6" s="43">
        <f>+CONSall!LS6</f>
        <v>2.4763099217000005E-2</v>
      </c>
      <c r="LR6" s="43">
        <f>+CONSall!LT6</f>
        <v>0.15260707374799984</v>
      </c>
      <c r="LS6" s="43">
        <f>+CONSall!LU6</f>
        <v>1.777927509E-3</v>
      </c>
      <c r="LT6" s="43">
        <f>+CONSall!LV6</f>
        <v>4.9498952000000002E-4</v>
      </c>
      <c r="LU6" s="43">
        <f>+CONSall!LW6</f>
        <v>3.8543828893000009E-2</v>
      </c>
      <c r="LV6" s="43">
        <f>+CONSall!LX6</f>
        <v>4.4223889830000019E-3</v>
      </c>
      <c r="LW6" s="43">
        <f>+CONSall!LY6</f>
        <v>1.7803140399999995E-3</v>
      </c>
      <c r="LX6" s="43">
        <f>+CONSall!LZ6</f>
        <v>3.5732564330000008E-3</v>
      </c>
      <c r="LY6" s="43">
        <f>+CONSall!MA6</f>
        <v>0.5260182788970007</v>
      </c>
      <c r="LZ6" s="43">
        <f>+CONSall!MB6</f>
        <v>3.0030476659999999E-3</v>
      </c>
      <c r="MA6" s="43">
        <f>+CONSall!MC6</f>
        <v>2.5408698937999994E-2</v>
      </c>
      <c r="MB6" s="43">
        <f>+CONSall!MD6</f>
        <v>4.2878582049999999E-3</v>
      </c>
      <c r="MC6" s="43">
        <f>+CONSall!ME6</f>
        <v>9.0442479999999985E-6</v>
      </c>
      <c r="MD6" s="43">
        <f>+CONSall!MF6</f>
        <v>1.4509532482000001E-2</v>
      </c>
      <c r="ME6" s="43">
        <f>+CONSall!MG6</f>
        <v>2.5928762270000004E-3</v>
      </c>
      <c r="MF6" s="43">
        <f>+CONSall!MH6</f>
        <v>3.0592260339999998E-3</v>
      </c>
      <c r="MG6" s="43">
        <f>+CONSall!MI6</f>
        <v>1.8858170119999997E-3</v>
      </c>
      <c r="MH6" s="43">
        <f>+CONSall!MJ6</f>
        <v>1.6493617300000001E-4</v>
      </c>
      <c r="MI6" s="43">
        <f>+CONSall!MK6</f>
        <v>2.1180072000000001E-5</v>
      </c>
      <c r="MJ6" s="43">
        <f>+CONSall!ML6</f>
        <v>2.3576249899999997E-4</v>
      </c>
      <c r="MK6" s="43">
        <f>+CONSall!MM6</f>
        <v>2.4461812044999989E-2</v>
      </c>
      <c r="ML6" s="43">
        <f>+CONSall!MN6</f>
        <v>4.4268693799999993E-3</v>
      </c>
      <c r="MM6" s="43">
        <f>+CONSall!MO6</f>
        <v>4.0882133262000089E-2</v>
      </c>
      <c r="MN6" s="43">
        <f>+CONSall!MP6</f>
        <v>2.9061141034999998E-2</v>
      </c>
      <c r="MO6" s="43">
        <f>+CONSall!MQ6</f>
        <v>3.6957135200000007E-3</v>
      </c>
      <c r="MP6" s="43">
        <f>+CONSall!MR6</f>
        <v>1.9984029494000018E-2</v>
      </c>
      <c r="MQ6" s="43">
        <f>+CONSall!MS6</f>
        <v>1.0805674932999998E-2</v>
      </c>
      <c r="MR6" s="43">
        <f>+CONSall!MT6</f>
        <v>1.1308927560000001E-3</v>
      </c>
      <c r="MS6" s="43">
        <f>+CONSall!MU6</f>
        <v>0.20704911781999946</v>
      </c>
      <c r="MT6" s="43">
        <f>+CONSall!MV6</f>
        <v>3.0787843589999996E-3</v>
      </c>
      <c r="MU6" s="43">
        <f>+CONSall!MW6</f>
        <v>0</v>
      </c>
      <c r="MV6" s="43">
        <f>+CONSall!MX6</f>
        <v>4.2847993795999982E-2</v>
      </c>
      <c r="MW6" s="43">
        <f>+CONSall!MY6</f>
        <v>7.0647781606000049E-2</v>
      </c>
      <c r="MX6" s="43">
        <f>+CONSall!MZ6</f>
        <v>1.1426527681000002E-2</v>
      </c>
      <c r="MY6" s="43">
        <f>+CONSall!NA6</f>
        <v>2.0964985690000004E-2</v>
      </c>
      <c r="MZ6" s="43">
        <f>+CONSall!NB6</f>
        <v>1.0143325806000003E-2</v>
      </c>
      <c r="NA6" s="43">
        <f>+CONSall!NC6</f>
        <v>1.2921744256E-2</v>
      </c>
      <c r="NB6" s="43">
        <f>+CONSall!ND6</f>
        <v>6.6846834169999991E-3</v>
      </c>
      <c r="NC6" s="43">
        <f>+CONSall!NE6</f>
        <v>3.7024052652000011E-2</v>
      </c>
      <c r="ND6" s="43">
        <f>+CONSall!NF6</f>
        <v>8.3306518650000001E-3</v>
      </c>
      <c r="NE6" s="43">
        <f>+CONSall!NG6</f>
        <v>0.103591681719</v>
      </c>
      <c r="NF6" s="43">
        <f>+CONSall!NH6</f>
        <v>0.1678210042099996</v>
      </c>
      <c r="NG6" s="43">
        <f>+CONSall!NI6</f>
        <v>0.10081424381399995</v>
      </c>
      <c r="NH6" s="43">
        <f>+CONSall!NJ6</f>
        <v>3.8897584343000002E-2</v>
      </c>
      <c r="NI6" s="43">
        <f>+CONSall!NK6</f>
        <v>5.1887254439000115E-2</v>
      </c>
      <c r="NJ6" s="43">
        <f>+CONSall!NL6</f>
        <v>2.0672453419999996E-3</v>
      </c>
      <c r="NK6" s="43">
        <f>+CONSall!NM6</f>
        <v>0.31313502155599976</v>
      </c>
      <c r="NL6" s="43">
        <f>+CONSall!NN6</f>
        <v>0</v>
      </c>
      <c r="NM6" s="43">
        <f>+CONSall!NO6</f>
        <v>1.4831018806000009E-2</v>
      </c>
      <c r="NN6" s="43">
        <f>+CONSall!NP6</f>
        <v>9.4592428790000096E-3</v>
      </c>
      <c r="NO6" s="43">
        <f>+CONSall!NQ6</f>
        <v>7.840984014000003E-3</v>
      </c>
      <c r="NP6" s="43">
        <f>+CONSall!NR6</f>
        <v>2.118831871100001E-2</v>
      </c>
      <c r="NQ6" s="43">
        <f>+CONSall!NS6</f>
        <v>3.1940014240000002E-3</v>
      </c>
      <c r="NR6" s="43">
        <f>+CONSall!NT6</f>
        <v>4.8214790320999977E-2</v>
      </c>
      <c r="NS6" s="43">
        <f>+CONSall!NU6</f>
        <v>1.7675404181000012E-2</v>
      </c>
      <c r="NT6" s="43">
        <f>+CONSall!NV6</f>
        <v>7.1247860288999987E-2</v>
      </c>
      <c r="NU6" s="43">
        <f>+CONSall!NW6</f>
        <v>2.1852575980000001E-3</v>
      </c>
      <c r="NV6" s="43">
        <f>+CONSall!NX6</f>
        <v>2.4769452302000009E-2</v>
      </c>
      <c r="NW6" s="43">
        <f>+CONSall!NY6</f>
        <v>6.6039750170000001E-3</v>
      </c>
    </row>
    <row r="7" spans="1:387">
      <c r="A7" s="43" t="str">
        <f>+CONSall!C7</f>
        <v>D6</v>
      </c>
      <c r="B7" s="43">
        <f>+CONSall!D7</f>
        <v>0</v>
      </c>
      <c r="C7" s="43">
        <f>+CONSall!E7</f>
        <v>0</v>
      </c>
      <c r="D7" s="43">
        <f>+CONSall!F7</f>
        <v>0</v>
      </c>
      <c r="E7" s="43">
        <f>+CONSall!G7</f>
        <v>0</v>
      </c>
      <c r="F7" s="43">
        <f>+CONSall!H7</f>
        <v>0</v>
      </c>
      <c r="G7" s="43">
        <f>+CONSall!I7</f>
        <v>0</v>
      </c>
      <c r="H7" s="43">
        <f>+CONSall!J7</f>
        <v>0</v>
      </c>
      <c r="I7" s="43">
        <f>+CONSall!K7</f>
        <v>0</v>
      </c>
      <c r="J7" s="43">
        <f>+CONSall!L7</f>
        <v>0</v>
      </c>
      <c r="K7" s="43">
        <f>+CONSall!M7</f>
        <v>0</v>
      </c>
      <c r="L7" s="43">
        <f>+CONSall!N7</f>
        <v>0</v>
      </c>
      <c r="M7" s="43">
        <f>+CONSall!O7</f>
        <v>0</v>
      </c>
      <c r="N7" s="43">
        <f>+CONSall!P7</f>
        <v>0</v>
      </c>
      <c r="O7" s="43">
        <f>+CONSall!Q7</f>
        <v>0</v>
      </c>
      <c r="P7" s="43">
        <f>+CONSall!R7</f>
        <v>0</v>
      </c>
      <c r="Q7" s="43">
        <f>+CONSall!S7</f>
        <v>0</v>
      </c>
      <c r="R7" s="43">
        <f>+CONSall!T7</f>
        <v>0</v>
      </c>
      <c r="S7" s="43">
        <f>+CONSall!U7</f>
        <v>21.153336703160029</v>
      </c>
      <c r="T7" s="43">
        <f>+CONSall!V7</f>
        <v>4.868507841069011</v>
      </c>
      <c r="U7" s="43">
        <f>+CONSall!W7</f>
        <v>0.73889351678699788</v>
      </c>
      <c r="V7" s="43">
        <f>+CONSall!X7</f>
        <v>0.80056606708900147</v>
      </c>
      <c r="W7" s="43">
        <f>+CONSall!Y7</f>
        <v>8.0231427040699881</v>
      </c>
      <c r="X7" s="43">
        <f>+CONSall!Z7</f>
        <v>0.68911700966199929</v>
      </c>
      <c r="Y7" s="43">
        <f>+CONSall!AA7</f>
        <v>0.81574891944600081</v>
      </c>
      <c r="Z7" s="43">
        <f>+CONSall!AB7</f>
        <v>1.5021351357640003</v>
      </c>
      <c r="AA7" s="43">
        <f>+CONSall!AC7</f>
        <v>0.95828599958500282</v>
      </c>
      <c r="AB7" s="43">
        <f>+CONSall!AD7</f>
        <v>0.90581573541899862</v>
      </c>
      <c r="AC7" s="43">
        <f>+CONSall!AE7</f>
        <v>0.20374736242099961</v>
      </c>
      <c r="AD7" s="43">
        <f>+CONSall!AF7</f>
        <v>0.66400141417500091</v>
      </c>
      <c r="AE7" s="43">
        <f>+CONSall!AG7</f>
        <v>4.4960232416149886</v>
      </c>
      <c r="AF7" s="43">
        <f>+CONSall!AH7</f>
        <v>0.98338580923399854</v>
      </c>
      <c r="AG7" s="43">
        <f>+CONSall!AI7</f>
        <v>0.37203394951699964</v>
      </c>
      <c r="AH7" s="43">
        <f>+CONSall!AJ7</f>
        <v>0.21275602263400037</v>
      </c>
      <c r="AI7" s="43">
        <f>+CONSall!AK7</f>
        <v>0.52613979058599936</v>
      </c>
      <c r="AJ7" s="43">
        <f>+CONSall!AL7</f>
        <v>0</v>
      </c>
      <c r="AK7" s="43">
        <f>+CONSall!AM7</f>
        <v>0.5207313093859991</v>
      </c>
      <c r="AL7" s="43">
        <f>+CONSall!AN7</f>
        <v>0.27984066163899973</v>
      </c>
      <c r="AM7" s="43">
        <f>+CONSall!AO7</f>
        <v>0.35981659935099997</v>
      </c>
      <c r="AN7" s="43">
        <f>+CONSall!AP7</f>
        <v>4.2711800924919965</v>
      </c>
      <c r="AO7" s="43">
        <f>+CONSall!AQ7</f>
        <v>0.18207533580999996</v>
      </c>
      <c r="AP7" s="43">
        <f>+CONSall!AR7</f>
        <v>0.75999992669599736</v>
      </c>
      <c r="AQ7" s="43">
        <f>+CONSall!AS7</f>
        <v>2.4087067240680002</v>
      </c>
      <c r="AR7" s="43">
        <f>+CONSall!AT7</f>
        <v>0.11090798443099993</v>
      </c>
      <c r="AS7" s="43">
        <f>+CONSall!AU7</f>
        <v>4.0556610780000002E-2</v>
      </c>
      <c r="AT7" s="43">
        <f>+CONSall!AV7</f>
        <v>0.11475692429399978</v>
      </c>
      <c r="AU7" s="43">
        <f>+CONSall!AW7</f>
        <v>4.0750186710999968E-2</v>
      </c>
      <c r="AV7" s="43">
        <f>+CONSall!AX7</f>
        <v>4.0570219967999935E-2</v>
      </c>
      <c r="AW7" s="43">
        <f>+CONSall!AY7</f>
        <v>0.34157823390899977</v>
      </c>
      <c r="AX7" s="43">
        <f>+CONSall!AZ7</f>
        <v>0.6085704307600025</v>
      </c>
      <c r="AY7" s="43">
        <f>+CONSall!BA7</f>
        <v>0.16812999820900007</v>
      </c>
      <c r="AZ7" s="43">
        <f>+CONSall!BB7</f>
        <v>3.9053030575000022E-2</v>
      </c>
      <c r="BA7" s="43">
        <f>+CONSall!BC7</f>
        <v>0.23661039222299995</v>
      </c>
      <c r="BB7" s="43">
        <f>+CONSall!BD7</f>
        <v>0.97720216404299864</v>
      </c>
      <c r="BC7" s="43">
        <f>+CONSall!BE7</f>
        <v>0.28832433631300008</v>
      </c>
      <c r="BD7" s="43">
        <f>+CONSall!BF7</f>
        <v>5.8346041929999998E-3</v>
      </c>
      <c r="BE7" s="43">
        <f>+CONSall!BG7</f>
        <v>1.2780543423999997E-2</v>
      </c>
      <c r="BF7" s="43">
        <f>+CONSall!BH7</f>
        <v>0.93967131357600375</v>
      </c>
      <c r="BG7" s="43">
        <f>+CONSall!BI7</f>
        <v>9.7393037926999992E-2</v>
      </c>
      <c r="BH7" s="43">
        <f>+CONSall!BJ7</f>
        <v>1.613433186E-3</v>
      </c>
      <c r="BI7" s="43">
        <f>+CONSall!BK7</f>
        <v>0.15399217469400003</v>
      </c>
      <c r="BJ7" s="43">
        <f>+CONSall!BL7</f>
        <v>0.3120169854840002</v>
      </c>
      <c r="BK7" s="43">
        <f>+CONSall!BM7</f>
        <v>0.20707812610999946</v>
      </c>
      <c r="BL7" s="43">
        <f>+CONSall!BN7</f>
        <v>0.13372600251399994</v>
      </c>
      <c r="BM7" s="43">
        <f>+CONSall!BO7</f>
        <v>2.9657590424000013E-2</v>
      </c>
      <c r="BN7" s="43">
        <f>+CONSall!BP7</f>
        <v>5.0127362565000007E-2</v>
      </c>
      <c r="BO7" s="43">
        <f>+CONSall!BQ7</f>
        <v>8.9047321250000002E-3</v>
      </c>
      <c r="BP7" s="43">
        <f>+CONSall!BR7</f>
        <v>8.7808707743000078E-2</v>
      </c>
      <c r="BQ7" s="43">
        <f>+CONSall!BS7</f>
        <v>2.7249603116000005E-2</v>
      </c>
      <c r="BR7" s="43">
        <f>+CONSall!BT7</f>
        <v>0.61063637677200078</v>
      </c>
      <c r="BS7" s="43">
        <f>+CONSall!BU7</f>
        <v>0.76871021673299889</v>
      </c>
      <c r="BT7" s="43">
        <f>+CONSall!BV7</f>
        <v>5.3365008514999965E-2</v>
      </c>
      <c r="BU7" s="43">
        <f>+CONSall!BW7</f>
        <v>1.3202837311160007</v>
      </c>
      <c r="BV7" s="43">
        <f>+CONSall!BX7</f>
        <v>0.13576254149199979</v>
      </c>
      <c r="BW7" s="43">
        <f>+CONSall!BY7</f>
        <v>0.79904542863299954</v>
      </c>
      <c r="BX7" s="43">
        <f>+CONSall!BZ7</f>
        <v>0.22073447282699943</v>
      </c>
      <c r="BY7" s="43">
        <f>+CONSall!CA7</f>
        <v>0.30560830935199923</v>
      </c>
      <c r="BZ7" s="43">
        <f>+CONSall!CB7</f>
        <v>0.55045221286099855</v>
      </c>
      <c r="CA7" s="43">
        <f>+CONSall!CC7</f>
        <v>0.26777419720199963</v>
      </c>
      <c r="CB7" s="43">
        <f>+CONSall!CD7</f>
        <v>0.12765252138300007</v>
      </c>
      <c r="CC7" s="43">
        <f>+CONSall!CE7</f>
        <v>0.47621650160600076</v>
      </c>
      <c r="CD7" s="43">
        <f>+CONSall!CF7</f>
        <v>0.15056190460000049</v>
      </c>
      <c r="CE7" s="43">
        <f>+CONSall!CG7</f>
        <v>0</v>
      </c>
      <c r="CF7" s="43">
        <f>+CONSall!CH7</f>
        <v>0.22147384804000012</v>
      </c>
      <c r="CG7" s="43">
        <f>+CONSall!CI7</f>
        <v>5.9240162172000038E-2</v>
      </c>
      <c r="CH7" s="43">
        <f>+CONSall!CJ7</f>
        <v>2.3167593679000002E-2</v>
      </c>
      <c r="CI7" s="43">
        <f>+CONSall!CK7</f>
        <v>0.28408393908500024</v>
      </c>
      <c r="CJ7" s="43">
        <f>+CONSall!CL7</f>
        <v>4.3671237415000008E-2</v>
      </c>
      <c r="CK7" s="43">
        <f>+CONSall!CM7</f>
        <v>9.700695355599992E-2</v>
      </c>
      <c r="CL7" s="43">
        <f>+CONSall!CN7</f>
        <v>5.2104437210999985E-2</v>
      </c>
      <c r="CM7" s="43">
        <f>+CONSall!CO7</f>
        <v>7.3452059145999879E-2</v>
      </c>
      <c r="CN7" s="43">
        <f>+CONSall!CP7</f>
        <v>8.7201133828000044E-2</v>
      </c>
      <c r="CO7" s="43">
        <f>+CONSall!CQ7</f>
        <v>0.52613979058599936</v>
      </c>
      <c r="CP7" s="43">
        <f>+CONSall!CR7</f>
        <v>0</v>
      </c>
      <c r="CQ7" s="43">
        <f>+CONSall!CS7</f>
        <v>1.7727538440000003E-3</v>
      </c>
      <c r="CR7" s="43">
        <f>+CONSall!CT7</f>
        <v>0.50241874890600069</v>
      </c>
      <c r="CS7" s="43">
        <f>+CONSall!CU7</f>
        <v>1.3364770188000002E-2</v>
      </c>
      <c r="CT7" s="43">
        <f>+CONSall!CV7</f>
        <v>3.1753608289999992E-3</v>
      </c>
      <c r="CU7" s="43">
        <f>+CONSall!CW7</f>
        <v>0.27782335396400004</v>
      </c>
      <c r="CV7" s="43">
        <f>+CONSall!CX7</f>
        <v>2.017288768999999E-3</v>
      </c>
      <c r="CW7" s="43">
        <f>+CONSall!CY7</f>
        <v>0.35120093012799986</v>
      </c>
      <c r="CX7" s="43">
        <f>+CONSall!CZ7</f>
        <v>8.6090004809999988E-3</v>
      </c>
      <c r="CY7" s="43">
        <f>+CONSall!DA7</f>
        <v>2.7017822361079977</v>
      </c>
      <c r="CZ7" s="43">
        <f>+CONSall!DB7</f>
        <v>9.1830350684000001E-2</v>
      </c>
      <c r="DA7" s="43">
        <f>+CONSall!DC7</f>
        <v>0.11258248802599995</v>
      </c>
      <c r="DB7" s="43">
        <f>+CONSall!DD7</f>
        <v>6.9493596473999969E-2</v>
      </c>
      <c r="DC7" s="43">
        <f>+CONSall!DE7</f>
        <v>0.29945742545800041</v>
      </c>
      <c r="DD7" s="43">
        <f>+CONSall!DF7</f>
        <v>8.453369105899966E-2</v>
      </c>
      <c r="DE7" s="43">
        <f>+CONSall!DG7</f>
        <v>0.13388711693800021</v>
      </c>
      <c r="DF7" s="43">
        <f>+CONSall!DH7</f>
        <v>0.24212914746000005</v>
      </c>
      <c r="DG7" s="43">
        <f>+CONSall!DI7</f>
        <v>0.94373332794200115</v>
      </c>
      <c r="DH7" s="43">
        <f>+CONSall!DJ7</f>
        <v>0.77978685095500277</v>
      </c>
      <c r="DI7" s="43">
        <f>+CONSall!DK7</f>
        <v>6.445893561499999E-2</v>
      </c>
      <c r="DJ7" s="43">
        <f>+CONSall!DL7</f>
        <v>0.29141928113299975</v>
      </c>
      <c r="DK7" s="43">
        <f>+CONSall!DM7</f>
        <v>0.32930710141100045</v>
      </c>
      <c r="DL7" s="43">
        <f>+CONSall!DN7</f>
        <v>0.101051670385</v>
      </c>
      <c r="DM7" s="43">
        <f>+CONSall!DO7</f>
        <v>9.2934837129999958E-3</v>
      </c>
      <c r="DN7" s="43">
        <f>+CONSall!DP7</f>
        <v>5.6301726499999999E-4</v>
      </c>
      <c r="DO7" s="43">
        <f>+CONSall!DQ7</f>
        <v>4.0556610780000002E-2</v>
      </c>
      <c r="DP7" s="43">
        <f>+CONSall!DR7</f>
        <v>9.3988729362999845E-2</v>
      </c>
      <c r="DQ7" s="43">
        <f>+CONSall!DS7</f>
        <v>1.4726110821000006E-2</v>
      </c>
      <c r="DR7" s="43">
        <f>+CONSall!DT7</f>
        <v>6.0414749860000011E-3</v>
      </c>
      <c r="DS7" s="43">
        <f>+CONSall!DU7</f>
        <v>4.0750186710999968E-2</v>
      </c>
      <c r="DT7" s="43">
        <f>+CONSall!DV7</f>
        <v>1.0258165178000002E-2</v>
      </c>
      <c r="DU7" s="43">
        <f>+CONSall!DW7</f>
        <v>3.0311928667999977E-2</v>
      </c>
      <c r="DV7" s="43">
        <f>+CONSall!DX7</f>
        <v>0.32774541958500025</v>
      </c>
      <c r="DW7" s="43">
        <f>+CONSall!DY7</f>
        <v>1.3832954038999996E-2</v>
      </c>
      <c r="DX7" s="43">
        <f>+CONSall!DZ7</f>
        <v>0.55352580429500076</v>
      </c>
      <c r="DY7" s="43">
        <f>+CONSall!EA7</f>
        <v>7.7349333780000048E-3</v>
      </c>
      <c r="DZ7" s="43">
        <f>+CONSall!EB7</f>
        <v>4.730869419E-2</v>
      </c>
      <c r="EA7" s="43">
        <f>+CONSall!EC7</f>
        <v>5.3620112142999971E-2</v>
      </c>
      <c r="EB7" s="43">
        <f>+CONSall!ED7</f>
        <v>9.1744841854000087E-2</v>
      </c>
      <c r="EC7" s="43">
        <f>+CONSall!EE7</f>
        <v>2.2766014122000008E-2</v>
      </c>
      <c r="ED7" s="43">
        <f>+CONSall!EF7</f>
        <v>0.22808418030099992</v>
      </c>
      <c r="EE7" s="43">
        <f>+CONSall!EG7</f>
        <v>5.7459685650000005E-3</v>
      </c>
      <c r="EF7" s="43">
        <f>+CONSall!EH7</f>
        <v>2.7659264770000004E-3</v>
      </c>
      <c r="EG7" s="43">
        <f>+CONSall!EI7</f>
        <v>1.436058E-5</v>
      </c>
      <c r="EH7" s="43">
        <f>+CONSall!EJ7</f>
        <v>6.1490272871000021E-2</v>
      </c>
      <c r="EI7" s="43">
        <f>+CONSall!EK7</f>
        <v>0.74041296008799751</v>
      </c>
      <c r="EJ7" s="43">
        <f>+CONSall!EL7</f>
        <v>9.2024765509000114E-2</v>
      </c>
      <c r="EK7" s="43">
        <f>+CONSall!EM7</f>
        <v>8.3279889368000043E-2</v>
      </c>
      <c r="EL7" s="43">
        <f>+CONSall!EN7</f>
        <v>4.3816594210999982E-2</v>
      </c>
      <c r="EM7" s="43">
        <f>+CONSall!EO7</f>
        <v>0.19975436756700019</v>
      </c>
      <c r="EN7" s="43">
        <f>+CONSall!EP7</f>
        <v>6.4764457889999998E-3</v>
      </c>
      <c r="EO7" s="43">
        <f>+CONSall!EQ7</f>
        <v>3.9055171559999984E-3</v>
      </c>
      <c r="EP7" s="43">
        <f>+CONSall!ER7</f>
        <v>2.8772990911000013E-2</v>
      </c>
      <c r="EQ7" s="43">
        <f>+CONSall!ES7</f>
        <v>5.5987363969999997E-3</v>
      </c>
      <c r="ER7" s="43">
        <f>+CONSall!ET7</f>
        <v>4.0933688930000003E-3</v>
      </c>
      <c r="ES7" s="43">
        <f>+CONSall!EU7</f>
        <v>6.4394113240000012E-3</v>
      </c>
      <c r="ET7" s="43">
        <f>+CONSall!EV7</f>
        <v>0.59776258187600173</v>
      </c>
      <c r="EU7" s="43">
        <f>+CONSall!EW7</f>
        <v>4.7536813649999982E-2</v>
      </c>
      <c r="EV7" s="43">
        <f>+CONSall!EX7</f>
        <v>6.0802888100000008E-3</v>
      </c>
      <c r="EW7" s="43">
        <f>+CONSall!EY7</f>
        <v>3.3503630648E-2</v>
      </c>
      <c r="EX7" s="43">
        <f>+CONSall!EZ7</f>
        <v>6.7029877200000003E-3</v>
      </c>
      <c r="EY7" s="43">
        <f>+CONSall!FA7</f>
        <v>3.5692600060000007E-3</v>
      </c>
      <c r="EZ7" s="43">
        <f>+CONSall!FB7</f>
        <v>9.4953637899999996E-4</v>
      </c>
      <c r="FA7" s="43">
        <f>+CONSall!FC7</f>
        <v>6.0493899000000002E-4</v>
      </c>
      <c r="FB7" s="43">
        <f>+CONSall!FD7</f>
        <v>5.9003316999999998E-5</v>
      </c>
      <c r="FC7" s="43">
        <f>+CONSall!FE7</f>
        <v>3.6303516079999987E-2</v>
      </c>
      <c r="FD7" s="43">
        <f>+CONSall!FF7</f>
        <v>9.5091229290000055E-3</v>
      </c>
      <c r="FE7" s="43">
        <f>+CONSall!FG7</f>
        <v>6.3880570733000019E-2</v>
      </c>
      <c r="FF7" s="43">
        <f>+CONSall!FH7</f>
        <v>3.9683655910000011E-2</v>
      </c>
      <c r="FG7" s="43">
        <f>+CONSall!FI7</f>
        <v>4.6143719780000004E-3</v>
      </c>
      <c r="FH7" s="43">
        <f>+CONSall!FJ7</f>
        <v>3.6553902931999949E-2</v>
      </c>
      <c r="FI7" s="43">
        <f>+CONSall!FK7</f>
        <v>0.27546313923799964</v>
      </c>
      <c r="FJ7" s="43">
        <f>+CONSall!FL7</f>
        <v>0</v>
      </c>
      <c r="FK7" s="43">
        <f>+CONSall!FM7</f>
        <v>7.1449351313999876E-2</v>
      </c>
      <c r="FL7" s="43">
        <f>+CONSall!FN7</f>
        <v>9.7123642683000097E-2</v>
      </c>
      <c r="FM7" s="43">
        <f>+CONSall!FO7</f>
        <v>6.2994328710000028E-3</v>
      </c>
      <c r="FN7" s="43">
        <f>+CONSall!FP7</f>
        <v>3.2212018727000052E-2</v>
      </c>
      <c r="FO7" s="43">
        <f>+CONSall!FQ7</f>
        <v>2.1824467224000003E-2</v>
      </c>
      <c r="FP7" s="43">
        <f>+CONSall!FR7</f>
        <v>4.2339231465000016E-2</v>
      </c>
      <c r="FQ7" s="43">
        <f>+CONSall!FS7</f>
        <v>5.901357724999997E-3</v>
      </c>
      <c r="FR7" s="43">
        <f>+CONSall!FT7</f>
        <v>6.3415676042999969E-2</v>
      </c>
      <c r="FS7" s="43">
        <f>+CONSall!FU7</f>
        <v>1.8145588516E-2</v>
      </c>
      <c r="FT7" s="43">
        <f>+CONSall!FV7</f>
        <v>0.39416520549800049</v>
      </c>
      <c r="FU7" s="43">
        <f>+CONSall!FW7</f>
        <v>3.9049307382999936E-2</v>
      </c>
      <c r="FV7" s="43">
        <f>+CONSall!FX7</f>
        <v>0.18887718694200001</v>
      </c>
      <c r="FW7" s="43">
        <f>+CONSall!FY7</f>
        <v>0.51460951506799957</v>
      </c>
      <c r="FX7" s="43">
        <f>+CONSall!FZ7</f>
        <v>6.4007837891000216E-2</v>
      </c>
      <c r="FY7" s="43">
        <f>+CONSall!GA7</f>
        <v>7.2131638377999782E-2</v>
      </c>
      <c r="FZ7" s="43">
        <f>+CONSall!GB7</f>
        <v>3.1329848429999993E-3</v>
      </c>
      <c r="GA7" s="43">
        <f>+CONSall!GC7</f>
        <v>7.5781297917000071E-2</v>
      </c>
      <c r="GB7" s="43">
        <f>+CONSall!GD7</f>
        <v>5.3365008514999965E-2</v>
      </c>
      <c r="GC7" s="43">
        <f>+CONSall!GE7</f>
        <v>0.14055600569200005</v>
      </c>
      <c r="GD7" s="43">
        <f>+CONSall!GF7</f>
        <v>0.35105013968499982</v>
      </c>
      <c r="GE7" s="43">
        <f>+CONSall!GG7</f>
        <v>2.9747193056000005E-2</v>
      </c>
      <c r="GF7" s="43">
        <f>+CONSall!GH7</f>
        <v>0.30902893700899975</v>
      </c>
      <c r="GG7" s="43">
        <f>+CONSall!GI7</f>
        <v>0.4098600666710005</v>
      </c>
      <c r="GH7" s="43">
        <f>+CONSall!GJ7</f>
        <v>7.3975975921000095E-2</v>
      </c>
      <c r="GI7" s="43">
        <f>+CONSall!GK7</f>
        <v>6.071537388999999E-3</v>
      </c>
      <c r="GJ7" s="43">
        <f>+CONSall!GL7</f>
        <v>0.10062505190399995</v>
      </c>
      <c r="GK7" s="43">
        <f>+CONSall!GM7</f>
        <v>8.4884347569999987E-3</v>
      </c>
      <c r="GL7" s="43">
        <f>+CONSall!GN7</f>
        <v>3.6193734109999992E-3</v>
      </c>
      <c r="GM7" s="43">
        <f>+CONSall!GO7</f>
        <v>2.3030510285000041E-2</v>
      </c>
      <c r="GN7" s="43">
        <f>+CONSall!GP7</f>
        <v>0.1504874283440005</v>
      </c>
      <c r="GO7" s="43">
        <f>+CONSall!GQ7</f>
        <v>9.0454136940999894E-2</v>
      </c>
      <c r="GP7" s="43">
        <f>+CONSall!GR7</f>
        <v>2.0231566249000018E-2</v>
      </c>
      <c r="GQ7" s="43">
        <f>+CONSall!GS7</f>
        <v>8.8556103463000108E-2</v>
      </c>
      <c r="GR7" s="43">
        <f>+CONSall!GT7</f>
        <v>0.25477430456499967</v>
      </c>
      <c r="GS7" s="43">
        <f>+CONSall!GU7</f>
        <v>8.5881989152999882E-2</v>
      </c>
      <c r="GT7" s="43">
        <f>+CONSall!GV7</f>
        <v>0.10864095818399989</v>
      </c>
      <c r="GU7" s="43">
        <f>+CONSall!GW7</f>
        <v>3.2377270392000078E-2</v>
      </c>
      <c r="GV7" s="43">
        <f>+CONSall!GX7</f>
        <v>4.2577644681999878E-2</v>
      </c>
      <c r="GW7" s="43">
        <f>+CONSall!GY7</f>
        <v>3.4875018933999996E-2</v>
      </c>
      <c r="GX7" s="43">
        <f>+CONSall!GZ7</f>
        <v>8.4970629368999864E-2</v>
      </c>
      <c r="GY7" s="43">
        <f>+CONSall!HA7</f>
        <v>2.593583818400003E-2</v>
      </c>
      <c r="GZ7" s="43">
        <f>+CONSall!HB7</f>
        <v>7.2755825296999962E-2</v>
      </c>
      <c r="HA7" s="43">
        <f>+CONSall!HC7</f>
        <v>4.6108265197999938E-2</v>
      </c>
      <c r="HB7" s="43">
        <f>+CONSall!HD7</f>
        <v>6.1606572031000013E-2</v>
      </c>
      <c r="HC7" s="43">
        <f>+CONSall!HE7</f>
        <v>9.4323756189999899E-3</v>
      </c>
      <c r="HD7" s="43">
        <f>+CONSall!HF7</f>
        <v>3.2371282166999985E-2</v>
      </c>
      <c r="HE7" s="43">
        <f>+CONSall!HG7</f>
        <v>2.6172915969000003E-2</v>
      </c>
      <c r="HF7" s="43">
        <f>+CONSall!HH7</f>
        <v>2.5411552418000017E-2</v>
      </c>
      <c r="HG7" s="43">
        <f>+CONSall!HI7</f>
        <v>3.0386678685000005E-2</v>
      </c>
      <c r="HH7" s="43">
        <f>+CONSall!HJ7</f>
        <v>1.3646677540000004E-3</v>
      </c>
      <c r="HI7" s="43">
        <f>+CONSall!HK7</f>
        <v>3.6904472865000072E-2</v>
      </c>
      <c r="HJ7" s="43">
        <f>+CONSall!HL7</f>
        <v>3.2363746453999961E-2</v>
      </c>
      <c r="HK7" s="43">
        <f>+CONSall!HM7</f>
        <v>0.16459477671200032</v>
      </c>
      <c r="HL7" s="43">
        <f>+CONSall!HN7</f>
        <v>9.8007091750999781E-2</v>
      </c>
      <c r="HM7" s="43">
        <f>+CONSall!HO7</f>
        <v>2.9731954208999958E-2</v>
      </c>
      <c r="HN7" s="43">
        <f>+CONSall!HP7</f>
        <v>6.8709947258999926E-2</v>
      </c>
      <c r="HO7" s="43">
        <f>+CONSall!HQ7</f>
        <v>7.9007337559000149E-2</v>
      </c>
      <c r="HP7" s="43">
        <f>+CONSall!HR7</f>
        <v>3.6391024317999995E-2</v>
      </c>
      <c r="HQ7" s="43">
        <f>+CONSall!HS7</f>
        <v>5.9314521304999958E-2</v>
      </c>
      <c r="HR7" s="43">
        <f>+CONSall!HT7</f>
        <v>4.6924680378000148E-2</v>
      </c>
      <c r="HS7" s="43">
        <f>+CONSall!HU7</f>
        <v>7.4942158810999679E-2</v>
      </c>
      <c r="HT7" s="43">
        <f>+CONSall!HV7</f>
        <v>3.7335951455999966E-2</v>
      </c>
      <c r="HU7" s="43">
        <f>+CONSall!HW7</f>
        <v>2.586717518199998E-2</v>
      </c>
      <c r="HV7" s="43">
        <f>+CONSall!HX7</f>
        <v>2.3389944360999986E-2</v>
      </c>
      <c r="HW7" s="43">
        <f>+CONSall!HY7</f>
        <v>4.5819041948999946E-2</v>
      </c>
      <c r="HX7" s="43">
        <f>+CONSall!HZ7</f>
        <v>3.2723815865999949E-2</v>
      </c>
      <c r="HY7" s="43">
        <f>+CONSall!IA7</f>
        <v>4.0264923759000086E-2</v>
      </c>
      <c r="HZ7" s="43">
        <f>+CONSall!IB7</f>
        <v>8.7785449250000046E-3</v>
      </c>
      <c r="IA7" s="43">
        <f>+CONSall!IC7</f>
        <v>8.664452566800003E-2</v>
      </c>
      <c r="IB7" s="43">
        <f>+CONSall!ID7</f>
        <v>0.11380557803799997</v>
      </c>
      <c r="IC7" s="43">
        <f>+CONSall!IE7</f>
        <v>4.3817169249999992E-3</v>
      </c>
      <c r="ID7" s="43">
        <f>+CONSall!IF7</f>
        <v>2.4552240122000014E-2</v>
      </c>
      <c r="IE7" s="43">
        <f>+CONSall!IG7</f>
        <v>0.38519019576100144</v>
      </c>
      <c r="IF7" s="43">
        <f>+CONSall!IH7</f>
        <v>1.2203845933999978E-2</v>
      </c>
      <c r="IG7" s="43">
        <f>+CONSall!II7</f>
        <v>0</v>
      </c>
      <c r="IH7" s="43">
        <f>+CONSall!IJ7</f>
        <v>6.6235520123000005E-2</v>
      </c>
      <c r="II7" s="43">
        <f>+CONSall!IK7</f>
        <v>9.6516356865999797E-2</v>
      </c>
      <c r="IJ7" s="43">
        <f>+CONSall!IL7</f>
        <v>5.6995357631000158E-2</v>
      </c>
      <c r="IK7" s="43">
        <f>+CONSall!IM7</f>
        <v>1.7269165929999998E-3</v>
      </c>
      <c r="IL7" s="43">
        <f>+CONSall!IN7</f>
        <v>1.7694767975000004E-2</v>
      </c>
      <c r="IM7" s="43">
        <f>+CONSall!IO7</f>
        <v>4.1545389118000021E-2</v>
      </c>
      <c r="IN7" s="43">
        <f>+CONSall!IP7</f>
        <v>2.3167593679000002E-2</v>
      </c>
      <c r="IO7" s="43">
        <f>+CONSall!IQ7</f>
        <v>6.9412209768999977E-2</v>
      </c>
      <c r="IP7" s="43">
        <f>+CONSall!IR7</f>
        <v>4.4614682251999951E-2</v>
      </c>
      <c r="IQ7" s="43">
        <f>+CONSall!IS7</f>
        <v>0.12545390208299989</v>
      </c>
      <c r="IR7" s="43">
        <f>+CONSall!IT7</f>
        <v>4.5905436029999988E-3</v>
      </c>
      <c r="IS7" s="43">
        <f>+CONSall!IU7</f>
        <v>4.3671237415000008E-2</v>
      </c>
      <c r="IT7" s="43">
        <f>+CONSall!IV7</f>
        <v>6.0159321155999985E-2</v>
      </c>
      <c r="IU7" s="43">
        <f>+CONSall!IW7</f>
        <v>5.2104437210999985E-2</v>
      </c>
      <c r="IV7" s="43">
        <f>+CONSall!IX7</f>
        <v>6.7775071200999931E-2</v>
      </c>
      <c r="IW7" s="43">
        <f>+CONSall!IY7</f>
        <v>5.6768523860000007E-3</v>
      </c>
      <c r="IX7" s="43">
        <f>+CONSall!IZ7</f>
        <v>8.7201133828000044E-2</v>
      </c>
      <c r="IY7" s="43">
        <f>+CONSall!JA7</f>
        <v>0.51199981200399935</v>
      </c>
      <c r="IZ7" s="43">
        <f>+CONSall!JB7</f>
        <v>1.9619936399999999E-4</v>
      </c>
      <c r="JA7" s="43">
        <f>+CONSall!JC7</f>
        <v>1.3943894475000001E-2</v>
      </c>
      <c r="JB7" s="43">
        <f>+CONSall!JD7</f>
        <v>1.7727538440000003E-3</v>
      </c>
      <c r="JC7" s="43">
        <f>+CONSall!JE7</f>
        <v>0.17574311105499982</v>
      </c>
      <c r="JD7" s="43">
        <f>+CONSall!JF7</f>
        <v>0.22087868498499974</v>
      </c>
      <c r="JE7" s="43">
        <f>+CONSall!JG7</f>
        <v>0.10571207086999987</v>
      </c>
      <c r="JF7" s="43">
        <f>+CONSall!JH7</f>
        <v>1.3364770188000002E-2</v>
      </c>
      <c r="JG7" s="43">
        <f>+CONSall!JI7</f>
        <v>3.1753608289999992E-3</v>
      </c>
      <c r="JH7" s="43">
        <f>+CONSall!JJ7</f>
        <v>0.10208301140800004</v>
      </c>
      <c r="JI7" s="43">
        <f>+CONSall!JK7</f>
        <v>0.1281076408939999</v>
      </c>
      <c r="JJ7" s="43">
        <f>+CONSall!JL7</f>
        <v>4.7635282162000039E-2</v>
      </c>
      <c r="JK7" s="43">
        <f>+CONSall!JM7</f>
        <v>2.017288768999999E-3</v>
      </c>
      <c r="JL7" s="43">
        <f>+CONSall!JN7</f>
        <v>0.35120093012799986</v>
      </c>
      <c r="JM7" s="43">
        <f>+CONSall!JO7</f>
        <v>8.6090004809999988E-3</v>
      </c>
      <c r="JN7" s="43">
        <f>+CONSall!JP7</f>
        <v>2.7017822361079977</v>
      </c>
      <c r="JO7" s="43">
        <f>+CONSall!JQ7</f>
        <v>8.5451210683999981E-2</v>
      </c>
      <c r="JP7" s="43">
        <f>+CONSall!JR7</f>
        <v>6.3791400000000002E-3</v>
      </c>
      <c r="JQ7" s="43">
        <f>+CONSall!JS7</f>
        <v>0.11258248802599995</v>
      </c>
      <c r="JR7" s="43">
        <f>+CONSall!JT7</f>
        <v>6.9493596473999969E-2</v>
      </c>
      <c r="JS7" s="43">
        <f>+CONSall!JU7</f>
        <v>0.29945742545800041</v>
      </c>
      <c r="JT7" s="43">
        <f>+CONSall!JV7</f>
        <v>8.453369105899966E-2</v>
      </c>
      <c r="JU7" s="43">
        <f>+CONSall!JW7</f>
        <v>0.13388711693800021</v>
      </c>
      <c r="JV7" s="43">
        <f>+CONSall!JX7</f>
        <v>0.24212914746000005</v>
      </c>
      <c r="JW7" s="43">
        <f>+CONSall!JY7</f>
        <v>0.94373332794200115</v>
      </c>
      <c r="JX7" s="43">
        <f>+CONSall!JZ7</f>
        <v>0.72033842051300234</v>
      </c>
      <c r="JY7" s="43">
        <f>+CONSall!KA7</f>
        <v>5.9448483175999996E-2</v>
      </c>
      <c r="JZ7" s="43">
        <f>+CONSall!KB7</f>
        <v>6.445893561499999E-2</v>
      </c>
      <c r="KA7" s="43">
        <f>+CONSall!KC7</f>
        <v>0.29141928113299975</v>
      </c>
      <c r="KB7" s="43">
        <f>+CONSall!KD7</f>
        <v>0.32930710141100045</v>
      </c>
      <c r="KC7" s="43">
        <f>+CONSall!KE7</f>
        <v>0.101051670385</v>
      </c>
      <c r="KD7" s="43">
        <f>+CONSall!KF7</f>
        <v>9.2934837129999958E-3</v>
      </c>
      <c r="KE7" s="43">
        <f>+CONSall!KG7</f>
        <v>5.6301726499999999E-4</v>
      </c>
      <c r="KF7" s="43">
        <f>+CONSall!KH7</f>
        <v>4.0556610780000002E-2</v>
      </c>
      <c r="KG7" s="43">
        <f>+CONSall!KI7</f>
        <v>2.3748211938000009E-2</v>
      </c>
      <c r="KH7" s="43">
        <f>+CONSall!KJ7</f>
        <v>2.2903415585000007E-2</v>
      </c>
      <c r="KI7" s="43">
        <f>+CONSall!KK7</f>
        <v>1.3229930149999998E-2</v>
      </c>
      <c r="KJ7" s="43">
        <f>+CONSall!KL7</f>
        <v>2.6788897113000004E-2</v>
      </c>
      <c r="KK7" s="43">
        <f>+CONSall!KM7</f>
        <v>5.8734123460000001E-3</v>
      </c>
      <c r="KL7" s="43">
        <f>+CONSall!KN7</f>
        <v>3.2360804300000001E-4</v>
      </c>
      <c r="KM7" s="43">
        <f>+CONSall!KO7</f>
        <v>7.0766992929999998E-3</v>
      </c>
      <c r="KN7" s="43">
        <f>+CONSall!KP7</f>
        <v>8.7710651210000049E-3</v>
      </c>
      <c r="KO7" s="43">
        <f>+CONSall!KQ7</f>
        <v>6.0414749860000011E-3</v>
      </c>
      <c r="KP7" s="43">
        <f>+CONSall!KR7</f>
        <v>1.1297242378999999E-2</v>
      </c>
      <c r="KQ7" s="43">
        <f>+CONSall!KS7</f>
        <v>8.1201871819999959E-3</v>
      </c>
      <c r="KR7" s="43">
        <f>+CONSall!KT7</f>
        <v>2.0766390465000006E-2</v>
      </c>
      <c r="KS7" s="43">
        <f>+CONSall!KU7</f>
        <v>5.6640106899999995E-4</v>
      </c>
      <c r="KT7" s="43">
        <f>+CONSall!KV7</f>
        <v>1.0258165178000002E-2</v>
      </c>
      <c r="KU7" s="43">
        <f>+CONSall!KW7</f>
        <v>3.0311928667999977E-2</v>
      </c>
      <c r="KV7" s="43">
        <f>+CONSall!KX7</f>
        <v>0.26549880948899973</v>
      </c>
      <c r="KW7" s="43">
        <f>+CONSall!KY7</f>
        <v>6.2247320370000012E-2</v>
      </c>
      <c r="KX7" s="43">
        <f>+CONSall!KZ7</f>
        <v>9.4344972579999981E-3</v>
      </c>
      <c r="KY7" s="43">
        <f>+CONSall!LA7</f>
        <v>4.3984452529999994E-3</v>
      </c>
      <c r="KZ7" s="43">
        <f>+CONSall!LB7</f>
        <v>0.55352580429500076</v>
      </c>
      <c r="LA7" s="43">
        <f>+CONSall!LC7</f>
        <v>7.7349333780000048E-3</v>
      </c>
      <c r="LB7" s="43">
        <f>+CONSall!LD7</f>
        <v>4.730869419E-2</v>
      </c>
      <c r="LC7" s="43">
        <f>+CONSall!LE7</f>
        <v>5.3620112142999971E-2</v>
      </c>
      <c r="LD7" s="43">
        <f>+CONSall!LF7</f>
        <v>9.1744841854000087E-2</v>
      </c>
      <c r="LE7" s="43">
        <f>+CONSall!LG7</f>
        <v>1.4625859923000003E-2</v>
      </c>
      <c r="LF7" s="43">
        <f>+CONSall!LH7</f>
        <v>5.6847778360000021E-3</v>
      </c>
      <c r="LG7" s="43">
        <f>+CONSall!LI7</f>
        <v>2.4553802499999986E-3</v>
      </c>
      <c r="LH7" s="43">
        <f>+CONSall!LJ7</f>
        <v>0.13083789405999996</v>
      </c>
      <c r="LI7" s="43">
        <f>+CONSall!LK7</f>
        <v>9.7246397141000016E-2</v>
      </c>
      <c r="LJ7" s="43">
        <f>+CONSall!LL7</f>
        <v>5.7459685650000005E-3</v>
      </c>
      <c r="LK7" s="43">
        <f>+CONSall!LM7</f>
        <v>2.7659264770000004E-3</v>
      </c>
      <c r="LL7" s="43">
        <f>+CONSall!LN7</f>
        <v>1.436058E-5</v>
      </c>
      <c r="LM7" s="43">
        <f>+CONSall!LO7</f>
        <v>6.1490272871000021E-2</v>
      </c>
      <c r="LN7" s="43">
        <f>+CONSall!LP7</f>
        <v>0.74041296008799751</v>
      </c>
      <c r="LO7" s="43">
        <f>+CONSall!LQ7</f>
        <v>9.2024765509000114E-2</v>
      </c>
      <c r="LP7" s="43">
        <f>+CONSall!LR7</f>
        <v>8.3279889368000043E-2</v>
      </c>
      <c r="LQ7" s="43">
        <f>+CONSall!LS7</f>
        <v>4.3816594210999982E-2</v>
      </c>
      <c r="LR7" s="43">
        <f>+CONSall!LT7</f>
        <v>0.19975436756700019</v>
      </c>
      <c r="LS7" s="43">
        <f>+CONSall!LU7</f>
        <v>6.4764457889999998E-3</v>
      </c>
      <c r="LT7" s="43">
        <f>+CONSall!LV7</f>
        <v>3.9055171559999984E-3</v>
      </c>
      <c r="LU7" s="43">
        <f>+CONSall!LW7</f>
        <v>2.8772990911000013E-2</v>
      </c>
      <c r="LV7" s="43">
        <f>+CONSall!LX7</f>
        <v>5.5987363969999997E-3</v>
      </c>
      <c r="LW7" s="43">
        <f>+CONSall!LY7</f>
        <v>4.0933688930000003E-3</v>
      </c>
      <c r="LX7" s="43">
        <f>+CONSall!LZ7</f>
        <v>6.4394113240000012E-3</v>
      </c>
      <c r="LY7" s="43">
        <f>+CONSall!MA7</f>
        <v>0.59776258187600173</v>
      </c>
      <c r="LZ7" s="43">
        <f>+CONSall!MB7</f>
        <v>3.3961826809999992E-3</v>
      </c>
      <c r="MA7" s="43">
        <f>+CONSall!MC7</f>
        <v>4.4140688769E-2</v>
      </c>
      <c r="MB7" s="43">
        <f>+CONSall!MD7</f>
        <v>6.0299367469999997E-3</v>
      </c>
      <c r="MC7" s="43">
        <f>+CONSall!ME7</f>
        <v>5.0352063000000001E-5</v>
      </c>
      <c r="MD7" s="43">
        <f>+CONSall!MF7</f>
        <v>3.3503630648E-2</v>
      </c>
      <c r="ME7" s="43">
        <f>+CONSall!MG7</f>
        <v>6.7029877200000003E-3</v>
      </c>
      <c r="MF7" s="43">
        <f>+CONSall!MH7</f>
        <v>3.5692600060000007E-3</v>
      </c>
      <c r="MG7" s="43">
        <f>+CONSall!MI7</f>
        <v>8.5237319999999998E-4</v>
      </c>
      <c r="MH7" s="43">
        <f>+CONSall!MJ7</f>
        <v>5.9167369499999996E-4</v>
      </c>
      <c r="MI7" s="43">
        <f>+CONSall!MK7</f>
        <v>1.3265295E-5</v>
      </c>
      <c r="MJ7" s="43">
        <f>+CONSall!ML7</f>
        <v>5.9003316999999998E-5</v>
      </c>
      <c r="MK7" s="43">
        <f>+CONSall!MM7</f>
        <v>3.6303516079999987E-2</v>
      </c>
      <c r="ML7" s="43">
        <f>+CONSall!MN7</f>
        <v>9.5091229290000055E-3</v>
      </c>
      <c r="MM7" s="43">
        <f>+CONSall!MO7</f>
        <v>6.3880570733000019E-2</v>
      </c>
      <c r="MN7" s="43">
        <f>+CONSall!MP7</f>
        <v>3.9683655910000011E-2</v>
      </c>
      <c r="MO7" s="43">
        <f>+CONSall!MQ7</f>
        <v>4.6143719780000004E-3</v>
      </c>
      <c r="MP7" s="43">
        <f>+CONSall!MR7</f>
        <v>3.6553902931999949E-2</v>
      </c>
      <c r="MQ7" s="43">
        <f>+CONSall!MS7</f>
        <v>2.1393748937999991E-2</v>
      </c>
      <c r="MR7" s="43">
        <f>+CONSall!MT7</f>
        <v>1.4646293060000004E-3</v>
      </c>
      <c r="MS7" s="43">
        <f>+CONSall!MU7</f>
        <v>0.24609027049999926</v>
      </c>
      <c r="MT7" s="43">
        <f>+CONSall!MV7</f>
        <v>6.5140435479999967E-3</v>
      </c>
      <c r="MU7" s="43">
        <f>+CONSall!MW7</f>
        <v>0</v>
      </c>
      <c r="MV7" s="43">
        <f>+CONSall!MX7</f>
        <v>7.1449351313999876E-2</v>
      </c>
      <c r="MW7" s="43">
        <f>+CONSall!MY7</f>
        <v>9.7123642683000097E-2</v>
      </c>
      <c r="MX7" s="43">
        <f>+CONSall!MZ7</f>
        <v>6.2994328710000028E-3</v>
      </c>
      <c r="MY7" s="43">
        <f>+CONSall!NA7</f>
        <v>3.2212018727000052E-2</v>
      </c>
      <c r="MZ7" s="43">
        <f>+CONSall!NB7</f>
        <v>2.1824467224000003E-2</v>
      </c>
      <c r="NA7" s="43">
        <f>+CONSall!NC7</f>
        <v>4.2339231465000016E-2</v>
      </c>
      <c r="NB7" s="43">
        <f>+CONSall!ND7</f>
        <v>5.901357724999997E-3</v>
      </c>
      <c r="NC7" s="43">
        <f>+CONSall!NE7</f>
        <v>6.3415676042999969E-2</v>
      </c>
      <c r="ND7" s="43">
        <f>+CONSall!NF7</f>
        <v>1.8145588516E-2</v>
      </c>
      <c r="NE7" s="43">
        <f>+CONSall!NG7</f>
        <v>0.20224883777799996</v>
      </c>
      <c r="NF7" s="43">
        <f>+CONSall!NH7</f>
        <v>0.19191672553400013</v>
      </c>
      <c r="NG7" s="43">
        <f>+CONSall!NI7</f>
        <v>0.18887718694200001</v>
      </c>
      <c r="NH7" s="43">
        <f>+CONSall!NJ7</f>
        <v>5.3365008514999965E-2</v>
      </c>
      <c r="NI7" s="43">
        <f>+CONSall!NK7</f>
        <v>8.664452566800003E-2</v>
      </c>
      <c r="NJ7" s="43">
        <f>+CONSall!NL7</f>
        <v>4.3817169249999992E-3</v>
      </c>
      <c r="NK7" s="43">
        <f>+CONSall!NM7</f>
        <v>0.38519019576100144</v>
      </c>
      <c r="NL7" s="43">
        <f>+CONSall!NN7</f>
        <v>0</v>
      </c>
      <c r="NM7" s="43">
        <f>+CONSall!NO7</f>
        <v>1.7694767975000004E-2</v>
      </c>
      <c r="NN7" s="43">
        <f>+CONSall!NP7</f>
        <v>1.6739473357000004E-2</v>
      </c>
      <c r="NO7" s="43">
        <f>+CONSall!NQ7</f>
        <v>2.4806287204000018E-2</v>
      </c>
      <c r="NP7" s="43">
        <f>+CONSall!NR7</f>
        <v>2.1279306039999998E-2</v>
      </c>
      <c r="NQ7" s="43">
        <f>+CONSall!NS7</f>
        <v>1.8882876390000003E-3</v>
      </c>
      <c r="NR7" s="43">
        <f>+CONSall!NT7</f>
        <v>6.9412209768999977E-2</v>
      </c>
      <c r="NS7" s="43">
        <f>+CONSall!NU7</f>
        <v>4.4614682251999951E-2</v>
      </c>
      <c r="NT7" s="43">
        <f>+CONSall!NV7</f>
        <v>0.12545390208299989</v>
      </c>
      <c r="NU7" s="43">
        <f>+CONSall!NW7</f>
        <v>4.5905436029999988E-3</v>
      </c>
      <c r="NV7" s="43">
        <f>+CONSall!NX7</f>
        <v>4.3671237415000008E-2</v>
      </c>
      <c r="NW7" s="43">
        <f>+CONSall!NY7</f>
        <v>1.5428229424000007E-2</v>
      </c>
    </row>
    <row r="8" spans="1:387">
      <c r="A8" s="43" t="str">
        <f>+CONSall!C8</f>
        <v>D7</v>
      </c>
      <c r="B8" s="43">
        <f>+CONSall!D8</f>
        <v>0</v>
      </c>
      <c r="C8" s="43">
        <f>+CONSall!E8</f>
        <v>0</v>
      </c>
      <c r="D8" s="43">
        <f>+CONSall!F8</f>
        <v>0</v>
      </c>
      <c r="E8" s="43">
        <f>+CONSall!G8</f>
        <v>0</v>
      </c>
      <c r="F8" s="43">
        <f>+CONSall!H8</f>
        <v>0</v>
      </c>
      <c r="G8" s="43">
        <f>+CONSall!I8</f>
        <v>0</v>
      </c>
      <c r="H8" s="43">
        <f>+CONSall!J8</f>
        <v>0</v>
      </c>
      <c r="I8" s="43">
        <f>+CONSall!K8</f>
        <v>0</v>
      </c>
      <c r="J8" s="43">
        <f>+CONSall!L8</f>
        <v>0</v>
      </c>
      <c r="K8" s="43">
        <f>+CONSall!M8</f>
        <v>0</v>
      </c>
      <c r="L8" s="43">
        <f>+CONSall!N8</f>
        <v>0</v>
      </c>
      <c r="M8" s="43">
        <f>+CONSall!O8</f>
        <v>0</v>
      </c>
      <c r="N8" s="43">
        <f>+CONSall!P8</f>
        <v>0</v>
      </c>
      <c r="O8" s="43">
        <f>+CONSall!Q8</f>
        <v>0</v>
      </c>
      <c r="P8" s="43">
        <f>+CONSall!R8</f>
        <v>0</v>
      </c>
      <c r="Q8" s="43">
        <f>+CONSall!S8</f>
        <v>0</v>
      </c>
      <c r="R8" s="43">
        <f>+CONSall!T8</f>
        <v>0</v>
      </c>
      <c r="S8" s="43">
        <f>+CONSall!U8</f>
        <v>26.035104158095017</v>
      </c>
      <c r="T8" s="43">
        <f>+CONSall!V8</f>
        <v>5.7662333527709917</v>
      </c>
      <c r="U8" s="43">
        <f>+CONSall!W8</f>
        <v>0.88406413754199875</v>
      </c>
      <c r="V8" s="43">
        <f>+CONSall!X8</f>
        <v>1.1162205742079976</v>
      </c>
      <c r="W8" s="43">
        <f>+CONSall!Y8</f>
        <v>9.0932835904240044</v>
      </c>
      <c r="X8" s="43">
        <f>+CONSall!Z8</f>
        <v>0.98150197947299778</v>
      </c>
      <c r="Y8" s="43">
        <f>+CONSall!AA8</f>
        <v>1.0231821456669976</v>
      </c>
      <c r="Z8" s="43">
        <f>+CONSall!AB8</f>
        <v>2.040030591228001</v>
      </c>
      <c r="AA8" s="43">
        <f>+CONSall!AC8</f>
        <v>1.180591185695002</v>
      </c>
      <c r="AB8" s="43">
        <f>+CONSall!AD8</f>
        <v>1.2274490748219979</v>
      </c>
      <c r="AC8" s="43">
        <f>+CONSall!AE8</f>
        <v>0.27168573708999966</v>
      </c>
      <c r="AD8" s="43">
        <f>+CONSall!AF8</f>
        <v>1.0571407629770002</v>
      </c>
      <c r="AE8" s="43">
        <f>+CONSall!AG8</f>
        <v>5.3056038112470185</v>
      </c>
      <c r="AF8" s="43">
        <f>+CONSall!AH8</f>
        <v>1.3928394497979995</v>
      </c>
      <c r="AG8" s="43">
        <f>+CONSall!AI8</f>
        <v>0.46032431137299945</v>
      </c>
      <c r="AH8" s="43">
        <f>+CONSall!AJ8</f>
        <v>0.28138514796400077</v>
      </c>
      <c r="AI8" s="43">
        <f>+CONSall!AK8</f>
        <v>0.6026628909380003</v>
      </c>
      <c r="AJ8" s="43">
        <f>+CONSall!AL8</f>
        <v>0</v>
      </c>
      <c r="AK8" s="43">
        <f>+CONSall!AM8</f>
        <v>0.74497075671200175</v>
      </c>
      <c r="AL8" s="43">
        <f>+CONSall!AN8</f>
        <v>0.37138917763800039</v>
      </c>
      <c r="AM8" s="43">
        <f>+CONSall!AO8</f>
        <v>0.58019754671199952</v>
      </c>
      <c r="AN8" s="43">
        <f>+CONSall!AP8</f>
        <v>4.6318492413119898</v>
      </c>
      <c r="AO8" s="43">
        <f>+CONSall!AQ8</f>
        <v>0.28378048476700035</v>
      </c>
      <c r="AP8" s="43">
        <f>+CONSall!AR8</f>
        <v>0.86804255863200019</v>
      </c>
      <c r="AQ8" s="43">
        <f>+CONSall!AS8</f>
        <v>2.623048797199997</v>
      </c>
      <c r="AR8" s="43">
        <f>+CONSall!AT8</f>
        <v>0.16751923172100011</v>
      </c>
      <c r="AS8" s="43">
        <f>+CONSall!AU8</f>
        <v>6.0836272313999962E-2</v>
      </c>
      <c r="AT8" s="43">
        <f>+CONSall!AV8</f>
        <v>0.16897393406799963</v>
      </c>
      <c r="AU8" s="43">
        <f>+CONSall!AW8</f>
        <v>5.5466835286000014E-2</v>
      </c>
      <c r="AV8" s="43">
        <f>+CONSall!AX8</f>
        <v>5.837792310899996E-2</v>
      </c>
      <c r="AW8" s="43">
        <f>+CONSall!AY8</f>
        <v>0.47032251078299914</v>
      </c>
      <c r="AX8" s="43">
        <f>+CONSall!AZ8</f>
        <v>0.64006562628699915</v>
      </c>
      <c r="AY8" s="43">
        <f>+CONSall!BA8</f>
        <v>0.28834439267399947</v>
      </c>
      <c r="AZ8" s="43">
        <f>+CONSall!BB8</f>
        <v>9.4884763143000095E-2</v>
      </c>
      <c r="BA8" s="43">
        <f>+CONSall!BC8</f>
        <v>0.30783730370700002</v>
      </c>
      <c r="BB8" s="43">
        <f>+CONSall!BD8</f>
        <v>1.3635882610039993</v>
      </c>
      <c r="BC8" s="43">
        <f>+CONSall!BE8</f>
        <v>0.36868558053800066</v>
      </c>
      <c r="BD8" s="43">
        <f>+CONSall!BF8</f>
        <v>7.7916223710000126E-3</v>
      </c>
      <c r="BE8" s="43">
        <f>+CONSall!BG8</f>
        <v>1.4197483371000002E-2</v>
      </c>
      <c r="BF8" s="43">
        <f>+CONSall!BH8</f>
        <v>1.1586021326100004</v>
      </c>
      <c r="BG8" s="43">
        <f>+CONSall!BI8</f>
        <v>0.12886113381500006</v>
      </c>
      <c r="BH8" s="43">
        <f>+CONSall!BJ8</f>
        <v>1.0006537961999998E-2</v>
      </c>
      <c r="BI8" s="43">
        <f>+CONSall!BK8</f>
        <v>0.21927419223599975</v>
      </c>
      <c r="BJ8" s="43">
        <f>+CONSall!BL8</f>
        <v>0.37713356038600016</v>
      </c>
      <c r="BK8" s="43">
        <f>+CONSall!BM8</f>
        <v>0.25551204175499981</v>
      </c>
      <c r="BL8" s="43">
        <f>+CONSall!BN8</f>
        <v>0.23664612678099986</v>
      </c>
      <c r="BM8" s="43">
        <f>+CONSall!BO8</f>
        <v>6.179589217100008E-2</v>
      </c>
      <c r="BN8" s="43">
        <f>+CONSall!BP8</f>
        <v>8.765831485599998E-2</v>
      </c>
      <c r="BO8" s="43">
        <f>+CONSall!BQ8</f>
        <v>1.4275189738999999E-2</v>
      </c>
      <c r="BP8" s="43">
        <f>+CONSall!BR8</f>
        <v>7.9384439218999972E-2</v>
      </c>
      <c r="BQ8" s="43">
        <f>+CONSall!BS8</f>
        <v>2.8572569867000002E-2</v>
      </c>
      <c r="BR8" s="43">
        <f>+CONSall!BT8</f>
        <v>0.98452717214000152</v>
      </c>
      <c r="BS8" s="43">
        <f>+CONSall!BU8</f>
        <v>0.89222658160700141</v>
      </c>
      <c r="BT8" s="43">
        <f>+CONSall!BV8</f>
        <v>7.2612714290999997E-2</v>
      </c>
      <c r="BU8" s="43">
        <f>+CONSall!BW8</f>
        <v>1.4873754776319987</v>
      </c>
      <c r="BV8" s="43">
        <f>+CONSall!BX8</f>
        <v>0.19239148324899985</v>
      </c>
      <c r="BW8" s="43">
        <f>+CONSall!BY8</f>
        <v>0.92549614419000314</v>
      </c>
      <c r="BX8" s="43">
        <f>+CONSall!BZ8</f>
        <v>0.28900536428300072</v>
      </c>
      <c r="BY8" s="43">
        <f>+CONSall!CA8</f>
        <v>0.36782668424399911</v>
      </c>
      <c r="BZ8" s="43">
        <f>+CONSall!CB8</f>
        <v>0.63642389228999929</v>
      </c>
      <c r="CA8" s="43">
        <f>+CONSall!CC8</f>
        <v>0.35212870529299917</v>
      </c>
      <c r="CB8" s="43">
        <f>+CONSall!CD8</f>
        <v>0.16270395826899997</v>
      </c>
      <c r="CC8" s="43">
        <f>+CONSall!CE8</f>
        <v>0.62937980206200006</v>
      </c>
      <c r="CD8" s="43">
        <f>+CONSall!CF8</f>
        <v>0.18006135899399928</v>
      </c>
      <c r="CE8" s="43">
        <f>+CONSall!CG8</f>
        <v>0</v>
      </c>
      <c r="CF8" s="43">
        <f>+CONSall!CH8</f>
        <v>0.28026441951599912</v>
      </c>
      <c r="CG8" s="43">
        <f>+CONSall!CI8</f>
        <v>8.0048383278000054E-2</v>
      </c>
      <c r="CH8" s="43">
        <f>+CONSall!CJ8</f>
        <v>2.2533948685999998E-2</v>
      </c>
      <c r="CI8" s="43">
        <f>+CONSall!CK8</f>
        <v>0.45058963838499955</v>
      </c>
      <c r="CJ8" s="43">
        <f>+CONSall!CL8</f>
        <v>5.7896895518000001E-2</v>
      </c>
      <c r="CK8" s="43">
        <f>+CONSall!CM8</f>
        <v>0.15537944216599989</v>
      </c>
      <c r="CL8" s="43">
        <f>+CONSall!CN8</f>
        <v>7.8843676181000008E-2</v>
      </c>
      <c r="CM8" s="43">
        <f>+CONSall!CO8</f>
        <v>9.2809493353999808E-2</v>
      </c>
      <c r="CN8" s="43">
        <f>+CONSall!CP8</f>
        <v>0.10975155645399996</v>
      </c>
      <c r="CO8" s="43">
        <f>+CONSall!CQ8</f>
        <v>0.6026628909380003</v>
      </c>
      <c r="CP8" s="43">
        <f>+CONSall!CR8</f>
        <v>0</v>
      </c>
      <c r="CQ8" s="43">
        <f>+CONSall!CS8</f>
        <v>2.0045200050000005E-3</v>
      </c>
      <c r="CR8" s="43">
        <f>+CONSall!CT8</f>
        <v>0.71552506681900085</v>
      </c>
      <c r="CS8" s="43">
        <f>+CONSall!CU8</f>
        <v>1.892320739500002E-2</v>
      </c>
      <c r="CT8" s="43">
        <f>+CONSall!CV8</f>
        <v>8.5184565340000115E-3</v>
      </c>
      <c r="CU8" s="43">
        <f>+CONSall!CW8</f>
        <v>0.36765359576700046</v>
      </c>
      <c r="CV8" s="43">
        <f>+CONSall!CX8</f>
        <v>3.735460160999998E-3</v>
      </c>
      <c r="CW8" s="43">
        <f>+CONSall!CY8</f>
        <v>0.55899311130699947</v>
      </c>
      <c r="CX8" s="43">
        <f>+CONSall!CZ8</f>
        <v>2.1016659835999998E-2</v>
      </c>
      <c r="CY8" s="43">
        <f>+CONSall!DA8</f>
        <v>3.0589561248850017</v>
      </c>
      <c r="CZ8" s="43">
        <f>+CONSall!DB8</f>
        <v>0.189262125827</v>
      </c>
      <c r="DA8" s="43">
        <f>+CONSall!DC8</f>
        <v>0.17772001919699978</v>
      </c>
      <c r="DB8" s="43">
        <f>+CONSall!DD8</f>
        <v>0.10606060797399994</v>
      </c>
      <c r="DC8" s="43">
        <f>+CONSall!DE8</f>
        <v>0.29792968704799933</v>
      </c>
      <c r="DD8" s="43">
        <f>+CONSall!DF8</f>
        <v>0.11175635222999999</v>
      </c>
      <c r="DE8" s="43">
        <f>+CONSall!DG8</f>
        <v>0.15128132567899985</v>
      </c>
      <c r="DF8" s="43">
        <f>+CONSall!DH8</f>
        <v>0.30708222596300078</v>
      </c>
      <c r="DG8" s="43">
        <f>+CONSall!DI8</f>
        <v>1.0190951926520015</v>
      </c>
      <c r="DH8" s="43">
        <f>+CONSall!DJ8</f>
        <v>0.81319482120000097</v>
      </c>
      <c r="DI8" s="43">
        <f>+CONSall!DK8</f>
        <v>0.14690016289300004</v>
      </c>
      <c r="DJ8" s="43">
        <f>+CONSall!DL8</f>
        <v>0.25488106369000008</v>
      </c>
      <c r="DK8" s="43">
        <f>+CONSall!DM8</f>
        <v>0.38897686401299941</v>
      </c>
      <c r="DL8" s="43">
        <f>+CONSall!DN8</f>
        <v>0.14406406103900005</v>
      </c>
      <c r="DM8" s="43">
        <f>+CONSall!DO8</f>
        <v>2.0587669321000014E-2</v>
      </c>
      <c r="DN8" s="43">
        <f>+CONSall!DP8</f>
        <v>2.867520681E-3</v>
      </c>
      <c r="DO8" s="43">
        <f>+CONSall!DQ8</f>
        <v>6.0836272313999962E-2</v>
      </c>
      <c r="DP8" s="43">
        <f>+CONSall!DR8</f>
        <v>0.13521750060599985</v>
      </c>
      <c r="DQ8" s="43">
        <f>+CONSall!DS8</f>
        <v>2.4817575485999995E-2</v>
      </c>
      <c r="DR8" s="43">
        <f>+CONSall!DT8</f>
        <v>8.9394580099999999E-3</v>
      </c>
      <c r="DS8" s="43">
        <f>+CONSall!DU8</f>
        <v>5.5466835286000014E-2</v>
      </c>
      <c r="DT8" s="43">
        <f>+CONSall!DV8</f>
        <v>2.0472290359999985E-2</v>
      </c>
      <c r="DU8" s="43">
        <f>+CONSall!DW8</f>
        <v>3.790533827199994E-2</v>
      </c>
      <c r="DV8" s="43">
        <f>+CONSall!DX8</f>
        <v>0.42211970548099942</v>
      </c>
      <c r="DW8" s="43">
        <f>+CONSall!DY8</f>
        <v>4.8202891591999947E-2</v>
      </c>
      <c r="DX8" s="43">
        <f>+CONSall!DZ8</f>
        <v>0.55669380092100029</v>
      </c>
      <c r="DY8" s="43">
        <f>+CONSall!EA8</f>
        <v>1.2713349735000001E-2</v>
      </c>
      <c r="DZ8" s="43">
        <f>+CONSall!EB8</f>
        <v>7.0598390107000086E-2</v>
      </c>
      <c r="EA8" s="43">
        <f>+CONSall!EC8</f>
        <v>0.10172489584899989</v>
      </c>
      <c r="EB8" s="43">
        <f>+CONSall!ED8</f>
        <v>0.14412992819099993</v>
      </c>
      <c r="EC8" s="43">
        <f>+CONSall!EE8</f>
        <v>4.2460263624000003E-2</v>
      </c>
      <c r="ED8" s="43">
        <f>+CONSall!EF8</f>
        <v>0.292188811351</v>
      </c>
      <c r="EE8" s="43">
        <f>+CONSall!EG8</f>
        <v>7.1855133500000005E-3</v>
      </c>
      <c r="EF8" s="43">
        <f>+CONSall!EH8</f>
        <v>8.4508198280000002E-3</v>
      </c>
      <c r="EG8" s="43">
        <f>+CONSall!EI8</f>
        <v>1.2172464000000001E-5</v>
      </c>
      <c r="EH8" s="43">
        <f>+CONSall!EJ8</f>
        <v>8.2006986378999877E-2</v>
      </c>
      <c r="EI8" s="43">
        <f>+CONSall!EK8</f>
        <v>1.0144804308780013</v>
      </c>
      <c r="EJ8" s="43">
        <f>+CONSall!EL8</f>
        <v>0.14504895059599976</v>
      </c>
      <c r="EK8" s="43">
        <f>+CONSall!EM8</f>
        <v>0.1219782674469999</v>
      </c>
      <c r="EL8" s="43">
        <f>+CONSall!EN8</f>
        <v>6.4627288906000044E-2</v>
      </c>
      <c r="EM8" s="43">
        <f>+CONSall!EO8</f>
        <v>0.21798233186200008</v>
      </c>
      <c r="EN8" s="43">
        <f>+CONSall!EP8</f>
        <v>2.4803237169E-2</v>
      </c>
      <c r="EO8" s="43">
        <f>+CONSall!EQ8</f>
        <v>1.2304850482999995E-2</v>
      </c>
      <c r="EP8" s="43">
        <f>+CONSall!ER8</f>
        <v>4.0688282810000045E-2</v>
      </c>
      <c r="EQ8" s="43">
        <f>+CONSall!ES8</f>
        <v>8.2796272309999981E-3</v>
      </c>
      <c r="ER8" s="43">
        <f>+CONSall!ET8</f>
        <v>6.1411754710000085E-3</v>
      </c>
      <c r="ES8" s="43">
        <f>+CONSall!EU8</f>
        <v>7.2792884710000012E-3</v>
      </c>
      <c r="ET8" s="43">
        <f>+CONSall!EV8</f>
        <v>0.79867715341000034</v>
      </c>
      <c r="EU8" s="43">
        <f>+CONSall!EW8</f>
        <v>5.3579570552000071E-2</v>
      </c>
      <c r="EV8" s="43">
        <f>+CONSall!EX8</f>
        <v>1.0311338365999997E-2</v>
      </c>
      <c r="EW8" s="43">
        <f>+CONSall!EY8</f>
        <v>5.3043129310999998E-2</v>
      </c>
      <c r="EX8" s="43">
        <f>+CONSall!EZ8</f>
        <v>9.3437212030000067E-3</v>
      </c>
      <c r="EY8" s="43">
        <f>+CONSall!FA8</f>
        <v>2.5834207000000001E-3</v>
      </c>
      <c r="EZ8" s="43">
        <f>+CONSall!FB8</f>
        <v>7.9310180049999984E-3</v>
      </c>
      <c r="FA8" s="43">
        <f>+CONSall!FC8</f>
        <v>7.9808167899999996E-4</v>
      </c>
      <c r="FB8" s="43">
        <f>+CONSall!FD8</f>
        <v>1.2774382779999996E-3</v>
      </c>
      <c r="FC8" s="43">
        <f>+CONSall!FE8</f>
        <v>4.942865283899997E-2</v>
      </c>
      <c r="FD8" s="43">
        <f>+CONSall!FF8</f>
        <v>1.4230579186000012E-2</v>
      </c>
      <c r="FE8" s="43">
        <f>+CONSall!FG8</f>
        <v>8.657838623399991E-2</v>
      </c>
      <c r="FF8" s="43">
        <f>+CONSall!FH8</f>
        <v>5.8183621635999973E-2</v>
      </c>
      <c r="FG8" s="43">
        <f>+CONSall!FI8</f>
        <v>1.0853308297000005E-2</v>
      </c>
      <c r="FH8" s="43">
        <f>+CONSall!FJ8</f>
        <v>5.641328951800003E-2</v>
      </c>
      <c r="FI8" s="43">
        <f>+CONSall!FK8</f>
        <v>0.32072008160800003</v>
      </c>
      <c r="FJ8" s="43">
        <f>+CONSall!FL8</f>
        <v>0</v>
      </c>
      <c r="FK8" s="43">
        <f>+CONSall!FM8</f>
        <v>9.044668956300006E-2</v>
      </c>
      <c r="FL8" s="43">
        <f>+CONSall!FN8</f>
        <v>0.11854866975299988</v>
      </c>
      <c r="FM8" s="43">
        <f>+CONSall!FO8</f>
        <v>7.1683115510000044E-3</v>
      </c>
      <c r="FN8" s="43">
        <f>+CONSall!FP8</f>
        <v>3.9353131847000053E-2</v>
      </c>
      <c r="FO8" s="43">
        <f>+CONSall!FQ8</f>
        <v>5.1374658771000017E-2</v>
      </c>
      <c r="FP8" s="43">
        <f>+CONSall!FR8</f>
        <v>8.183284335600001E-2</v>
      </c>
      <c r="FQ8" s="43">
        <f>+CONSall!FS8</f>
        <v>1.2689511538999996E-2</v>
      </c>
      <c r="FR8" s="43">
        <f>+CONSall!FT8</f>
        <v>5.9085912819000004E-2</v>
      </c>
      <c r="FS8" s="43">
        <f>+CONSall!FU8</f>
        <v>1.9845555766999992E-2</v>
      </c>
      <c r="FT8" s="43">
        <f>+CONSall!FV8</f>
        <v>0.67536375827100181</v>
      </c>
      <c r="FU8" s="43">
        <f>+CONSall!FW8</f>
        <v>4.5606300392000088E-2</v>
      </c>
      <c r="FV8" s="43">
        <f>+CONSall!FX8</f>
        <v>0.28424632499600017</v>
      </c>
      <c r="FW8" s="43">
        <f>+CONSall!FY8</f>
        <v>0.58215518008099798</v>
      </c>
      <c r="FX8" s="43">
        <f>+CONSall!FZ8</f>
        <v>8.0038265434000014E-2</v>
      </c>
      <c r="FY8" s="43">
        <f>+CONSall!GA8</f>
        <v>8.9515958480999955E-2</v>
      </c>
      <c r="FZ8" s="43">
        <f>+CONSall!GB8</f>
        <v>6.4092160229999992E-3</v>
      </c>
      <c r="GA8" s="43">
        <f>+CONSall!GC8</f>
        <v>8.848348638799991E-2</v>
      </c>
      <c r="GB8" s="43">
        <f>+CONSall!GD8</f>
        <v>7.2612714290999997E-2</v>
      </c>
      <c r="GC8" s="43">
        <f>+CONSall!GE8</f>
        <v>0.21873293993700046</v>
      </c>
      <c r="GD8" s="43">
        <f>+CONSall!GF8</f>
        <v>0.36079916093200048</v>
      </c>
      <c r="GE8" s="43">
        <f>+CONSall!GG8</f>
        <v>3.6481745720999985E-2</v>
      </c>
      <c r="GF8" s="43">
        <f>+CONSall!GH8</f>
        <v>0.34419470440600153</v>
      </c>
      <c r="GG8" s="43">
        <f>+CONSall!GI8</f>
        <v>0.45306843119700024</v>
      </c>
      <c r="GH8" s="43">
        <f>+CONSall!GJ8</f>
        <v>6.7394417778000024E-2</v>
      </c>
      <c r="GI8" s="43">
        <f>+CONSall!GK8</f>
        <v>6.6898966969999949E-3</v>
      </c>
      <c r="GJ8" s="43">
        <f>+CONSall!GL8</f>
        <v>0.13570924287800024</v>
      </c>
      <c r="GK8" s="43">
        <f>+CONSall!GM8</f>
        <v>1.271246175900001E-2</v>
      </c>
      <c r="GL8" s="43">
        <f>+CONSall!GN8</f>
        <v>5.0633360700000005E-3</v>
      </c>
      <c r="GM8" s="43">
        <f>+CONSall!GO8</f>
        <v>3.8909242868999987E-2</v>
      </c>
      <c r="GN8" s="43">
        <f>+CONSall!GP8</f>
        <v>0.1541772852700001</v>
      </c>
      <c r="GO8" s="43">
        <f>+CONSall!GQ8</f>
        <v>0.10457894650299976</v>
      </c>
      <c r="GP8" s="43">
        <f>+CONSall!GR8</f>
        <v>2.5537396130999996E-2</v>
      </c>
      <c r="GQ8" s="43">
        <f>+CONSall!GS8</f>
        <v>0.11851915434400016</v>
      </c>
      <c r="GR8" s="43">
        <f>+CONSall!GT8</f>
        <v>0.30706450519700068</v>
      </c>
      <c r="GS8" s="43">
        <f>+CONSall!GU8</f>
        <v>0.10288295563400018</v>
      </c>
      <c r="GT8" s="43">
        <f>+CONSall!GV8</f>
        <v>0.11261532502399972</v>
      </c>
      <c r="GU8" s="43">
        <f>+CONSall!GW8</f>
        <v>3.8186729750000051E-2</v>
      </c>
      <c r="GV8" s="43">
        <f>+CONSall!GX8</f>
        <v>4.9755725159000092E-2</v>
      </c>
      <c r="GW8" s="43">
        <f>+CONSall!GY8</f>
        <v>9.0133518049000078E-2</v>
      </c>
      <c r="GX8" s="43">
        <f>+CONSall!GZ8</f>
        <v>8.9249869398000156E-2</v>
      </c>
      <c r="GY8" s="43">
        <f>+CONSall!HA8</f>
        <v>2.1682270749000008E-2</v>
      </c>
      <c r="GZ8" s="43">
        <f>+CONSall!HB8</f>
        <v>8.4362835084000137E-2</v>
      </c>
      <c r="HA8" s="43">
        <f>+CONSall!HC8</f>
        <v>5.4711348941000007E-2</v>
      </c>
      <c r="HB8" s="43">
        <f>+CONSall!HD8</f>
        <v>6.5416476416000083E-2</v>
      </c>
      <c r="HC8" s="43">
        <f>+CONSall!HE8</f>
        <v>1.3204573322999999E-2</v>
      </c>
      <c r="HD8" s="43">
        <f>+CONSall!HF8</f>
        <v>4.2415907946999946E-2</v>
      </c>
      <c r="HE8" s="43">
        <f>+CONSall!HG8</f>
        <v>3.295684400099997E-2</v>
      </c>
      <c r="HF8" s="43">
        <f>+CONSall!HH8</f>
        <v>3.1851550549999996E-2</v>
      </c>
      <c r="HG8" s="43">
        <f>+CONSall!HI8</f>
        <v>4.0936865885999957E-2</v>
      </c>
      <c r="HH8" s="43">
        <f>+CONSall!HJ8</f>
        <v>1.9983224880000001E-3</v>
      </c>
      <c r="HI8" s="43">
        <f>+CONSall!HK8</f>
        <v>4.9213552558000029E-2</v>
      </c>
      <c r="HJ8" s="43">
        <f>+CONSall!HL8</f>
        <v>3.8657705256999991E-2</v>
      </c>
      <c r="HK8" s="43">
        <f>+CONSall!HM8</f>
        <v>0.19658159304399916</v>
      </c>
      <c r="HL8" s="43">
        <f>+CONSall!HN8</f>
        <v>0.10091131067299999</v>
      </c>
      <c r="HM8" s="43">
        <f>+CONSall!HO8</f>
        <v>3.743630802700005E-2</v>
      </c>
      <c r="HN8" s="43">
        <f>+CONSall!HP8</f>
        <v>7.367736406400005E-2</v>
      </c>
      <c r="HO8" s="43">
        <f>+CONSall!HQ8</f>
        <v>9.4232367043000198E-2</v>
      </c>
      <c r="HP8" s="43">
        <f>+CONSall!HR8</f>
        <v>4.0591408069999918E-2</v>
      </c>
      <c r="HQ8" s="43">
        <f>+CONSall!HS8</f>
        <v>6.215123342700006E-2</v>
      </c>
      <c r="HR8" s="43">
        <f>+CONSall!HT8</f>
        <v>6.0140953993000054E-2</v>
      </c>
      <c r="HS8" s="43">
        <f>+CONSall!HU8</f>
        <v>9.8442015456999876E-2</v>
      </c>
      <c r="HT8" s="43">
        <f>+CONSall!HV8</f>
        <v>6.2137344597000099E-2</v>
      </c>
      <c r="HU8" s="43">
        <f>+CONSall!HW8</f>
        <v>3.7966860795000085E-2</v>
      </c>
      <c r="HV8" s="43">
        <f>+CONSall!HX8</f>
        <v>3.1288624603000026E-2</v>
      </c>
      <c r="HW8" s="43">
        <f>+CONSall!HY8</f>
        <v>6.213242120299986E-2</v>
      </c>
      <c r="HX8" s="43">
        <f>+CONSall!HZ8</f>
        <v>4.1594297132999884E-2</v>
      </c>
      <c r="HY8" s="43">
        <f>+CONSall!IA8</f>
        <v>4.8148473192999995E-2</v>
      </c>
      <c r="HZ8" s="43">
        <f>+CONSall!IB8</f>
        <v>9.816448115999998E-3</v>
      </c>
      <c r="IA8" s="43">
        <f>+CONSall!IC8</f>
        <v>0.12094237431000002</v>
      </c>
      <c r="IB8" s="43">
        <f>+CONSall!ID8</f>
        <v>0.13428806791099981</v>
      </c>
      <c r="IC8" s="43">
        <f>+CONSall!IE8</f>
        <v>7.1359719980000017E-3</v>
      </c>
      <c r="ID8" s="43">
        <f>+CONSall!IF8</f>
        <v>3.1479298027999966E-2</v>
      </c>
      <c r="IE8" s="43">
        <f>+CONSall!IG8</f>
        <v>0.50130177305300017</v>
      </c>
      <c r="IF8" s="43">
        <f>+CONSall!IH8</f>
        <v>1.4296809673999997E-2</v>
      </c>
      <c r="IG8" s="43">
        <f>+CONSall!II8</f>
        <v>0</v>
      </c>
      <c r="IH8" s="43">
        <f>+CONSall!IJ8</f>
        <v>7.9687246134999945E-2</v>
      </c>
      <c r="II8" s="43">
        <f>+CONSall!IK8</f>
        <v>0.10936454741699993</v>
      </c>
      <c r="IJ8" s="43">
        <f>+CONSall!IL8</f>
        <v>8.7878389674000204E-2</v>
      </c>
      <c r="IK8" s="43">
        <f>+CONSall!IM8</f>
        <v>3.3371509360000016E-3</v>
      </c>
      <c r="IL8" s="43">
        <f>+CONSall!IN8</f>
        <v>2.4076611907999989E-2</v>
      </c>
      <c r="IM8" s="43">
        <f>+CONSall!IO8</f>
        <v>5.5971857363999997E-2</v>
      </c>
      <c r="IN8" s="43">
        <f>+CONSall!IP8</f>
        <v>2.2533948685999998E-2</v>
      </c>
      <c r="IO8" s="43">
        <f>+CONSall!IQ8</f>
        <v>7.5508250065000004E-2</v>
      </c>
      <c r="IP8" s="43">
        <f>+CONSall!IR8</f>
        <v>8.9469708781000079E-2</v>
      </c>
      <c r="IQ8" s="43">
        <f>+CONSall!IS8</f>
        <v>0.21855487533299978</v>
      </c>
      <c r="IR8" s="43">
        <f>+CONSall!IT8</f>
        <v>6.1150742699999979E-3</v>
      </c>
      <c r="IS8" s="43">
        <f>+CONSall!IU8</f>
        <v>5.7896895518000001E-2</v>
      </c>
      <c r="IT8" s="43">
        <f>+CONSall!IV8</f>
        <v>0.12924669956599985</v>
      </c>
      <c r="IU8" s="43">
        <f>+CONSall!IW8</f>
        <v>7.8843676181000008E-2</v>
      </c>
      <c r="IV8" s="43">
        <f>+CONSall!IX8</f>
        <v>8.5190231121999915E-2</v>
      </c>
      <c r="IW8" s="43">
        <f>+CONSall!IY8</f>
        <v>7.6196063089999924E-3</v>
      </c>
      <c r="IX8" s="43">
        <f>+CONSall!IZ8</f>
        <v>0.10975155645399996</v>
      </c>
      <c r="IY8" s="43">
        <f>+CONSall!JA8</f>
        <v>0.5861524709</v>
      </c>
      <c r="IZ8" s="43">
        <f>+CONSall!JB8</f>
        <v>1.5519716899999999E-4</v>
      </c>
      <c r="JA8" s="43">
        <f>+CONSall!JC8</f>
        <v>1.6354922330999996E-2</v>
      </c>
      <c r="JB8" s="43">
        <f>+CONSall!JD8</f>
        <v>2.0045200050000005E-3</v>
      </c>
      <c r="JC8" s="43">
        <f>+CONSall!JE8</f>
        <v>0.26887853710199994</v>
      </c>
      <c r="JD8" s="43">
        <f>+CONSall!JF8</f>
        <v>0.31233115299400044</v>
      </c>
      <c r="JE8" s="43">
        <f>+CONSall!JG8</f>
        <v>0.13398707254999981</v>
      </c>
      <c r="JF8" s="43">
        <f>+CONSall!JH8</f>
        <v>1.892320739500002E-2</v>
      </c>
      <c r="JG8" s="43">
        <f>+CONSall!JI8</f>
        <v>8.5184565340000115E-3</v>
      </c>
      <c r="JH8" s="43">
        <f>+CONSall!JJ8</f>
        <v>0.13422127155799971</v>
      </c>
      <c r="JI8" s="43">
        <f>+CONSall!JK8</f>
        <v>0.17242981001399946</v>
      </c>
      <c r="JJ8" s="43">
        <f>+CONSall!JL8</f>
        <v>6.1218071084000028E-2</v>
      </c>
      <c r="JK8" s="43">
        <f>+CONSall!JM8</f>
        <v>3.735460160999998E-3</v>
      </c>
      <c r="JL8" s="43">
        <f>+CONSall!JN8</f>
        <v>0.55899311130699947</v>
      </c>
      <c r="JM8" s="43">
        <f>+CONSall!JO8</f>
        <v>2.1016659835999998E-2</v>
      </c>
      <c r="JN8" s="43">
        <f>+CONSall!JP8</f>
        <v>3.0589561248850017</v>
      </c>
      <c r="JO8" s="43">
        <f>+CONSall!JQ8</f>
        <v>0.14980687582700003</v>
      </c>
      <c r="JP8" s="43">
        <f>+CONSall!JR8</f>
        <v>3.9455249999999997E-2</v>
      </c>
      <c r="JQ8" s="43">
        <f>+CONSall!JS8</f>
        <v>0.17772001919699978</v>
      </c>
      <c r="JR8" s="43">
        <f>+CONSall!JT8</f>
        <v>0.10606060797399994</v>
      </c>
      <c r="JS8" s="43">
        <f>+CONSall!JU8</f>
        <v>0.29792968704799933</v>
      </c>
      <c r="JT8" s="43">
        <f>+CONSall!JV8</f>
        <v>0.11175635222999999</v>
      </c>
      <c r="JU8" s="43">
        <f>+CONSall!JW8</f>
        <v>0.15128132567899985</v>
      </c>
      <c r="JV8" s="43">
        <f>+CONSall!JX8</f>
        <v>0.30708222596300078</v>
      </c>
      <c r="JW8" s="43">
        <f>+CONSall!JY8</f>
        <v>1.0190951926520015</v>
      </c>
      <c r="JX8" s="43">
        <f>+CONSall!JZ8</f>
        <v>0.75188362818399979</v>
      </c>
      <c r="JY8" s="43">
        <f>+CONSall!KA8</f>
        <v>6.1310795442999923E-2</v>
      </c>
      <c r="JZ8" s="43">
        <f>+CONSall!KB8</f>
        <v>0.14690016289300004</v>
      </c>
      <c r="KA8" s="43">
        <f>+CONSall!KC8</f>
        <v>0.25488106369000008</v>
      </c>
      <c r="KB8" s="43">
        <f>+CONSall!KD8</f>
        <v>0.38897686401299941</v>
      </c>
      <c r="KC8" s="43">
        <f>+CONSall!KE8</f>
        <v>0.14406406103900005</v>
      </c>
      <c r="KD8" s="43">
        <f>+CONSall!KF8</f>
        <v>2.0587669321000014E-2</v>
      </c>
      <c r="KE8" s="43">
        <f>+CONSall!KG8</f>
        <v>2.867520681E-3</v>
      </c>
      <c r="KF8" s="43">
        <f>+CONSall!KH8</f>
        <v>6.0836272313999962E-2</v>
      </c>
      <c r="KG8" s="43">
        <f>+CONSall!KI8</f>
        <v>3.3440545464000007E-2</v>
      </c>
      <c r="KH8" s="43">
        <f>+CONSall!KJ8</f>
        <v>2.8446445767000016E-2</v>
      </c>
      <c r="KI8" s="43">
        <f>+CONSall!KK8</f>
        <v>2.4946290097000001E-2</v>
      </c>
      <c r="KJ8" s="43">
        <f>+CONSall!KL8</f>
        <v>3.1319672752999995E-2</v>
      </c>
      <c r="KK8" s="43">
        <f>+CONSall!KM8</f>
        <v>1.1704130642999997E-2</v>
      </c>
      <c r="KL8" s="43">
        <f>+CONSall!KN8</f>
        <v>4.713407969999999E-4</v>
      </c>
      <c r="KM8" s="43">
        <f>+CONSall!KO8</f>
        <v>1.1497818578E-2</v>
      </c>
      <c r="KN8" s="43">
        <f>+CONSall!KP8</f>
        <v>1.8208961933999998E-2</v>
      </c>
      <c r="KO8" s="43">
        <f>+CONSall!KQ8</f>
        <v>8.9394580099999999E-3</v>
      </c>
      <c r="KP8" s="43">
        <f>+CONSall!KR8</f>
        <v>1.6881070120999986E-2</v>
      </c>
      <c r="KQ8" s="43">
        <f>+CONSall!KS8</f>
        <v>5.5956359860000011E-3</v>
      </c>
      <c r="KR8" s="43">
        <f>+CONSall!KT8</f>
        <v>3.2447865740999962E-2</v>
      </c>
      <c r="KS8" s="43">
        <f>+CONSall!KU8</f>
        <v>5.4236720800000002E-4</v>
      </c>
      <c r="KT8" s="43">
        <f>+CONSall!KV8</f>
        <v>2.0472290359999985E-2</v>
      </c>
      <c r="KU8" s="43">
        <f>+CONSall!KW8</f>
        <v>3.790533827199994E-2</v>
      </c>
      <c r="KV8" s="43">
        <f>+CONSall!KX8</f>
        <v>0.32291507956999976</v>
      </c>
      <c r="KW8" s="43">
        <f>+CONSall!KY8</f>
        <v>9.9204220210999908E-2</v>
      </c>
      <c r="KX8" s="43">
        <f>+CONSall!KZ8</f>
        <v>3.8826743791999997E-2</v>
      </c>
      <c r="KY8" s="43">
        <f>+CONSall!LA8</f>
        <v>9.3761795050000037E-3</v>
      </c>
      <c r="KZ8" s="43">
        <f>+CONSall!LB8</f>
        <v>0.55669380092100029</v>
      </c>
      <c r="LA8" s="43">
        <f>+CONSall!LC8</f>
        <v>1.2713349735000001E-2</v>
      </c>
      <c r="LB8" s="43">
        <f>+CONSall!LD8</f>
        <v>7.0598390107000086E-2</v>
      </c>
      <c r="LC8" s="43">
        <f>+CONSall!LE8</f>
        <v>0.10172489584899989</v>
      </c>
      <c r="LD8" s="43">
        <f>+CONSall!LF8</f>
        <v>0.14412992819099993</v>
      </c>
      <c r="LE8" s="43">
        <f>+CONSall!LG8</f>
        <v>1.7430276672000002E-2</v>
      </c>
      <c r="LF8" s="43">
        <f>+CONSall!LH8</f>
        <v>2.074888225000001E-2</v>
      </c>
      <c r="LG8" s="43">
        <f>+CONSall!LI8</f>
        <v>4.2812197149999986E-3</v>
      </c>
      <c r="LH8" s="43">
        <f>+CONSall!LJ8</f>
        <v>0.16819243517600002</v>
      </c>
      <c r="LI8" s="43">
        <f>+CONSall!LK8</f>
        <v>0.12399640657499994</v>
      </c>
      <c r="LJ8" s="43">
        <f>+CONSall!LL8</f>
        <v>7.1855133500000005E-3</v>
      </c>
      <c r="LK8" s="43">
        <f>+CONSall!LM8</f>
        <v>8.4508198280000002E-3</v>
      </c>
      <c r="LL8" s="43">
        <f>+CONSall!LN8</f>
        <v>1.2172464000000001E-5</v>
      </c>
      <c r="LM8" s="43">
        <f>+CONSall!LO8</f>
        <v>8.2006986378999877E-2</v>
      </c>
      <c r="LN8" s="43">
        <f>+CONSall!LP8</f>
        <v>1.0144804308780013</v>
      </c>
      <c r="LO8" s="43">
        <f>+CONSall!LQ8</f>
        <v>0.14504895059599976</v>
      </c>
      <c r="LP8" s="43">
        <f>+CONSall!LR8</f>
        <v>0.1219782674469999</v>
      </c>
      <c r="LQ8" s="43">
        <f>+CONSall!LS8</f>
        <v>6.4627288906000044E-2</v>
      </c>
      <c r="LR8" s="43">
        <f>+CONSall!LT8</f>
        <v>0.21798233186200008</v>
      </c>
      <c r="LS8" s="43">
        <f>+CONSall!LU8</f>
        <v>2.4803237169E-2</v>
      </c>
      <c r="LT8" s="43">
        <f>+CONSall!LV8</f>
        <v>1.2304850482999995E-2</v>
      </c>
      <c r="LU8" s="43">
        <f>+CONSall!LW8</f>
        <v>4.0688282810000045E-2</v>
      </c>
      <c r="LV8" s="43">
        <f>+CONSall!LX8</f>
        <v>8.2796272309999981E-3</v>
      </c>
      <c r="LW8" s="43">
        <f>+CONSall!LY8</f>
        <v>6.1411754710000085E-3</v>
      </c>
      <c r="LX8" s="43">
        <f>+CONSall!LZ8</f>
        <v>7.2792884710000012E-3</v>
      </c>
      <c r="LY8" s="43">
        <f>+CONSall!MA8</f>
        <v>0.79867715341000034</v>
      </c>
      <c r="LZ8" s="43">
        <f>+CONSall!MB8</f>
        <v>5.1604490790000002E-3</v>
      </c>
      <c r="MA8" s="43">
        <f>+CONSall!MC8</f>
        <v>4.8418964105000024E-2</v>
      </c>
      <c r="MB8" s="43">
        <f>+CONSall!MD8</f>
        <v>1.0176796126999997E-2</v>
      </c>
      <c r="MC8" s="43">
        <f>+CONSall!ME8</f>
        <v>1.3454429700000001E-4</v>
      </c>
      <c r="MD8" s="43">
        <f>+CONSall!MF8</f>
        <v>5.3043129310999998E-2</v>
      </c>
      <c r="ME8" s="43">
        <f>+CONSall!MG8</f>
        <v>9.3437212030000067E-3</v>
      </c>
      <c r="MF8" s="43">
        <f>+CONSall!MH8</f>
        <v>2.5834207000000001E-3</v>
      </c>
      <c r="MG8" s="43">
        <f>+CONSall!MI8</f>
        <v>7.7246957889999992E-3</v>
      </c>
      <c r="MH8" s="43">
        <f>+CONSall!MJ8</f>
        <v>4.6940397699999991E-4</v>
      </c>
      <c r="MI8" s="43">
        <f>+CONSall!MK8</f>
        <v>3.2867770199999994E-4</v>
      </c>
      <c r="MJ8" s="43">
        <f>+CONSall!ML8</f>
        <v>1.2774382779999996E-3</v>
      </c>
      <c r="MK8" s="43">
        <f>+CONSall!MM8</f>
        <v>4.942865283899997E-2</v>
      </c>
      <c r="ML8" s="43">
        <f>+CONSall!MN8</f>
        <v>1.4230579186000012E-2</v>
      </c>
      <c r="MM8" s="43">
        <f>+CONSall!MO8</f>
        <v>8.657838623399991E-2</v>
      </c>
      <c r="MN8" s="43">
        <f>+CONSall!MP8</f>
        <v>5.8183621635999973E-2</v>
      </c>
      <c r="MO8" s="43">
        <f>+CONSall!MQ8</f>
        <v>1.0853308297000005E-2</v>
      </c>
      <c r="MP8" s="43">
        <f>+CONSall!MR8</f>
        <v>5.641328951800003E-2</v>
      </c>
      <c r="MQ8" s="43">
        <f>+CONSall!MS8</f>
        <v>3.5854135325000036E-2</v>
      </c>
      <c r="MR8" s="43">
        <f>+CONSall!MT8</f>
        <v>4.2298457899999989E-3</v>
      </c>
      <c r="MS8" s="43">
        <f>+CONSall!MU8</f>
        <v>0.27589809749800071</v>
      </c>
      <c r="MT8" s="43">
        <f>+CONSall!MV8</f>
        <v>4.726316857E-3</v>
      </c>
      <c r="MU8" s="43">
        <f>+CONSall!MW8</f>
        <v>0</v>
      </c>
      <c r="MV8" s="43">
        <f>+CONSall!MX8</f>
        <v>9.044668956300006E-2</v>
      </c>
      <c r="MW8" s="43">
        <f>+CONSall!MY8</f>
        <v>0.11854866975299988</v>
      </c>
      <c r="MX8" s="43">
        <f>+CONSall!MZ8</f>
        <v>7.1683115510000044E-3</v>
      </c>
      <c r="MY8" s="43">
        <f>+CONSall!NA8</f>
        <v>3.9353131847000053E-2</v>
      </c>
      <c r="MZ8" s="43">
        <f>+CONSall!NB8</f>
        <v>5.1374658771000017E-2</v>
      </c>
      <c r="NA8" s="43">
        <f>+CONSall!NC8</f>
        <v>8.183284335600001E-2</v>
      </c>
      <c r="NB8" s="43">
        <f>+CONSall!ND8</f>
        <v>1.2689511538999996E-2</v>
      </c>
      <c r="NC8" s="43">
        <f>+CONSall!NE8</f>
        <v>5.9085912819000004E-2</v>
      </c>
      <c r="ND8" s="43">
        <f>+CONSall!NF8</f>
        <v>1.9845555766999992E-2</v>
      </c>
      <c r="NE8" s="43">
        <f>+CONSall!NG8</f>
        <v>0.35640008808700024</v>
      </c>
      <c r="NF8" s="43">
        <f>+CONSall!NH8</f>
        <v>0.31864524636799979</v>
      </c>
      <c r="NG8" s="43">
        <f>+CONSall!NI8</f>
        <v>0.28424632499600017</v>
      </c>
      <c r="NH8" s="43">
        <f>+CONSall!NJ8</f>
        <v>7.2612714290999997E-2</v>
      </c>
      <c r="NI8" s="43">
        <f>+CONSall!NK8</f>
        <v>0.12094237431000002</v>
      </c>
      <c r="NJ8" s="43">
        <f>+CONSall!NL8</f>
        <v>7.1359719980000017E-3</v>
      </c>
      <c r="NK8" s="43">
        <f>+CONSall!NM8</f>
        <v>0.50130177305300017</v>
      </c>
      <c r="NL8" s="43">
        <f>+CONSall!NN8</f>
        <v>0</v>
      </c>
      <c r="NM8" s="43">
        <f>+CONSall!NO8</f>
        <v>2.4076611907999989E-2</v>
      </c>
      <c r="NN8" s="43">
        <f>+CONSall!NP8</f>
        <v>1.7210647352000008E-2</v>
      </c>
      <c r="NO8" s="43">
        <f>+CONSall!NQ8</f>
        <v>3.8761640800999975E-2</v>
      </c>
      <c r="NP8" s="43">
        <f>+CONSall!NR8</f>
        <v>1.8970618314999996E-2</v>
      </c>
      <c r="NQ8" s="43">
        <f>+CONSall!NS8</f>
        <v>3.5633303709999998E-3</v>
      </c>
      <c r="NR8" s="43">
        <f>+CONSall!NT8</f>
        <v>7.5508250065000004E-2</v>
      </c>
      <c r="NS8" s="43">
        <f>+CONSall!NU8</f>
        <v>8.9469708781000079E-2</v>
      </c>
      <c r="NT8" s="43">
        <f>+CONSall!NV8</f>
        <v>0.21855487533299978</v>
      </c>
      <c r="NU8" s="43">
        <f>+CONSall!NW8</f>
        <v>6.1150742699999979E-3</v>
      </c>
      <c r="NV8" s="43">
        <f>+CONSall!NX8</f>
        <v>5.7896895518000001E-2</v>
      </c>
      <c r="NW8" s="43">
        <f>+CONSall!NY8</f>
        <v>5.1635169201999995E-2</v>
      </c>
    </row>
    <row r="9" spans="1:387">
      <c r="A9" s="43" t="str">
        <f>+CONSall!C9</f>
        <v>D8</v>
      </c>
      <c r="B9" s="43">
        <f>+CONSall!D9</f>
        <v>0</v>
      </c>
      <c r="C9" s="43">
        <f>+CONSall!E9</f>
        <v>0</v>
      </c>
      <c r="D9" s="43">
        <f>+CONSall!F9</f>
        <v>0</v>
      </c>
      <c r="E9" s="43">
        <f>+CONSall!G9</f>
        <v>0</v>
      </c>
      <c r="F9" s="43">
        <f>+CONSall!H9</f>
        <v>0</v>
      </c>
      <c r="G9" s="43">
        <f>+CONSall!I9</f>
        <v>0</v>
      </c>
      <c r="H9" s="43">
        <f>+CONSall!J9</f>
        <v>0</v>
      </c>
      <c r="I9" s="43">
        <f>+CONSall!K9</f>
        <v>0</v>
      </c>
      <c r="J9" s="43">
        <f>+CONSall!L9</f>
        <v>0</v>
      </c>
      <c r="K9" s="43">
        <f>+CONSall!M9</f>
        <v>0</v>
      </c>
      <c r="L9" s="43">
        <f>+CONSall!N9</f>
        <v>0</v>
      </c>
      <c r="M9" s="43">
        <f>+CONSall!O9</f>
        <v>0</v>
      </c>
      <c r="N9" s="43">
        <f>+CONSall!P9</f>
        <v>0</v>
      </c>
      <c r="O9" s="43">
        <f>+CONSall!Q9</f>
        <v>0</v>
      </c>
      <c r="P9" s="43">
        <f>+CONSall!R9</f>
        <v>0</v>
      </c>
      <c r="Q9" s="43">
        <f>+CONSall!S9</f>
        <v>0</v>
      </c>
      <c r="R9" s="43">
        <f>+CONSall!T9</f>
        <v>0</v>
      </c>
      <c r="S9" s="43">
        <f>+CONSall!U9</f>
        <v>33.394110658569041</v>
      </c>
      <c r="T9" s="43">
        <f>+CONSall!V9</f>
        <v>6.8936108868759964</v>
      </c>
      <c r="U9" s="43">
        <f>+CONSall!W9</f>
        <v>1.049018967863002</v>
      </c>
      <c r="V9" s="43">
        <f>+CONSall!X9</f>
        <v>1.658099271755999</v>
      </c>
      <c r="W9" s="43">
        <f>+CONSall!Y9</f>
        <v>10.721638978428993</v>
      </c>
      <c r="X9" s="43">
        <f>+CONSall!Z9</f>
        <v>1.5151750303510048</v>
      </c>
      <c r="Y9" s="43">
        <f>+CONSall!AA9</f>
        <v>1.3161388587339984</v>
      </c>
      <c r="Z9" s="43">
        <f>+CONSall!AB9</f>
        <v>2.9939546553199943</v>
      </c>
      <c r="AA9" s="43">
        <f>+CONSall!AC9</f>
        <v>1.4510798415979982</v>
      </c>
      <c r="AB9" s="43">
        <f>+CONSall!AD9</f>
        <v>1.7078838868079986</v>
      </c>
      <c r="AC9" s="43">
        <f>+CONSall!AE9</f>
        <v>0.35209324651899981</v>
      </c>
      <c r="AD9" s="43">
        <f>+CONSall!AF9</f>
        <v>1.7819179172970021</v>
      </c>
      <c r="AE9" s="43">
        <f>+CONSall!AG9</f>
        <v>6.3536233660339798</v>
      </c>
      <c r="AF9" s="43">
        <f>+CONSall!AH9</f>
        <v>1.9535054331650001</v>
      </c>
      <c r="AG9" s="43">
        <f>+CONSall!AI9</f>
        <v>0.53866472164399948</v>
      </c>
      <c r="AH9" s="43">
        <f>+CONSall!AJ9</f>
        <v>0.33925165851899886</v>
      </c>
      <c r="AI9" s="43">
        <f>+CONSall!AK9</f>
        <v>0.70976605393200032</v>
      </c>
      <c r="AJ9" s="43">
        <f>+CONSall!AL9</f>
        <v>0</v>
      </c>
      <c r="AK9" s="43">
        <f>+CONSall!AM9</f>
        <v>1.1850265688509978</v>
      </c>
      <c r="AL9" s="43">
        <f>+CONSall!AN9</f>
        <v>0.47307472553600149</v>
      </c>
      <c r="AM9" s="43">
        <f>+CONSall!AO9</f>
        <v>0.96679577179000054</v>
      </c>
      <c r="AN9" s="43">
        <f>+CONSall!AP9</f>
        <v>5.366732544879981</v>
      </c>
      <c r="AO9" s="43">
        <f>+CONSall!AQ9</f>
        <v>0.39018196436100028</v>
      </c>
      <c r="AP9" s="43">
        <f>+CONSall!AR9</f>
        <v>0.98885448471699744</v>
      </c>
      <c r="AQ9" s="43">
        <f>+CONSall!AS9</f>
        <v>2.784494182173999</v>
      </c>
      <c r="AR9" s="43">
        <f>+CONSall!AT9</f>
        <v>0.3059887130950002</v>
      </c>
      <c r="AS9" s="43">
        <f>+CONSall!AU9</f>
        <v>0.12288282391000009</v>
      </c>
      <c r="AT9" s="43">
        <f>+CONSall!AV9</f>
        <v>0.2374961067329999</v>
      </c>
      <c r="AU9" s="43">
        <f>+CONSall!AW9</f>
        <v>8.5080808432999921E-2</v>
      </c>
      <c r="AV9" s="43">
        <f>+CONSall!AX9</f>
        <v>7.445842319599999E-2</v>
      </c>
      <c r="AW9" s="43">
        <f>+CONSall!AY9</f>
        <v>0.68927511556300058</v>
      </c>
      <c r="AX9" s="43">
        <f>+CONSall!AZ9</f>
        <v>0.69072117187799931</v>
      </c>
      <c r="AY9" s="43">
        <f>+CONSall!BA9</f>
        <v>0.53928356661599963</v>
      </c>
      <c r="AZ9" s="43">
        <f>+CONSall!BB9</f>
        <v>8.6137830260000048E-2</v>
      </c>
      <c r="BA9" s="43">
        <f>+CONSall!BC9</f>
        <v>0.65827699413799945</v>
      </c>
      <c r="BB9" s="43">
        <f>+CONSall!BD9</f>
        <v>1.9120249596470023</v>
      </c>
      <c r="BC9" s="43">
        <f>+CONSall!BE9</f>
        <v>0.42365352342300067</v>
      </c>
      <c r="BD9" s="43">
        <f>+CONSall!BF9</f>
        <v>1.1787710407000019E-2</v>
      </c>
      <c r="BE9" s="43">
        <f>+CONSall!BG9</f>
        <v>2.271880933599997E-2</v>
      </c>
      <c r="BF9" s="43">
        <f>+CONSall!BH9</f>
        <v>1.4165742150959981</v>
      </c>
      <c r="BG9" s="43">
        <f>+CONSall!BI9</f>
        <v>0.20494371298600003</v>
      </c>
      <c r="BH9" s="43">
        <f>+CONSall!BJ9</f>
        <v>8.865082230999995E-3</v>
      </c>
      <c r="BI9" s="43">
        <f>+CONSall!BK9</f>
        <v>0.32398080294699994</v>
      </c>
      <c r="BJ9" s="43">
        <f>+CONSall!BL9</f>
        <v>0.44577175005100012</v>
      </c>
      <c r="BK9" s="43">
        <f>+CONSall!BM9</f>
        <v>0.32589497861199945</v>
      </c>
      <c r="BL9" s="43">
        <f>+CONSall!BN9</f>
        <v>0.39841021128200033</v>
      </c>
      <c r="BM9" s="43">
        <f>+CONSall!BO9</f>
        <v>7.9616033395000035E-2</v>
      </c>
      <c r="BN9" s="43">
        <f>+CONSall!BP9</f>
        <v>0.12786663728899997</v>
      </c>
      <c r="BO9" s="43">
        <f>+CONSall!BQ9</f>
        <v>1.6091109610000008E-2</v>
      </c>
      <c r="BP9" s="43">
        <f>+CONSall!BR9</f>
        <v>7.7112047103000028E-2</v>
      </c>
      <c r="BQ9" s="43">
        <f>+CONSall!BS9</f>
        <v>5.1407351120999964E-2</v>
      </c>
      <c r="BR9" s="43">
        <f>+CONSall!BT9</f>
        <v>1.6722399620040018</v>
      </c>
      <c r="BS9" s="43">
        <f>+CONSall!BU9</f>
        <v>1.0496776645800019</v>
      </c>
      <c r="BT9" s="43">
        <f>+CONSall!BV9</f>
        <v>0.10965951431500004</v>
      </c>
      <c r="BU9" s="43">
        <f>+CONSall!BW9</f>
        <v>1.6948750453329999</v>
      </c>
      <c r="BV9" s="43">
        <f>+CONSall!BX9</f>
        <v>0.29235724678100028</v>
      </c>
      <c r="BW9" s="43">
        <f>+CONSall!BY9</f>
        <v>1.1195110341269989</v>
      </c>
      <c r="BX9" s="43">
        <f>+CONSall!BZ9</f>
        <v>0.35774182995300086</v>
      </c>
      <c r="BY9" s="43">
        <f>+CONSall!CA9</f>
        <v>0.47563277605999876</v>
      </c>
      <c r="BZ9" s="43">
        <f>+CONSall!CB9</f>
        <v>0.77470118540099908</v>
      </c>
      <c r="CA9" s="43">
        <f>+CONSall!CC9</f>
        <v>0.40840400030699919</v>
      </c>
      <c r="CB9" s="43">
        <f>+CONSall!CD9</f>
        <v>0.18072558877200048</v>
      </c>
      <c r="CC9" s="43">
        <f>+CONSall!CE9</f>
        <v>0.89550554872900034</v>
      </c>
      <c r="CD9" s="43">
        <f>+CONSall!CF9</f>
        <v>0.1912435910149998</v>
      </c>
      <c r="CE9" s="43">
        <f>+CONSall!CG9</f>
        <v>0</v>
      </c>
      <c r="CF9" s="43">
        <f>+CONSall!CH9</f>
        <v>0.34742452564900028</v>
      </c>
      <c r="CG9" s="43">
        <f>+CONSall!CI9</f>
        <v>0.15703197170299979</v>
      </c>
      <c r="CH9" s="43">
        <f>+CONSall!CJ9</f>
        <v>2.3806936679999998E-2</v>
      </c>
      <c r="CI9" s="43">
        <f>+CONSall!CK9</f>
        <v>0.66281904371399836</v>
      </c>
      <c r="CJ9" s="43">
        <f>+CONSall!CL9</f>
        <v>5.944268530200001E-2</v>
      </c>
      <c r="CK9" s="43">
        <f>+CONSall!CM9</f>
        <v>0.16173185750099991</v>
      </c>
      <c r="CL9" s="43">
        <f>+CONSall!CN9</f>
        <v>9.9779697686000118E-2</v>
      </c>
      <c r="CM9" s="43">
        <f>+CONSall!CO9</f>
        <v>0.1155085354280002</v>
      </c>
      <c r="CN9" s="43">
        <f>+CONSall!CP9</f>
        <v>0.12396720443700007</v>
      </c>
      <c r="CO9" s="43">
        <f>+CONSall!CQ9</f>
        <v>0.70976605393200032</v>
      </c>
      <c r="CP9" s="43">
        <f>+CONSall!CR9</f>
        <v>0</v>
      </c>
      <c r="CQ9" s="43">
        <f>+CONSall!CS9</f>
        <v>2.9814104070000009E-3</v>
      </c>
      <c r="CR9" s="43">
        <f>+CONSall!CT9</f>
        <v>1.1428976367780008</v>
      </c>
      <c r="CS9" s="43">
        <f>+CONSall!CU9</f>
        <v>2.7420057986000036E-2</v>
      </c>
      <c r="CT9" s="43">
        <f>+CONSall!CV9</f>
        <v>1.1727757996999998E-2</v>
      </c>
      <c r="CU9" s="43">
        <f>+CONSall!CW9</f>
        <v>0.46773741667400187</v>
      </c>
      <c r="CV9" s="43">
        <f>+CONSall!CX9</f>
        <v>5.3377032209999953E-3</v>
      </c>
      <c r="CW9" s="43">
        <f>+CONSall!CY9</f>
        <v>0.94741434339300046</v>
      </c>
      <c r="CX9" s="43">
        <f>+CONSall!CZ9</f>
        <v>1.9360965695999998E-2</v>
      </c>
      <c r="CY9" s="43">
        <f>+CONSall!DA9</f>
        <v>3.9097331254260013</v>
      </c>
      <c r="CZ9" s="43">
        <f>+CONSall!DB9</f>
        <v>0.40254836245399978</v>
      </c>
      <c r="DA9" s="43">
        <f>+CONSall!DC9</f>
        <v>0.206988998427</v>
      </c>
      <c r="DB9" s="43">
        <f>+CONSall!DD9</f>
        <v>0.18319389308300016</v>
      </c>
      <c r="DC9" s="43">
        <f>+CONSall!DE9</f>
        <v>0.31577757732700013</v>
      </c>
      <c r="DD9" s="43">
        <f>+CONSall!DF9</f>
        <v>0.18392332504399986</v>
      </c>
      <c r="DE9" s="43">
        <f>+CONSall!DG9</f>
        <v>0.15016566455200031</v>
      </c>
      <c r="DF9" s="43">
        <f>+CONSall!DH9</f>
        <v>0.33899003062600008</v>
      </c>
      <c r="DG9" s="43">
        <f>+CONSall!DI9</f>
        <v>1.0899629442069998</v>
      </c>
      <c r="DH9" s="43">
        <f>+CONSall!DJ9</f>
        <v>0.73976761405600056</v>
      </c>
      <c r="DI9" s="43">
        <f>+CONSall!DK9</f>
        <v>0.32813823185600016</v>
      </c>
      <c r="DJ9" s="43">
        <f>+CONSall!DL9</f>
        <v>0.24934814080399986</v>
      </c>
      <c r="DK9" s="43">
        <f>+CONSall!DM9</f>
        <v>0.37727979290999952</v>
      </c>
      <c r="DL9" s="43">
        <f>+CONSall!DN9</f>
        <v>0.27235642434900037</v>
      </c>
      <c r="DM9" s="43">
        <f>+CONSall!DO9</f>
        <v>2.5667473031000008E-2</v>
      </c>
      <c r="DN9" s="43">
        <f>+CONSall!DP9</f>
        <v>7.9653854699999992E-3</v>
      </c>
      <c r="DO9" s="43">
        <f>+CONSall!DQ9</f>
        <v>0.12288282391000009</v>
      </c>
      <c r="DP9" s="43">
        <f>+CONSall!DR9</f>
        <v>0.19953360533099976</v>
      </c>
      <c r="DQ9" s="43">
        <f>+CONSall!DS9</f>
        <v>2.7198350021999981E-2</v>
      </c>
      <c r="DR9" s="43">
        <f>+CONSall!DT9</f>
        <v>1.0764496221000003E-2</v>
      </c>
      <c r="DS9" s="43">
        <f>+CONSall!DU9</f>
        <v>8.5080808432999921E-2</v>
      </c>
      <c r="DT9" s="43">
        <f>+CONSall!DV9</f>
        <v>2.0259758039000004E-2</v>
      </c>
      <c r="DU9" s="43">
        <f>+CONSall!DW9</f>
        <v>5.4198565537999926E-2</v>
      </c>
      <c r="DV9" s="43">
        <f>+CONSall!DX9</f>
        <v>0.54141882615099879</v>
      </c>
      <c r="DW9" s="43">
        <f>+CONSall!DY9</f>
        <v>0.14785624925399998</v>
      </c>
      <c r="DX9" s="43">
        <f>+CONSall!DZ9</f>
        <v>0.58314549780199865</v>
      </c>
      <c r="DY9" s="43">
        <f>+CONSall!EA9</f>
        <v>1.6477525326000012E-2</v>
      </c>
      <c r="DZ9" s="43">
        <f>+CONSall!EB9</f>
        <v>9.1098118820000074E-2</v>
      </c>
      <c r="EA9" s="43">
        <f>+CONSall!EC9</f>
        <v>0.18365742850099998</v>
      </c>
      <c r="EB9" s="43">
        <f>+CONSall!ED9</f>
        <v>0.27656790208300003</v>
      </c>
      <c r="EC9" s="43">
        <f>+CONSall!EE9</f>
        <v>7.9058862494000029E-2</v>
      </c>
      <c r="ED9" s="43">
        <f>+CONSall!EF9</f>
        <v>0.61981384976199971</v>
      </c>
      <c r="EE9" s="43">
        <f>+CONSall!EG9</f>
        <v>2.5040821817999999E-2</v>
      </c>
      <c r="EF9" s="43">
        <f>+CONSall!EH9</f>
        <v>1.3422441500000003E-2</v>
      </c>
      <c r="EG9" s="43">
        <f>+CONSall!EI9</f>
        <v>0</v>
      </c>
      <c r="EH9" s="43">
        <f>+CONSall!EJ9</f>
        <v>0.13582928201899991</v>
      </c>
      <c r="EI9" s="43">
        <f>+CONSall!EK9</f>
        <v>1.4093978542160048</v>
      </c>
      <c r="EJ9" s="43">
        <f>+CONSall!EL9</f>
        <v>0.21121594775400002</v>
      </c>
      <c r="EK9" s="43">
        <f>+CONSall!EM9</f>
        <v>0.15558766633500004</v>
      </c>
      <c r="EL9" s="43">
        <f>+CONSall!EN9</f>
        <v>7.7488570062999987E-2</v>
      </c>
      <c r="EM9" s="43">
        <f>+CONSall!EO9</f>
        <v>0.26996508161099986</v>
      </c>
      <c r="EN9" s="43">
        <f>+CONSall!EP9</f>
        <v>1.5919147460000001E-2</v>
      </c>
      <c r="EO9" s="43">
        <f>+CONSall!EQ9</f>
        <v>1.5816014206000005E-2</v>
      </c>
      <c r="EP9" s="43">
        <f>+CONSall!ER9</f>
        <v>3.8642174640000033E-2</v>
      </c>
      <c r="EQ9" s="43">
        <f>+CONSall!ES9</f>
        <v>5.8145822550000016E-3</v>
      </c>
      <c r="ER9" s="43">
        <f>+CONSall!ET9</f>
        <v>1.0125403907000024E-2</v>
      </c>
      <c r="ES9" s="43">
        <f>+CONSall!EU9</f>
        <v>1.5877657335999992E-2</v>
      </c>
      <c r="ET9" s="43">
        <f>+CONSall!EV9</f>
        <v>1.1147212983959998</v>
      </c>
      <c r="EU9" s="43">
        <f>+CONSall!EW9</f>
        <v>0.10186156943699987</v>
      </c>
      <c r="EV9" s="43">
        <f>+CONSall!EX9</f>
        <v>1.7027321004000003E-2</v>
      </c>
      <c r="EW9" s="43">
        <f>+CONSall!EY9</f>
        <v>6.7470361941999943E-2</v>
      </c>
      <c r="EX9" s="43">
        <f>+CONSall!EZ9</f>
        <v>1.4623026307000006E-2</v>
      </c>
      <c r="EY9" s="43">
        <f>+CONSall!FA9</f>
        <v>3.9609244609999997E-3</v>
      </c>
      <c r="EZ9" s="43">
        <f>+CONSall!FB9</f>
        <v>3.9372089349999986E-3</v>
      </c>
      <c r="FA9" s="43">
        <f>+CONSall!FC9</f>
        <v>4.3662903740000003E-3</v>
      </c>
      <c r="FB9" s="43">
        <f>+CONSall!FD9</f>
        <v>5.6158086400000002E-4</v>
      </c>
      <c r="FC9" s="43">
        <f>+CONSall!FE9</f>
        <v>7.6399206873999953E-2</v>
      </c>
      <c r="FD9" s="43">
        <f>+CONSall!FF9</f>
        <v>3.2844753140000071E-2</v>
      </c>
      <c r="FE9" s="43">
        <f>+CONSall!FG9</f>
        <v>0.10755714844599994</v>
      </c>
      <c r="FF9" s="43">
        <f>+CONSall!FH9</f>
        <v>8.8801513569999949E-2</v>
      </c>
      <c r="FG9" s="43">
        <f>+CONSall!FI9</f>
        <v>1.8378118028999992E-2</v>
      </c>
      <c r="FH9" s="43">
        <f>+CONSall!FJ9</f>
        <v>0.10402565096999998</v>
      </c>
      <c r="FI9" s="43">
        <f>+CONSall!FK9</f>
        <v>0.34174589917299991</v>
      </c>
      <c r="FJ9" s="43">
        <f>+CONSall!FL9</f>
        <v>0</v>
      </c>
      <c r="FK9" s="43">
        <f>+CONSall!FM9</f>
        <v>0.12332904700499996</v>
      </c>
      <c r="FL9" s="43">
        <f>+CONSall!FN9</f>
        <v>0.14622704688900029</v>
      </c>
      <c r="FM9" s="43">
        <f>+CONSall!FO9</f>
        <v>8.864653557000007E-3</v>
      </c>
      <c r="FN9" s="43">
        <f>+CONSall!FP9</f>
        <v>4.7490985861999929E-2</v>
      </c>
      <c r="FO9" s="43">
        <f>+CONSall!FQ9</f>
        <v>7.3157387094999971E-2</v>
      </c>
      <c r="FP9" s="43">
        <f>+CONSall!FR9</f>
        <v>0.12399745528899998</v>
      </c>
      <c r="FQ9" s="43">
        <f>+CONSall!FS9</f>
        <v>1.5576181710000006E-2</v>
      </c>
      <c r="FR9" s="43">
        <f>+CONSall!FT9</f>
        <v>5.1106558203000009E-2</v>
      </c>
      <c r="FS9" s="43">
        <f>+CONSall!FU9</f>
        <v>4.0756063520999981E-2</v>
      </c>
      <c r="FT9" s="43">
        <f>+CONSall!FV9</f>
        <v>1.241487143614004</v>
      </c>
      <c r="FU9" s="43">
        <f>+CONSall!FW9</f>
        <v>5.2857860599000141E-2</v>
      </c>
      <c r="FV9" s="43">
        <f>+CONSall!FX9</f>
        <v>0.40130707463299947</v>
      </c>
      <c r="FW9" s="43">
        <f>+CONSall!FY9</f>
        <v>0.66113462101399956</v>
      </c>
      <c r="FX9" s="43">
        <f>+CONSall!FZ9</f>
        <v>0.10121831439600022</v>
      </c>
      <c r="FY9" s="43">
        <f>+CONSall!GA9</f>
        <v>0.11668668423300005</v>
      </c>
      <c r="FZ9" s="43">
        <f>+CONSall!GB9</f>
        <v>1.4352031446999992E-2</v>
      </c>
      <c r="GA9" s="43">
        <f>+CONSall!GC9</f>
        <v>0.1034320908059999</v>
      </c>
      <c r="GB9" s="43">
        <f>+CONSall!GD9</f>
        <v>0.10965951431500004</v>
      </c>
      <c r="GC9" s="43">
        <f>+CONSall!GE9</f>
        <v>0.34061230887900018</v>
      </c>
      <c r="GD9" s="43">
        <f>+CONSall!GF9</f>
        <v>0.36793574119400019</v>
      </c>
      <c r="GE9" s="43">
        <f>+CONSall!GG9</f>
        <v>8.7210266760999952E-2</v>
      </c>
      <c r="GF9" s="43">
        <f>+CONSall!GH9</f>
        <v>0.37508621711200019</v>
      </c>
      <c r="GG9" s="43">
        <f>+CONSall!GI9</f>
        <v>0.45068857196000134</v>
      </c>
      <c r="GH9" s="43">
        <f>+CONSall!GJ9</f>
        <v>5.9779002491000065E-2</v>
      </c>
      <c r="GI9" s="43">
        <f>+CONSall!GK9</f>
        <v>1.3564641651000003E-2</v>
      </c>
      <c r="GJ9" s="43">
        <f>+CONSall!GL9</f>
        <v>0.19839656132900002</v>
      </c>
      <c r="GK9" s="43">
        <f>+CONSall!GM9</f>
        <v>3.0100683669000011E-2</v>
      </c>
      <c r="GL9" s="43">
        <f>+CONSall!GN9</f>
        <v>1.0906732007999995E-2</v>
      </c>
      <c r="GM9" s="43">
        <f>+CONSall!GO9</f>
        <v>5.2955817970999901E-2</v>
      </c>
      <c r="GN9" s="43">
        <f>+CONSall!GP9</f>
        <v>0.19657010576199985</v>
      </c>
      <c r="GO9" s="43">
        <f>+CONSall!GQ9</f>
        <v>9.9459318683999931E-2</v>
      </c>
      <c r="GP9" s="43">
        <f>+CONSall!GR9</f>
        <v>5.3878803363999923E-2</v>
      </c>
      <c r="GQ9" s="43">
        <f>+CONSall!GS9</f>
        <v>0.15134026212899979</v>
      </c>
      <c r="GR9" s="43">
        <f>+CONSall!GT9</f>
        <v>0.39253615676999803</v>
      </c>
      <c r="GS9" s="43">
        <f>+CONSall!GU9</f>
        <v>0.11124197037799984</v>
      </c>
      <c r="GT9" s="43">
        <f>+CONSall!GV9</f>
        <v>0.11379465969500008</v>
      </c>
      <c r="GU9" s="43">
        <f>+CONSall!GW9</f>
        <v>3.8270350174000087E-2</v>
      </c>
      <c r="GV9" s="43">
        <f>+CONSall!GX9</f>
        <v>5.4645743527000044E-2</v>
      </c>
      <c r="GW9" s="43">
        <f>+CONSall!GY9</f>
        <v>0.16242764844200014</v>
      </c>
      <c r="GX9" s="43">
        <f>+CONSall!GZ9</f>
        <v>8.7577484847000051E-2</v>
      </c>
      <c r="GY9" s="43">
        <f>+CONSall!HA9</f>
        <v>1.4823570588999985E-2</v>
      </c>
      <c r="GZ9" s="43">
        <f>+CONSall!HB9</f>
        <v>0.11297716836699989</v>
      </c>
      <c r="HA9" s="43">
        <f>+CONSall!HC9</f>
        <v>6.6747913070999906E-2</v>
      </c>
      <c r="HB9" s="43">
        <f>+CONSall!HD9</f>
        <v>8.3315909877000105E-2</v>
      </c>
      <c r="HC9" s="43">
        <f>+CONSall!HE9</f>
        <v>2.2329018622999974E-2</v>
      </c>
      <c r="HD9" s="43">
        <f>+CONSall!HF9</f>
        <v>5.2777830866000019E-2</v>
      </c>
      <c r="HE9" s="43">
        <f>+CONSall!HG9</f>
        <v>3.3251828435000012E-2</v>
      </c>
      <c r="HF9" s="43">
        <f>+CONSall!HH9</f>
        <v>4.587803767300002E-2</v>
      </c>
      <c r="HG9" s="43">
        <f>+CONSall!HI9</f>
        <v>5.5730401945000091E-2</v>
      </c>
      <c r="HH9" s="43">
        <f>+CONSall!HJ9</f>
        <v>2.6279798680000008E-3</v>
      </c>
      <c r="HI9" s="43">
        <f>+CONSall!HK9</f>
        <v>7.7161917323000026E-2</v>
      </c>
      <c r="HJ9" s="43">
        <f>+CONSall!HL9</f>
        <v>4.3308474865999966E-2</v>
      </c>
      <c r="HK9" s="43">
        <f>+CONSall!HM9</f>
        <v>0.24283875580100084</v>
      </c>
      <c r="HL9" s="43">
        <f>+CONSall!HN9</f>
        <v>0.10236512002300024</v>
      </c>
      <c r="HM9" s="43">
        <f>+CONSall!HO9</f>
        <v>6.0595434000999988E-2</v>
      </c>
      <c r="HN9" s="43">
        <f>+CONSall!HP9</f>
        <v>8.7656735726999918E-2</v>
      </c>
      <c r="HO9" s="43">
        <f>+CONSall!HQ9</f>
        <v>0.1201056806359997</v>
      </c>
      <c r="HP9" s="43">
        <f>+CONSall!HR9</f>
        <v>3.5866315162999984E-2</v>
      </c>
      <c r="HQ9" s="43">
        <f>+CONSall!HS9</f>
        <v>5.7088173705000071E-2</v>
      </c>
      <c r="HR9" s="43">
        <f>+CONSall!HT9</f>
        <v>6.1802680875999959E-2</v>
      </c>
      <c r="HS9" s="43">
        <f>+CONSall!HU9</f>
        <v>0.1158293129060002</v>
      </c>
      <c r="HT9" s="43">
        <f>+CONSall!HV9</f>
        <v>9.4653408425000002E-2</v>
      </c>
      <c r="HU9" s="43">
        <f>+CONSall!HW9</f>
        <v>5.0504251033999949E-2</v>
      </c>
      <c r="HV9" s="43">
        <f>+CONSall!HX9</f>
        <v>2.8530924123999903E-2</v>
      </c>
      <c r="HW9" s="43">
        <f>+CONSall!HY9</f>
        <v>6.9546949505000094E-2</v>
      </c>
      <c r="HX9" s="43">
        <f>+CONSall!HZ9</f>
        <v>4.3960089723000119E-2</v>
      </c>
      <c r="HY9" s="43">
        <f>+CONSall!IA9</f>
        <v>5.4592980055999801E-2</v>
      </c>
      <c r="HZ9" s="43">
        <f>+CONSall!IB9</f>
        <v>9.6120820260000017E-3</v>
      </c>
      <c r="IA9" s="43">
        <f>+CONSall!IC9</f>
        <v>0.19433628895200017</v>
      </c>
      <c r="IB9" s="43">
        <f>+CONSall!ID9</f>
        <v>0.14332461936699986</v>
      </c>
      <c r="IC9" s="43">
        <f>+CONSall!IE9</f>
        <v>1.1037687591999999E-2</v>
      </c>
      <c r="ID9" s="43">
        <f>+CONSall!IF9</f>
        <v>3.2811997365000033E-2</v>
      </c>
      <c r="IE9" s="43">
        <f>+CONSall!IG9</f>
        <v>0.69008952276800029</v>
      </c>
      <c r="IF9" s="43">
        <f>+CONSall!IH9</f>
        <v>1.5110803455999997E-2</v>
      </c>
      <c r="IG9" s="43">
        <f>+CONSall!II9</f>
        <v>0</v>
      </c>
      <c r="IH9" s="43">
        <f>+CONSall!IJ9</f>
        <v>9.5639964405E-2</v>
      </c>
      <c r="II9" s="43">
        <f>+CONSall!IK9</f>
        <v>0.14217789822200008</v>
      </c>
      <c r="IJ9" s="43">
        <f>+CONSall!IL9</f>
        <v>0.1041436320130001</v>
      </c>
      <c r="IK9" s="43">
        <f>+CONSall!IM9</f>
        <v>5.2706283890000018E-3</v>
      </c>
      <c r="IL9" s="43">
        <f>+CONSall!IN9</f>
        <v>4.0706390683999942E-2</v>
      </c>
      <c r="IM9" s="43">
        <f>+CONSall!IO9</f>
        <v>0.11632542985999986</v>
      </c>
      <c r="IN9" s="43">
        <f>+CONSall!IP9</f>
        <v>2.3806936679999998E-2</v>
      </c>
      <c r="IO9" s="43">
        <f>+CONSall!IQ9</f>
        <v>7.5607694524000013E-2</v>
      </c>
      <c r="IP9" s="43">
        <f>+CONSall!IR9</f>
        <v>0.15045514695000015</v>
      </c>
      <c r="IQ9" s="43">
        <f>+CONSall!IS9</f>
        <v>0.35918044382299985</v>
      </c>
      <c r="IR9" s="43">
        <f>+CONSall!IT9</f>
        <v>1.0338958857999989E-2</v>
      </c>
      <c r="IS9" s="43">
        <f>+CONSall!IU9</f>
        <v>5.944268530200001E-2</v>
      </c>
      <c r="IT9" s="43">
        <f>+CONSall!IV9</f>
        <v>0.13677434450099984</v>
      </c>
      <c r="IU9" s="43">
        <f>+CONSall!IW9</f>
        <v>9.9779697686000118E-2</v>
      </c>
      <c r="IV9" s="43">
        <f>+CONSall!IX9</f>
        <v>0.10824429549400021</v>
      </c>
      <c r="IW9" s="43">
        <f>+CONSall!IY9</f>
        <v>7.2639776619999978E-3</v>
      </c>
      <c r="IX9" s="43">
        <f>+CONSall!IZ9</f>
        <v>0.12396720443700007</v>
      </c>
      <c r="IY9" s="43">
        <f>+CONSall!JA9</f>
        <v>0.69180054420600012</v>
      </c>
      <c r="IZ9" s="43">
        <f>+CONSall!JB9</f>
        <v>7.9379199899999966E-4</v>
      </c>
      <c r="JA9" s="43">
        <f>+CONSall!JC9</f>
        <v>1.7171446776999996E-2</v>
      </c>
      <c r="JB9" s="43">
        <f>+CONSall!JD9</f>
        <v>2.9814104070000009E-3</v>
      </c>
      <c r="JC9" s="43">
        <f>+CONSall!JE9</f>
        <v>0.43358539370099958</v>
      </c>
      <c r="JD9" s="43">
        <f>+CONSall!JF9</f>
        <v>0.48940656430700008</v>
      </c>
      <c r="JE9" s="43">
        <f>+CONSall!JG9</f>
        <v>0.21723772094999985</v>
      </c>
      <c r="JF9" s="43">
        <f>+CONSall!JH9</f>
        <v>2.7420057986000036E-2</v>
      </c>
      <c r="JG9" s="43">
        <f>+CONSall!JI9</f>
        <v>1.1727757996999998E-2</v>
      </c>
      <c r="JH9" s="43">
        <f>+CONSall!JJ9</f>
        <v>0.17047444185699925</v>
      </c>
      <c r="JI9" s="43">
        <f>+CONSall!JK9</f>
        <v>0.20683204043200035</v>
      </c>
      <c r="JJ9" s="43">
        <f>+CONSall!JL9</f>
        <v>9.0435448600999835E-2</v>
      </c>
      <c r="JK9" s="43">
        <f>+CONSall!JM9</f>
        <v>5.3377032209999953E-3</v>
      </c>
      <c r="JL9" s="43">
        <f>+CONSall!JN9</f>
        <v>0.94741434339300046</v>
      </c>
      <c r="JM9" s="43">
        <f>+CONSall!JO9</f>
        <v>1.9360965695999998E-2</v>
      </c>
      <c r="JN9" s="43">
        <f>+CONSall!JP9</f>
        <v>3.9097331254260013</v>
      </c>
      <c r="JO9" s="43">
        <f>+CONSall!JQ9</f>
        <v>0.23600310085400009</v>
      </c>
      <c r="JP9" s="43">
        <f>+CONSall!JR9</f>
        <v>0.16654526159999999</v>
      </c>
      <c r="JQ9" s="43">
        <f>+CONSall!JS9</f>
        <v>0.206988998427</v>
      </c>
      <c r="JR9" s="43">
        <f>+CONSall!JT9</f>
        <v>0.18319389308300016</v>
      </c>
      <c r="JS9" s="43">
        <f>+CONSall!JU9</f>
        <v>0.31577757732700013</v>
      </c>
      <c r="JT9" s="43">
        <f>+CONSall!JV9</f>
        <v>0.18392332504399986</v>
      </c>
      <c r="JU9" s="43">
        <f>+CONSall!JW9</f>
        <v>0.15016566455200031</v>
      </c>
      <c r="JV9" s="43">
        <f>+CONSall!JX9</f>
        <v>0.33899003062600008</v>
      </c>
      <c r="JW9" s="43">
        <f>+CONSall!JY9</f>
        <v>1.0899629442069998</v>
      </c>
      <c r="JX9" s="43">
        <f>+CONSall!JZ9</f>
        <v>0.67323597425100057</v>
      </c>
      <c r="JY9" s="43">
        <f>+CONSall!KA9</f>
        <v>6.6531508197999953E-2</v>
      </c>
      <c r="JZ9" s="43">
        <f>+CONSall!KB9</f>
        <v>0.32813823185600016</v>
      </c>
      <c r="KA9" s="43">
        <f>+CONSall!KC9</f>
        <v>0.24934814080399986</v>
      </c>
      <c r="KB9" s="43">
        <f>+CONSall!KD9</f>
        <v>0.37727979290999952</v>
      </c>
      <c r="KC9" s="43">
        <f>+CONSall!KE9</f>
        <v>0.27235642434900037</v>
      </c>
      <c r="KD9" s="43">
        <f>+CONSall!KF9</f>
        <v>2.5667473031000008E-2</v>
      </c>
      <c r="KE9" s="43">
        <f>+CONSall!KG9</f>
        <v>7.9653854699999992E-3</v>
      </c>
      <c r="KF9" s="43">
        <f>+CONSall!KH9</f>
        <v>0.12288282391000009</v>
      </c>
      <c r="KG9" s="43">
        <f>+CONSall!KI9</f>
        <v>4.1545817100000007E-2</v>
      </c>
      <c r="KH9" s="43">
        <f>+CONSall!KJ9</f>
        <v>4.6123573059000035E-2</v>
      </c>
      <c r="KI9" s="43">
        <f>+CONSall!KK9</f>
        <v>3.3329598066999998E-2</v>
      </c>
      <c r="KJ9" s="43">
        <f>+CONSall!KL9</f>
        <v>6.0094403642000013E-2</v>
      </c>
      <c r="KK9" s="43">
        <f>+CONSall!KM9</f>
        <v>1.3346272394000011E-2</v>
      </c>
      <c r="KL9" s="43">
        <f>+CONSall!KN9</f>
        <v>2.6431534000000004E-4</v>
      </c>
      <c r="KM9" s="43">
        <f>+CONSall!KO9</f>
        <v>8.1158119739999993E-3</v>
      </c>
      <c r="KN9" s="43">
        <f>+CONSall!KP9</f>
        <v>2.3912910497999984E-2</v>
      </c>
      <c r="KO9" s="43">
        <f>+CONSall!KQ9</f>
        <v>1.0764496221000003E-2</v>
      </c>
      <c r="KP9" s="43">
        <f>+CONSall!KR9</f>
        <v>2.7825052733000059E-2</v>
      </c>
      <c r="KQ9" s="43">
        <f>+CONSall!KS9</f>
        <v>1.4981600140999996E-2</v>
      </c>
      <c r="KR9" s="43">
        <f>+CONSall!KT9</f>
        <v>4.209455487399992E-2</v>
      </c>
      <c r="KS9" s="43">
        <f>+CONSall!KU9</f>
        <v>1.8027630900000001E-4</v>
      </c>
      <c r="KT9" s="43">
        <f>+CONSall!KV9</f>
        <v>2.0259758039000004E-2</v>
      </c>
      <c r="KU9" s="43">
        <f>+CONSall!KW9</f>
        <v>5.4198565537999926E-2</v>
      </c>
      <c r="KV9" s="43">
        <f>+CONSall!KX9</f>
        <v>0.39790872596199894</v>
      </c>
      <c r="KW9" s="43">
        <f>+CONSall!KY9</f>
        <v>0.14351104665400005</v>
      </c>
      <c r="KX9" s="43">
        <f>+CONSall!KZ9</f>
        <v>0.14006265160300002</v>
      </c>
      <c r="KY9" s="43">
        <f>+CONSall!LA9</f>
        <v>7.7935056829999986E-3</v>
      </c>
      <c r="KZ9" s="43">
        <f>+CONSall!LB9</f>
        <v>0.58314549780199865</v>
      </c>
      <c r="LA9" s="43">
        <f>+CONSall!LC9</f>
        <v>1.6477525326000012E-2</v>
      </c>
      <c r="LB9" s="43">
        <f>+CONSall!LD9</f>
        <v>9.1098118820000074E-2</v>
      </c>
      <c r="LC9" s="43">
        <f>+CONSall!LE9</f>
        <v>0.18365742850099998</v>
      </c>
      <c r="LD9" s="43">
        <f>+CONSall!LF9</f>
        <v>0.27656790208300003</v>
      </c>
      <c r="LE9" s="43">
        <f>+CONSall!LG9</f>
        <v>4.869953630200001E-2</v>
      </c>
      <c r="LF9" s="43">
        <f>+CONSall!LH9</f>
        <v>2.4368598124999995E-2</v>
      </c>
      <c r="LG9" s="43">
        <f>+CONSall!LI9</f>
        <v>5.9907130409999976E-3</v>
      </c>
      <c r="LH9" s="43">
        <f>+CONSall!LJ9</f>
        <v>0.36469731846999986</v>
      </c>
      <c r="LI9" s="43">
        <f>+CONSall!LK9</f>
        <v>0.25511652631400006</v>
      </c>
      <c r="LJ9" s="43">
        <f>+CONSall!LL9</f>
        <v>2.5040821817999999E-2</v>
      </c>
      <c r="LK9" s="43">
        <f>+CONSall!LM9</f>
        <v>1.3422441500000003E-2</v>
      </c>
      <c r="LL9" s="43">
        <f>+CONSall!LN9</f>
        <v>0</v>
      </c>
      <c r="LM9" s="43">
        <f>+CONSall!LO9</f>
        <v>0.13582928201899991</v>
      </c>
      <c r="LN9" s="43">
        <f>+CONSall!LP9</f>
        <v>1.4093978542160048</v>
      </c>
      <c r="LO9" s="43">
        <f>+CONSall!LQ9</f>
        <v>0.21121594775400002</v>
      </c>
      <c r="LP9" s="43">
        <f>+CONSall!LR9</f>
        <v>0.15558766633500004</v>
      </c>
      <c r="LQ9" s="43">
        <f>+CONSall!LS9</f>
        <v>7.7488570062999987E-2</v>
      </c>
      <c r="LR9" s="43">
        <f>+CONSall!LT9</f>
        <v>0.26996508161099986</v>
      </c>
      <c r="LS9" s="43">
        <f>+CONSall!LU9</f>
        <v>1.5919147460000001E-2</v>
      </c>
      <c r="LT9" s="43">
        <f>+CONSall!LV9</f>
        <v>1.5816014206000005E-2</v>
      </c>
      <c r="LU9" s="43">
        <f>+CONSall!LW9</f>
        <v>3.8642174640000033E-2</v>
      </c>
      <c r="LV9" s="43">
        <f>+CONSall!LX9</f>
        <v>5.8145822550000016E-3</v>
      </c>
      <c r="LW9" s="43">
        <f>+CONSall!LY9</f>
        <v>1.0125403907000024E-2</v>
      </c>
      <c r="LX9" s="43">
        <f>+CONSall!LZ9</f>
        <v>1.5877657335999992E-2</v>
      </c>
      <c r="LY9" s="43">
        <f>+CONSall!MA9</f>
        <v>1.1147212983959998</v>
      </c>
      <c r="LZ9" s="43">
        <f>+CONSall!MB9</f>
        <v>1.0357686809000018E-2</v>
      </c>
      <c r="MA9" s="43">
        <f>+CONSall!MC9</f>
        <v>9.1503557418000009E-2</v>
      </c>
      <c r="MB9" s="43">
        <f>+CONSall!MD9</f>
        <v>1.6920637795000006E-2</v>
      </c>
      <c r="MC9" s="43">
        <f>+CONSall!ME9</f>
        <v>1.06683209E-4</v>
      </c>
      <c r="MD9" s="43">
        <f>+CONSall!MF9</f>
        <v>6.7470361941999943E-2</v>
      </c>
      <c r="ME9" s="43">
        <f>+CONSall!MG9</f>
        <v>1.4623026307000006E-2</v>
      </c>
      <c r="MF9" s="43">
        <f>+CONSall!MH9</f>
        <v>3.9609244609999997E-3</v>
      </c>
      <c r="MG9" s="43">
        <f>+CONSall!MI9</f>
        <v>3.8559352609999985E-3</v>
      </c>
      <c r="MH9" s="43">
        <f>+CONSall!MJ9</f>
        <v>4.0998618550000011E-3</v>
      </c>
      <c r="MI9" s="43">
        <f>+CONSall!MK9</f>
        <v>2.6642851900000002E-4</v>
      </c>
      <c r="MJ9" s="43">
        <f>+CONSall!ML9</f>
        <v>5.6158086400000002E-4</v>
      </c>
      <c r="MK9" s="43">
        <f>+CONSall!MM9</f>
        <v>7.6399206873999953E-2</v>
      </c>
      <c r="ML9" s="43">
        <f>+CONSall!MN9</f>
        <v>3.2844753140000071E-2</v>
      </c>
      <c r="MM9" s="43">
        <f>+CONSall!MO9</f>
        <v>0.10755714844599994</v>
      </c>
      <c r="MN9" s="43">
        <f>+CONSall!MP9</f>
        <v>8.8801513569999949E-2</v>
      </c>
      <c r="MO9" s="43">
        <f>+CONSall!MQ9</f>
        <v>1.8378118028999992E-2</v>
      </c>
      <c r="MP9" s="43">
        <f>+CONSall!MR9</f>
        <v>0.10402565096999998</v>
      </c>
      <c r="MQ9" s="43">
        <f>+CONSall!MS9</f>
        <v>4.9250107984999979E-2</v>
      </c>
      <c r="MR9" s="43">
        <f>+CONSall!MT9</f>
        <v>4.0192624929999967E-3</v>
      </c>
      <c r="MS9" s="43">
        <f>+CONSall!MU9</f>
        <v>0.27579638719800192</v>
      </c>
      <c r="MT9" s="43">
        <f>+CONSall!MV9</f>
        <v>1.2549829438999995E-2</v>
      </c>
      <c r="MU9" s="43">
        <f>+CONSall!MW9</f>
        <v>0</v>
      </c>
      <c r="MV9" s="43">
        <f>+CONSall!MX9</f>
        <v>0.12332904700499996</v>
      </c>
      <c r="MW9" s="43">
        <f>+CONSall!MY9</f>
        <v>0.14622704688900029</v>
      </c>
      <c r="MX9" s="43">
        <f>+CONSall!MZ9</f>
        <v>8.864653557000007E-3</v>
      </c>
      <c r="MY9" s="43">
        <f>+CONSall!NA9</f>
        <v>4.7490985861999929E-2</v>
      </c>
      <c r="MZ9" s="43">
        <f>+CONSall!NB9</f>
        <v>7.3157387094999971E-2</v>
      </c>
      <c r="NA9" s="43">
        <f>+CONSall!NC9</f>
        <v>0.12399745528899998</v>
      </c>
      <c r="NB9" s="43">
        <f>+CONSall!ND9</f>
        <v>1.5576181710000006E-2</v>
      </c>
      <c r="NC9" s="43">
        <f>+CONSall!NE9</f>
        <v>5.1106558203000009E-2</v>
      </c>
      <c r="ND9" s="43">
        <f>+CONSall!NF9</f>
        <v>4.0756063520999981E-2</v>
      </c>
      <c r="NE9" s="43">
        <f>+CONSall!NG9</f>
        <v>0.66554622743799963</v>
      </c>
      <c r="NF9" s="43">
        <f>+CONSall!NH9</f>
        <v>0.57313326822000066</v>
      </c>
      <c r="NG9" s="43">
        <f>+CONSall!NI9</f>
        <v>0.40130707463299947</v>
      </c>
      <c r="NH9" s="43">
        <f>+CONSall!NJ9</f>
        <v>0.10965951431500004</v>
      </c>
      <c r="NI9" s="43">
        <f>+CONSall!NK9</f>
        <v>0.19433628895200017</v>
      </c>
      <c r="NJ9" s="43">
        <f>+CONSall!NL9</f>
        <v>1.1037687591999999E-2</v>
      </c>
      <c r="NK9" s="43">
        <f>+CONSall!NM9</f>
        <v>0.69008952276800029</v>
      </c>
      <c r="NL9" s="43">
        <f>+CONSall!NN9</f>
        <v>0</v>
      </c>
      <c r="NM9" s="43">
        <f>+CONSall!NO9</f>
        <v>4.0706390683999942E-2</v>
      </c>
      <c r="NN9" s="43">
        <f>+CONSall!NP9</f>
        <v>2.6791026721000019E-2</v>
      </c>
      <c r="NO9" s="43">
        <f>+CONSall!NQ9</f>
        <v>8.9534489695000025E-2</v>
      </c>
      <c r="NP9" s="43">
        <f>+CONSall!NR9</f>
        <v>1.1825583325000003E-2</v>
      </c>
      <c r="NQ9" s="43">
        <f>+CONSall!NS9</f>
        <v>1.1981354385E-2</v>
      </c>
      <c r="NR9" s="43">
        <f>+CONSall!NT9</f>
        <v>7.5607694524000013E-2</v>
      </c>
      <c r="NS9" s="43">
        <f>+CONSall!NU9</f>
        <v>0.15045514695000015</v>
      </c>
      <c r="NT9" s="43">
        <f>+CONSall!NV9</f>
        <v>0.35918044382299985</v>
      </c>
      <c r="NU9" s="43">
        <f>+CONSall!NW9</f>
        <v>1.0338958857999989E-2</v>
      </c>
      <c r="NV9" s="43">
        <f>+CONSall!NX9</f>
        <v>5.944268530200001E-2</v>
      </c>
      <c r="NW9" s="43">
        <f>+CONSall!NY9</f>
        <v>0.131234758418</v>
      </c>
    </row>
    <row r="10" spans="1:387">
      <c r="A10" s="43" t="str">
        <f>+CONSall!C10</f>
        <v>D9</v>
      </c>
      <c r="B10" s="43">
        <f>+CONSall!D10</f>
        <v>0</v>
      </c>
      <c r="C10" s="43">
        <f>+CONSall!E10</f>
        <v>0</v>
      </c>
      <c r="D10" s="43">
        <f>+CONSall!F10</f>
        <v>0</v>
      </c>
      <c r="E10" s="43">
        <f>+CONSall!G10</f>
        <v>0</v>
      </c>
      <c r="F10" s="43">
        <f>+CONSall!H10</f>
        <v>0</v>
      </c>
      <c r="G10" s="43">
        <f>+CONSall!I10</f>
        <v>0</v>
      </c>
      <c r="H10" s="43">
        <f>+CONSall!J10</f>
        <v>0</v>
      </c>
      <c r="I10" s="43">
        <f>+CONSall!K10</f>
        <v>0</v>
      </c>
      <c r="J10" s="43">
        <f>+CONSall!L10</f>
        <v>0</v>
      </c>
      <c r="K10" s="43">
        <f>+CONSall!M10</f>
        <v>0</v>
      </c>
      <c r="L10" s="43">
        <f>+CONSall!N10</f>
        <v>0</v>
      </c>
      <c r="M10" s="43">
        <f>+CONSall!O10</f>
        <v>0</v>
      </c>
      <c r="N10" s="43">
        <f>+CONSall!P10</f>
        <v>0</v>
      </c>
      <c r="O10" s="43">
        <f>+CONSall!Q10</f>
        <v>0</v>
      </c>
      <c r="P10" s="43">
        <f>+CONSall!R10</f>
        <v>0</v>
      </c>
      <c r="Q10" s="43">
        <f>+CONSall!S10</f>
        <v>0</v>
      </c>
      <c r="R10" s="43">
        <f>+CONSall!T10</f>
        <v>0</v>
      </c>
      <c r="S10" s="43">
        <f>+CONSall!U10</f>
        <v>48.830937049832997</v>
      </c>
      <c r="T10" s="43">
        <f>+CONSall!V10</f>
        <v>8.8909829938050109</v>
      </c>
      <c r="U10" s="43">
        <f>+CONSall!W10</f>
        <v>1.3912884767789953</v>
      </c>
      <c r="V10" s="43">
        <f>+CONSall!X10</f>
        <v>2.829847272891997</v>
      </c>
      <c r="W10" s="43">
        <f>+CONSall!Y10</f>
        <v>14.198507663021024</v>
      </c>
      <c r="X10" s="43">
        <f>+CONSall!Z10</f>
        <v>2.332258463443003</v>
      </c>
      <c r="Y10" s="43">
        <f>+CONSall!AA10</f>
        <v>2.0629027150059955</v>
      </c>
      <c r="Z10" s="43">
        <f>+CONSall!AB10</f>
        <v>5.0706685184140072</v>
      </c>
      <c r="AA10" s="43">
        <f>+CONSall!AC10</f>
        <v>1.9359466453309999</v>
      </c>
      <c r="AB10" s="43">
        <f>+CONSall!AD10</f>
        <v>2.3874577813359976</v>
      </c>
      <c r="AC10" s="43">
        <f>+CONSall!AE10</f>
        <v>0.91827711788299993</v>
      </c>
      <c r="AD10" s="43">
        <f>+CONSall!AF10</f>
        <v>3.6656261841029956</v>
      </c>
      <c r="AE10" s="43">
        <f>+CONSall!AG10</f>
        <v>8.254874148251016</v>
      </c>
      <c r="AF10" s="43">
        <f>+CONSall!AH10</f>
        <v>3.1464603001010008</v>
      </c>
      <c r="AG10" s="43">
        <f>+CONSall!AI10</f>
        <v>0.63260853203299749</v>
      </c>
      <c r="AH10" s="43">
        <f>+CONSall!AJ10</f>
        <v>0.41282839730899895</v>
      </c>
      <c r="AI10" s="43">
        <f>+CONSall!AK10</f>
        <v>0.97846045402199988</v>
      </c>
      <c r="AJ10" s="43">
        <f>+CONSall!AL10</f>
        <v>0</v>
      </c>
      <c r="AK10" s="43">
        <f>+CONSall!AM10</f>
        <v>2.1350760515599965</v>
      </c>
      <c r="AL10" s="43">
        <f>+CONSall!AN10</f>
        <v>0.69493249623099962</v>
      </c>
      <c r="AM10" s="43">
        <f>+CONSall!AO10</f>
        <v>1.5623034132550009</v>
      </c>
      <c r="AN10" s="43">
        <f>+CONSall!AP10</f>
        <v>7.3185303733390157</v>
      </c>
      <c r="AO10" s="43">
        <f>+CONSall!AQ10</f>
        <v>0.5262120024980006</v>
      </c>
      <c r="AP10" s="43">
        <f>+CONSall!AR10</f>
        <v>1.0349218178309982</v>
      </c>
      <c r="AQ10" s="43">
        <f>+CONSall!AS10</f>
        <v>2.8436833679559945</v>
      </c>
      <c r="AR10" s="43">
        <f>+CONSall!AT10</f>
        <v>0.43242113684000077</v>
      </c>
      <c r="AS10" s="43">
        <f>+CONSall!AU10</f>
        <v>0.23136971930100025</v>
      </c>
      <c r="AT10" s="43">
        <f>+CONSall!AV10</f>
        <v>0.38400581293399977</v>
      </c>
      <c r="AU10" s="43">
        <f>+CONSall!AW10</f>
        <v>0.16134928511700028</v>
      </c>
      <c r="AV10" s="43">
        <f>+CONSall!AX10</f>
        <v>0.11214397967699975</v>
      </c>
      <c r="AW10" s="43">
        <f>+CONSall!AY10</f>
        <v>1.0108849503920014</v>
      </c>
      <c r="AX10" s="43">
        <f>+CONSall!AZ10</f>
        <v>0.83207440458400106</v>
      </c>
      <c r="AY10" s="43">
        <f>+CONSall!BA10</f>
        <v>0.97839397394100158</v>
      </c>
      <c r="AZ10" s="43">
        <f>+CONSall!BB10</f>
        <v>0.2524376707649999</v>
      </c>
      <c r="BA10" s="43">
        <f>+CONSall!BC10</f>
        <v>1.540634819579999</v>
      </c>
      <c r="BB10" s="43">
        <f>+CONSall!BD10</f>
        <v>2.9518445765580013</v>
      </c>
      <c r="BC10" s="43">
        <f>+CONSall!BE10</f>
        <v>0.5781893380950005</v>
      </c>
      <c r="BD10" s="43">
        <f>+CONSall!BF10</f>
        <v>1.8086016477000016E-2</v>
      </c>
      <c r="BE10" s="43">
        <f>+CONSall!BG10</f>
        <v>2.7424845056000024E-2</v>
      </c>
      <c r="BF10" s="43">
        <f>+CONSall!BH10</f>
        <v>1.8904365013740017</v>
      </c>
      <c r="BG10" s="43">
        <f>+CONSall!BI10</f>
        <v>0.33358435296499955</v>
      </c>
      <c r="BH10" s="43">
        <f>+CONSall!BJ10</f>
        <v>4.3468813690999995E-2</v>
      </c>
      <c r="BI10" s="43">
        <f>+CONSall!BK10</f>
        <v>0.48351120238400019</v>
      </c>
      <c r="BJ10" s="43">
        <f>+CONSall!BL10</f>
        <v>0.54458878876399985</v>
      </c>
      <c r="BK10" s="43">
        <f>+CONSall!BM10</f>
        <v>0.43395833725799898</v>
      </c>
      <c r="BL10" s="43">
        <f>+CONSall!BN10</f>
        <v>0.54832013565299986</v>
      </c>
      <c r="BM10" s="43">
        <f>+CONSall!BO10</f>
        <v>0.23810148808599974</v>
      </c>
      <c r="BN10" s="43">
        <f>+CONSall!BP10</f>
        <v>0.39819592928100039</v>
      </c>
      <c r="BO10" s="43">
        <f>+CONSall!BQ10</f>
        <v>7.6645249898999998E-2</v>
      </c>
      <c r="BP10" s="43">
        <f>+CONSall!BR10</f>
        <v>9.6375387350999889E-2</v>
      </c>
      <c r="BQ10" s="43">
        <f>+CONSall!BS10</f>
        <v>0.10895806859499994</v>
      </c>
      <c r="BR10" s="43">
        <f>+CONSall!BT10</f>
        <v>3.4600560597309928</v>
      </c>
      <c r="BS10" s="43">
        <f>+CONSall!BU10</f>
        <v>1.2616866949320023</v>
      </c>
      <c r="BT10" s="43">
        <f>+CONSall!BV10</f>
        <v>0.20557016034299999</v>
      </c>
      <c r="BU10" s="43">
        <f>+CONSall!BW10</f>
        <v>2.147543936358999</v>
      </c>
      <c r="BV10" s="43">
        <f>+CONSall!BX10</f>
        <v>0.49511771543000033</v>
      </c>
      <c r="BW10" s="43">
        <f>+CONSall!BY10</f>
        <v>1.4306086687989987</v>
      </c>
      <c r="BX10" s="43">
        <f>+CONSall!BZ10</f>
        <v>0.50665058382399963</v>
      </c>
      <c r="BY10" s="43">
        <f>+CONSall!CA10</f>
        <v>0.66935245371399765</v>
      </c>
      <c r="BZ10" s="43">
        <f>+CONSall!CB10</f>
        <v>1.0261531578940024</v>
      </c>
      <c r="CA10" s="43">
        <f>+CONSall!CC10</f>
        <v>0.51568414113200001</v>
      </c>
      <c r="CB10" s="43">
        <f>+CONSall!CD10</f>
        <v>0.20216251530100024</v>
      </c>
      <c r="CC10" s="43">
        <f>+CONSall!CE10</f>
        <v>1.3895244325070024</v>
      </c>
      <c r="CD10" s="43">
        <f>+CONSall!CF10</f>
        <v>0.21060040778100045</v>
      </c>
      <c r="CE10" s="43">
        <f>+CONSall!CG10</f>
        <v>0</v>
      </c>
      <c r="CF10" s="43">
        <f>+CONSall!CH10</f>
        <v>0.42200660106099996</v>
      </c>
      <c r="CG10" s="43">
        <f>+CONSall!CI10</f>
        <v>0.2230034969449998</v>
      </c>
      <c r="CH10" s="43">
        <f>+CONSall!CJ10</f>
        <v>6.9541525480999997E-2</v>
      </c>
      <c r="CI10" s="43">
        <f>+CONSall!CK10</f>
        <v>1.1903187964399993</v>
      </c>
      <c r="CJ10" s="43">
        <f>+CONSall!CL10</f>
        <v>5.9699260471000021E-2</v>
      </c>
      <c r="CK10" s="43">
        <f>+CONSall!CM10</f>
        <v>0.24140359817899992</v>
      </c>
      <c r="CL10" s="43">
        <f>+CONSall!CN10</f>
        <v>0.13069000532800007</v>
      </c>
      <c r="CM10" s="43">
        <f>+CONSall!CO10</f>
        <v>0.13136415125100015</v>
      </c>
      <c r="CN10" s="43">
        <f>+CONSall!CP10</f>
        <v>0.15077586410099997</v>
      </c>
      <c r="CO10" s="43">
        <f>+CONSall!CQ10</f>
        <v>0.97846045402199988</v>
      </c>
      <c r="CP10" s="43">
        <f>+CONSall!CR10</f>
        <v>0</v>
      </c>
      <c r="CQ10" s="43">
        <f>+CONSall!CS10</f>
        <v>4.7006938219999999E-3</v>
      </c>
      <c r="CR10" s="43">
        <f>+CONSall!CT10</f>
        <v>2.0300769315019966</v>
      </c>
      <c r="CS10" s="43">
        <f>+CONSall!CU10</f>
        <v>4.4870351924999947E-2</v>
      </c>
      <c r="CT10" s="43">
        <f>+CONSall!CV10</f>
        <v>5.5428793356000039E-2</v>
      </c>
      <c r="CU10" s="43">
        <f>+CONSall!CW10</f>
        <v>0.68790466586000021</v>
      </c>
      <c r="CV10" s="43">
        <f>+CONSall!CX10</f>
        <v>7.0285918539999999E-3</v>
      </c>
      <c r="CW10" s="43">
        <f>+CONSall!CY10</f>
        <v>1.5416724272760005</v>
      </c>
      <c r="CX10" s="43">
        <f>+CONSall!CZ10</f>
        <v>2.0480500106000003E-2</v>
      </c>
      <c r="CY10" s="43">
        <f>+CONSall!DA10</f>
        <v>6.0020742499180129</v>
      </c>
      <c r="CZ10" s="43">
        <f>+CONSall!DB10</f>
        <v>0.84123821072099991</v>
      </c>
      <c r="DA10" s="43">
        <f>+CONSall!DC10</f>
        <v>0.22579177454800026</v>
      </c>
      <c r="DB10" s="43">
        <f>+CONSall!DD10</f>
        <v>0.30042038781500069</v>
      </c>
      <c r="DC10" s="43">
        <f>+CONSall!DE10</f>
        <v>0.34037768562699977</v>
      </c>
      <c r="DD10" s="43">
        <f>+CONSall!DF10</f>
        <v>0.22434723979499988</v>
      </c>
      <c r="DE10" s="43">
        <f>+CONSall!DG10</f>
        <v>0.13235933547399981</v>
      </c>
      <c r="DF10" s="43">
        <f>+CONSall!DH10</f>
        <v>0.33783783714500015</v>
      </c>
      <c r="DG10" s="43">
        <f>+CONSall!DI10</f>
        <v>1.1871016549840028</v>
      </c>
      <c r="DH10" s="43">
        <f>+CONSall!DJ10</f>
        <v>0.45580822928300097</v>
      </c>
      <c r="DI10" s="43">
        <f>+CONSall!DK10</f>
        <v>0.72500040351800099</v>
      </c>
      <c r="DJ10" s="43">
        <f>+CONSall!DL10</f>
        <v>0.23721374481100013</v>
      </c>
      <c r="DK10" s="43">
        <f>+CONSall!DM10</f>
        <v>0.23855858717399966</v>
      </c>
      <c r="DL10" s="43">
        <f>+CONSall!DN10</f>
        <v>0.39794461340900089</v>
      </c>
      <c r="DM10" s="43">
        <f>+CONSall!DO10</f>
        <v>2.3730395160000008E-2</v>
      </c>
      <c r="DN10" s="43">
        <f>+CONSall!DP10</f>
        <v>1.0746446038000002E-2</v>
      </c>
      <c r="DO10" s="43">
        <f>+CONSall!DQ10</f>
        <v>0.23136971930100025</v>
      </c>
      <c r="DP10" s="43">
        <f>+CONSall!DR10</f>
        <v>0.32934351558399999</v>
      </c>
      <c r="DQ10" s="43">
        <f>+CONSall!DS10</f>
        <v>3.8040355703999926E-2</v>
      </c>
      <c r="DR10" s="43">
        <f>+CONSall!DT10</f>
        <v>1.6622726726000008E-2</v>
      </c>
      <c r="DS10" s="43">
        <f>+CONSall!DU10</f>
        <v>0.16134928511700028</v>
      </c>
      <c r="DT10" s="43">
        <f>+CONSall!DV10</f>
        <v>3.1994017988000029E-2</v>
      </c>
      <c r="DU10" s="43">
        <f>+CONSall!DW10</f>
        <v>8.0149710336999969E-2</v>
      </c>
      <c r="DV10" s="43">
        <f>+CONSall!DX10</f>
        <v>0.7682661532050008</v>
      </c>
      <c r="DW10" s="43">
        <f>+CONSall!DY10</f>
        <v>0.24262033020000007</v>
      </c>
      <c r="DX10" s="43">
        <f>+CONSall!DZ10</f>
        <v>0.66231625109100134</v>
      </c>
      <c r="DY10" s="43">
        <f>+CONSall!EA10</f>
        <v>3.6385046576999994E-2</v>
      </c>
      <c r="DZ10" s="43">
        <f>+CONSall!EB10</f>
        <v>0.13337377259100028</v>
      </c>
      <c r="EA10" s="43">
        <f>+CONSall!EC10</f>
        <v>0.35634807464299972</v>
      </c>
      <c r="EB10" s="43">
        <f>+CONSall!ED10</f>
        <v>0.45834900352900071</v>
      </c>
      <c r="EC10" s="43">
        <f>+CONSall!EE10</f>
        <v>0.16366494380699984</v>
      </c>
      <c r="ED10" s="43">
        <f>+CONSall!EF10</f>
        <v>1.4344624330189999</v>
      </c>
      <c r="EE10" s="43">
        <f>+CONSall!EG10</f>
        <v>9.3323783896000018E-2</v>
      </c>
      <c r="EF10" s="43">
        <f>+CONSall!EH10</f>
        <v>1.2848564975000013E-2</v>
      </c>
      <c r="EG10" s="43">
        <f>+CONSall!EI10</f>
        <v>0</v>
      </c>
      <c r="EH10" s="43">
        <f>+CONSall!EJ10</f>
        <v>0.211471976422</v>
      </c>
      <c r="EI10" s="43">
        <f>+CONSall!EK10</f>
        <v>2.1312481016879992</v>
      </c>
      <c r="EJ10" s="43">
        <f>+CONSall!EL10</f>
        <v>0.4084268978199998</v>
      </c>
      <c r="EK10" s="43">
        <f>+CONSall!EM10</f>
        <v>0.20070286818900013</v>
      </c>
      <c r="EL10" s="43">
        <f>+CONSall!EN10</f>
        <v>7.7330301154000053E-2</v>
      </c>
      <c r="EM10" s="43">
        <f>+CONSall!EO10</f>
        <v>0.31180219426100064</v>
      </c>
      <c r="EN10" s="43">
        <f>+CONSall!EP10</f>
        <v>7.6842981896999979E-2</v>
      </c>
      <c r="EO10" s="43">
        <f>+CONSall!EQ10</f>
        <v>4.7193619491999975E-2</v>
      </c>
      <c r="EP10" s="43">
        <f>+CONSall!ER10</f>
        <v>5.2018387963000026E-2</v>
      </c>
      <c r="EQ10" s="43">
        <f>+CONSall!ES10</f>
        <v>1.2999834042999999E-2</v>
      </c>
      <c r="ER10" s="43">
        <f>+CONSall!ET10</f>
        <v>1.7598109577000014E-2</v>
      </c>
      <c r="ES10" s="43">
        <f>+CONSall!EU10</f>
        <v>2.2968308256000016E-2</v>
      </c>
      <c r="ET10" s="43">
        <f>+CONSall!EV10</f>
        <v>1.7355996348740022</v>
      </c>
      <c r="EU10" s="43">
        <f>+CONSall!EW10</f>
        <v>0.15725446753300021</v>
      </c>
      <c r="EV10" s="43">
        <f>+CONSall!EX10</f>
        <v>2.4169229231000015E-2</v>
      </c>
      <c r="EW10" s="43">
        <f>+CONSall!EY10</f>
        <v>0.12383036144799986</v>
      </c>
      <c r="EX10" s="43">
        <f>+CONSall!EZ10</f>
        <v>2.0442257550000002E-2</v>
      </c>
      <c r="EY10" s="43">
        <f>+CONSall!FA10</f>
        <v>7.8578146660000046E-3</v>
      </c>
      <c r="EZ10" s="43">
        <f>+CONSall!FB10</f>
        <v>2.9702853031000002E-2</v>
      </c>
      <c r="FA10" s="43">
        <f>+CONSall!FC10</f>
        <v>1.1103073062000002E-2</v>
      </c>
      <c r="FB10" s="43">
        <f>+CONSall!FD10</f>
        <v>2.6628682109999997E-3</v>
      </c>
      <c r="FC10" s="43">
        <f>+CONSall!FE10</f>
        <v>0.15766082109999996</v>
      </c>
      <c r="FD10" s="43">
        <f>+CONSall!FF10</f>
        <v>5.8549414497000081E-2</v>
      </c>
      <c r="FE10" s="43">
        <f>+CONSall!FG10</f>
        <v>0.14759362468600004</v>
      </c>
      <c r="FF10" s="43">
        <f>+CONSall!FH10</f>
        <v>0.10178271417200004</v>
      </c>
      <c r="FG10" s="43">
        <f>+CONSall!FI10</f>
        <v>1.7899837624999991E-2</v>
      </c>
      <c r="FH10" s="43">
        <f>+CONSall!FJ10</f>
        <v>0.15453760500200014</v>
      </c>
      <c r="FI10" s="43">
        <f>+CONSall!FK10</f>
        <v>0.39005634110599924</v>
      </c>
      <c r="FJ10" s="43">
        <f>+CONSall!FL10</f>
        <v>0</v>
      </c>
      <c r="FK10" s="43">
        <f>+CONSall!FM10</f>
        <v>0.14699008549800008</v>
      </c>
      <c r="FL10" s="43">
        <f>+CONSall!FN10</f>
        <v>0.20845141010700016</v>
      </c>
      <c r="FM10" s="43">
        <f>+CONSall!FO10</f>
        <v>9.0248373640000133E-3</v>
      </c>
      <c r="FN10" s="43">
        <f>+CONSall!FP10</f>
        <v>6.9495497412999971E-2</v>
      </c>
      <c r="FO10" s="43">
        <f>+CONSall!FQ10</f>
        <v>0.23591785068599971</v>
      </c>
      <c r="FP10" s="43">
        <f>+CONSall!FR10</f>
        <v>0.39713411608100041</v>
      </c>
      <c r="FQ10" s="43">
        <f>+CONSall!FS10</f>
        <v>7.6303221099000007E-2</v>
      </c>
      <c r="FR10" s="43">
        <f>+CONSall!FT10</f>
        <v>8.1479120250999945E-2</v>
      </c>
      <c r="FS10" s="43">
        <f>+CONSall!FU10</f>
        <v>0.10156759989499996</v>
      </c>
      <c r="FT10" s="43">
        <f>+CONSall!FV10</f>
        <v>3.0696788818149958</v>
      </c>
      <c r="FU10" s="43">
        <f>+CONSall!FW10</f>
        <v>6.7386634924000058E-2</v>
      </c>
      <c r="FV10" s="43">
        <f>+CONSall!FX10</f>
        <v>0.3722063649320006</v>
      </c>
      <c r="FW10" s="43">
        <f>+CONSall!FY10</f>
        <v>0.78402969278300083</v>
      </c>
      <c r="FX10" s="43">
        <f>+CONSall!FZ10</f>
        <v>0.12107987253199991</v>
      </c>
      <c r="FY10" s="43">
        <f>+CONSall!GA10</f>
        <v>0.13752741510800007</v>
      </c>
      <c r="FZ10" s="43">
        <f>+CONSall!GB10</f>
        <v>1.7291732042999983E-2</v>
      </c>
      <c r="GA10" s="43">
        <f>+CONSall!GC10</f>
        <v>0.13445885452</v>
      </c>
      <c r="GB10" s="43">
        <f>+CONSall!GD10</f>
        <v>0.20557016034299999</v>
      </c>
      <c r="GC10" s="43">
        <f>+CONSall!GE10</f>
        <v>0.61250239925900007</v>
      </c>
      <c r="GD10" s="43">
        <f>+CONSall!GF10</f>
        <v>0.3699627167729998</v>
      </c>
      <c r="GE10" s="43">
        <f>+CONSall!GG10</f>
        <v>0.23378315368300018</v>
      </c>
      <c r="GF10" s="43">
        <f>+CONSall!GH10</f>
        <v>0.4211632223809999</v>
      </c>
      <c r="GG10" s="43">
        <f>+CONSall!GI10</f>
        <v>0.42988765846799842</v>
      </c>
      <c r="GH10" s="43">
        <f>+CONSall!GJ10</f>
        <v>5.6543881965000049E-2</v>
      </c>
      <c r="GI10" s="43">
        <f>+CONSall!GK10</f>
        <v>2.3710494489999963E-2</v>
      </c>
      <c r="GJ10" s="43">
        <f>+CONSall!GL10</f>
        <v>0.35452007104299976</v>
      </c>
      <c r="GK10" s="43">
        <f>+CONSall!GM10</f>
        <v>5.6533546975000036E-2</v>
      </c>
      <c r="GL10" s="43">
        <f>+CONSall!GN10</f>
        <v>1.8743734774000004E-2</v>
      </c>
      <c r="GM10" s="43">
        <f>+CONSall!GO10</f>
        <v>6.5309543104000001E-2</v>
      </c>
      <c r="GN10" s="43">
        <f>+CONSall!GP10</f>
        <v>0.25332387035999931</v>
      </c>
      <c r="GO10" s="43">
        <f>+CONSall!GQ10</f>
        <v>9.4812364990000189E-2</v>
      </c>
      <c r="GP10" s="43">
        <f>+CONSall!GR10</f>
        <v>6.7948397083000045E-2</v>
      </c>
      <c r="GQ10" s="43">
        <f>+CONSall!GS10</f>
        <v>0.20117445198599965</v>
      </c>
      <c r="GR10" s="43">
        <f>+CONSall!GT10</f>
        <v>0.58091884610900202</v>
      </c>
      <c r="GS10" s="43">
        <f>+CONSall!GU10</f>
        <v>0.10916452610699996</v>
      </c>
      <c r="GT10" s="43">
        <f>+CONSall!GV10</f>
        <v>0.11990769929699978</v>
      </c>
      <c r="GU10" s="43">
        <f>+CONSall!GW10</f>
        <v>3.3447830312000007E-2</v>
      </c>
      <c r="GV10" s="43">
        <f>+CONSall!GX10</f>
        <v>5.9305442887999882E-2</v>
      </c>
      <c r="GW10" s="43">
        <f>+CONSall!GY10</f>
        <v>0.32802835798800012</v>
      </c>
      <c r="GX10" s="43">
        <f>+CONSall!GZ10</f>
        <v>7.8600932059000053E-2</v>
      </c>
      <c r="GY10" s="43">
        <f>+CONSall!HA10</f>
        <v>7.2927400709999965E-3</v>
      </c>
      <c r="GZ10" s="43">
        <f>+CONSall!HB10</f>
        <v>0.16220037863000017</v>
      </c>
      <c r="HA10" s="43">
        <f>+CONSall!HC10</f>
        <v>7.9780627843999849E-2</v>
      </c>
      <c r="HB10" s="43">
        <f>+CONSall!HD10</f>
        <v>0.11114192621599996</v>
      </c>
      <c r="HC10" s="43">
        <f>+CONSall!HE10</f>
        <v>4.0747328105000029E-2</v>
      </c>
      <c r="HD10" s="43">
        <f>+CONSall!HF10</f>
        <v>7.8036940033999955E-2</v>
      </c>
      <c r="HE10" s="43">
        <f>+CONSall!HG10</f>
        <v>4.7487394016999973E-2</v>
      </c>
      <c r="HF10" s="43">
        <f>+CONSall!HH10</f>
        <v>7.0372343907999874E-2</v>
      </c>
      <c r="HG10" s="43">
        <f>+CONSall!HI10</f>
        <v>7.6259758523999965E-2</v>
      </c>
      <c r="HH10" s="43">
        <f>+CONSall!HJ10</f>
        <v>3.3561347669999989E-3</v>
      </c>
      <c r="HI10" s="43">
        <f>+CONSall!HK10</f>
        <v>0.11937501509899998</v>
      </c>
      <c r="HJ10" s="43">
        <f>+CONSall!HL10</f>
        <v>4.8511325994000119E-2</v>
      </c>
      <c r="HK10" s="43">
        <f>+CONSall!HM10</f>
        <v>0.35673471867399997</v>
      </c>
      <c r="HL10" s="43">
        <f>+CONSall!HN10</f>
        <v>9.6416793849999724E-2</v>
      </c>
      <c r="HM10" s="43">
        <f>+CONSall!HO10</f>
        <v>0.10272835884700007</v>
      </c>
      <c r="HN10" s="43">
        <f>+CONSall!HP10</f>
        <v>0.10957186446999986</v>
      </c>
      <c r="HO10" s="43">
        <f>+CONSall!HQ10</f>
        <v>0.15369837954599994</v>
      </c>
      <c r="HP10" s="43">
        <f>+CONSall!HR10</f>
        <v>3.5563951070999994E-2</v>
      </c>
      <c r="HQ10" s="43">
        <f>+CONSall!HS10</f>
        <v>5.4566741440000024E-2</v>
      </c>
      <c r="HR10" s="43">
        <f>+CONSall!HT10</f>
        <v>8.6101291167999985E-2</v>
      </c>
      <c r="HS10" s="43">
        <f>+CONSall!HU10</f>
        <v>0.12098157278699997</v>
      </c>
      <c r="HT10" s="43">
        <f>+CONSall!HV10</f>
        <v>0.14991077143700079</v>
      </c>
      <c r="HU10" s="43">
        <f>+CONSall!HW10</f>
        <v>7.3110259611999975E-2</v>
      </c>
      <c r="HV10" s="43">
        <f>+CONSall!HX10</f>
        <v>3.1017283953999993E-2</v>
      </c>
      <c r="HW10" s="43">
        <f>+CONSall!HY10</f>
        <v>8.2226281005000096E-2</v>
      </c>
      <c r="HX10" s="43">
        <f>+CONSall!HZ10</f>
        <v>4.4257292443999986E-2</v>
      </c>
      <c r="HY10" s="43">
        <f>+CONSall!IA10</f>
        <v>5.5461234925000012E-2</v>
      </c>
      <c r="HZ10" s="43">
        <f>+CONSall!IB10</f>
        <v>1.2253492032999996E-2</v>
      </c>
      <c r="IA10" s="43">
        <f>+CONSall!IC10</f>
        <v>0.3320567566020004</v>
      </c>
      <c r="IB10" s="43">
        <f>+CONSall!ID10</f>
        <v>0.16709332471499977</v>
      </c>
      <c r="IC10" s="43">
        <f>+CONSall!IE10</f>
        <v>1.065742304900001E-2</v>
      </c>
      <c r="ID10" s="43">
        <f>+CONSall!IF10</f>
        <v>2.9967192035999988E-2</v>
      </c>
      <c r="IE10" s="43">
        <f>+CONSall!IG10</f>
        <v>1.0467262410760028</v>
      </c>
      <c r="IF10" s="43">
        <f>+CONSall!IH10</f>
        <v>1.3541883322000004E-2</v>
      </c>
      <c r="IG10" s="43">
        <f>+CONSall!II10</f>
        <v>0</v>
      </c>
      <c r="IH10" s="43">
        <f>+CONSall!IJ10</f>
        <v>9.9643166905999822E-2</v>
      </c>
      <c r="II10" s="43">
        <f>+CONSall!IK10</f>
        <v>0.18532789238700031</v>
      </c>
      <c r="IJ10" s="43">
        <f>+CONSall!IL10</f>
        <v>0.13353223908799988</v>
      </c>
      <c r="IK10" s="43">
        <f>+CONSall!IM10</f>
        <v>3.4871503140000031E-3</v>
      </c>
      <c r="IL10" s="43">
        <f>+CONSall!IN10</f>
        <v>5.451366320099988E-2</v>
      </c>
      <c r="IM10" s="43">
        <f>+CONSall!IO10</f>
        <v>0.16847852376999983</v>
      </c>
      <c r="IN10" s="43">
        <f>+CONSall!IP10</f>
        <v>6.9541525480999997E-2</v>
      </c>
      <c r="IO10" s="43">
        <f>+CONSall!IQ10</f>
        <v>8.6517820806000026E-2</v>
      </c>
      <c r="IP10" s="43">
        <f>+CONSall!IR10</f>
        <v>0.27692850916800033</v>
      </c>
      <c r="IQ10" s="43">
        <f>+CONSall!IS10</f>
        <v>0.71816739929899798</v>
      </c>
      <c r="IR10" s="43">
        <f>+CONSall!IT10</f>
        <v>1.0871393832000004E-2</v>
      </c>
      <c r="IS10" s="43">
        <f>+CONSall!IU10</f>
        <v>5.9699260471000021E-2</v>
      </c>
      <c r="IT10" s="43">
        <f>+CONSall!IV10</f>
        <v>0.22493527427899987</v>
      </c>
      <c r="IU10" s="43">
        <f>+CONSall!IW10</f>
        <v>0.13069000532800007</v>
      </c>
      <c r="IV10" s="43">
        <f>+CONSall!IX10</f>
        <v>0.12605876631600002</v>
      </c>
      <c r="IW10" s="43">
        <f>+CONSall!IY10</f>
        <v>5.3055457510000018E-3</v>
      </c>
      <c r="IX10" s="43">
        <f>+CONSall!IZ10</f>
        <v>0.15077586410099997</v>
      </c>
      <c r="IY10" s="43">
        <f>+CONSall!JA10</f>
        <v>0.92894865651000025</v>
      </c>
      <c r="IZ10" s="43">
        <f>+CONSall!JB10</f>
        <v>1.1232235270000003E-3</v>
      </c>
      <c r="JA10" s="43">
        <f>+CONSall!JC10</f>
        <v>4.8388550002000007E-2</v>
      </c>
      <c r="JB10" s="43">
        <f>+CONSall!JD10</f>
        <v>4.7006938219999999E-3</v>
      </c>
      <c r="JC10" s="43">
        <f>+CONSall!JE10</f>
        <v>0.74944464317100046</v>
      </c>
      <c r="JD10" s="43">
        <f>+CONSall!JF10</f>
        <v>0.93087314742199712</v>
      </c>
      <c r="JE10" s="43">
        <f>+CONSall!JG10</f>
        <v>0.34449750833599957</v>
      </c>
      <c r="JF10" s="43">
        <f>+CONSall!JH10</f>
        <v>4.4870351924999947E-2</v>
      </c>
      <c r="JG10" s="43">
        <f>+CONSall!JI10</f>
        <v>5.5428793356000039E-2</v>
      </c>
      <c r="JH10" s="43">
        <f>+CONSall!JJ10</f>
        <v>0.24368341757799969</v>
      </c>
      <c r="JI10" s="43">
        <f>+CONSall!JK10</f>
        <v>0.30968517429999981</v>
      </c>
      <c r="JJ10" s="43">
        <f>+CONSall!JL10</f>
        <v>0.13464854290600015</v>
      </c>
      <c r="JK10" s="43">
        <f>+CONSall!JM10</f>
        <v>7.0285918539999999E-3</v>
      </c>
      <c r="JL10" s="43">
        <f>+CONSall!JN10</f>
        <v>1.5416724272760005</v>
      </c>
      <c r="JM10" s="43">
        <f>+CONSall!JO10</f>
        <v>2.0480500106000003E-2</v>
      </c>
      <c r="JN10" s="43">
        <f>+CONSall!JP10</f>
        <v>6.0020742499180129</v>
      </c>
      <c r="JO10" s="43">
        <f>+CONSall!JQ10</f>
        <v>0.45074349272100012</v>
      </c>
      <c r="JP10" s="43">
        <f>+CONSall!JR10</f>
        <v>0.39049471799999996</v>
      </c>
      <c r="JQ10" s="43">
        <f>+CONSall!JS10</f>
        <v>0.22579177454800026</v>
      </c>
      <c r="JR10" s="43">
        <f>+CONSall!JT10</f>
        <v>0.30042038781500069</v>
      </c>
      <c r="JS10" s="43">
        <f>+CONSall!JU10</f>
        <v>0.34037768562699977</v>
      </c>
      <c r="JT10" s="43">
        <f>+CONSall!JV10</f>
        <v>0.22434723979499988</v>
      </c>
      <c r="JU10" s="43">
        <f>+CONSall!JW10</f>
        <v>0.13235933547399981</v>
      </c>
      <c r="JV10" s="43">
        <f>+CONSall!JX10</f>
        <v>0.33783783714500015</v>
      </c>
      <c r="JW10" s="43">
        <f>+CONSall!JY10</f>
        <v>1.1871016549840028</v>
      </c>
      <c r="JX10" s="43">
        <f>+CONSall!JZ10</f>
        <v>0.37717636626600032</v>
      </c>
      <c r="JY10" s="43">
        <f>+CONSall!KA10</f>
        <v>7.8631919589999891E-2</v>
      </c>
      <c r="JZ10" s="43">
        <f>+CONSall!KB10</f>
        <v>0.72500040351800099</v>
      </c>
      <c r="KA10" s="43">
        <f>+CONSall!KC10</f>
        <v>0.23721374481100013</v>
      </c>
      <c r="KB10" s="43">
        <f>+CONSall!KD10</f>
        <v>0.23855858717399966</v>
      </c>
      <c r="KC10" s="43">
        <f>+CONSall!KE10</f>
        <v>0.39794461340900089</v>
      </c>
      <c r="KD10" s="43">
        <f>+CONSall!KF10</f>
        <v>2.3730395160000008E-2</v>
      </c>
      <c r="KE10" s="43">
        <f>+CONSall!KG10</f>
        <v>1.0746446038000002E-2</v>
      </c>
      <c r="KF10" s="43">
        <f>+CONSall!KH10</f>
        <v>0.23136971930100025</v>
      </c>
      <c r="KG10" s="43">
        <f>+CONSall!KI10</f>
        <v>7.0946671838000047E-2</v>
      </c>
      <c r="KH10" s="43">
        <f>+CONSall!KJ10</f>
        <v>8.3464988434000034E-2</v>
      </c>
      <c r="KI10" s="43">
        <f>+CONSall!KK10</f>
        <v>5.8526436539999983E-2</v>
      </c>
      <c r="KJ10" s="43">
        <f>+CONSall!KL10</f>
        <v>9.6936824747000008E-2</v>
      </c>
      <c r="KK10" s="43">
        <f>+CONSall!KM10</f>
        <v>1.4365080980999994E-2</v>
      </c>
      <c r="KL10" s="43">
        <f>+CONSall!KN10</f>
        <v>7.3798750200000012E-4</v>
      </c>
      <c r="KM10" s="43">
        <f>+CONSall!KO10</f>
        <v>5.1898448330000013E-3</v>
      </c>
      <c r="KN10" s="43">
        <f>+CONSall!KP10</f>
        <v>3.7216565086999935E-2</v>
      </c>
      <c r="KO10" s="43">
        <f>+CONSall!KQ10</f>
        <v>1.6622726726000008E-2</v>
      </c>
      <c r="KP10" s="43">
        <f>+CONSall!KR10</f>
        <v>7.0383878331000002E-2</v>
      </c>
      <c r="KQ10" s="43">
        <f>+CONSall!KS10</f>
        <v>1.7703867317000025E-2</v>
      </c>
      <c r="KR10" s="43">
        <f>+CONSall!KT10</f>
        <v>7.3162018377999918E-2</v>
      </c>
      <c r="KS10" s="43">
        <f>+CONSall!KU10</f>
        <v>9.9973284999999999E-5</v>
      </c>
      <c r="KT10" s="43">
        <f>+CONSall!KV10</f>
        <v>3.1994017988000029E-2</v>
      </c>
      <c r="KU10" s="43">
        <f>+CONSall!KW10</f>
        <v>8.0149710336999969E-2</v>
      </c>
      <c r="KV10" s="43">
        <f>+CONSall!KX10</f>
        <v>0.54132640360199991</v>
      </c>
      <c r="KW10" s="43">
        <f>+CONSall!KY10</f>
        <v>0.22696267722400018</v>
      </c>
      <c r="KX10" s="43">
        <f>+CONSall!KZ10</f>
        <v>0.20952953595800006</v>
      </c>
      <c r="KY10" s="43">
        <f>+CONSall!LA10</f>
        <v>3.3090497290999984E-2</v>
      </c>
      <c r="KZ10" s="43">
        <f>+CONSall!LB10</f>
        <v>0.66231625109100134</v>
      </c>
      <c r="LA10" s="43">
        <f>+CONSall!LC10</f>
        <v>3.6385046576999994E-2</v>
      </c>
      <c r="LB10" s="43">
        <f>+CONSall!LD10</f>
        <v>0.13337377259100028</v>
      </c>
      <c r="LC10" s="43">
        <f>+CONSall!LE10</f>
        <v>0.35634807464299972</v>
      </c>
      <c r="LD10" s="43">
        <f>+CONSall!LF10</f>
        <v>0.45834900352900071</v>
      </c>
      <c r="LE10" s="43">
        <f>+CONSall!LG10</f>
        <v>0.1116436431889999</v>
      </c>
      <c r="LF10" s="43">
        <f>+CONSall!LH10</f>
        <v>4.7039524163999986E-2</v>
      </c>
      <c r="LG10" s="43">
        <f>+CONSall!LI10</f>
        <v>4.9815022260000005E-3</v>
      </c>
      <c r="LH10" s="43">
        <f>+CONSall!LJ10</f>
        <v>0.93122533475900005</v>
      </c>
      <c r="LI10" s="43">
        <f>+CONSall!LK10</f>
        <v>0.50323704899299992</v>
      </c>
      <c r="LJ10" s="43">
        <f>+CONSall!LL10</f>
        <v>9.3323783896000018E-2</v>
      </c>
      <c r="LK10" s="43">
        <f>+CONSall!LM10</f>
        <v>1.2848564975000013E-2</v>
      </c>
      <c r="LL10" s="43">
        <f>+CONSall!LN10</f>
        <v>0</v>
      </c>
      <c r="LM10" s="43">
        <f>+CONSall!LO10</f>
        <v>0.211471976422</v>
      </c>
      <c r="LN10" s="43">
        <f>+CONSall!LP10</f>
        <v>2.1312481016879992</v>
      </c>
      <c r="LO10" s="43">
        <f>+CONSall!LQ10</f>
        <v>0.4084268978199998</v>
      </c>
      <c r="LP10" s="43">
        <f>+CONSall!LR10</f>
        <v>0.20070286818900013</v>
      </c>
      <c r="LQ10" s="43">
        <f>+CONSall!LS10</f>
        <v>7.7330301154000053E-2</v>
      </c>
      <c r="LR10" s="43">
        <f>+CONSall!LT10</f>
        <v>0.31180219426100064</v>
      </c>
      <c r="LS10" s="43">
        <f>+CONSall!LU10</f>
        <v>7.6842981896999979E-2</v>
      </c>
      <c r="LT10" s="43">
        <f>+CONSall!LV10</f>
        <v>4.7193619491999975E-2</v>
      </c>
      <c r="LU10" s="43">
        <f>+CONSall!LW10</f>
        <v>5.2018387963000026E-2</v>
      </c>
      <c r="LV10" s="43">
        <f>+CONSall!LX10</f>
        <v>1.2999834042999999E-2</v>
      </c>
      <c r="LW10" s="43">
        <f>+CONSall!LY10</f>
        <v>1.7598109577000014E-2</v>
      </c>
      <c r="LX10" s="43">
        <f>+CONSall!LZ10</f>
        <v>2.2968308256000016E-2</v>
      </c>
      <c r="LY10" s="43">
        <f>+CONSall!MA10</f>
        <v>1.7355996348740022</v>
      </c>
      <c r="LZ10" s="43">
        <f>+CONSall!MB10</f>
        <v>1.2304962889000006E-2</v>
      </c>
      <c r="MA10" s="43">
        <f>+CONSall!MC10</f>
        <v>0.14494945556799999</v>
      </c>
      <c r="MB10" s="43">
        <f>+CONSall!MD10</f>
        <v>2.3908772044000003E-2</v>
      </c>
      <c r="MC10" s="43">
        <f>+CONSall!ME10</f>
        <v>2.6045512900000001E-4</v>
      </c>
      <c r="MD10" s="43">
        <f>+CONSall!MF10</f>
        <v>0.12383036144799986</v>
      </c>
      <c r="ME10" s="43">
        <f>+CONSall!MG10</f>
        <v>2.0442257550000002E-2</v>
      </c>
      <c r="MF10" s="43">
        <f>+CONSall!MH10</f>
        <v>7.8578146660000046E-3</v>
      </c>
      <c r="MG10" s="43">
        <f>+CONSall!MI10</f>
        <v>2.8971419201000007E-2</v>
      </c>
      <c r="MH10" s="43">
        <f>+CONSall!MJ10</f>
        <v>8.699031960000006E-3</v>
      </c>
      <c r="MI10" s="43">
        <f>+CONSall!MK10</f>
        <v>2.4040247960000006E-3</v>
      </c>
      <c r="MJ10" s="43">
        <f>+CONSall!ML10</f>
        <v>2.6628682109999997E-3</v>
      </c>
      <c r="MK10" s="43">
        <f>+CONSall!MM10</f>
        <v>0.15766082109999996</v>
      </c>
      <c r="ML10" s="43">
        <f>+CONSall!MN10</f>
        <v>5.8549414497000081E-2</v>
      </c>
      <c r="MM10" s="43">
        <f>+CONSall!MO10</f>
        <v>0.14759362468600004</v>
      </c>
      <c r="MN10" s="43">
        <f>+CONSall!MP10</f>
        <v>0.10178271417200004</v>
      </c>
      <c r="MO10" s="43">
        <f>+CONSall!MQ10</f>
        <v>1.7899837624999991E-2</v>
      </c>
      <c r="MP10" s="43">
        <f>+CONSall!MR10</f>
        <v>0.15453760500200014</v>
      </c>
      <c r="MQ10" s="43">
        <f>+CONSall!MS10</f>
        <v>8.6293956677999953E-2</v>
      </c>
      <c r="MR10" s="43">
        <f>+CONSall!MT10</f>
        <v>6.5926325880000048E-3</v>
      </c>
      <c r="MS10" s="43">
        <f>+CONSall!MU10</f>
        <v>0.27443914878100006</v>
      </c>
      <c r="MT10" s="43">
        <f>+CONSall!MV10</f>
        <v>2.2280611108999999E-2</v>
      </c>
      <c r="MU10" s="43">
        <f>+CONSall!MW10</f>
        <v>0</v>
      </c>
      <c r="MV10" s="43">
        <f>+CONSall!MX10</f>
        <v>0.14699008549800008</v>
      </c>
      <c r="MW10" s="43">
        <f>+CONSall!MY10</f>
        <v>0.20845141010700016</v>
      </c>
      <c r="MX10" s="43">
        <f>+CONSall!MZ10</f>
        <v>9.0248373640000133E-3</v>
      </c>
      <c r="MY10" s="43">
        <f>+CONSall!NA10</f>
        <v>6.9495497412999971E-2</v>
      </c>
      <c r="MZ10" s="43">
        <f>+CONSall!NB10</f>
        <v>0.23591785068599971</v>
      </c>
      <c r="NA10" s="43">
        <f>+CONSall!NC10</f>
        <v>0.39713411608100041</v>
      </c>
      <c r="NB10" s="43">
        <f>+CONSall!ND10</f>
        <v>7.6303221099000007E-2</v>
      </c>
      <c r="NC10" s="43">
        <f>+CONSall!NE10</f>
        <v>8.1479120250999945E-2</v>
      </c>
      <c r="ND10" s="43">
        <f>+CONSall!NF10</f>
        <v>0.10156759989499996</v>
      </c>
      <c r="NE10" s="43">
        <f>+CONSall!NG10</f>
        <v>1.6512763938069999</v>
      </c>
      <c r="NF10" s="43">
        <f>+CONSall!NH10</f>
        <v>1.3887456594269967</v>
      </c>
      <c r="NG10" s="43">
        <f>+CONSall!NI10</f>
        <v>0.3722063649320006</v>
      </c>
      <c r="NH10" s="43">
        <f>+CONSall!NJ10</f>
        <v>0.20557016034299999</v>
      </c>
      <c r="NI10" s="43">
        <f>+CONSall!NK10</f>
        <v>0.3320567566020004</v>
      </c>
      <c r="NJ10" s="43">
        <f>+CONSall!NL10</f>
        <v>1.065742304900001E-2</v>
      </c>
      <c r="NK10" s="43">
        <f>+CONSall!NM10</f>
        <v>1.0467262410760028</v>
      </c>
      <c r="NL10" s="43">
        <f>+CONSall!NN10</f>
        <v>0</v>
      </c>
      <c r="NM10" s="43">
        <f>+CONSall!NO10</f>
        <v>5.451366320099988E-2</v>
      </c>
      <c r="NN10" s="43">
        <f>+CONSall!NP10</f>
        <v>3.9856747677000003E-2</v>
      </c>
      <c r="NO10" s="43">
        <f>+CONSall!NQ10</f>
        <v>0.12862199590300008</v>
      </c>
      <c r="NP10" s="43">
        <f>+CONSall!NR10</f>
        <v>4.1349256325E-2</v>
      </c>
      <c r="NQ10" s="43">
        <f>+CONSall!NS10</f>
        <v>2.8192269156000004E-2</v>
      </c>
      <c r="NR10" s="43">
        <f>+CONSall!NT10</f>
        <v>8.6517820806000026E-2</v>
      </c>
      <c r="NS10" s="43">
        <f>+CONSall!NU10</f>
        <v>0.27692850916800033</v>
      </c>
      <c r="NT10" s="43">
        <f>+CONSall!NV10</f>
        <v>0.71816739929899798</v>
      </c>
      <c r="NU10" s="43">
        <f>+CONSall!NW10</f>
        <v>1.0871393832000004E-2</v>
      </c>
      <c r="NV10" s="43">
        <f>+CONSall!NX10</f>
        <v>5.9699260471000021E-2</v>
      </c>
      <c r="NW10" s="43">
        <f>+CONSall!NY10</f>
        <v>0.34158656027099998</v>
      </c>
    </row>
    <row r="11" spans="1:387">
      <c r="A11" s="43" t="str">
        <f>+CONSall!C11</f>
        <v>D10</v>
      </c>
      <c r="B11" s="43">
        <f>+CONSall!D11</f>
        <v>0</v>
      </c>
      <c r="C11" s="43">
        <f>+CONSall!E11</f>
        <v>0</v>
      </c>
      <c r="D11" s="43">
        <f>+CONSall!F11</f>
        <v>0</v>
      </c>
      <c r="E11" s="43">
        <f>+CONSall!G11</f>
        <v>0</v>
      </c>
      <c r="F11" s="43">
        <f>+CONSall!H11</f>
        <v>0</v>
      </c>
      <c r="G11" s="43">
        <f>+CONSall!I11</f>
        <v>0</v>
      </c>
      <c r="H11" s="43">
        <f>+CONSall!J11</f>
        <v>0</v>
      </c>
      <c r="I11" s="43">
        <f>+CONSall!K11</f>
        <v>0</v>
      </c>
      <c r="J11" s="43">
        <f>+CONSall!L11</f>
        <v>0</v>
      </c>
      <c r="K11" s="43">
        <f>+CONSall!M11</f>
        <v>0</v>
      </c>
      <c r="L11" s="43">
        <f>+CONSall!N11</f>
        <v>0</v>
      </c>
      <c r="M11" s="43">
        <f>+CONSall!O11</f>
        <v>0</v>
      </c>
      <c r="N11" s="43">
        <f>+CONSall!P11</f>
        <v>0</v>
      </c>
      <c r="O11" s="43">
        <f>+CONSall!Q11</f>
        <v>0</v>
      </c>
      <c r="P11" s="43">
        <f>+CONSall!R11</f>
        <v>0</v>
      </c>
      <c r="Q11" s="43">
        <f>+CONSall!S11</f>
        <v>0</v>
      </c>
      <c r="R11" s="43">
        <f>+CONSall!T11</f>
        <v>0</v>
      </c>
      <c r="S11" s="43">
        <f>+CONSall!U11</f>
        <v>86.448459041125815</v>
      </c>
      <c r="T11" s="43">
        <f>+CONSall!V11</f>
        <v>11.159215290460002</v>
      </c>
      <c r="U11" s="43">
        <f>+CONSall!W11</f>
        <v>2.0950958110760021</v>
      </c>
      <c r="V11" s="43">
        <f>+CONSall!X11</f>
        <v>5.77354491832401</v>
      </c>
      <c r="W11" s="43">
        <f>+CONSall!Y11</f>
        <v>22.179582447975044</v>
      </c>
      <c r="X11" s="43">
        <f>+CONSall!Z11</f>
        <v>5.4943893780810038</v>
      </c>
      <c r="Y11" s="43">
        <f>+CONSall!AA11</f>
        <v>4.4391254322539977</v>
      </c>
      <c r="Z11" s="43">
        <f>+CONSall!AB11</f>
        <v>10.969838843110976</v>
      </c>
      <c r="AA11" s="43">
        <f>+CONSall!AC11</f>
        <v>2.9270255639399942</v>
      </c>
      <c r="AB11" s="43">
        <f>+CONSall!AD11</f>
        <v>4.3690876226439919</v>
      </c>
      <c r="AC11" s="43">
        <f>+CONSall!AE11</f>
        <v>2.5683679608630015</v>
      </c>
      <c r="AD11" s="43">
        <f>+CONSall!AF11</f>
        <v>8.1375970877600121</v>
      </c>
      <c r="AE11" s="43">
        <f>+CONSall!AG11</f>
        <v>10.416751718537013</v>
      </c>
      <c r="AF11" s="43">
        <f>+CONSall!AH11</f>
        <v>6.3352880343019748</v>
      </c>
      <c r="AG11" s="43">
        <f>+CONSall!AI11</f>
        <v>0.73058425218800027</v>
      </c>
      <c r="AH11" s="43">
        <f>+CONSall!AJ11</f>
        <v>0.64756858747100077</v>
      </c>
      <c r="AI11" s="43">
        <f>+CONSall!AK11</f>
        <v>1.4475295886260016</v>
      </c>
      <c r="AJ11" s="43">
        <f>+CONSall!AL11</f>
        <v>0</v>
      </c>
      <c r="AK11" s="43">
        <f>+CONSall!AM11</f>
        <v>4.5706877218980155</v>
      </c>
      <c r="AL11" s="43">
        <f>+CONSall!AN11</f>
        <v>1.2028577613770015</v>
      </c>
      <c r="AM11" s="43">
        <f>+CONSall!AO11</f>
        <v>1.582046921254</v>
      </c>
      <c r="AN11" s="43">
        <f>+CONSall!AP11</f>
        <v>12.458049466521011</v>
      </c>
      <c r="AO11" s="43">
        <f>+CONSall!AQ11</f>
        <v>1.1165007281240025</v>
      </c>
      <c r="AP11" s="43">
        <f>+CONSall!AR11</f>
        <v>1.2611230133300044</v>
      </c>
      <c r="AQ11" s="43">
        <f>+CONSall!AS11</f>
        <v>3.2275110036459926</v>
      </c>
      <c r="AR11" s="43">
        <f>+CONSall!AT11</f>
        <v>1.1664892802539986</v>
      </c>
      <c r="AS11" s="43">
        <f>+CONSall!AU11</f>
        <v>0.75987791879099964</v>
      </c>
      <c r="AT11" s="43">
        <f>+CONSall!AV11</f>
        <v>0.58388134028799932</v>
      </c>
      <c r="AU11" s="43">
        <f>+CONSall!AW11</f>
        <v>0.40486875485300011</v>
      </c>
      <c r="AV11" s="43">
        <f>+CONSall!AX11</f>
        <v>0.17867000464500057</v>
      </c>
      <c r="AW11" s="43">
        <f>+CONSall!AY11</f>
        <v>2.4006784215929993</v>
      </c>
      <c r="AX11" s="43">
        <f>+CONSall!AZ11</f>
        <v>1.0487707816340015</v>
      </c>
      <c r="AY11" s="43">
        <f>+CONSall!BA11</f>
        <v>2.3984745824069957</v>
      </c>
      <c r="AZ11" s="43">
        <f>+CONSall!BB11</f>
        <v>0.9918818003590002</v>
      </c>
      <c r="BA11" s="43">
        <f>+CONSall!BC11</f>
        <v>4.5525593512989948</v>
      </c>
      <c r="BB11" s="43">
        <f>+CONSall!BD11</f>
        <v>5.4667595963810172</v>
      </c>
      <c r="BC11" s="43">
        <f>+CONSall!BE11</f>
        <v>0.95049148478600254</v>
      </c>
      <c r="BD11" s="43">
        <f>+CONSall!BF11</f>
        <v>3.513931013600001E-2</v>
      </c>
      <c r="BE11" s="43">
        <f>+CONSall!BG11</f>
        <v>4.6456843234000005E-2</v>
      </c>
      <c r="BF11" s="43">
        <f>+CONSall!BH11</f>
        <v>2.8454292808959951</v>
      </c>
      <c r="BG11" s="43">
        <f>+CONSall!BI11</f>
        <v>0.54890489041400037</v>
      </c>
      <c r="BH11" s="43">
        <f>+CONSall!BJ11</f>
        <v>0.32606479029000002</v>
      </c>
      <c r="BI11" s="43">
        <f>+CONSall!BK11</f>
        <v>0.9266402256399997</v>
      </c>
      <c r="BJ11" s="43">
        <f>+CONSall!BL11</f>
        <v>0.91858284647399946</v>
      </c>
      <c r="BK11" s="43">
        <f>+CONSall!BM11</f>
        <v>0.90868954680699776</v>
      </c>
      <c r="BL11" s="43">
        <f>+CONSall!BN11</f>
        <v>0.74021346167800139</v>
      </c>
      <c r="BM11" s="43">
        <f>+CONSall!BO11</f>
        <v>0.71935781333699989</v>
      </c>
      <c r="BN11" s="43">
        <f>+CONSall!BP11</f>
        <v>1.1149959536809992</v>
      </c>
      <c r="BO11" s="43">
        <f>+CONSall!BQ11</f>
        <v>0.14077986480000004</v>
      </c>
      <c r="BP11" s="43">
        <f>+CONSall!BR11</f>
        <v>0.27551979060400023</v>
      </c>
      <c r="BQ11" s="43">
        <f>+CONSall!BS11</f>
        <v>0.31764668277399977</v>
      </c>
      <c r="BR11" s="43">
        <f>+CONSall!BT11</f>
        <v>7.3339734987310088</v>
      </c>
      <c r="BS11" s="43">
        <f>+CONSall!BU11</f>
        <v>1.5218551134599947</v>
      </c>
      <c r="BT11" s="43">
        <f>+CONSall!BV11</f>
        <v>0.80362479940099962</v>
      </c>
      <c r="BU11" s="43">
        <f>+CONSall!BW11</f>
        <v>2.5471015475179986</v>
      </c>
      <c r="BV11" s="43">
        <f>+CONSall!BX11</f>
        <v>0.88086692408299971</v>
      </c>
      <c r="BW11" s="43">
        <f>+CONSall!BY11</f>
        <v>1.847464139631998</v>
      </c>
      <c r="BX11" s="43">
        <f>+CONSall!BZ11</f>
        <v>0.63341277991500289</v>
      </c>
      <c r="BY11" s="43">
        <f>+CONSall!CA11</f>
        <v>0.86951518704700026</v>
      </c>
      <c r="BZ11" s="43">
        <f>+CONSall!CB11</f>
        <v>1.2535752650350038</v>
      </c>
      <c r="CA11" s="43">
        <f>+CONSall!CC11</f>
        <v>0.62865815412599824</v>
      </c>
      <c r="CB11" s="43">
        <f>+CONSall!CD11</f>
        <v>0.23430708170200015</v>
      </c>
      <c r="CC11" s="43">
        <f>+CONSall!CE11</f>
        <v>2.822013653474011</v>
      </c>
      <c r="CD11" s="43">
        <f>+CONSall!CF11</f>
        <v>0.23646896728300021</v>
      </c>
      <c r="CE11" s="43">
        <f>+CONSall!CG11</f>
        <v>0</v>
      </c>
      <c r="CF11" s="43">
        <f>+CONSall!CH11</f>
        <v>0.49411810942199991</v>
      </c>
      <c r="CG11" s="43">
        <f>+CONSall!CI11</f>
        <v>0.68971754068899926</v>
      </c>
      <c r="CH11" s="43">
        <f>+CONSall!CJ11</f>
        <v>0.14159241725999996</v>
      </c>
      <c r="CI11" s="43">
        <f>+CONSall!CK11</f>
        <v>2.292675088314001</v>
      </c>
      <c r="CJ11" s="43">
        <f>+CONSall!CL11</f>
        <v>0.10549254948099986</v>
      </c>
      <c r="CK11" s="43">
        <f>+CONSall!CM11</f>
        <v>0.52346138019999944</v>
      </c>
      <c r="CL11" s="43">
        <f>+CONSall!CN11</f>
        <v>0.28173187775800013</v>
      </c>
      <c r="CM11" s="43">
        <f>+CONSall!CO11</f>
        <v>0.23246988619400005</v>
      </c>
      <c r="CN11" s="43">
        <f>+CONSall!CP11</f>
        <v>0.1333642733509999</v>
      </c>
      <c r="CO11" s="43">
        <f>+CONSall!CQ11</f>
        <v>1.4475295886260016</v>
      </c>
      <c r="CP11" s="43">
        <f>+CONSall!CR11</f>
        <v>0</v>
      </c>
      <c r="CQ11" s="43">
        <f>+CONSall!CS11</f>
        <v>4.9513934190000006E-3</v>
      </c>
      <c r="CR11" s="43">
        <f>+CONSall!CT11</f>
        <v>4.1588992610729969</v>
      </c>
      <c r="CS11" s="43">
        <f>+CONSall!CU11</f>
        <v>0.12064550952200004</v>
      </c>
      <c r="CT11" s="43">
        <f>+CONSall!CV11</f>
        <v>0.28618950600099985</v>
      </c>
      <c r="CU11" s="43">
        <f>+CONSall!CW11</f>
        <v>1.1957526474630018</v>
      </c>
      <c r="CV11" s="43">
        <f>+CONSall!CX11</f>
        <v>7.1040064460000055E-3</v>
      </c>
      <c r="CW11" s="43">
        <f>+CONSall!CY11</f>
        <v>1.5316619478670002</v>
      </c>
      <c r="CX11" s="43">
        <f>+CONSall!CZ11</f>
        <v>5.0384771047000024E-2</v>
      </c>
      <c r="CY11" s="43">
        <f>+CONSall!DA11</f>
        <v>9.926358617587006</v>
      </c>
      <c r="CZ11" s="43">
        <f>+CONSall!DB11</f>
        <v>2.4024547096339997</v>
      </c>
      <c r="DA11" s="43">
        <f>+CONSall!DC11</f>
        <v>0.29480671715600015</v>
      </c>
      <c r="DB11" s="43">
        <f>+CONSall!DD11</f>
        <v>0.82169440750200118</v>
      </c>
      <c r="DC11" s="43">
        <f>+CONSall!DE11</f>
        <v>0.38536701532200035</v>
      </c>
      <c r="DD11" s="43">
        <f>+CONSall!DF11</f>
        <v>0.33135325888199912</v>
      </c>
      <c r="DE11" s="43">
        <f>+CONSall!DG11</f>
        <v>0.12688679209099979</v>
      </c>
      <c r="DF11" s="43">
        <f>+CONSall!DH11</f>
        <v>0.41752240141699959</v>
      </c>
      <c r="DG11" s="43">
        <f>+CONSall!DI11</f>
        <v>1.3938984253070033</v>
      </c>
      <c r="DH11" s="43">
        <f>+CONSall!DJ11</f>
        <v>0.29181303114400009</v>
      </c>
      <c r="DI11" s="43">
        <f>+CONSall!DK11</f>
        <v>1.2923784160130003</v>
      </c>
      <c r="DJ11" s="43">
        <f>+CONSall!DL11</f>
        <v>0.17302465946400011</v>
      </c>
      <c r="DK11" s="43">
        <f>+CONSall!DM11</f>
        <v>7.6394579875999957E-2</v>
      </c>
      <c r="DL11" s="43">
        <f>+CONSall!DN11</f>
        <v>1.0649332989059996</v>
      </c>
      <c r="DM11" s="43">
        <f>+CONSall!DO11</f>
        <v>6.0811172544999965E-2</v>
      </c>
      <c r="DN11" s="43">
        <f>+CONSall!DP11</f>
        <v>4.074507149199999E-2</v>
      </c>
      <c r="DO11" s="43">
        <f>+CONSall!DQ11</f>
        <v>0.75987791879099964</v>
      </c>
      <c r="DP11" s="43">
        <f>+CONSall!DR11</f>
        <v>0.51284918768499987</v>
      </c>
      <c r="DQ11" s="43">
        <f>+CONSall!DS11</f>
        <v>4.0232801355000014E-2</v>
      </c>
      <c r="DR11" s="43">
        <f>+CONSall!DT11</f>
        <v>3.0798086276999974E-2</v>
      </c>
      <c r="DS11" s="43">
        <f>+CONSall!DU11</f>
        <v>0.40486875485300011</v>
      </c>
      <c r="DT11" s="43">
        <f>+CONSall!DV11</f>
        <v>3.8951285469999986E-2</v>
      </c>
      <c r="DU11" s="43">
        <f>+CONSall!DW11</f>
        <v>0.13957899628800005</v>
      </c>
      <c r="DV11" s="43">
        <f>+CONSall!DX11</f>
        <v>1.1058610612330002</v>
      </c>
      <c r="DW11" s="43">
        <f>+CONSall!DY11</f>
        <v>1.2948186844900009</v>
      </c>
      <c r="DX11" s="43">
        <f>+CONSall!DZ11</f>
        <v>0.84308599918100158</v>
      </c>
      <c r="DY11" s="43">
        <f>+CONSall!EA11</f>
        <v>6.3089010330999992E-2</v>
      </c>
      <c r="DZ11" s="43">
        <f>+CONSall!EB11</f>
        <v>0.14257908495500007</v>
      </c>
      <c r="EA11" s="43">
        <f>+CONSall!EC11</f>
        <v>0.74247561046899935</v>
      </c>
      <c r="EB11" s="43">
        <f>+CONSall!ED11</f>
        <v>1.1814028153809997</v>
      </c>
      <c r="EC11" s="43">
        <f>+CONSall!EE11</f>
        <v>0.47459483775799988</v>
      </c>
      <c r="ED11" s="43">
        <f>+CONSall!EF11</f>
        <v>4.3948390349980002</v>
      </c>
      <c r="EE11" s="43">
        <f>+CONSall!EG11</f>
        <v>0.12585858923299997</v>
      </c>
      <c r="EF11" s="43">
        <f>+CONSall!EH11</f>
        <v>2.7053801375999994E-2</v>
      </c>
      <c r="EG11" s="43">
        <f>+CONSall!EI11</f>
        <v>4.8079123319999997E-3</v>
      </c>
      <c r="EH11" s="43">
        <f>+CONSall!EJ11</f>
        <v>0.53183727780999979</v>
      </c>
      <c r="EI11" s="43">
        <f>+CONSall!EK11</f>
        <v>3.8431826886319995</v>
      </c>
      <c r="EJ11" s="43">
        <f>+CONSall!EL11</f>
        <v>0.81131054584699891</v>
      </c>
      <c r="EK11" s="43">
        <f>+CONSall!EM11</f>
        <v>0.28043297126400013</v>
      </c>
      <c r="EL11" s="43">
        <f>+CONSall!EN11</f>
        <v>5.0275999243999989E-2</v>
      </c>
      <c r="EM11" s="43">
        <f>+CONSall!EO11</f>
        <v>0.37960589048499899</v>
      </c>
      <c r="EN11" s="43">
        <f>+CONSall!EP11</f>
        <v>0.34327758694100041</v>
      </c>
      <c r="EO11" s="43">
        <f>+CONSall!EQ11</f>
        <v>0.12139680239699999</v>
      </c>
      <c r="EP11" s="43">
        <f>+CONSall!ER11</f>
        <v>4.4218084784000002E-2</v>
      </c>
      <c r="EQ11" s="43">
        <f>+CONSall!ES11</f>
        <v>1.1715167135999998E-2</v>
      </c>
      <c r="ER11" s="43">
        <f>+CONSall!ET11</f>
        <v>3.4997951236000004E-2</v>
      </c>
      <c r="ES11" s="43">
        <f>+CONSall!EU11</f>
        <v>4.5373273434000001E-2</v>
      </c>
      <c r="ET11" s="43">
        <f>+CONSall!EV11</f>
        <v>2.8092387844959945</v>
      </c>
      <c r="EU11" s="43">
        <f>+CONSall!EW11</f>
        <v>0.25978574421599998</v>
      </c>
      <c r="EV11" s="43">
        <f>+CONSall!EX11</f>
        <v>3.9849682448000051E-2</v>
      </c>
      <c r="EW11" s="43">
        <f>+CONSall!EY11</f>
        <v>0.19032504615699991</v>
      </c>
      <c r="EX11" s="43">
        <f>+CONSall!EZ11</f>
        <v>4.0062146459999989E-2</v>
      </c>
      <c r="EY11" s="43">
        <f>+CONSall!FA11</f>
        <v>1.8872964042000007E-2</v>
      </c>
      <c r="EZ11" s="43">
        <f>+CONSall!FB11</f>
        <v>0.29170992211000002</v>
      </c>
      <c r="FA11" s="43">
        <f>+CONSall!FC11</f>
        <v>2.0481148115999995E-2</v>
      </c>
      <c r="FB11" s="43">
        <f>+CONSall!FD11</f>
        <v>1.3873701799E-2</v>
      </c>
      <c r="FC11" s="43">
        <f>+CONSall!FE11</f>
        <v>0.32052851777299984</v>
      </c>
      <c r="FD11" s="43">
        <f>+CONSall!FF11</f>
        <v>0.13180913718500001</v>
      </c>
      <c r="FE11" s="43">
        <f>+CONSall!FG11</f>
        <v>0.23768851907099994</v>
      </c>
      <c r="FF11" s="43">
        <f>+CONSall!FH11</f>
        <v>0.11984001078700018</v>
      </c>
      <c r="FG11" s="43">
        <f>+CONSall!FI11</f>
        <v>0.11669223619800001</v>
      </c>
      <c r="FH11" s="43">
        <f>+CONSall!FJ11</f>
        <v>0.35231430824299986</v>
      </c>
      <c r="FI11" s="43">
        <f>+CONSall!FK11</f>
        <v>0.56625962149500109</v>
      </c>
      <c r="FJ11" s="43">
        <f>+CONSall!FL11</f>
        <v>0</v>
      </c>
      <c r="FK11" s="43">
        <f>+CONSall!FM11</f>
        <v>0.31469315884699978</v>
      </c>
      <c r="FL11" s="43">
        <f>+CONSall!FN11</f>
        <v>0.43392448824600061</v>
      </c>
      <c r="FM11" s="43">
        <f>+CONSall!FO11</f>
        <v>2.9332677161999974E-2</v>
      </c>
      <c r="FN11" s="43">
        <f>+CONSall!FP11</f>
        <v>0.13074199942299997</v>
      </c>
      <c r="FO11" s="43">
        <f>+CONSall!FQ11</f>
        <v>0.7155220987369999</v>
      </c>
      <c r="FP11" s="43">
        <f>+CONSall!FR11</f>
        <v>1.1146121949809995</v>
      </c>
      <c r="FQ11" s="43">
        <f>+CONSall!FS11</f>
        <v>0.14077323830000005</v>
      </c>
      <c r="FR11" s="43">
        <f>+CONSall!FT11</f>
        <v>0.26986231990400011</v>
      </c>
      <c r="FS11" s="43">
        <f>+CONSall!FU11</f>
        <v>0.3159299377739998</v>
      </c>
      <c r="FT11" s="43">
        <f>+CONSall!FV11</f>
        <v>6.9204081123610033</v>
      </c>
      <c r="FU11" s="43">
        <f>+CONSall!FW11</f>
        <v>8.1523890611999675E-2</v>
      </c>
      <c r="FV11" s="43">
        <f>+CONSall!FX11</f>
        <v>0.40770122970300043</v>
      </c>
      <c r="FW11" s="43">
        <f>+CONSall!FY11</f>
        <v>0.88983743642500346</v>
      </c>
      <c r="FX11" s="43">
        <f>+CONSall!FZ11</f>
        <v>0.1370041102330001</v>
      </c>
      <c r="FY11" s="43">
        <f>+CONSall!GA11</f>
        <v>0.22895547811399986</v>
      </c>
      <c r="FZ11" s="43">
        <f>+CONSall!GB11</f>
        <v>1.9086850985999999E-2</v>
      </c>
      <c r="GA11" s="43">
        <f>+CONSall!GC11</f>
        <v>0.16543734557499989</v>
      </c>
      <c r="GB11" s="43">
        <f>+CONSall!GD11</f>
        <v>0.80362479940099962</v>
      </c>
      <c r="GC11" s="43">
        <f>+CONSall!GE11</f>
        <v>0.95008433647800072</v>
      </c>
      <c r="GD11" s="43">
        <f>+CONSall!GF11</f>
        <v>0.36538869620999959</v>
      </c>
      <c r="GE11" s="43">
        <f>+CONSall!GG11</f>
        <v>0.30945642276099977</v>
      </c>
      <c r="GF11" s="43">
        <f>+CONSall!GH11</f>
        <v>0.44009988202799871</v>
      </c>
      <c r="GG11" s="43">
        <f>+CONSall!GI11</f>
        <v>0.37984877091399971</v>
      </c>
      <c r="GH11" s="43">
        <f>+CONSall!GJ11</f>
        <v>6.3202931446000019E-2</v>
      </c>
      <c r="GI11" s="43">
        <f>+CONSall!GK11</f>
        <v>3.9028324822000027E-2</v>
      </c>
      <c r="GJ11" s="43">
        <f>+CONSall!GL11</f>
        <v>0.597111723282999</v>
      </c>
      <c r="GK11" s="43">
        <f>+CONSall!GM11</f>
        <v>0.156442646677</v>
      </c>
      <c r="GL11" s="43">
        <f>+CONSall!GN11</f>
        <v>3.7696802907999968E-2</v>
      </c>
      <c r="GM11" s="43">
        <f>+CONSall!GO11</f>
        <v>8.9612332473999898E-2</v>
      </c>
      <c r="GN11" s="43">
        <f>+CONSall!GP11</f>
        <v>0.27861586465400023</v>
      </c>
      <c r="GO11" s="43">
        <f>+CONSall!GQ11</f>
        <v>0.10887321485900013</v>
      </c>
      <c r="GP11" s="43">
        <f>+CONSall!GR11</f>
        <v>0.11864880566300019</v>
      </c>
      <c r="GQ11" s="43">
        <f>+CONSall!GS11</f>
        <v>0.23792225953300014</v>
      </c>
      <c r="GR11" s="43">
        <f>+CONSall!GT11</f>
        <v>0.85978194597200142</v>
      </c>
      <c r="GS11" s="43">
        <f>+CONSall!GU11</f>
        <v>0.10557217340400009</v>
      </c>
      <c r="GT11" s="43">
        <f>+CONSall!GV11</f>
        <v>0.13165106090000001</v>
      </c>
      <c r="GU11" s="43">
        <f>+CONSall!GW11</f>
        <v>2.9133567073999975E-2</v>
      </c>
      <c r="GV11" s="43">
        <f>+CONSall!GX11</f>
        <v>7.857790210499975E-2</v>
      </c>
      <c r="GW11" s="43">
        <f>+CONSall!GY11</f>
        <v>0.45775325879499978</v>
      </c>
      <c r="GX11" s="43">
        <f>+CONSall!GZ11</f>
        <v>6.5433363310000048E-2</v>
      </c>
      <c r="GY11" s="43">
        <f>+CONSall!HA11</f>
        <v>2.5120574180000012E-3</v>
      </c>
      <c r="GZ11" s="43">
        <f>+CONSall!HB11</f>
        <v>0.20384320433799996</v>
      </c>
      <c r="HA11" s="43">
        <f>+CONSall!HC11</f>
        <v>9.2127009122999814E-2</v>
      </c>
      <c r="HB11" s="43">
        <f>+CONSall!HD11</f>
        <v>0.1358262800760002</v>
      </c>
      <c r="HC11" s="43">
        <f>+CONSall!HE11</f>
        <v>6.2810428651999997E-2</v>
      </c>
      <c r="HD11" s="43">
        <f>+CONSall!HF11</f>
        <v>0.10194490228700001</v>
      </c>
      <c r="HE11" s="43">
        <f>+CONSall!HG11</f>
        <v>5.4076876683000021E-2</v>
      </c>
      <c r="HF11" s="43">
        <f>+CONSall!HH11</f>
        <v>0.10711642619000011</v>
      </c>
      <c r="HG11" s="43">
        <f>+CONSall!HI11</f>
        <v>0.10802136729100036</v>
      </c>
      <c r="HH11" s="43">
        <f>+CONSall!HJ11</f>
        <v>3.7463728559999961E-3</v>
      </c>
      <c r="HI11" s="43">
        <f>+CONSall!HK11</f>
        <v>0.16242683721099979</v>
      </c>
      <c r="HJ11" s="43">
        <f>+CONSall!HL11</f>
        <v>5.4609875623000001E-2</v>
      </c>
      <c r="HK11" s="43">
        <f>+CONSall!HM11</f>
        <v>0.45632454760200053</v>
      </c>
      <c r="HL11" s="43">
        <f>+CONSall!HN11</f>
        <v>0.11035720973300021</v>
      </c>
      <c r="HM11" s="43">
        <f>+CONSall!HO11</f>
        <v>0.13576142934800006</v>
      </c>
      <c r="HN11" s="43">
        <f>+CONSall!HP11</f>
        <v>0.13201807980700003</v>
      </c>
      <c r="HO11" s="43">
        <f>+CONSall!HQ11</f>
        <v>0.16317990735800023</v>
      </c>
      <c r="HP11" s="43">
        <f>+CONSall!HR11</f>
        <v>3.4421651471999978E-2</v>
      </c>
      <c r="HQ11" s="43">
        <f>+CONSall!HS11</f>
        <v>5.1528271480999942E-2</v>
      </c>
      <c r="HR11" s="43">
        <f>+CONSall!HT11</f>
        <v>9.8343173230000011E-2</v>
      </c>
      <c r="HS11" s="43">
        <f>+CONSall!HU11</f>
        <v>0.12209527867800024</v>
      </c>
      <c r="HT11" s="43">
        <f>+CONSall!HV11</f>
        <v>0.241811227272</v>
      </c>
      <c r="HU11" s="43">
        <f>+CONSall!HW11</f>
        <v>8.9236906785999978E-2</v>
      </c>
      <c r="HV11" s="43">
        <f>+CONSall!HX11</f>
        <v>2.5645446347000035E-2</v>
      </c>
      <c r="HW11" s="43">
        <f>+CONSall!HY11</f>
        <v>0.100659688444</v>
      </c>
      <c r="HX11" s="43">
        <f>+CONSall!HZ11</f>
        <v>4.9115797857000071E-2</v>
      </c>
      <c r="HY11" s="43">
        <f>+CONSall!IA11</f>
        <v>4.9786209365000049E-2</v>
      </c>
      <c r="HZ11" s="43">
        <f>+CONSall!IB11</f>
        <v>1.3045653638000003E-2</v>
      </c>
      <c r="IA11" s="43">
        <f>+CONSall!IC11</f>
        <v>0.7184728025129985</v>
      </c>
      <c r="IB11" s="43">
        <f>+CONSall!ID11</f>
        <v>0.19602808366300026</v>
      </c>
      <c r="IC11" s="43">
        <f>+CONSall!IE11</f>
        <v>1.9919668228999998E-2</v>
      </c>
      <c r="ID11" s="43">
        <f>+CONSall!IF11</f>
        <v>2.656593156500001E-2</v>
      </c>
      <c r="IE11" s="43">
        <f>+CONSall!IG11</f>
        <v>2.0836204327219994</v>
      </c>
      <c r="IF11" s="43">
        <f>+CONSall!IH11</f>
        <v>1.3874866865E-2</v>
      </c>
      <c r="IG11" s="43">
        <f>+CONSall!II11</f>
        <v>0</v>
      </c>
      <c r="IH11" s="43">
        <f>+CONSall!IJ11</f>
        <v>0.11054142913500001</v>
      </c>
      <c r="II11" s="43">
        <f>+CONSall!IK11</f>
        <v>0.21867079489999985</v>
      </c>
      <c r="IJ11" s="43">
        <f>+CONSall!IL11</f>
        <v>0.16004136584700013</v>
      </c>
      <c r="IK11" s="43">
        <f>+CONSall!IM11</f>
        <v>4.3833010879999997E-3</v>
      </c>
      <c r="IL11" s="43">
        <f>+CONSall!IN11</f>
        <v>0.13552372122299997</v>
      </c>
      <c r="IM11" s="43">
        <f>+CONSall!IO11</f>
        <v>0.55419434157999914</v>
      </c>
      <c r="IN11" s="43">
        <f>+CONSall!IP11</f>
        <v>0.14159241725999996</v>
      </c>
      <c r="IO11" s="43">
        <f>+CONSall!IQ11</f>
        <v>0.14086940360700018</v>
      </c>
      <c r="IP11" s="43">
        <f>+CONSall!IR11</f>
        <v>0.53735525086599956</v>
      </c>
      <c r="IQ11" s="43">
        <f>+CONSall!IS11</f>
        <v>1.3072972811170007</v>
      </c>
      <c r="IR11" s="43">
        <f>+CONSall!IT11</f>
        <v>1.0967746164999995E-2</v>
      </c>
      <c r="IS11" s="43">
        <f>+CONSall!IU11</f>
        <v>0.10549254948099986</v>
      </c>
      <c r="IT11" s="43">
        <f>+CONSall!IV11</f>
        <v>0.51349386809999953</v>
      </c>
      <c r="IU11" s="43">
        <f>+CONSall!IW11</f>
        <v>0.28173187775800013</v>
      </c>
      <c r="IV11" s="43">
        <f>+CONSall!IX11</f>
        <v>0.22156257853100003</v>
      </c>
      <c r="IW11" s="43">
        <f>+CONSall!IY11</f>
        <v>1.0907258407000003E-2</v>
      </c>
      <c r="IX11" s="43">
        <f>+CONSall!IZ11</f>
        <v>0.1333642733509999</v>
      </c>
      <c r="IY11" s="43">
        <f>+CONSall!JA11</f>
        <v>1.3537039492920018</v>
      </c>
      <c r="IZ11" s="43">
        <f>+CONSall!JB11</f>
        <v>3.5427683088999982E-2</v>
      </c>
      <c r="JA11" s="43">
        <f>+CONSall!JC11</f>
        <v>5.8398361807999996E-2</v>
      </c>
      <c r="JB11" s="43">
        <f>+CONSall!JD11</f>
        <v>4.9513934190000006E-3</v>
      </c>
      <c r="JC11" s="43">
        <f>+CONSall!JE11</f>
        <v>1.5665442294340006</v>
      </c>
      <c r="JD11" s="43">
        <f>+CONSall!JF11</f>
        <v>1.9813596350039961</v>
      </c>
      <c r="JE11" s="43">
        <f>+CONSall!JG11</f>
        <v>0.58575572949299981</v>
      </c>
      <c r="JF11" s="43">
        <f>+CONSall!JH11</f>
        <v>0.12064550952200004</v>
      </c>
      <c r="JG11" s="43">
        <f>+CONSall!JI11</f>
        <v>0.28618950600099985</v>
      </c>
      <c r="JH11" s="43">
        <f>+CONSall!JJ11</f>
        <v>0.43625697868799956</v>
      </c>
      <c r="JI11" s="43">
        <f>+CONSall!JK11</f>
        <v>0.59671240170400031</v>
      </c>
      <c r="JJ11" s="43">
        <f>+CONSall!JL11</f>
        <v>0.16278382456900001</v>
      </c>
      <c r="JK11" s="43">
        <f>+CONSall!JM11</f>
        <v>7.1040064460000055E-3</v>
      </c>
      <c r="JL11" s="43">
        <f>+CONSall!JN11</f>
        <v>1.5316619478670002</v>
      </c>
      <c r="JM11" s="43">
        <f>+CONSall!JO11</f>
        <v>5.0384771047000024E-2</v>
      </c>
      <c r="JN11" s="43">
        <f>+CONSall!JP11</f>
        <v>9.926358617587006</v>
      </c>
      <c r="JO11" s="43">
        <f>+CONSall!JQ11</f>
        <v>0.73834513243399968</v>
      </c>
      <c r="JP11" s="43">
        <f>+CONSall!JR11</f>
        <v>1.6641095772000001</v>
      </c>
      <c r="JQ11" s="43">
        <f>+CONSall!JS11</f>
        <v>0.29480671715600015</v>
      </c>
      <c r="JR11" s="43">
        <f>+CONSall!JT11</f>
        <v>0.82169440750200118</v>
      </c>
      <c r="JS11" s="43">
        <f>+CONSall!JU11</f>
        <v>0.38536701532200035</v>
      </c>
      <c r="JT11" s="43">
        <f>+CONSall!JV11</f>
        <v>0.33135325888199912</v>
      </c>
      <c r="JU11" s="43">
        <f>+CONSall!JW11</f>
        <v>0.12688679209099979</v>
      </c>
      <c r="JV11" s="43">
        <f>+CONSall!JX11</f>
        <v>0.41752240141699959</v>
      </c>
      <c r="JW11" s="43">
        <f>+CONSall!JY11</f>
        <v>1.3938984253070033</v>
      </c>
      <c r="JX11" s="43">
        <f>+CONSall!JZ11</f>
        <v>0.23338553106900015</v>
      </c>
      <c r="JY11" s="43">
        <f>+CONSall!KA11</f>
        <v>5.8427577341999916E-2</v>
      </c>
      <c r="JZ11" s="43">
        <f>+CONSall!KB11</f>
        <v>1.2923784160130003</v>
      </c>
      <c r="KA11" s="43">
        <f>+CONSall!KC11</f>
        <v>0.17302465946400011</v>
      </c>
      <c r="KB11" s="43">
        <f>+CONSall!KD11</f>
        <v>7.6394579875999957E-2</v>
      </c>
      <c r="KC11" s="43">
        <f>+CONSall!KE11</f>
        <v>1.0649332989059996</v>
      </c>
      <c r="KD11" s="43">
        <f>+CONSall!KF11</f>
        <v>6.0811172544999965E-2</v>
      </c>
      <c r="KE11" s="43">
        <f>+CONSall!KG11</f>
        <v>4.074507149199999E-2</v>
      </c>
      <c r="KF11" s="43">
        <f>+CONSall!KH11</f>
        <v>0.75987791879099964</v>
      </c>
      <c r="KG11" s="43">
        <f>+CONSall!KI11</f>
        <v>0.11860484410100006</v>
      </c>
      <c r="KH11" s="43">
        <f>+CONSall!KJ11</f>
        <v>0.13674098698900014</v>
      </c>
      <c r="KI11" s="43">
        <f>+CONSall!KK11</f>
        <v>9.1305575674000022E-2</v>
      </c>
      <c r="KJ11" s="43">
        <f>+CONSall!KL11</f>
        <v>0.14207032598099997</v>
      </c>
      <c r="KK11" s="43">
        <f>+CONSall!KM11</f>
        <v>1.767907788400001E-2</v>
      </c>
      <c r="KL11" s="43">
        <f>+CONSall!KN11</f>
        <v>1.362759601E-3</v>
      </c>
      <c r="KM11" s="43">
        <f>+CONSall!KO11</f>
        <v>5.5054703579999987E-3</v>
      </c>
      <c r="KN11" s="43">
        <f>+CONSall!KP11</f>
        <v>3.9774289345000012E-2</v>
      </c>
      <c r="KO11" s="43">
        <f>+CONSall!KQ11</f>
        <v>3.0798086276999974E-2</v>
      </c>
      <c r="KP11" s="43">
        <f>+CONSall!KR11</f>
        <v>0.19917191768699985</v>
      </c>
      <c r="KQ11" s="43">
        <f>+CONSall!KS11</f>
        <v>3.9940813228999998E-2</v>
      </c>
      <c r="KR11" s="43">
        <f>+CONSall!KT11</f>
        <v>0.16535352501400014</v>
      </c>
      <c r="KS11" s="43">
        <f>+CONSall!KU11</f>
        <v>4.0218744700000003E-4</v>
      </c>
      <c r="KT11" s="43">
        <f>+CONSall!KV11</f>
        <v>3.8951285469999986E-2</v>
      </c>
      <c r="KU11" s="43">
        <f>+CONSall!KW11</f>
        <v>0.13957899628800005</v>
      </c>
      <c r="KV11" s="43">
        <f>+CONSall!KX11</f>
        <v>0.72475912089499961</v>
      </c>
      <c r="KW11" s="43">
        <f>+CONSall!KY11</f>
        <v>0.38105700088500072</v>
      </c>
      <c r="KX11" s="43">
        <f>+CONSall!KZ11</f>
        <v>1.1608637763530005</v>
      </c>
      <c r="KY11" s="43">
        <f>+CONSall!LA11</f>
        <v>0.13395583730800004</v>
      </c>
      <c r="KZ11" s="43">
        <f>+CONSall!LB11</f>
        <v>0.84308599918100158</v>
      </c>
      <c r="LA11" s="43">
        <f>+CONSall!LC11</f>
        <v>6.3089010330999992E-2</v>
      </c>
      <c r="LB11" s="43">
        <f>+CONSall!LD11</f>
        <v>0.14257908495500007</v>
      </c>
      <c r="LC11" s="43">
        <f>+CONSall!LE11</f>
        <v>0.74247561046899935</v>
      </c>
      <c r="LD11" s="43">
        <f>+CONSall!LF11</f>
        <v>1.1814028153809997</v>
      </c>
      <c r="LE11" s="43">
        <f>+CONSall!LG11</f>
        <v>0.28834349687399974</v>
      </c>
      <c r="LF11" s="43">
        <f>+CONSall!LH11</f>
        <v>0.17112389394099994</v>
      </c>
      <c r="LG11" s="43">
        <f>+CONSall!LI11</f>
        <v>1.5127981430000001E-2</v>
      </c>
      <c r="LH11" s="43">
        <f>+CONSall!LJ11</f>
        <v>3.362934101655001</v>
      </c>
      <c r="LI11" s="43">
        <f>+CONSall!LK11</f>
        <v>1.0319049545149994</v>
      </c>
      <c r="LJ11" s="43">
        <f>+CONSall!LL11</f>
        <v>0.12585858923299997</v>
      </c>
      <c r="LK11" s="43">
        <f>+CONSall!LM11</f>
        <v>2.7053801375999994E-2</v>
      </c>
      <c r="LL11" s="43">
        <f>+CONSall!LN11</f>
        <v>4.8079123319999997E-3</v>
      </c>
      <c r="LM11" s="43">
        <f>+CONSall!LO11</f>
        <v>0.53183727780999979</v>
      </c>
      <c r="LN11" s="43">
        <f>+CONSall!LP11</f>
        <v>3.8431826886319995</v>
      </c>
      <c r="LO11" s="43">
        <f>+CONSall!LQ11</f>
        <v>0.81131054584699891</v>
      </c>
      <c r="LP11" s="43">
        <f>+CONSall!LR11</f>
        <v>0.28043297126400013</v>
      </c>
      <c r="LQ11" s="43">
        <f>+CONSall!LS11</f>
        <v>5.0275999243999989E-2</v>
      </c>
      <c r="LR11" s="43">
        <f>+CONSall!LT11</f>
        <v>0.37960589048499899</v>
      </c>
      <c r="LS11" s="43">
        <f>+CONSall!LU11</f>
        <v>0.34327758694100041</v>
      </c>
      <c r="LT11" s="43">
        <f>+CONSall!LV11</f>
        <v>0.12139680239699999</v>
      </c>
      <c r="LU11" s="43">
        <f>+CONSall!LW11</f>
        <v>4.4218084784000002E-2</v>
      </c>
      <c r="LV11" s="43">
        <f>+CONSall!LX11</f>
        <v>1.1715167135999998E-2</v>
      </c>
      <c r="LW11" s="43">
        <f>+CONSall!LY11</f>
        <v>3.4997951236000004E-2</v>
      </c>
      <c r="LX11" s="43">
        <f>+CONSall!LZ11</f>
        <v>4.5373273434000001E-2</v>
      </c>
      <c r="LY11" s="43">
        <f>+CONSall!MA11</f>
        <v>2.8092387844959945</v>
      </c>
      <c r="LZ11" s="43">
        <f>+CONSall!MB11</f>
        <v>2.5535819152000004E-2</v>
      </c>
      <c r="MA11" s="43">
        <f>+CONSall!MC11</f>
        <v>0.23424992489499985</v>
      </c>
      <c r="MB11" s="43">
        <f>+CONSall!MD11</f>
        <v>3.6273095657000036E-2</v>
      </c>
      <c r="MC11" s="43">
        <f>+CONSall!ME11</f>
        <v>3.5765867909999987E-3</v>
      </c>
      <c r="MD11" s="43">
        <f>+CONSall!MF11</f>
        <v>0.19032504615699991</v>
      </c>
      <c r="ME11" s="43">
        <f>+CONSall!MG11</f>
        <v>4.0062146459999989E-2</v>
      </c>
      <c r="MF11" s="43">
        <f>+CONSall!MH11</f>
        <v>1.8872964042000007E-2</v>
      </c>
      <c r="MG11" s="43">
        <f>+CONSall!MI11</f>
        <v>0.28524957316800009</v>
      </c>
      <c r="MH11" s="43">
        <f>+CONSall!MJ11</f>
        <v>1.4646700753000001E-2</v>
      </c>
      <c r="MI11" s="43">
        <f>+CONSall!MK11</f>
        <v>5.8344473630000011E-3</v>
      </c>
      <c r="MJ11" s="43">
        <f>+CONSall!ML11</f>
        <v>1.3873701799E-2</v>
      </c>
      <c r="MK11" s="43">
        <f>+CONSall!MM11</f>
        <v>0.32052851777299984</v>
      </c>
      <c r="ML11" s="43">
        <f>+CONSall!MN11</f>
        <v>0.13180735194500001</v>
      </c>
      <c r="MM11" s="43">
        <f>+CONSall!MO11</f>
        <v>0.23768851907099994</v>
      </c>
      <c r="MN11" s="43">
        <f>+CONSall!MP11</f>
        <v>0.11984001078700018</v>
      </c>
      <c r="MO11" s="43">
        <f>+CONSall!MQ11</f>
        <v>0.11669223619800001</v>
      </c>
      <c r="MP11" s="43">
        <f>+CONSall!MR11</f>
        <v>0.35231430824299986</v>
      </c>
      <c r="MQ11" s="43">
        <f>+CONSall!MS11</f>
        <v>0.1851066510509998</v>
      </c>
      <c r="MR11" s="43">
        <f>+CONSall!MT11</f>
        <v>7.0445839730000036E-3</v>
      </c>
      <c r="MS11" s="43">
        <f>+CONSall!MU11</f>
        <v>0.32108409573000019</v>
      </c>
      <c r="MT11" s="43">
        <f>+CONSall!MV11</f>
        <v>4.2028110734999985E-2</v>
      </c>
      <c r="MU11" s="43">
        <f>+CONSall!MW11</f>
        <v>0</v>
      </c>
      <c r="MV11" s="43">
        <f>+CONSall!MX11</f>
        <v>0.31469315884699978</v>
      </c>
      <c r="MW11" s="43">
        <f>+CONSall!MY11</f>
        <v>0.43392448824600061</v>
      </c>
      <c r="MX11" s="43">
        <f>+CONSall!MZ11</f>
        <v>2.9332677161999974E-2</v>
      </c>
      <c r="MY11" s="43">
        <f>+CONSall!NA11</f>
        <v>0.13074199942299997</v>
      </c>
      <c r="MZ11" s="43">
        <f>+CONSall!NB11</f>
        <v>0.7155220987369999</v>
      </c>
      <c r="NA11" s="43">
        <f>+CONSall!NC11</f>
        <v>1.1146121949809995</v>
      </c>
      <c r="NB11" s="43">
        <f>+CONSall!ND11</f>
        <v>0.14077323830000005</v>
      </c>
      <c r="NC11" s="43">
        <f>+CONSall!NE11</f>
        <v>0.26986231990400011</v>
      </c>
      <c r="ND11" s="43">
        <f>+CONSall!NF11</f>
        <v>0.3159299377739998</v>
      </c>
      <c r="NE11" s="43">
        <f>+CONSall!NG11</f>
        <v>3.8683447921640046</v>
      </c>
      <c r="NF11" s="43">
        <f>+CONSall!NH11</f>
        <v>2.8887946431500007</v>
      </c>
      <c r="NG11" s="43">
        <f>+CONSall!NI11</f>
        <v>0.40770122970300043</v>
      </c>
      <c r="NH11" s="43">
        <f>+CONSall!NJ11</f>
        <v>0.80362479940099962</v>
      </c>
      <c r="NI11" s="43">
        <f>+CONSall!NK11</f>
        <v>0.7184728025129985</v>
      </c>
      <c r="NJ11" s="43">
        <f>+CONSall!NL11</f>
        <v>1.9919668228999998E-2</v>
      </c>
      <c r="NK11" s="43">
        <f>+CONSall!NM11</f>
        <v>2.0836204327219994</v>
      </c>
      <c r="NL11" s="43">
        <f>+CONSall!NN11</f>
        <v>0</v>
      </c>
      <c r="NM11" s="43">
        <f>+CONSall!NO11</f>
        <v>0.13552372122299997</v>
      </c>
      <c r="NN11" s="43">
        <f>+CONSall!NP11</f>
        <v>0.25654641611999995</v>
      </c>
      <c r="NO11" s="43">
        <f>+CONSall!NQ11</f>
        <v>0.29764811723900036</v>
      </c>
      <c r="NP11" s="43">
        <f>+CONSall!NR11</f>
        <v>3.4238456886000003E-2</v>
      </c>
      <c r="NQ11" s="43">
        <f>+CONSall!NS11</f>
        <v>0.107353960374</v>
      </c>
      <c r="NR11" s="43">
        <f>+CONSall!NT11</f>
        <v>0.14086940360700018</v>
      </c>
      <c r="NS11" s="43">
        <f>+CONSall!NU11</f>
        <v>0.53735525086599956</v>
      </c>
      <c r="NT11" s="43">
        <f>+CONSall!NV11</f>
        <v>1.3072972811170007</v>
      </c>
      <c r="NU11" s="43">
        <f>+CONSall!NW11</f>
        <v>1.0967746164999995E-2</v>
      </c>
      <c r="NV11" s="43">
        <f>+CONSall!NX11</f>
        <v>0.10549254948099986</v>
      </c>
      <c r="NW11" s="43">
        <f>+CONSall!NY11</f>
        <v>1.0329913491530012</v>
      </c>
    </row>
    <row r="12" spans="1:387">
      <c r="A12" s="43" t="str">
        <f>+CONSall!C12</f>
        <v>Total</v>
      </c>
      <c r="B12" s="43">
        <f>+CONSall!D12</f>
        <v>0</v>
      </c>
      <c r="C12" s="43">
        <f>+CONSall!E12</f>
        <v>0</v>
      </c>
      <c r="D12" s="43">
        <f>+CONSall!F12</f>
        <v>0</v>
      </c>
      <c r="E12" s="43">
        <f>+CONSall!G12</f>
        <v>0</v>
      </c>
      <c r="F12" s="43">
        <f>+CONSall!H12</f>
        <v>0</v>
      </c>
      <c r="G12" s="43">
        <f>+CONSall!I12</f>
        <v>0</v>
      </c>
      <c r="H12" s="43">
        <f>+CONSall!J12</f>
        <v>0</v>
      </c>
      <c r="I12" s="43">
        <f>+CONSall!K12</f>
        <v>0</v>
      </c>
      <c r="J12" s="43">
        <f>+CONSall!L12</f>
        <v>0</v>
      </c>
      <c r="K12" s="43">
        <f>+CONSall!M12</f>
        <v>0</v>
      </c>
      <c r="L12" s="43">
        <f>+CONSall!N12</f>
        <v>0</v>
      </c>
      <c r="M12" s="43">
        <f>+CONSall!O12</f>
        <v>0</v>
      </c>
      <c r="N12" s="43">
        <f>+CONSall!P12</f>
        <v>0</v>
      </c>
      <c r="O12" s="43">
        <f>+CONSall!Q12</f>
        <v>0</v>
      </c>
      <c r="P12" s="43">
        <f>+CONSall!R12</f>
        <v>0</v>
      </c>
      <c r="Q12" s="43">
        <f>+CONSall!S12</f>
        <v>0</v>
      </c>
      <c r="R12" s="43">
        <f>+CONSall!T12</f>
        <v>0</v>
      </c>
      <c r="S12" s="43">
        <f>+CONSall!U12</f>
        <v>275.38917109507571</v>
      </c>
      <c r="T12" s="43">
        <f>+CONSall!V12</f>
        <v>55.757492971800247</v>
      </c>
      <c r="U12" s="43">
        <f>+CONSall!W12</f>
        <v>9.0467381185869691</v>
      </c>
      <c r="V12" s="43">
        <f>+CONSall!X12</f>
        <v>14.138058707510998</v>
      </c>
      <c r="W12" s="43">
        <f>+CONSall!Y12</f>
        <v>86.647997992371089</v>
      </c>
      <c r="X12" s="43">
        <f>+CONSall!Z12</f>
        <v>12.730780203988003</v>
      </c>
      <c r="Y12" s="43">
        <f>+CONSall!AA12</f>
        <v>11.854925204602067</v>
      </c>
      <c r="Z12" s="43">
        <f>+CONSall!AB12</f>
        <v>25.45056477665992</v>
      </c>
      <c r="AA12" s="43">
        <f>+CONSall!AC12</f>
        <v>10.783141102726828</v>
      </c>
      <c r="AB12" s="43">
        <f>+CONSall!AD12</f>
        <v>12.317243903558051</v>
      </c>
      <c r="AC12" s="43">
        <f>+CONSall!AE12</f>
        <v>4.5925104951919931</v>
      </c>
      <c r="AD12" s="43">
        <f>+CONSall!AF12</f>
        <v>16.40552306392102</v>
      </c>
      <c r="AE12" s="43">
        <f>+CONSall!AG12</f>
        <v>51.949150393653312</v>
      </c>
      <c r="AF12" s="43">
        <f>+CONSall!AH12</f>
        <v>15.66234818242387</v>
      </c>
      <c r="AG12" s="43">
        <f>+CONSall!AI12</f>
        <v>3.7908041845200153</v>
      </c>
      <c r="AH12" s="43">
        <f>+CONSall!AJ12</f>
        <v>2.7476061199920321</v>
      </c>
      <c r="AI12" s="43">
        <f>+CONSall!AK12</f>
        <v>6.2991185644139831</v>
      </c>
      <c r="AJ12" s="43">
        <f>+CONSall!AL12</f>
        <v>0</v>
      </c>
      <c r="AK12" s="43">
        <f>+CONSall!AM12</f>
        <v>10.34736543386806</v>
      </c>
      <c r="AL12" s="43">
        <f>+CONSall!AN12</f>
        <v>3.7910077398490354</v>
      </c>
      <c r="AM12" s="43">
        <f>+CONSall!AO12</f>
        <v>5.4643763429550081</v>
      </c>
      <c r="AN12" s="43">
        <f>+CONSall!AP12</f>
        <v>47.502840132288213</v>
      </c>
      <c r="AO12" s="43">
        <f>+CONSall!AQ12</f>
        <v>2.9008790749430142</v>
      </c>
      <c r="AP12" s="43">
        <f>+CONSall!AR12</f>
        <v>6.4640065857410454</v>
      </c>
      <c r="AQ12" s="43">
        <f>+CONSall!AS12</f>
        <v>20.465345509307266</v>
      </c>
      <c r="AR12" s="43">
        <f>+CONSall!AT12</f>
        <v>2.3900078108690042</v>
      </c>
      <c r="AS12" s="43">
        <f>+CONSall!AU12</f>
        <v>1.3364466063379996</v>
      </c>
      <c r="AT12" s="43">
        <f>+CONSall!AV12</f>
        <v>1.7194466913170026</v>
      </c>
      <c r="AU12" s="43">
        <f>+CONSall!AW12</f>
        <v>0.82409636291000132</v>
      </c>
      <c r="AV12" s="43">
        <f>+CONSall!AX12</f>
        <v>0.53236052701700098</v>
      </c>
      <c r="AW12" s="43">
        <f>+CONSall!AY12</f>
        <v>5.9284154875579409</v>
      </c>
      <c r="AX12" s="43">
        <f>+CONSall!AZ12</f>
        <v>5.6428454584009762</v>
      </c>
      <c r="AY12" s="43">
        <f>+CONSall!BA12</f>
        <v>4.6792470822070147</v>
      </c>
      <c r="AZ12" s="43">
        <f>+CONSall!BB12</f>
        <v>1.5329608185029988</v>
      </c>
      <c r="BA12" s="43">
        <f>+CONSall!BC12</f>
        <v>7.6289207332220039</v>
      </c>
      <c r="BB12" s="43">
        <f>+CONSall!BD12</f>
        <v>14.416430231797069</v>
      </c>
      <c r="BC12" s="43">
        <f>+CONSall!BE12</f>
        <v>3.4052697988030212</v>
      </c>
      <c r="BD12" s="43">
        <f>+CONSall!BF12</f>
        <v>8.5903179022999723E-2</v>
      </c>
      <c r="BE12" s="43">
        <f>+CONSall!BG12</f>
        <v>0.14203713147099994</v>
      </c>
      <c r="BF12" s="43">
        <f>+CONSall!BH12</f>
        <v>10.555202383040834</v>
      </c>
      <c r="BG12" s="43">
        <f>+CONSall!BI12</f>
        <v>1.4349185583409982</v>
      </c>
      <c r="BH12" s="43">
        <f>+CONSall!BJ12</f>
        <v>0.39544388797799995</v>
      </c>
      <c r="BI12" s="43">
        <f>+CONSall!BK12</f>
        <v>2.3418092513079887</v>
      </c>
      <c r="BJ12" s="43">
        <f>+CONSall!BL12</f>
        <v>3.4273978371939577</v>
      </c>
      <c r="BK12" s="43">
        <f>+CONSall!BM12</f>
        <v>2.5404361801879989</v>
      </c>
      <c r="BL12" s="43">
        <f>+CONSall!BN12</f>
        <v>2.1771947379439909</v>
      </c>
      <c r="BM12" s="43">
        <f>+CONSall!BO12</f>
        <v>1.1702312334279987</v>
      </c>
      <c r="BN12" s="43">
        <f>+CONSall!BP12</f>
        <v>1.8206522141619976</v>
      </c>
      <c r="BO12" s="43">
        <f>+CONSall!BQ12</f>
        <v>0.279118193254</v>
      </c>
      <c r="BP12" s="43">
        <f>+CONSall!BR12</f>
        <v>0.76420698351100136</v>
      </c>
      <c r="BQ12" s="43">
        <f>+CONSall!BS12</f>
        <v>0.55823600068200019</v>
      </c>
      <c r="BR12" s="43">
        <f>+CONSall!BT12</f>
        <v>15.009097703205033</v>
      </c>
      <c r="BS12" s="43">
        <f>+CONSall!BU12</f>
        <v>8.9077036759589259</v>
      </c>
      <c r="BT12" s="43">
        <f>+CONSall!BV12</f>
        <v>1.3964082224420007</v>
      </c>
      <c r="BU12" s="43">
        <f>+CONSall!BW12</f>
        <v>13.796996762667975</v>
      </c>
      <c r="BV12" s="43">
        <f>+CONSall!BX12</f>
        <v>2.4601804345330334</v>
      </c>
      <c r="BW12" s="43">
        <f>+CONSall!BY12</f>
        <v>9.2689145037020388</v>
      </c>
      <c r="BX12" s="43">
        <f>+CONSall!BZ12</f>
        <v>2.7844972803120269</v>
      </c>
      <c r="BY12" s="43">
        <f>+CONSall!CA12</f>
        <v>3.7016165314250249</v>
      </c>
      <c r="BZ12" s="43">
        <f>+CONSall!CB12</f>
        <v>6.7655727899441338</v>
      </c>
      <c r="CA12" s="43">
        <f>+CONSall!CC12</f>
        <v>3.0258207404180077</v>
      </c>
      <c r="CB12" s="43">
        <f>+CONSall!CD12</f>
        <v>1.2379085803419816</v>
      </c>
      <c r="CC12" s="43">
        <f>+CONSall!CE12</f>
        <v>7.3465613911350394</v>
      </c>
      <c r="CD12" s="43">
        <f>+CONSall!CF12</f>
        <v>1.4487399414130011</v>
      </c>
      <c r="CE12" s="43">
        <f>+CONSall!CG12</f>
        <v>0</v>
      </c>
      <c r="CF12" s="43">
        <f>+CONSall!CH12</f>
        <v>2.342068136894019</v>
      </c>
      <c r="CG12" s="43">
        <f>+CONSall!CI12</f>
        <v>1.2929395659050023</v>
      </c>
      <c r="CH12" s="43">
        <f>+CONSall!CJ12</f>
        <v>0.33852061718399978</v>
      </c>
      <c r="CI12" s="43">
        <f>+CONSall!CK12</f>
        <v>5.226271118265025</v>
      </c>
      <c r="CJ12" s="43">
        <f>+CONSall!CL12</f>
        <v>0.39332359630300073</v>
      </c>
      <c r="CK12" s="43">
        <f>+CONSall!CM12</f>
        <v>1.340708928117998</v>
      </c>
      <c r="CL12" s="43">
        <f>+CONSall!CN12</f>
        <v>0.88194420934599294</v>
      </c>
      <c r="CM12" s="43">
        <f>+CONSall!CO12</f>
        <v>0.97184335074399897</v>
      </c>
      <c r="CN12" s="43">
        <f>+CONSall!CP12</f>
        <v>0.89385894121999421</v>
      </c>
      <c r="CO12" s="43">
        <f>+CONSall!CQ12</f>
        <v>6.2991185644139831</v>
      </c>
      <c r="CP12" s="43">
        <f>+CONSall!CR12</f>
        <v>0</v>
      </c>
      <c r="CQ12" s="43">
        <f>+CONSall!CS12</f>
        <v>1.8788423597999981E-2</v>
      </c>
      <c r="CR12" s="43">
        <f>+CONSall!CT12</f>
        <v>9.7065942460510009</v>
      </c>
      <c r="CS12" s="43">
        <f>+CONSall!CU12</f>
        <v>0.250242303562</v>
      </c>
      <c r="CT12" s="43">
        <f>+CONSall!CV12</f>
        <v>0.3717407605449991</v>
      </c>
      <c r="CU12" s="43">
        <f>+CONSall!CW12</f>
        <v>3.7619470866770355</v>
      </c>
      <c r="CV12" s="43">
        <f>+CONSall!CX12</f>
        <v>2.9059928573000021E-2</v>
      </c>
      <c r="CW12" s="43">
        <f>+CONSall!CY12</f>
        <v>5.335333967945</v>
      </c>
      <c r="CX12" s="43">
        <f>+CONSall!CZ12</f>
        <v>0.128671202185</v>
      </c>
      <c r="CY12" s="43">
        <f>+CONSall!DA12</f>
        <v>36.833024495699341</v>
      </c>
      <c r="CZ12" s="43">
        <f>+CONSall!DB12</f>
        <v>4.2616524559890019</v>
      </c>
      <c r="DA12" s="43">
        <f>+CONSall!DC12</f>
        <v>1.3056981276059991</v>
      </c>
      <c r="DB12" s="43">
        <f>+CONSall!DD12</f>
        <v>1.5951843742040015</v>
      </c>
      <c r="DC12" s="43">
        <f>+CONSall!DE12</f>
        <v>2.578595518888001</v>
      </c>
      <c r="DD12" s="43">
        <f>+CONSall!DF12</f>
        <v>1.0597588379779923</v>
      </c>
      <c r="DE12" s="43">
        <f>+CONSall!DG12</f>
        <v>0.88334402705099391</v>
      </c>
      <c r="DF12" s="43">
        <f>+CONSall!DH12</f>
        <v>1.9423389609570052</v>
      </c>
      <c r="DG12" s="43">
        <f>+CONSall!DI12</f>
        <v>8.5112647322890123</v>
      </c>
      <c r="DH12" s="43">
        <f>+CONSall!DJ12</f>
        <v>4.8193756455309513</v>
      </c>
      <c r="DI12" s="43">
        <f>+CONSall!DK12</f>
        <v>2.605564209716996</v>
      </c>
      <c r="DJ12" s="43">
        <f>+CONSall!DL12</f>
        <v>2.5951418742010048</v>
      </c>
      <c r="DK12" s="43">
        <f>+CONSall!DM12</f>
        <v>1.9340030456710031</v>
      </c>
      <c r="DL12" s="43">
        <f>+CONSall!DN12</f>
        <v>2.1399855171280042</v>
      </c>
      <c r="DM12" s="43">
        <f>+CONSall!DO12</f>
        <v>0.18529908320499999</v>
      </c>
      <c r="DN12" s="43">
        <f>+CONSall!DP12</f>
        <v>6.4725079285000015E-2</v>
      </c>
      <c r="DO12" s="43">
        <f>+CONSall!DQ12</f>
        <v>1.3364466063379996</v>
      </c>
      <c r="DP12" s="43">
        <f>+CONSall!DR12</f>
        <v>1.4570715819829991</v>
      </c>
      <c r="DQ12" s="43">
        <f>+CONSall!DS12</f>
        <v>0.16788196297100039</v>
      </c>
      <c r="DR12" s="43">
        <f>+CONSall!DT12</f>
        <v>9.4492454458000127E-2</v>
      </c>
      <c r="DS12" s="43">
        <f>+CONSall!DU12</f>
        <v>0.82409636291000132</v>
      </c>
      <c r="DT12" s="43">
        <f>+CONSall!DV12</f>
        <v>0.1374884147719998</v>
      </c>
      <c r="DU12" s="43">
        <f>+CONSall!DW12</f>
        <v>0.39473180686899967</v>
      </c>
      <c r="DV12" s="43">
        <f>+CONSall!DX12</f>
        <v>4.1449061129959608</v>
      </c>
      <c r="DW12" s="43">
        <f>+CONSall!DY12</f>
        <v>1.7835116175889978</v>
      </c>
      <c r="DX12" s="43">
        <f>+CONSall!DZ12</f>
        <v>4.9534551662880242</v>
      </c>
      <c r="DY12" s="43">
        <f>+CONSall!EA12</f>
        <v>0.1497599096300001</v>
      </c>
      <c r="DZ12" s="43">
        <f>+CONSall!EB12</f>
        <v>0.53955482262599952</v>
      </c>
      <c r="EA12" s="43">
        <f>+CONSall!EC12</f>
        <v>1.526338487234002</v>
      </c>
      <c r="EB12" s="43">
        <f>+CONSall!ED12</f>
        <v>2.3067691118300022</v>
      </c>
      <c r="EC12" s="43">
        <f>+CONSall!EE12</f>
        <v>0.84607837357400018</v>
      </c>
      <c r="ED12" s="43">
        <f>+CONSall!EF12</f>
        <v>7.2857083065770034</v>
      </c>
      <c r="EE12" s="43">
        <f>+CONSall!EG12</f>
        <v>0.26510927458799982</v>
      </c>
      <c r="EF12" s="43">
        <f>+CONSall!EH12</f>
        <v>7.1645980662999958E-2</v>
      </c>
      <c r="EG12" s="43">
        <f>+CONSall!EI12</f>
        <v>6.4572632719999993E-3</v>
      </c>
      <c r="EH12" s="43">
        <f>+CONSall!EJ12</f>
        <v>1.1216087391550014</v>
      </c>
      <c r="EI12" s="43">
        <f>+CONSall!EK12</f>
        <v>10.556574922377036</v>
      </c>
      <c r="EJ12" s="43">
        <f>+CONSall!EL12</f>
        <v>1.7855692805759953</v>
      </c>
      <c r="EK12" s="43">
        <f>+CONSall!EM12</f>
        <v>0.95263228878799855</v>
      </c>
      <c r="EL12" s="43">
        <f>+CONSall!EN12</f>
        <v>0.37906898421199997</v>
      </c>
      <c r="EM12" s="43">
        <f>+CONSall!EO12</f>
        <v>1.9631015030629917</v>
      </c>
      <c r="EN12" s="43">
        <f>+CONSall!EP12</f>
        <v>0.4780974100480001</v>
      </c>
      <c r="EO12" s="43">
        <f>+CONSall!EQ12</f>
        <v>0.20202187645000017</v>
      </c>
      <c r="EP12" s="43">
        <f>+CONSall!ER12</f>
        <v>0.31343766541700013</v>
      </c>
      <c r="EQ12" s="43">
        <f>+CONSall!ES12</f>
        <v>6.9529776524000081E-2</v>
      </c>
      <c r="ER12" s="43">
        <f>+CONSall!ET12</f>
        <v>7.804661612299979E-2</v>
      </c>
      <c r="ES12" s="43">
        <f>+CONSall!EU12</f>
        <v>0.10793338987099993</v>
      </c>
      <c r="ET12" s="43">
        <f>+CONSall!EV12</f>
        <v>8.9538344584409248</v>
      </c>
      <c r="EU12" s="43">
        <f>+CONSall!EW12</f>
        <v>0.68116210136700095</v>
      </c>
      <c r="EV12" s="43">
        <f>+CONSall!EX12</f>
        <v>0.1062408997319999</v>
      </c>
      <c r="EW12" s="43">
        <f>+CONSall!EY12</f>
        <v>0.50493071759500041</v>
      </c>
      <c r="EX12" s="43">
        <f>+CONSall!EZ12</f>
        <v>9.8823853584999941E-2</v>
      </c>
      <c r="EY12" s="43">
        <f>+CONSall!FA12</f>
        <v>4.3639573187000014E-2</v>
      </c>
      <c r="EZ12" s="43">
        <f>+CONSall!FB12</f>
        <v>0.33834306898799993</v>
      </c>
      <c r="FA12" s="43">
        <f>+CONSall!FC12</f>
        <v>3.8135164526999998E-2</v>
      </c>
      <c r="FB12" s="43">
        <f>+CONSall!FD12</f>
        <v>1.8965660252999998E-2</v>
      </c>
      <c r="FC12" s="43">
        <f>+CONSall!FE12</f>
        <v>0.69781803401999976</v>
      </c>
      <c r="FD12" s="43">
        <f>+CONSall!FF12</f>
        <v>0.25849310070800002</v>
      </c>
      <c r="FE12" s="43">
        <f>+CONSall!FG12</f>
        <v>0.73746912389900476</v>
      </c>
      <c r="FF12" s="43">
        <f>+CONSall!FH12</f>
        <v>0.47016561243499988</v>
      </c>
      <c r="FG12" s="43">
        <f>+CONSall!FI12</f>
        <v>0.17775426221400029</v>
      </c>
      <c r="FH12" s="43">
        <f>+CONSall!FJ12</f>
        <v>0.74425444017200215</v>
      </c>
      <c r="FI12" s="43">
        <f>+CONSall!FK12</f>
        <v>2.6831399487619452</v>
      </c>
      <c r="FJ12" s="43">
        <f>+CONSall!FL12</f>
        <v>0</v>
      </c>
      <c r="FK12" s="43">
        <f>+CONSall!FM12</f>
        <v>0.8525507700550029</v>
      </c>
      <c r="FL12" s="43">
        <f>+CONSall!FN12</f>
        <v>1.183425129747997</v>
      </c>
      <c r="FM12" s="43">
        <f>+CONSall!FO12</f>
        <v>0.13119623201099997</v>
      </c>
      <c r="FN12" s="43">
        <f>+CONSall!FP12</f>
        <v>0.37330439702499901</v>
      </c>
      <c r="FO12" s="43">
        <f>+CONSall!FQ12</f>
        <v>1.1255513204279992</v>
      </c>
      <c r="FP12" s="43">
        <f>+CONSall!FR12</f>
        <v>1.7892379064619996</v>
      </c>
      <c r="FQ12" s="43">
        <f>+CONSall!FS12</f>
        <v>0.26971189175399995</v>
      </c>
      <c r="FR12" s="43">
        <f>+CONSall!FT12</f>
        <v>0.64802126291100071</v>
      </c>
      <c r="FS12" s="43">
        <f>+CONSall!FU12</f>
        <v>0.5131261871820002</v>
      </c>
      <c r="FT12" s="43">
        <f>+CONSall!FV12</f>
        <v>13.020585635136969</v>
      </c>
      <c r="FU12" s="43">
        <f>+CONSall!FW12</f>
        <v>0.4913758381289956</v>
      </c>
      <c r="FV12" s="43">
        <f>+CONSall!FX12</f>
        <v>1.8640482887530054</v>
      </c>
      <c r="FW12" s="43">
        <f>+CONSall!FY12</f>
        <v>5.8840686849470689</v>
      </c>
      <c r="FX12" s="43">
        <f>+CONSall!FZ12</f>
        <v>0.68811673992699507</v>
      </c>
      <c r="FY12" s="43">
        <f>+CONSall!GA12</f>
        <v>0.86902003332200228</v>
      </c>
      <c r="FZ12" s="43">
        <f>+CONSall!GB12</f>
        <v>6.3343610236000047E-2</v>
      </c>
      <c r="GA12" s="43">
        <f>+CONSall!GC12</f>
        <v>0.91179094665500082</v>
      </c>
      <c r="GB12" s="43">
        <f>+CONSall!GD12</f>
        <v>1.3964082224420007</v>
      </c>
      <c r="GC12" s="43">
        <f>+CONSall!GE12</f>
        <v>2.6270459337750163</v>
      </c>
      <c r="GD12" s="43">
        <f>+CONSall!GF12</f>
        <v>2.9493894562340195</v>
      </c>
      <c r="GE12" s="43">
        <f>+CONSall!GG12</f>
        <v>0.8557318467929983</v>
      </c>
      <c r="GF12" s="43">
        <f>+CONSall!GH12</f>
        <v>2.9769892778800187</v>
      </c>
      <c r="GG12" s="43">
        <f>+CONSall!GI12</f>
        <v>3.47615922633504</v>
      </c>
      <c r="GH12" s="43">
        <f>+CONSall!GJ12</f>
        <v>0.8101201879539931</v>
      </c>
      <c r="GI12" s="43">
        <f>+CONSall!GK12</f>
        <v>0.10162155108699973</v>
      </c>
      <c r="GJ12" s="43">
        <f>+CONSall!GL12</f>
        <v>1.7929013948260162</v>
      </c>
      <c r="GK12" s="43">
        <f>+CONSall!GM12</f>
        <v>0.26902047968100012</v>
      </c>
      <c r="GL12" s="43">
        <f>+CONSall!GN12</f>
        <v>8.4317772133999935E-2</v>
      </c>
      <c r="GM12" s="43">
        <f>+CONSall!GO12</f>
        <v>0.31393034251799873</v>
      </c>
      <c r="GN12" s="43">
        <f>+CONSall!GP12</f>
        <v>1.7655017375989963</v>
      </c>
      <c r="GO12" s="43">
        <f>+CONSall!GQ12</f>
        <v>0.72504948418300508</v>
      </c>
      <c r="GP12" s="43">
        <f>+CONSall!GR12</f>
        <v>0.31657578189800112</v>
      </c>
      <c r="GQ12" s="43">
        <f>+CONSall!GS12</f>
        <v>1.1192597386479952</v>
      </c>
      <c r="GR12" s="43">
        <f>+CONSall!GT12</f>
        <v>3.5395232652779551</v>
      </c>
      <c r="GS12" s="43">
        <f>+CONSall!GU12</f>
        <v>0.71482297293000985</v>
      </c>
      <c r="GT12" s="43">
        <f>+CONSall!GV12</f>
        <v>1.0775638861320112</v>
      </c>
      <c r="GU12" s="43">
        <f>+CONSall!GW12</f>
        <v>0.2557369096199994</v>
      </c>
      <c r="GV12" s="43">
        <f>+CONSall!GX12</f>
        <v>0.4075647796449976</v>
      </c>
      <c r="GW12" s="43">
        <f>+CONSall!GY12</f>
        <v>1.1146754726419978</v>
      </c>
      <c r="GX12" s="43">
        <f>+CONSall!GZ12</f>
        <v>0.84819578570800935</v>
      </c>
      <c r="GY12" s="43">
        <f>+CONSall!HA12</f>
        <v>0.15833760783199996</v>
      </c>
      <c r="GZ12" s="43">
        <f>+CONSall!HB12</f>
        <v>0.86216970494800549</v>
      </c>
      <c r="HA12" s="43">
        <f>+CONSall!HC12</f>
        <v>0.48656212273599725</v>
      </c>
      <c r="HB12" s="43">
        <f>+CONSall!HD12</f>
        <v>0.70757099781999688</v>
      </c>
      <c r="HC12" s="43">
        <f>+CONSall!HE12</f>
        <v>0.17609431433300043</v>
      </c>
      <c r="HD12" s="43">
        <f>+CONSall!HF12</f>
        <v>0.41665912792700177</v>
      </c>
      <c r="HE12" s="43">
        <f>+CONSall!HG12</f>
        <v>0.27983572654599864</v>
      </c>
      <c r="HF12" s="43">
        <f>+CONSall!HH12</f>
        <v>0.36669368270000025</v>
      </c>
      <c r="HG12" s="43">
        <f>+CONSall!HI12</f>
        <v>0.39133428010300242</v>
      </c>
      <c r="HH12" s="43">
        <f>+CONSall!HJ12</f>
        <v>1.4712024133999973E-2</v>
      </c>
      <c r="HI12" s="43">
        <f>+CONSall!HK12</f>
        <v>0.57659473356600266</v>
      </c>
      <c r="HJ12" s="43">
        <f>+CONSall!HL12</f>
        <v>0.33731140168499879</v>
      </c>
      <c r="HK12" s="43">
        <f>+CONSall!HM12</f>
        <v>2.1550801292589847</v>
      </c>
      <c r="HL12" s="43">
        <f>+CONSall!HN12</f>
        <v>0.89928914108100477</v>
      </c>
      <c r="HM12" s="43">
        <f>+CONSall!HO12</f>
        <v>0.54916221814900112</v>
      </c>
      <c r="HN12" s="43">
        <f>+CONSall!HP12</f>
        <v>0.96805352356400476</v>
      </c>
      <c r="HO12" s="43">
        <f>+CONSall!HQ12</f>
        <v>1.0030314652460017</v>
      </c>
      <c r="HP12" s="43">
        <f>+CONSall!HR12</f>
        <v>0.24715995818900055</v>
      </c>
      <c r="HQ12" s="43">
        <f>+CONSall!HS12</f>
        <v>0.54155882383200138</v>
      </c>
      <c r="HR12" s="43">
        <f>+CONSall!HT12</f>
        <v>0.57142972237199985</v>
      </c>
      <c r="HS12" s="43">
        <f>+CONSall!HU12</f>
        <v>0.69320701998900047</v>
      </c>
      <c r="HT12" s="43">
        <f>+CONSall!HV12</f>
        <v>0.65216011311700017</v>
      </c>
      <c r="HU12" s="43">
        <f>+CONSall!HW12</f>
        <v>0.33177963758599927</v>
      </c>
      <c r="HV12" s="43">
        <f>+CONSall!HX12</f>
        <v>0.23565065511399885</v>
      </c>
      <c r="HW12" s="43">
        <f>+CONSall!HY12</f>
        <v>0.47117272939500104</v>
      </c>
      <c r="HX12" s="43">
        <f>+CONSall!HZ12</f>
        <v>0.3020472607479972</v>
      </c>
      <c r="HY12" s="43">
        <f>+CONSall!IA12</f>
        <v>0.35238519320199851</v>
      </c>
      <c r="HZ12" s="43">
        <f>+CONSall!IB12</f>
        <v>7.8209462315999997E-2</v>
      </c>
      <c r="IA12" s="43">
        <f>+CONSall!IC12</f>
        <v>1.5925840949919956</v>
      </c>
      <c r="IB12" s="43">
        <f>+CONSall!ID12</f>
        <v>1.1451221297489995</v>
      </c>
      <c r="IC12" s="43">
        <f>+CONSall!IE12</f>
        <v>5.9654872666999967E-2</v>
      </c>
      <c r="ID12" s="43">
        <f>+CONSall!IF12</f>
        <v>0.20648203608300103</v>
      </c>
      <c r="IE12" s="43">
        <f>+CONSall!IG12</f>
        <v>5.6941950887790806</v>
      </c>
      <c r="IF12" s="43">
        <f>+CONSall!IH12</f>
        <v>9.7130481297999643E-2</v>
      </c>
      <c r="IG12" s="43">
        <f>+CONSall!II12</f>
        <v>0</v>
      </c>
      <c r="IH12" s="43">
        <f>+CONSall!IJ12</f>
        <v>0.60940069993999824</v>
      </c>
      <c r="II12" s="43">
        <f>+CONSall!IK12</f>
        <v>1.0790497661389933</v>
      </c>
      <c r="IJ12" s="43">
        <f>+CONSall!IL12</f>
        <v>0.63163844211600562</v>
      </c>
      <c r="IK12" s="43">
        <f>+CONSall!IM12</f>
        <v>2.1289137999000035E-2</v>
      </c>
      <c r="IL12" s="43">
        <f>+CONSall!IN12</f>
        <v>0.30559752672100021</v>
      </c>
      <c r="IM12" s="43">
        <f>+CONSall!IO12</f>
        <v>0.98732827010899959</v>
      </c>
      <c r="IN12" s="43">
        <f>+CONSall!IP12</f>
        <v>0.33852061718399978</v>
      </c>
      <c r="IO12" s="43">
        <f>+CONSall!IQ12</f>
        <v>0.53968896534300237</v>
      </c>
      <c r="IP12" s="43">
        <f>+CONSall!IR12</f>
        <v>1.1401842943000027</v>
      </c>
      <c r="IQ12" s="43">
        <f>+CONSall!IS12</f>
        <v>2.8952850898639841</v>
      </c>
      <c r="IR12" s="43">
        <f>+CONSall!IT12</f>
        <v>5.1218002943000135E-2</v>
      </c>
      <c r="IS12" s="43">
        <f>+CONSall!IU12</f>
        <v>0.39332359630300073</v>
      </c>
      <c r="IT12" s="43">
        <f>+CONSall!IV12</f>
        <v>1.1776218888179992</v>
      </c>
      <c r="IU12" s="43">
        <f>+CONSall!IW12</f>
        <v>0.88194420934599294</v>
      </c>
      <c r="IV12" s="43">
        <f>+CONSall!IX12</f>
        <v>0.92405493510699932</v>
      </c>
      <c r="IW12" s="43">
        <f>+CONSall!IY12</f>
        <v>4.7787609827000074E-2</v>
      </c>
      <c r="IX12" s="43">
        <f>+CONSall!IZ12</f>
        <v>0.89385894121999421</v>
      </c>
      <c r="IY12" s="43">
        <f>+CONSall!JA12</f>
        <v>6.0649459080539767</v>
      </c>
      <c r="IZ12" s="43">
        <f>+CONSall!JB12</f>
        <v>3.8317103277999968E-2</v>
      </c>
      <c r="JA12" s="43">
        <f>+CONSall!JC12</f>
        <v>0.19585481720199993</v>
      </c>
      <c r="JB12" s="43">
        <f>+CONSall!JD12</f>
        <v>1.8788423597999981E-2</v>
      </c>
      <c r="JC12" s="43">
        <f>+CONSall!JE12</f>
        <v>3.5972394499740039</v>
      </c>
      <c r="JD12" s="43">
        <f>+CONSall!JF12</f>
        <v>4.3965316498990044</v>
      </c>
      <c r="JE12" s="43">
        <f>+CONSall!JG12</f>
        <v>1.6791031311449922</v>
      </c>
      <c r="JF12" s="43">
        <f>+CONSall!JH12</f>
        <v>0.250242303562</v>
      </c>
      <c r="JG12" s="43">
        <f>+CONSall!JI12</f>
        <v>0.3717407605449991</v>
      </c>
      <c r="JH12" s="43">
        <f>+CONSall!JJ12</f>
        <v>1.3605968357960039</v>
      </c>
      <c r="JI12" s="43">
        <f>+CONSall!JK12</f>
        <v>1.7290305849049958</v>
      </c>
      <c r="JJ12" s="43">
        <f>+CONSall!JL12</f>
        <v>0.67266039841699998</v>
      </c>
      <c r="JK12" s="43">
        <f>+CONSall!JM12</f>
        <v>2.9059928573000021E-2</v>
      </c>
      <c r="JL12" s="43">
        <f>+CONSall!JN12</f>
        <v>5.335333967945</v>
      </c>
      <c r="JM12" s="43">
        <f>+CONSall!JO12</f>
        <v>0.128671202185</v>
      </c>
      <c r="JN12" s="43">
        <f>+CONSall!JP12</f>
        <v>36.833024495699341</v>
      </c>
      <c r="JO12" s="43">
        <f>+CONSall!JQ12</f>
        <v>1.9915760971890017</v>
      </c>
      <c r="JP12" s="43">
        <f>+CONSall!JR12</f>
        <v>2.2700763587999999</v>
      </c>
      <c r="JQ12" s="43">
        <f>+CONSall!JS12</f>
        <v>1.3056981276059991</v>
      </c>
      <c r="JR12" s="43">
        <f>+CONSall!JT12</f>
        <v>1.5951843742040015</v>
      </c>
      <c r="JS12" s="43">
        <f>+CONSall!JU12</f>
        <v>2.578595518888001</v>
      </c>
      <c r="JT12" s="43">
        <f>+CONSall!JV12</f>
        <v>1.0597588379779923</v>
      </c>
      <c r="JU12" s="43">
        <f>+CONSall!JW12</f>
        <v>0.88334402705099391</v>
      </c>
      <c r="JV12" s="43">
        <f>+CONSall!JX12</f>
        <v>1.9423389609570052</v>
      </c>
      <c r="JW12" s="43">
        <f>+CONSall!JY12</f>
        <v>8.5112647322890123</v>
      </c>
      <c r="JX12" s="43">
        <f>+CONSall!JZ12</f>
        <v>4.0405400953359889</v>
      </c>
      <c r="JY12" s="43">
        <f>+CONSall!KA12</f>
        <v>0.77883552341799489</v>
      </c>
      <c r="JZ12" s="43">
        <f>+CONSall!KB12</f>
        <v>2.605564209716996</v>
      </c>
      <c r="KA12" s="43">
        <f>+CONSall!KC12</f>
        <v>2.5951418742010048</v>
      </c>
      <c r="KB12" s="43">
        <f>+CONSall!KD12</f>
        <v>1.9340030456710031</v>
      </c>
      <c r="KC12" s="43">
        <f>+CONSall!KE12</f>
        <v>2.1399855171280042</v>
      </c>
      <c r="KD12" s="43">
        <f>+CONSall!KF12</f>
        <v>0.18529908320499999</v>
      </c>
      <c r="KE12" s="43">
        <f>+CONSall!KG12</f>
        <v>6.4725079285000015E-2</v>
      </c>
      <c r="KF12" s="43">
        <f>+CONSall!KH12</f>
        <v>1.3364466063379996</v>
      </c>
      <c r="KG12" s="43">
        <f>+CONSall!KI12</f>
        <v>0.3414333630460003</v>
      </c>
      <c r="KH12" s="43">
        <f>+CONSall!KJ12</f>
        <v>0.34655711219900048</v>
      </c>
      <c r="KI12" s="43">
        <f>+CONSall!KK12</f>
        <v>0.25681319202200048</v>
      </c>
      <c r="KJ12" s="43">
        <f>+CONSall!KL12</f>
        <v>0.40533798277000022</v>
      </c>
      <c r="KK12" s="43">
        <f>+CONSall!KM12</f>
        <v>8.0755233276999946E-2</v>
      </c>
      <c r="KL12" s="43">
        <f>+CONSall!KN12</f>
        <v>3.5799668999999998E-3</v>
      </c>
      <c r="KM12" s="43">
        <f>+CONSall!KO12</f>
        <v>5.0826632394999974E-2</v>
      </c>
      <c r="KN12" s="43">
        <f>+CONSall!KP12</f>
        <v>0.13961334529600028</v>
      </c>
      <c r="KO12" s="43">
        <f>+CONSall!KQ12</f>
        <v>9.4492454458000127E-2</v>
      </c>
      <c r="KP12" s="43">
        <f>+CONSall!KR12</f>
        <v>0.34957772889899968</v>
      </c>
      <c r="KQ12" s="43">
        <f>+CONSall!KS12</f>
        <v>9.2230017830999975E-2</v>
      </c>
      <c r="KR12" s="43">
        <f>+CONSall!KT12</f>
        <v>0.3802492655789998</v>
      </c>
      <c r="KS12" s="43">
        <f>+CONSall!KU12</f>
        <v>2.0315363080000001E-3</v>
      </c>
      <c r="KT12" s="43">
        <f>+CONSall!KV12</f>
        <v>0.1374884147719998</v>
      </c>
      <c r="KU12" s="43">
        <f>+CONSall!KW12</f>
        <v>0.39473180686899967</v>
      </c>
      <c r="KV12" s="43">
        <f>+CONSall!KX12</f>
        <v>3.1190622722129602</v>
      </c>
      <c r="KW12" s="43">
        <f>+CONSall!KY12</f>
        <v>1.0258064797440036</v>
      </c>
      <c r="KX12" s="43">
        <f>+CONSall!KZ12</f>
        <v>1.5724913491980004</v>
      </c>
      <c r="KY12" s="43">
        <f>+CONSall!LA12</f>
        <v>0.21102091478600066</v>
      </c>
      <c r="KZ12" s="43">
        <f>+CONSall!LB12</f>
        <v>4.9534551662880242</v>
      </c>
      <c r="LA12" s="43">
        <f>+CONSall!LC12</f>
        <v>0.1497599096300001</v>
      </c>
      <c r="LB12" s="43">
        <f>+CONSall!LD12</f>
        <v>0.53955482262599952</v>
      </c>
      <c r="LC12" s="43">
        <f>+CONSall!LE12</f>
        <v>1.526338487234002</v>
      </c>
      <c r="LD12" s="43">
        <f>+CONSall!LF12</f>
        <v>2.3067691118300022</v>
      </c>
      <c r="LE12" s="43">
        <f>+CONSall!LG12</f>
        <v>0.52795172035600046</v>
      </c>
      <c r="LF12" s="43">
        <f>+CONSall!LH12</f>
        <v>0.28178392088099996</v>
      </c>
      <c r="LG12" s="43">
        <f>+CONSall!LI12</f>
        <v>3.6343152333000006E-2</v>
      </c>
      <c r="LH12" s="43">
        <f>+CONSall!LJ12</f>
        <v>5.1024708001040038</v>
      </c>
      <c r="LI12" s="43">
        <f>+CONSall!LK12</f>
        <v>2.1832375836999987</v>
      </c>
      <c r="LJ12" s="43">
        <f>+CONSall!LL12</f>
        <v>0.26510927458799982</v>
      </c>
      <c r="LK12" s="43">
        <f>+CONSall!LM12</f>
        <v>7.1645980662999958E-2</v>
      </c>
      <c r="LL12" s="43">
        <f>+CONSall!LN12</f>
        <v>6.4572632719999993E-3</v>
      </c>
      <c r="LM12" s="43">
        <f>+CONSall!LO12</f>
        <v>1.1216087391550014</v>
      </c>
      <c r="LN12" s="43">
        <f>+CONSall!LP12</f>
        <v>10.556574922377036</v>
      </c>
      <c r="LO12" s="43">
        <f>+CONSall!LQ12</f>
        <v>1.7855692805759953</v>
      </c>
      <c r="LP12" s="43">
        <f>+CONSall!LR12</f>
        <v>0.95263228878799855</v>
      </c>
      <c r="LQ12" s="43">
        <f>+CONSall!LS12</f>
        <v>0.37906898421199997</v>
      </c>
      <c r="LR12" s="43">
        <f>+CONSall!LT12</f>
        <v>1.9631015030629917</v>
      </c>
      <c r="LS12" s="43">
        <f>+CONSall!LU12</f>
        <v>0.4780974100480001</v>
      </c>
      <c r="LT12" s="43">
        <f>+CONSall!LV12</f>
        <v>0.20202187645000017</v>
      </c>
      <c r="LU12" s="43">
        <f>+CONSall!LW12</f>
        <v>0.31343766541700013</v>
      </c>
      <c r="LV12" s="43">
        <f>+CONSall!LX12</f>
        <v>6.9529776524000081E-2</v>
      </c>
      <c r="LW12" s="43">
        <f>+CONSall!LY12</f>
        <v>7.804661612299979E-2</v>
      </c>
      <c r="LX12" s="43">
        <f>+CONSall!LZ12</f>
        <v>0.10793338987099993</v>
      </c>
      <c r="LY12" s="43">
        <f>+CONSall!MA12</f>
        <v>8.9538344584409248</v>
      </c>
      <c r="LZ12" s="43">
        <f>+CONSall!MB12</f>
        <v>6.2519522230000027E-2</v>
      </c>
      <c r="MA12" s="43">
        <f>+CONSall!MC12</f>
        <v>0.61864194441300036</v>
      </c>
      <c r="MB12" s="43">
        <f>+CONSall!MD12</f>
        <v>0.10206103649899997</v>
      </c>
      <c r="MC12" s="43">
        <f>+CONSall!ME12</f>
        <v>4.1799100309999979E-3</v>
      </c>
      <c r="MD12" s="43">
        <f>+CONSall!MF12</f>
        <v>0.50493071759500041</v>
      </c>
      <c r="ME12" s="43">
        <f>+CONSall!MG12</f>
        <v>9.8823853584999941E-2</v>
      </c>
      <c r="MF12" s="43">
        <f>+CONSall!MH12</f>
        <v>4.3639573187000014E-2</v>
      </c>
      <c r="MG12" s="43">
        <f>+CONSall!MI12</f>
        <v>0.33076652714699994</v>
      </c>
      <c r="MH12" s="43">
        <f>+CONSall!MJ12</f>
        <v>2.8860440970000029E-2</v>
      </c>
      <c r="MI12" s="43">
        <f>+CONSall!MK12</f>
        <v>9.2747072509999952E-3</v>
      </c>
      <c r="MJ12" s="43">
        <f>+CONSall!ML12</f>
        <v>1.8965660252999998E-2</v>
      </c>
      <c r="MK12" s="43">
        <f>+CONSall!MM12</f>
        <v>0.69781803401999976</v>
      </c>
      <c r="ML12" s="43">
        <f>+CONSall!MN12</f>
        <v>0.25849131546800003</v>
      </c>
      <c r="MM12" s="43">
        <f>+CONSall!MO12</f>
        <v>0.73746912389900476</v>
      </c>
      <c r="MN12" s="43">
        <f>+CONSall!MP12</f>
        <v>0.47016561243499988</v>
      </c>
      <c r="MO12" s="43">
        <f>+CONSall!MQ12</f>
        <v>0.17775426221400029</v>
      </c>
      <c r="MP12" s="43">
        <f>+CONSall!MR12</f>
        <v>0.74425444017200215</v>
      </c>
      <c r="MQ12" s="43">
        <f>+CONSall!MS12</f>
        <v>0.3983370019460008</v>
      </c>
      <c r="MR12" s="43">
        <f>+CONSall!MT12</f>
        <v>2.5425900870000004E-2</v>
      </c>
      <c r="MS12" s="43">
        <f>+CONSall!MU12</f>
        <v>2.1526488868540499</v>
      </c>
      <c r="MT12" s="43">
        <f>+CONSall!MV12</f>
        <v>9.5141794920999778E-2</v>
      </c>
      <c r="MU12" s="43">
        <f>+CONSall!MW12</f>
        <v>0</v>
      </c>
      <c r="MV12" s="43">
        <f>+CONSall!MX12</f>
        <v>0.8525507700550029</v>
      </c>
      <c r="MW12" s="43">
        <f>+CONSall!MY12</f>
        <v>1.183425129747997</v>
      </c>
      <c r="MX12" s="43">
        <f>+CONSall!MZ12</f>
        <v>0.13119623201099997</v>
      </c>
      <c r="MY12" s="43">
        <f>+CONSall!NA12</f>
        <v>0.37330439702499901</v>
      </c>
      <c r="MZ12" s="43">
        <f>+CONSall!NB12</f>
        <v>1.1255513204279992</v>
      </c>
      <c r="NA12" s="43">
        <f>+CONSall!NC12</f>
        <v>1.7892379064619996</v>
      </c>
      <c r="NB12" s="43">
        <f>+CONSall!ND12</f>
        <v>0.26971189175399995</v>
      </c>
      <c r="NC12" s="43">
        <f>+CONSall!NE12</f>
        <v>0.64802126291100071</v>
      </c>
      <c r="ND12" s="43">
        <f>+CONSall!NF12</f>
        <v>0.5131261871820002</v>
      </c>
      <c r="NE12" s="43">
        <f>+CONSall!NG12</f>
        <v>7.01538906285196</v>
      </c>
      <c r="NF12" s="43">
        <f>+CONSall!NH12</f>
        <v>5.8083292228950016</v>
      </c>
      <c r="NG12" s="43">
        <f>+CONSall!NI12</f>
        <v>1.8640482887530054</v>
      </c>
      <c r="NH12" s="43">
        <f>+CONSall!NJ12</f>
        <v>1.3964082224420007</v>
      </c>
      <c r="NI12" s="43">
        <f>+CONSall!NK12</f>
        <v>1.5925840949919956</v>
      </c>
      <c r="NJ12" s="43">
        <f>+CONSall!NL12</f>
        <v>5.9654872666999967E-2</v>
      </c>
      <c r="NK12" s="43">
        <f>+CONSall!NM12</f>
        <v>5.6941950887790806</v>
      </c>
      <c r="NL12" s="43">
        <f>+CONSall!NN12</f>
        <v>0</v>
      </c>
      <c r="NM12" s="43">
        <f>+CONSall!NO12</f>
        <v>0.30559752672100021</v>
      </c>
      <c r="NN12" s="43">
        <f>+CONSall!NP12</f>
        <v>0.38582716577499887</v>
      </c>
      <c r="NO12" s="43">
        <f>+CONSall!NQ12</f>
        <v>0.60150232678499815</v>
      </c>
      <c r="NP12" s="43">
        <f>+CONSall!NR12</f>
        <v>0.17384769705499997</v>
      </c>
      <c r="NQ12" s="43">
        <f>+CONSall!NS12</f>
        <v>0.1646730151089999</v>
      </c>
      <c r="NR12" s="43">
        <f>+CONSall!NT12</f>
        <v>0.53968896534300237</v>
      </c>
      <c r="NS12" s="43">
        <f>+CONSall!NU12</f>
        <v>1.1401842943000027</v>
      </c>
      <c r="NT12" s="43">
        <f>+CONSall!NV12</f>
        <v>2.8952850898639841</v>
      </c>
      <c r="NU12" s="43">
        <f>+CONSall!NW12</f>
        <v>5.1218002943000135E-2</v>
      </c>
      <c r="NV12" s="43">
        <f>+CONSall!NX12</f>
        <v>0.39332359630300073</v>
      </c>
      <c r="NW12" s="43">
        <f>+CONSall!NY12</f>
        <v>1.5942218809549988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G4:PA110"/>
  <sheetViews>
    <sheetView topLeftCell="H4" zoomScale="74" zoomScaleNormal="74" workbookViewId="0">
      <pane xSplit="21" ySplit="3" topLeftCell="AC49" activePane="bottomRight" state="frozen"/>
      <selection activeCell="H4" sqref="H4"/>
      <selection pane="topRight" activeCell="AC4" sqref="AC4"/>
      <selection pane="bottomLeft" activeCell="H7" sqref="H7"/>
      <selection pane="bottomRight" activeCell="I51" sqref="I51"/>
    </sheetView>
  </sheetViews>
  <sheetFormatPr baseColWidth="10" defaultColWidth="9.140625" defaultRowHeight="15"/>
  <cols>
    <col min="5" max="5" width="40" customWidth="1"/>
    <col min="8" max="8" width="31.7109375" customWidth="1"/>
    <col min="10" max="10" width="35" customWidth="1"/>
    <col min="11" max="11" width="12" bestFit="1" customWidth="1"/>
    <col min="12" max="28" width="8.85546875" hidden="1" customWidth="1"/>
    <col min="29" max="80" width="8.85546875" customWidth="1"/>
    <col min="82" max="82" width="8.85546875" customWidth="1"/>
    <col min="91" max="91" width="8.85546875" customWidth="1"/>
    <col min="93" max="93" width="8.85546875" customWidth="1"/>
    <col min="95" max="99" width="8.85546875" customWidth="1"/>
    <col min="187" max="187" width="8.85546875" customWidth="1"/>
    <col min="189" max="193" width="8.85546875" customWidth="1"/>
    <col min="195" max="244" width="8.85546875" customWidth="1"/>
    <col min="246" max="246" width="8.85546875" customWidth="1"/>
    <col min="248" max="248" width="8.85546875" customWidth="1"/>
    <col min="250" max="250" width="8.85546875" customWidth="1"/>
    <col min="252" max="255" width="8.85546875" customWidth="1"/>
    <col min="265" max="396" width="8.85546875" customWidth="1"/>
    <col min="401" max="402" width="10.42578125" bestFit="1" customWidth="1"/>
    <col min="403" max="403" width="9.28515625" bestFit="1" customWidth="1"/>
    <col min="404" max="404" width="10.42578125" bestFit="1" customWidth="1"/>
    <col min="405" max="405" width="10.42578125" customWidth="1"/>
    <col min="406" max="406" width="10.42578125" bestFit="1" customWidth="1"/>
  </cols>
  <sheetData>
    <row r="4" spans="7:417" s="1" customFormat="1" ht="151.9" customHeight="1">
      <c r="AC4" s="1" t="str">
        <f>+VLOOKUP(MID(AC6,5,10),Sheet3!$A$3:$B$166,2,FALSE)</f>
        <v>Total consumption expenditure</v>
      </c>
      <c r="AD4" s="1" t="str">
        <f>+VLOOKUP(AD6,Report!$B$8:$J$236,8,FALSE)</f>
        <v>FOOD AND NON-ALCOHOLIC BEVERAGES</v>
      </c>
      <c r="AE4" s="1" t="str">
        <f>+VLOOKUP(AE6,Report!$B$8:$J$236,8,FALSE)</f>
        <v>FOOD</v>
      </c>
      <c r="AF4" s="1" t="str">
        <f>+VLOOKUP(AF6,Report!$B$8:$J$236,8,FALSE)</f>
        <v>Bread and cereals (ND)</v>
      </c>
      <c r="AG4" s="1" t="e">
        <f>+VLOOKUP(AG6,Report!$B$8:$J$236,8,FALSE)</f>
        <v>#N/A</v>
      </c>
      <c r="AH4" s="1" t="e">
        <f>+VLOOKUP(AH6,Report!$B$8:$J$236,8,FALSE)</f>
        <v>#N/A</v>
      </c>
      <c r="AI4" s="1" t="e">
        <f>+VLOOKUP(AI6,Report!$B$8:$J$236,8,FALSE)</f>
        <v>#N/A</v>
      </c>
      <c r="AJ4" s="1" t="e">
        <f>+VLOOKUP(AJ6,Report!$B$8:$J$236,8,FALSE)</f>
        <v>#N/A</v>
      </c>
      <c r="AK4" s="1" t="e">
        <f>+VLOOKUP(AK6,Report!$B$8:$J$236,8,FALSE)</f>
        <v>#N/A</v>
      </c>
      <c r="AL4" s="1" t="e">
        <f>+VLOOKUP(AL6,Report!$B$8:$J$236,8,FALSE)</f>
        <v>#N/A</v>
      </c>
      <c r="AM4" s="1" t="str">
        <f>+VLOOKUP(AM6,Report!$B$8:$J$236,8,FALSE)</f>
        <v>Meat (ND)</v>
      </c>
      <c r="AN4" s="1" t="e">
        <f>+VLOOKUP(AN6,Report!$B$8:$J$236,8,FALSE)</f>
        <v>#N/A</v>
      </c>
      <c r="AO4" s="1" t="e">
        <f>+VLOOKUP(AO6,Report!$B$8:$J$236,8,FALSE)</f>
        <v>#N/A</v>
      </c>
      <c r="AP4" s="1" t="e">
        <f>+VLOOKUP(AP6,Report!$B$8:$J$236,8,FALSE)</f>
        <v>#N/A</v>
      </c>
      <c r="AQ4" s="1" t="e">
        <f>+VLOOKUP(AQ6,Report!$B$8:$J$236,8,FALSE)</f>
        <v>#N/A</v>
      </c>
      <c r="AR4" s="1" t="e">
        <f>+VLOOKUP(AR6,Report!$B$8:$J$236,8,FALSE)</f>
        <v>#N/A</v>
      </c>
      <c r="AS4" s="1" t="e">
        <f>+VLOOKUP(AS6,Report!$B$8:$J$236,8,FALSE)</f>
        <v>#N/A</v>
      </c>
      <c r="AT4" s="1" t="e">
        <f>+VLOOKUP(AT6,Report!$B$8:$J$236,8,FALSE)</f>
        <v>#N/A</v>
      </c>
      <c r="AU4" s="1" t="str">
        <f>+VLOOKUP(AU6,Report!$B$8:$J$236,8,FALSE)</f>
        <v>Fish (ND)</v>
      </c>
      <c r="AV4" s="1" t="e">
        <f>+VLOOKUP(AV6,Report!$B$8:$J$236,8,FALSE)</f>
        <v>#N/A</v>
      </c>
      <c r="AW4" s="1" t="e">
        <f>+VLOOKUP(AW6,Report!$B$8:$J$236,8,FALSE)</f>
        <v>#N/A</v>
      </c>
      <c r="AX4" s="1" t="e">
        <f>+VLOOKUP(AX6,Report!$B$8:$J$236,8,FALSE)</f>
        <v>#N/A</v>
      </c>
      <c r="AY4" s="1" t="e">
        <f>+VLOOKUP(AY6,Report!$B$8:$J$236,8,FALSE)</f>
        <v>#N/A</v>
      </c>
      <c r="AZ4" s="1" t="str">
        <f>+VLOOKUP(AZ6,Report!$B$8:$J$236,8,FALSE)</f>
        <v>Milk, cheese and eggs (ND)</v>
      </c>
      <c r="BA4" s="1" t="e">
        <f>+VLOOKUP(BA6,Report!$B$8:$J$236,8,FALSE)</f>
        <v>#N/A</v>
      </c>
      <c r="BB4" s="1" t="e">
        <f>+VLOOKUP(BB6,Report!$B$8:$J$236,8,FALSE)</f>
        <v>#N/A</v>
      </c>
      <c r="BC4" s="1" t="e">
        <f>+VLOOKUP(BC6,Report!$B$8:$J$236,8,FALSE)</f>
        <v>#N/A</v>
      </c>
      <c r="BD4" s="1" t="e">
        <f>+VLOOKUP(BD6,Report!$B$8:$J$236,8,FALSE)</f>
        <v>#N/A</v>
      </c>
      <c r="BE4" s="1" t="e">
        <f>+VLOOKUP(BE6,Report!$B$8:$J$236,8,FALSE)</f>
        <v>#N/A</v>
      </c>
      <c r="BF4" s="1" t="e">
        <f>+VLOOKUP(BF6,Report!$B$8:$J$236,8,FALSE)</f>
        <v>#N/A</v>
      </c>
      <c r="BG4" s="1" t="e">
        <f>+VLOOKUP(BG6,Report!$B$8:$J$236,8,FALSE)</f>
        <v>#N/A</v>
      </c>
      <c r="BH4" s="1" t="str">
        <f>+VLOOKUP(BH6,Report!$B$8:$J$236,8,FALSE)</f>
        <v>Oils and fats (ND)</v>
      </c>
      <c r="BI4" s="1" t="e">
        <f>+VLOOKUP(BI6,Report!$B$8:$J$236,8,FALSE)</f>
        <v>#N/A</v>
      </c>
      <c r="BJ4" s="1" t="e">
        <f>+VLOOKUP(BJ6,Report!$B$8:$J$236,8,FALSE)</f>
        <v>#N/A</v>
      </c>
      <c r="BK4" s="1" t="e">
        <f>+VLOOKUP(BK6,Report!$B$8:$J$236,8,FALSE)</f>
        <v>#N/A</v>
      </c>
      <c r="BL4" s="1" t="e">
        <f>+VLOOKUP(BL6,Report!$B$8:$J$236,8,FALSE)</f>
        <v>#N/A</v>
      </c>
      <c r="BM4" s="1" t="e">
        <f>+VLOOKUP(BM6,Report!$B$8:$J$236,8,FALSE)</f>
        <v>#N/A</v>
      </c>
      <c r="BN4" s="1" t="str">
        <f>+VLOOKUP(BN6,Report!$B$8:$J$236,8,FALSE)</f>
        <v>Fruit (ND)</v>
      </c>
      <c r="BO4" s="1" t="e">
        <f>+VLOOKUP(BO6,Report!$B$8:$J$236,8,FALSE)</f>
        <v>#N/A</v>
      </c>
      <c r="BP4" s="1" t="e">
        <f>+VLOOKUP(BP6,Report!$B$8:$J$236,8,FALSE)</f>
        <v>#N/A</v>
      </c>
      <c r="BQ4" s="1" t="e">
        <f>+VLOOKUP(BQ6,Report!$B$8:$J$236,8,FALSE)</f>
        <v>#N/A</v>
      </c>
      <c r="BR4" s="1" t="e">
        <f>+VLOOKUP(BR6,Report!$B$8:$J$236,8,FALSE)</f>
        <v>#N/A</v>
      </c>
      <c r="BS4" s="1" t="e">
        <f>+VLOOKUP(BS6,Report!$B$8:$J$236,8,FALSE)</f>
        <v>#N/A</v>
      </c>
      <c r="BT4" s="1" t="e">
        <f>+VLOOKUP(BT6,Report!$B$8:$J$236,8,FALSE)</f>
        <v>#N/A</v>
      </c>
      <c r="BU4" s="1" t="e">
        <f>+VLOOKUP(BU6,Report!$B$8:$J$236,8,FALSE)</f>
        <v>#N/A</v>
      </c>
      <c r="BV4" s="1" t="e">
        <f>+VLOOKUP(BV6,Report!$B$8:$J$236,8,FALSE)</f>
        <v>#N/A</v>
      </c>
      <c r="BW4" s="1" t="e">
        <f>+VLOOKUP(BW6,Report!$B$8:$J$236,8,FALSE)</f>
        <v>#N/A</v>
      </c>
      <c r="BX4" s="1" t="str">
        <f>+VLOOKUP(BX6,Report!$B$8:$J$236,8,FALSE)</f>
        <v>Vegetables (ND)</v>
      </c>
      <c r="BY4" s="1" t="e">
        <f>+VLOOKUP(BY6,Report!$B$8:$J$236,8,FALSE)</f>
        <v>#N/A</v>
      </c>
      <c r="BZ4" s="1" t="e">
        <f>+VLOOKUP(BZ6,Report!$B$8:$J$236,8,FALSE)</f>
        <v>#N/A</v>
      </c>
      <c r="CA4" s="1" t="e">
        <f>+VLOOKUP(CA6,Report!$B$8:$J$236,8,FALSE)</f>
        <v>#N/A</v>
      </c>
      <c r="CB4" s="1" t="e">
        <f>+VLOOKUP(CB6,Report!$B$8:$J$236,8,FALSE)</f>
        <v>#N/A</v>
      </c>
      <c r="CC4" s="1" t="e">
        <f>+VLOOKUP(CC6,Report!$B$8:$J$236,8,FALSE)</f>
        <v>#N/A</v>
      </c>
      <c r="CD4" s="1" t="e">
        <f>+VLOOKUP(CD6,Report!$B$8:$J$236,8,FALSE)</f>
        <v>#N/A</v>
      </c>
      <c r="CE4" s="1" t="e">
        <f>+VLOOKUP(CE6,Report!$B$8:$J$236,8,FALSE)</f>
        <v>#N/A</v>
      </c>
      <c r="CF4" s="1" t="e">
        <f>+VLOOKUP(CF6,Report!$B$8:$J$236,8,FALSE)</f>
        <v>#N/A</v>
      </c>
      <c r="CG4" s="1" t="str">
        <f>+VLOOKUP(CG6,Report!$B$8:$J$236,8,FALSE)</f>
        <v>Sugar, jam, honey, chocolate and confectionery (ND)</v>
      </c>
      <c r="CH4" s="1" t="e">
        <f>+VLOOKUP(CH6,Report!$B$8:$J$236,8,FALSE)</f>
        <v>#N/A</v>
      </c>
      <c r="CI4" s="1" t="e">
        <f>+VLOOKUP(CI6,Report!$B$8:$J$236,8,FALSE)</f>
        <v>#N/A</v>
      </c>
      <c r="CJ4" s="1" t="e">
        <f>+VLOOKUP(CJ6,Report!$B$8:$J$236,8,FALSE)</f>
        <v>#N/A</v>
      </c>
      <c r="CK4" s="1" t="e">
        <f>+VLOOKUP(CK6,Report!$B$8:$J$236,8,FALSE)</f>
        <v>#N/A</v>
      </c>
      <c r="CL4" s="1" t="e">
        <f>+VLOOKUP(CL6,Report!$B$8:$J$236,8,FALSE)</f>
        <v>#N/A</v>
      </c>
      <c r="CM4" s="1" t="e">
        <f>+VLOOKUP(CM6,Report!$B$8:$J$236,8,FALSE)</f>
        <v>#N/A</v>
      </c>
      <c r="CN4" s="1" t="str">
        <f>+VLOOKUP(CN6,Report!$B$8:$J$236,8,FALSE)</f>
        <v>Food products n.e.c. (ND)</v>
      </c>
      <c r="CO4" s="1" t="e">
        <f>+VLOOKUP(CO6,Report!$B$8:$J$236,8,FALSE)</f>
        <v>#N/A</v>
      </c>
      <c r="CP4" s="1" t="e">
        <f>+VLOOKUP(CP6,Report!$B$8:$J$236,8,FALSE)</f>
        <v>#N/A</v>
      </c>
      <c r="CQ4" s="1" t="e">
        <f>+VLOOKUP(CQ6,Report!$B$8:$J$236,8,FALSE)</f>
        <v>#N/A</v>
      </c>
      <c r="CR4" s="1" t="e">
        <f>+VLOOKUP(CR6,Report!$B$8:$J$236,8,FALSE)</f>
        <v>#N/A</v>
      </c>
      <c r="CS4" s="1" t="str">
        <f>+VLOOKUP(CS6,Report!$B$8:$J$236,8,FALSE)</f>
        <v>NON-ALCOHOLIC BEVERAGES</v>
      </c>
      <c r="CT4" s="1" t="str">
        <f>+VLOOKUP(CT6,Report!$B$8:$J$236,8,FALSE)</f>
        <v>Coffee, tea and cocoa (ND)</v>
      </c>
      <c r="CU4" s="1" t="e">
        <f>+VLOOKUP(CU6,Report!$B$8:$J$236,8,FALSE)</f>
        <v>#N/A</v>
      </c>
      <c r="CV4" s="1" t="e">
        <f>+VLOOKUP(CV6,Report!$B$8:$J$236,8,FALSE)</f>
        <v>#N/A</v>
      </c>
      <c r="CW4" s="1" t="e">
        <f>+VLOOKUP(CW6,Report!$B$8:$J$236,8,FALSE)</f>
        <v>#N/A</v>
      </c>
      <c r="CX4" s="1" t="str">
        <f>+VLOOKUP(CX6,Report!$B$8:$J$236,8,FALSE)</f>
        <v>Mineral waters, soft drinks, fruit and vegetable juices (ND)</v>
      </c>
      <c r="CY4" s="1" t="e">
        <f>+VLOOKUP(CY6,Report!$B$8:$J$236,8,FALSE)</f>
        <v>#N/A</v>
      </c>
      <c r="CZ4" s="1" t="e">
        <f>+VLOOKUP(CZ6,Report!$B$8:$J$236,8,FALSE)</f>
        <v>#N/A</v>
      </c>
      <c r="DA4" s="1" t="e">
        <f>+VLOOKUP(DA6,Report!$B$8:$J$236,8,FALSE)</f>
        <v>#N/A</v>
      </c>
      <c r="DB4" s="1" t="e">
        <f>+VLOOKUP(DB6,Report!$B$8:$J$236,8,FALSE)</f>
        <v>#N/A</v>
      </c>
      <c r="DC4" s="1" t="str">
        <f>+VLOOKUP(DC6,Report!$B$8:$J$236,8,FALSE)</f>
        <v>ALCOHOLIC BEVERAGES, TOBACCO AND NARCOTICS</v>
      </c>
      <c r="DD4" s="1" t="str">
        <f>+VLOOKUP(DD6,Report!$B$8:$J$236,8,FALSE)</f>
        <v>ALCOHOLIC BEVERAGES</v>
      </c>
      <c r="DE4" s="1" t="str">
        <f>+VLOOKUP(DE6,Report!$B$8:$J$236,8,FALSE)</f>
        <v>Spirits (ND)</v>
      </c>
      <c r="DF4" s="1" t="e">
        <f>+VLOOKUP(DF6,Report!$B$8:$J$236,8,FALSE)</f>
        <v>#N/A</v>
      </c>
      <c r="DG4" s="1" t="str">
        <f>+VLOOKUP(DG6,Report!$B$8:$J$236,8,FALSE)</f>
        <v>Wine (ND)</v>
      </c>
      <c r="DH4" s="1" t="e">
        <f>+VLOOKUP(DH6,Report!$B$8:$J$236,8,FALSE)</f>
        <v>#N/A</v>
      </c>
      <c r="DI4" s="1" t="e">
        <f>+VLOOKUP(DI6,Report!$B$8:$J$236,8,FALSE)</f>
        <v>#N/A</v>
      </c>
      <c r="DJ4" s="1" t="str">
        <f>+VLOOKUP(DJ6,Report!$B$8:$J$236,8,FALSE)</f>
        <v>Beer (ND)</v>
      </c>
      <c r="DK4" s="1" t="e">
        <f>+VLOOKUP(DK6,Report!$B$8:$J$236,8,FALSE)</f>
        <v>#N/A</v>
      </c>
      <c r="DL4" s="1" t="str">
        <f>+VLOOKUP(DL6,Report!$B$8:$J$236,8,FALSE)</f>
        <v>TOBACCO</v>
      </c>
      <c r="DM4" s="1" t="e">
        <f>+VLOOKUP(DM6,Report!$B$8:$J$236,8,FALSE)</f>
        <v>#N/A</v>
      </c>
      <c r="DN4" s="1" t="e">
        <f>+VLOOKUP(DN6,Report!$B$8:$J$236,8,FALSE)</f>
        <v>#N/A</v>
      </c>
      <c r="DO4" s="1" t="e">
        <f>+VLOOKUP(DO6,Report!$B$8:$J$236,8,FALSE)</f>
        <v>#N/A</v>
      </c>
      <c r="DP4" s="1" t="e">
        <f>+VLOOKUP(DP6,Report!$B$8:$J$236,8,FALSE)</f>
        <v>#N/A</v>
      </c>
      <c r="DQ4" s="1" t="str">
        <f>+VLOOKUP(DQ6,Report!$B$8:$J$236,8,FALSE)</f>
        <v>NARCOTICS</v>
      </c>
      <c r="DR4" s="1" t="e">
        <f>+VLOOKUP(DR6,Report!$B$8:$J$236,8,FALSE)</f>
        <v>#N/A</v>
      </c>
      <c r="DS4" s="1" t="str">
        <f>+VLOOKUP(DS6,Report!$B$8:$J$236,8,FALSE)</f>
        <v>CLOTHING AND FOOTWEAR</v>
      </c>
      <c r="DT4" s="1" t="str">
        <f>+VLOOKUP(DT6,Report!$B$8:$J$236,8,FALSE)</f>
        <v>CLOTHING</v>
      </c>
      <c r="DU4" s="1" t="str">
        <f>+VLOOKUP(DU6,Report!$B$8:$J$236,8,FALSE)</f>
        <v>Clothing materials (SD)</v>
      </c>
      <c r="DV4" s="1" t="e">
        <f>+VLOOKUP(DV6,Report!$B$8:$J$236,8,FALSE)</f>
        <v>#N/A</v>
      </c>
      <c r="DW4" s="1" t="str">
        <f>+VLOOKUP(DW6,Report!$B$8:$J$236,8,FALSE)</f>
        <v>Garments (SD)</v>
      </c>
      <c r="DX4" s="1" t="e">
        <f>+VLOOKUP(DX6,Report!$B$8:$J$236,8,FALSE)</f>
        <v>#N/A</v>
      </c>
      <c r="DY4" s="1" t="e">
        <f>+VLOOKUP(DY6,Report!$B$8:$J$236,8,FALSE)</f>
        <v>#N/A</v>
      </c>
      <c r="DZ4" s="1" t="e">
        <f>+VLOOKUP(DZ6,Report!$B$8:$J$236,8,FALSE)</f>
        <v>#N/A</v>
      </c>
      <c r="EA4" s="1" t="str">
        <f>+VLOOKUP(EA6,Report!$B$8:$J$236,8,FALSE)</f>
        <v>Other articles of clothing and clothing accessories (SD)</v>
      </c>
      <c r="EB4" s="1" t="e">
        <f>+VLOOKUP(EB6,Report!$B$8:$J$236,8,FALSE)</f>
        <v>#N/A</v>
      </c>
      <c r="EC4" s="1" t="str">
        <f>+VLOOKUP(EC6,Report!$B$8:$J$236,8,FALSE)</f>
        <v>Cleaning, repair and hire of clothing (S)</v>
      </c>
      <c r="ED4" s="1" t="e">
        <f>+VLOOKUP(ED6,Report!$B$8:$J$236,8,FALSE)</f>
        <v>#N/A</v>
      </c>
      <c r="EE4" s="1" t="str">
        <f>+VLOOKUP(EE6,Report!$B$8:$J$236,8,FALSE)</f>
        <v>FOOTWEAR</v>
      </c>
      <c r="EF4" s="1" t="str">
        <f>+VLOOKUP(EF6,Report!$B$8:$J$236,8,FALSE)</f>
        <v>Shoes and other footwear (SD)</v>
      </c>
      <c r="EG4" s="1" t="e">
        <f>+VLOOKUP(EG6,Report!$B$8:$J$236,8,FALSE)</f>
        <v>#N/A</v>
      </c>
      <c r="EH4" s="1" t="e">
        <f>+VLOOKUP(EH6,Report!$B$8:$J$236,8,FALSE)</f>
        <v>#N/A</v>
      </c>
      <c r="EI4" s="1" t="e">
        <f>+VLOOKUP(EI6,Report!$B$8:$J$236,8,FALSE)</f>
        <v>#N/A</v>
      </c>
      <c r="EJ4" s="1" t="str">
        <f>+VLOOKUP(EJ6,Report!$B$8:$J$236,8,FALSE)</f>
        <v>Repair and hire of footwear (S)</v>
      </c>
      <c r="EK4" s="1" t="e">
        <f>+VLOOKUP(EK6,Report!$B$8:$J$236,8,FALSE)</f>
        <v>#N/A</v>
      </c>
      <c r="EL4" s="1" t="str">
        <f>+VLOOKUP(EL6,Report!$B$8:$J$236,8,FALSE)</f>
        <v>HOUSING, WATER, ELECTRICITY, GAS AND OTHER FUELS</v>
      </c>
      <c r="EM4" s="1" t="str">
        <f>+VLOOKUP(EM6,Report!$B$8:$J$236,8,FALSE)</f>
        <v>ACTUAL RENTALS FOR HOUSING</v>
      </c>
      <c r="EN4" s="1" t="str">
        <f>+VLOOKUP(EN6,Report!$B$8:$J$236,8,FALSE)</f>
        <v>Actual rentals paid by tenants (S)</v>
      </c>
      <c r="EO4" s="1" t="e">
        <f>+VLOOKUP(EO6,Report!$B$8:$J$236,8,FALSE)</f>
        <v>#N/A</v>
      </c>
      <c r="EP4" s="1" t="str">
        <f>+VLOOKUP(EP6,Report!$B$8:$J$236,8,FALSE)</f>
        <v>Other actual rentals (S)</v>
      </c>
      <c r="EQ4" s="1" t="e">
        <f>+VLOOKUP(EQ6,Report!$B$8:$J$236,8,FALSE)</f>
        <v>#N/A</v>
      </c>
      <c r="ER4" s="1" t="str">
        <f>+VLOOKUP(ER6,Report!$B$8:$J$236,8,FALSE)</f>
        <v>IMPUTED RENTALS FOR HOUSING</v>
      </c>
      <c r="ES4" s="1" t="str">
        <f>+VLOOKUP(ES6,Report!$B$8:$J$236,8,FALSE)</f>
        <v>Imputed rentals of owner-occupiers (S)</v>
      </c>
      <c r="ET4" s="1" t="e">
        <f>+VLOOKUP(ET6,Report!$B$8:$J$236,8,FALSE)</f>
        <v>#N/A</v>
      </c>
      <c r="EU4" s="1" t="str">
        <f>+VLOOKUP(EU6,Report!$B$8:$J$236,8,FALSE)</f>
        <v>Other imputed rentals (S)</v>
      </c>
      <c r="EV4" s="1" t="e">
        <f>+VLOOKUP(EV6,Report!$B$8:$J$236,8,FALSE)</f>
        <v>#N/A</v>
      </c>
      <c r="EW4" s="1" t="e">
        <f>+VLOOKUP(EW6,Report!$B$8:$J$236,8,FALSE)</f>
        <v>#N/A</v>
      </c>
      <c r="EX4" s="1" t="str">
        <f>+VLOOKUP(EX6,Report!$B$8:$J$236,8,FALSE)</f>
        <v>MAINTENANCE AND REPAIR OF THE DWELLING</v>
      </c>
      <c r="EY4" s="1" t="str">
        <f>+VLOOKUP(EY6,Report!$B$8:$J$236,8,FALSE)</f>
        <v>Materials for the maintenance and repair of the dwelling (ND)</v>
      </c>
      <c r="EZ4" s="1" t="e">
        <f>+VLOOKUP(EZ6,Report!$B$8:$J$236,8,FALSE)</f>
        <v>#N/A</v>
      </c>
      <c r="FA4" s="1" t="str">
        <f>+VLOOKUP(FA6,Report!$B$8:$J$236,8,FALSE)</f>
        <v>Services for the maintenance and repair of the dwelling (S)</v>
      </c>
      <c r="FB4" s="1" t="e">
        <f>+VLOOKUP(FB6,Report!$B$8:$J$236,8,FALSE)</f>
        <v>#N/A</v>
      </c>
      <c r="FC4" s="1" t="str">
        <f>+VLOOKUP(FC6,Report!$B$8:$J$236,8,FALSE)</f>
        <v>WATER SUPPLY AND MISCELLANEOUS SERVICES RELATING TO THE DWELLING</v>
      </c>
      <c r="FD4" s="1" t="str">
        <f>+VLOOKUP(FD6,Report!$B$8:$J$236,8,FALSE)</f>
        <v>Water supply (ND)</v>
      </c>
      <c r="FE4" s="1" t="e">
        <f>+VLOOKUP(FE6,Report!$B$8:$J$236,8,FALSE)</f>
        <v>#N/A</v>
      </c>
      <c r="FF4" s="1" t="str">
        <f>+VLOOKUP(FF6,Report!$B$8:$J$236,8,FALSE)</f>
        <v>Refuse collection (S)</v>
      </c>
      <c r="FG4" s="1" t="e">
        <f>+VLOOKUP(FG6,Report!$B$8:$J$236,8,FALSE)</f>
        <v>#N/A</v>
      </c>
      <c r="FH4" s="1" t="str">
        <f>+VLOOKUP(FH6,Report!$B$8:$J$236,8,FALSE)</f>
        <v>Sewerage collection (S)</v>
      </c>
      <c r="FI4" s="1" t="e">
        <f>+VLOOKUP(FI6,Report!$B$8:$J$236,8,FALSE)</f>
        <v>#N/A</v>
      </c>
      <c r="FJ4" s="1" t="str">
        <f>+VLOOKUP(FJ6,Report!$B$8:$J$236,8,FALSE)</f>
        <v>Other services relating to the dwelling n.e.c. (S)</v>
      </c>
      <c r="FK4" s="1" t="e">
        <f>+VLOOKUP(FK6,Report!$B$8:$J$236,8,FALSE)</f>
        <v>#N/A</v>
      </c>
      <c r="FL4" s="1" t="str">
        <f>+VLOOKUP(FL6,Report!$B$8:$J$236,8,FALSE)</f>
        <v>ELECTRICITY, GAS AND OTHER FUELS</v>
      </c>
      <c r="FM4" s="1" t="str">
        <f>+VLOOKUP(FM6,Report!$B$8:$J$236,8,FALSE)</f>
        <v>Electricity (ND)</v>
      </c>
      <c r="FN4" s="1" t="e">
        <f>+VLOOKUP(FN6,Report!$B$8:$J$236,8,FALSE)</f>
        <v>#N/A</v>
      </c>
      <c r="FO4" s="1" t="str">
        <f>+VLOOKUP(FO6,Report!$B$8:$J$236,8,FALSE)</f>
        <v>Gas (ND)</v>
      </c>
      <c r="FP4" s="1" t="e">
        <f>+VLOOKUP(FP6,Report!$B$8:$J$236,8,FALSE)</f>
        <v>#N/A</v>
      </c>
      <c r="FQ4" s="1" t="e">
        <f>+VLOOKUP(FQ6,Report!$B$8:$J$236,8,FALSE)</f>
        <v>#N/A</v>
      </c>
      <c r="FR4" s="1" t="str">
        <f>+VLOOKUP(FR6,Report!$B$8:$J$236,8,FALSE)</f>
        <v>Liquid fuels (ND)</v>
      </c>
      <c r="FS4" s="1" t="e">
        <f>+VLOOKUP(FS6,Report!$B$8:$J$236,8,FALSE)</f>
        <v>#N/A</v>
      </c>
      <c r="FT4" s="1" t="str">
        <f>+VLOOKUP(FT6,Report!$B$8:$J$236,8,FALSE)</f>
        <v>Solid fuels (ND)</v>
      </c>
      <c r="FU4" s="1" t="e">
        <f>+VLOOKUP(FU6,Report!$B$8:$J$236,8,FALSE)</f>
        <v>#N/A</v>
      </c>
      <c r="FV4" s="1" t="str">
        <f>+VLOOKUP(FV6,Report!$B$8:$J$236,8,FALSE)</f>
        <v>Heat energy (ND)</v>
      </c>
      <c r="FW4" s="1" t="e">
        <f>+VLOOKUP(FW6,Report!$B$8:$J$236,8,FALSE)</f>
        <v>#N/A</v>
      </c>
      <c r="FX4" s="1" t="str">
        <f>+VLOOKUP(FX6,Report!$B$8:$J$236,8,FALSE)</f>
        <v>FURNISHINGS, HOUSEHOLD EQUIPMENT AND ROUTINE MAINTENANCE OF THE HOUSE</v>
      </c>
      <c r="FY4" s="1" t="str">
        <f>+VLOOKUP(FY6,Report!$B$8:$J$236,8,FALSE)</f>
        <v>FURNITURE AND FURNISHINGS, CARPETS AND OTHER FLOOR COVERINGS</v>
      </c>
      <c r="FZ4" s="1" t="str">
        <f>+VLOOKUP(FZ6,Report!$B$8:$J$236,8,FALSE)</f>
        <v>Furniture and furnishings (D)</v>
      </c>
      <c r="GA4" s="1" t="e">
        <f>+VLOOKUP(GA6,Report!$B$8:$J$236,8,FALSE)</f>
        <v>#N/A</v>
      </c>
      <c r="GB4" s="1" t="str">
        <f>+VLOOKUP(GB6,Report!$B$8:$J$236,8,FALSE)</f>
        <v>Carpets and other floor coverings (D)</v>
      </c>
      <c r="GC4" s="1" t="e">
        <f>+VLOOKUP(GC6,Report!$B$8:$J$236,8,FALSE)</f>
        <v>#N/A</v>
      </c>
      <c r="GD4" s="1" t="str">
        <f>+VLOOKUP(GD6,Report!$B$8:$J$236,8,FALSE)</f>
        <v>Repair of furniture, furnishings and floor coverings (S)</v>
      </c>
      <c r="GE4" s="1" t="e">
        <f>+VLOOKUP(GE6,Report!$B$8:$J$236,8,FALSE)</f>
        <v>#N/A</v>
      </c>
      <c r="GF4" s="1" t="str">
        <f>+VLOOKUP(GF6,Report!$B$8:$J$236,8,FALSE)</f>
        <v>HOUSEHOLD TEXTILES</v>
      </c>
      <c r="GG4" s="1" t="e">
        <f>+VLOOKUP(GG6,Report!$B$8:$J$236,8,FALSE)</f>
        <v>#N/A</v>
      </c>
      <c r="GH4" s="1" t="e">
        <f>+VLOOKUP(GH6,Report!$B$8:$J$236,8,FALSE)</f>
        <v>#N/A</v>
      </c>
      <c r="GI4" s="1" t="str">
        <f>+VLOOKUP(GI6,Report!$B$8:$J$236,8,FALSE)</f>
        <v>HOUSEHOLD APPLIANCES</v>
      </c>
      <c r="GJ4" s="1" t="str">
        <f>+VLOOKUP(GJ6,Report!$B$8:$J$236,8,FALSE)</f>
        <v>Major household appliances whether electric or not (D)</v>
      </c>
      <c r="GK4" s="1" t="e">
        <f>+VLOOKUP(GK6,Report!$B$8:$J$236,8,FALSE)</f>
        <v>#N/A</v>
      </c>
      <c r="GL4" s="1" t="e">
        <f>+VLOOKUP(GL6,Report!$B$8:$J$236,8,FALSE)</f>
        <v>#N/A</v>
      </c>
      <c r="GM4" s="1" t="e">
        <f>+VLOOKUP(GM6,Report!$B$8:$J$236,8,FALSE)</f>
        <v>#N/A</v>
      </c>
      <c r="GN4" s="1" t="e">
        <f>+VLOOKUP(GN6,Report!$B$8:$J$236,8,FALSE)</f>
        <v>#N/A</v>
      </c>
      <c r="GO4" s="1" t="e">
        <f>+VLOOKUP(GO6,Report!$B$8:$J$236,8,FALSE)</f>
        <v>#N/A</v>
      </c>
      <c r="GP4" s="1" t="e">
        <f>+VLOOKUP(GP6,Report!$B$8:$J$236,8,FALSE)</f>
        <v>#N/A</v>
      </c>
      <c r="GQ4" s="1" t="e">
        <f>+VLOOKUP(GQ6,Report!$B$8:$J$236,8,FALSE)</f>
        <v>#N/A</v>
      </c>
      <c r="GR4" s="1" t="str">
        <f>+VLOOKUP(GR6,Report!$B$8:$J$236,8,FALSE)</f>
        <v>Small electric household appliances (SD)</v>
      </c>
      <c r="GS4" s="1" t="e">
        <f>+VLOOKUP(GS6,Report!$B$8:$J$236,8,FALSE)</f>
        <v>#N/A</v>
      </c>
      <c r="GT4" s="1" t="str">
        <f>+VLOOKUP(GT6,Report!$B$8:$J$236,8,FALSE)</f>
        <v>Repair of household appliances (S)</v>
      </c>
      <c r="GU4" s="1" t="e">
        <f>+VLOOKUP(GU6,Report!$B$8:$J$236,8,FALSE)</f>
        <v>#N/A</v>
      </c>
      <c r="GV4" s="1" t="str">
        <f>+VLOOKUP(GV6,Report!$B$8:$J$236,8,FALSE)</f>
        <v>GLASSWARE, TABLEWARE AND HOUSEHOLD UTENSILS</v>
      </c>
      <c r="GW4" s="1" t="e">
        <f>+VLOOKUP(GW6,Report!$B$8:$J$236,8,FALSE)</f>
        <v>#N/A</v>
      </c>
      <c r="GX4" s="1" t="e">
        <f>+VLOOKUP(GX6,Report!$B$8:$J$236,8,FALSE)</f>
        <v>#N/A</v>
      </c>
      <c r="GY4" s="1" t="e">
        <f>+VLOOKUP(GY6,Report!$B$8:$J$236,8,FALSE)</f>
        <v>#N/A</v>
      </c>
      <c r="GZ4" s="1" t="e">
        <f>+VLOOKUP(GZ6,Report!$B$8:$J$236,8,FALSE)</f>
        <v>#N/A</v>
      </c>
      <c r="HA4" s="1" t="e">
        <f>+VLOOKUP(HA6,Report!$B$8:$J$236,8,FALSE)</f>
        <v>#N/A</v>
      </c>
      <c r="HB4" s="1" t="str">
        <f>+VLOOKUP(HB6,Report!$B$8:$J$236,8,FALSE)</f>
        <v>TOOLS AND EQUIPMENT FOR HOUSE AND GARDEN</v>
      </c>
      <c r="HC4" s="1" t="str">
        <f>+VLOOKUP(HC6,Report!$B$8:$J$236,8,FALSE)</f>
        <v>Major tools and equipment (D)</v>
      </c>
      <c r="HD4" s="1" t="e">
        <f>+VLOOKUP(HD6,Report!$B$8:$J$236,8,FALSE)</f>
        <v>#N/A</v>
      </c>
      <c r="HE4" s="1" t="str">
        <f>+VLOOKUP(HE6,Report!$B$8:$J$236,8,FALSE)</f>
        <v>Small tools and miscellaneous accessories (SD)</v>
      </c>
      <c r="HF4" s="1" t="e">
        <f>+VLOOKUP(HF6,Report!$B$8:$J$236,8,FALSE)</f>
        <v>#N/A</v>
      </c>
      <c r="HG4" s="1" t="str">
        <f>+VLOOKUP(HG6,Report!$B$8:$J$236,8,FALSE)</f>
        <v>GOODS AND SERVICES FOR ROUTINE HOUSEHOLD MAINTENANCE</v>
      </c>
      <c r="HH4" s="1" t="str">
        <f>+VLOOKUP(HH6,Report!$B$8:$J$236,8,FALSE)</f>
        <v>Non-durable household goods (ND)</v>
      </c>
      <c r="HI4" s="1" t="e">
        <f>+VLOOKUP(HI6,Report!$B$8:$J$236,8,FALSE)</f>
        <v>#N/A</v>
      </c>
      <c r="HJ4" s="1" t="e">
        <f>+VLOOKUP(HJ6,Report!$B$8:$J$236,8,FALSE)</f>
        <v>#N/A</v>
      </c>
      <c r="HK4" s="1" t="str">
        <f>+VLOOKUP(HK6,Report!$B$8:$J$236,8,FALSE)</f>
        <v>Domestic services and household services (S)</v>
      </c>
      <c r="HL4" s="1" t="e">
        <f>+VLOOKUP(HL6,Report!$B$8:$J$236,8,FALSE)</f>
        <v>#N/A</v>
      </c>
      <c r="HM4" s="1" t="e">
        <f>+VLOOKUP(HM6,Report!$B$8:$J$236,8,FALSE)</f>
        <v>#N/A</v>
      </c>
      <c r="HN4" s="1" t="str">
        <f>+VLOOKUP(HN6,Report!$B$8:$J$236,8,FALSE)</f>
        <v>HEALTH</v>
      </c>
      <c r="HO4" s="1" t="str">
        <f>+VLOOKUP(HO6,Report!$B$8:$J$236,8,FALSE)</f>
        <v>MEDICAL PRODUCTS, APPLIANCES AND EQUIPMENT</v>
      </c>
      <c r="HP4" s="1" t="str">
        <f>+VLOOKUP(HP6,Report!$B$8:$J$236,8,FALSE)</f>
        <v>Pharmaceutical products (ND)</v>
      </c>
      <c r="HQ4" s="1" t="e">
        <f>+VLOOKUP(HQ6,Report!$B$8:$J$236,8,FALSE)</f>
        <v>#N/A</v>
      </c>
      <c r="HR4" s="1" t="str">
        <f>+VLOOKUP(HR6,Report!$B$8:$J$236,8,FALSE)</f>
        <v>Other medical products (ND)</v>
      </c>
      <c r="HS4" s="1" t="e">
        <f>+VLOOKUP(HS6,Report!$B$8:$J$236,8,FALSE)</f>
        <v>#N/A</v>
      </c>
      <c r="HT4" s="1" t="str">
        <f>+VLOOKUP(HT6,Report!$B$8:$J$236,8,FALSE)</f>
        <v>Therapeutic appliances and equipment (D)</v>
      </c>
      <c r="HU4" s="1" t="e">
        <f>+VLOOKUP(HU6,Report!$B$8:$J$236,8,FALSE)</f>
        <v>#N/A</v>
      </c>
      <c r="HV4" s="1" t="str">
        <f>+VLOOKUP(HV6,Report!$B$8:$J$236,8,FALSE)</f>
        <v>OUT-PATIENT SERVICES</v>
      </c>
      <c r="HW4" s="1" t="str">
        <f>+VLOOKUP(HW6,Report!$B$8:$J$236,8,FALSE)</f>
        <v>Medical services (S)</v>
      </c>
      <c r="HX4" s="1" t="e">
        <f>+VLOOKUP(HX6,Report!$B$8:$J$236,8,FALSE)</f>
        <v>#N/A</v>
      </c>
      <c r="HY4" s="1" t="str">
        <f>+VLOOKUP(HY6,Report!$B$8:$J$236,8,FALSE)</f>
        <v>Dental services (S)</v>
      </c>
      <c r="HZ4" s="1" t="e">
        <f>+VLOOKUP(HZ6,Report!$B$8:$J$236,8,FALSE)</f>
        <v>#N/A</v>
      </c>
      <c r="IA4" s="1" t="str">
        <f>+VLOOKUP(IA6,Report!$B$8:$J$236,8,FALSE)</f>
        <v>Paramedical services (S)</v>
      </c>
      <c r="IB4" s="1" t="e">
        <f>+VLOOKUP(IB6,Report!$B$8:$J$236,8,FALSE)</f>
        <v>#N/A</v>
      </c>
      <c r="IC4" s="1" t="e">
        <f>+VLOOKUP(IC6,Report!$B$8:$J$236,8,FALSE)</f>
        <v>#N/A</v>
      </c>
      <c r="ID4" s="1" t="e">
        <f>+VLOOKUP(ID6,Report!$B$8:$J$236,8,FALSE)</f>
        <v>#N/A</v>
      </c>
      <c r="IE4" s="1" t="str">
        <f>+VLOOKUP(IE6,Report!$B$8:$J$236,8,FALSE)</f>
        <v>HOSPITAL SERVICES</v>
      </c>
      <c r="IF4" s="1" t="str">
        <f>+VLOOKUP(IF6,Report!$B$8:$J$236,8,FALSE)</f>
        <v>TRANSPORT</v>
      </c>
      <c r="IG4" s="1" t="str">
        <f>+VLOOKUP(IG6,Report!$B$8:$J$236,8,FALSE)</f>
        <v>PURCHASE OF VEHICLES</v>
      </c>
      <c r="IH4" s="1" t="str">
        <f>+VLOOKUP(IH6,Report!$B$8:$J$236,8,FALSE)</f>
        <v>Motor cars (D)</v>
      </c>
      <c r="II4" s="1" t="e">
        <f>+VLOOKUP(II6,Report!$B$8:$J$236,8,FALSE)</f>
        <v>#N/A</v>
      </c>
      <c r="IJ4" s="1" t="e">
        <f>+VLOOKUP(IJ6,Report!$B$8:$J$236,8,FALSE)</f>
        <v>#N/A</v>
      </c>
      <c r="IK4" s="1" t="str">
        <f>+VLOOKUP(IK6,Report!$B$8:$J$236,8,FALSE)</f>
        <v>Motor cycles (D)</v>
      </c>
      <c r="IL4" s="1" t="e">
        <f>+VLOOKUP(IL6,Report!$B$8:$J$236,8,FALSE)</f>
        <v>#N/A</v>
      </c>
      <c r="IM4" s="1" t="str">
        <f>+VLOOKUP(IM6,Report!$B$8:$J$236,8,FALSE)</f>
        <v>Bicycles (D)</v>
      </c>
      <c r="IN4" s="1" t="e">
        <f>+VLOOKUP(IN6,Report!$B$8:$J$236,8,FALSE)</f>
        <v>#N/A</v>
      </c>
      <c r="IO4" s="1" t="str">
        <f>+VLOOKUP(IO6,Report!$B$8:$J$236,8,FALSE)</f>
        <v>Animal drawn vehicles (D)</v>
      </c>
      <c r="IP4" s="1" t="e">
        <f>+VLOOKUP(IP6,Report!$B$8:$J$236,8,FALSE)</f>
        <v>#N/A</v>
      </c>
      <c r="IQ4" s="1" t="str">
        <f>+VLOOKUP(IQ6,Report!$B$8:$J$236,8,FALSE)</f>
        <v>OPERATION OF PERSONAL TRANSPORT EQUIPMENT</v>
      </c>
      <c r="IR4" s="1" t="str">
        <f>+VLOOKUP(IR6,Report!$B$8:$J$236,8,FALSE)</f>
        <v>Spare parts and accessories for personal transport equipment (SD)</v>
      </c>
      <c r="IS4" s="1" t="e">
        <f>+VLOOKUP(IS6,Report!$B$8:$J$236,8,FALSE)</f>
        <v>#N/A</v>
      </c>
      <c r="IT4" s="1" t="str">
        <f>+VLOOKUP(IT6,Report!$B$8:$J$236,8,FALSE)</f>
        <v>Fuels and lubricants for personal transport equipment (ND)</v>
      </c>
      <c r="IU4" s="1" t="e">
        <f>+VLOOKUP(IU6,Report!$B$8:$J$236,8,FALSE)</f>
        <v>#N/A</v>
      </c>
      <c r="IV4" s="1" t="str">
        <f>+VLOOKUP(IV6,Report!$B$8:$J$236,8,FALSE)</f>
        <v>Maintenance and repair of personal transport equipment (S)</v>
      </c>
      <c r="IW4" s="1" t="e">
        <f>+VLOOKUP(IW6,Report!$B$8:$J$236,8,FALSE)</f>
        <v>#N/A</v>
      </c>
      <c r="IX4" s="1" t="str">
        <f>+VLOOKUP(IX6,Report!$B$8:$J$236,8,FALSE)</f>
        <v>Other services in respect of personal transport equipment (S)</v>
      </c>
      <c r="IY4" s="1" t="e">
        <f>+VLOOKUP(IY6,Report!$B$8:$J$236,8,FALSE)</f>
        <v>#N/A</v>
      </c>
      <c r="IZ4" s="1" t="str">
        <f>+VLOOKUP(IZ6,Report!$B$8:$J$236,8,FALSE)</f>
        <v>TRANSPORT SERVICES</v>
      </c>
      <c r="JA4" s="1" t="str">
        <f>+VLOOKUP(JA6,Report!$B$8:$J$236,8,FALSE)</f>
        <v>Passenger transport by railway (S)</v>
      </c>
      <c r="JB4" s="1" t="e">
        <f>+VLOOKUP(JB6,Report!$B$8:$J$236,8,FALSE)</f>
        <v>#N/A</v>
      </c>
      <c r="JC4" s="1" t="str">
        <f>+VLOOKUP(JC6,Report!$B$8:$J$236,8,FALSE)</f>
        <v>Passenger transport by road (S)</v>
      </c>
      <c r="JD4" s="1" t="e">
        <f>+VLOOKUP(JD6,Report!$B$8:$J$236,8,FALSE)</f>
        <v>#N/A</v>
      </c>
      <c r="JE4" s="1" t="str">
        <f>+VLOOKUP(JE6,Report!$B$8:$J$236,8,FALSE)</f>
        <v>Passenger transport by air (S)</v>
      </c>
      <c r="JF4" s="1" t="e">
        <f>+VLOOKUP(JF6,Report!$B$8:$J$236,8,FALSE)</f>
        <v>#N/A</v>
      </c>
      <c r="JG4" s="1" t="str">
        <f>+VLOOKUP(JG6,Report!$B$8:$J$236,8,FALSE)</f>
        <v>Passenger transport by sea and inland waterway (S)</v>
      </c>
      <c r="JH4" s="1" t="e">
        <f>+VLOOKUP(JH6,Report!$B$8:$J$236,8,FALSE)</f>
        <v>#N/A</v>
      </c>
      <c r="JI4" s="1" t="str">
        <f>+VLOOKUP(JI6,Report!$B$8:$J$236,8,FALSE)</f>
        <v>Combined passenger transport (S)</v>
      </c>
      <c r="JJ4" s="1" t="e">
        <f>+VLOOKUP(JJ6,Report!$B$8:$J$236,8,FALSE)</f>
        <v>#N/A</v>
      </c>
      <c r="JK4" s="1" t="str">
        <f>+VLOOKUP(JK6,Report!$B$8:$J$236,8,FALSE)</f>
        <v>Other purchased transport services (S)</v>
      </c>
      <c r="JL4" s="1" t="e">
        <f>+VLOOKUP(JL6,Report!$B$8:$J$236,8,FALSE)</f>
        <v>#N/A</v>
      </c>
      <c r="JM4" s="1" t="str">
        <f>+VLOOKUP(JM6,Report!$B$8:$J$236,8,FALSE)</f>
        <v>COMMUNICATION</v>
      </c>
      <c r="JN4" s="1" t="str">
        <f>+VLOOKUP(JN6,Report!$B$8:$J$236,8,FALSE)</f>
        <v>POSTAL SERVICES</v>
      </c>
      <c r="JO4" s="1" t="e">
        <f>+VLOOKUP(JO6,Report!$B$8:$J$236,8,FALSE)</f>
        <v>#N/A</v>
      </c>
      <c r="JP4" s="1" t="e">
        <f>+VLOOKUP(JP6,Report!$B$8:$J$236,8,FALSE)</f>
        <v>#N/A</v>
      </c>
      <c r="JQ4" s="1" t="str">
        <f>+VLOOKUP(JQ6,Report!$B$8:$J$236,8,FALSE)</f>
        <v>TELEPHONE AND TELEFAX EQUIPMENT</v>
      </c>
      <c r="JR4" s="1" t="e">
        <f>+VLOOKUP(JR6,Report!$B$8:$J$236,8,FALSE)</f>
        <v>#N/A</v>
      </c>
      <c r="JS4" s="1" t="e">
        <f>+VLOOKUP(JS6,Report!$B$8:$J$236,8,FALSE)</f>
        <v>#N/A</v>
      </c>
      <c r="JT4" s="1" t="str">
        <f>+VLOOKUP(JT6,Report!$B$8:$J$236,8,FALSE)</f>
        <v>TELEPHONE AND TELEFAX SERVICES</v>
      </c>
      <c r="JU4" s="1" t="e">
        <f>+VLOOKUP(JU6,Report!$B$8:$J$236,8,FALSE)</f>
        <v>#N/A</v>
      </c>
      <c r="JV4" s="1" t="e">
        <f>+VLOOKUP(JV6,Report!$B$8:$J$236,8,FALSE)</f>
        <v>#N/A</v>
      </c>
      <c r="JW4" s="1" t="str">
        <f>+VLOOKUP(JW6,Report!$B$8:$J$236,8,FALSE)</f>
        <v>RECREATION AND CULTURE</v>
      </c>
      <c r="JX4" s="1" t="str">
        <f>+VLOOKUP(JX6,Report!$B$8:$J$236,8,FALSE)</f>
        <v>AUDIO-VISUAL, PHOTOGRAPHIC AND INFORMATION PROCESSING EQUIPMENT</v>
      </c>
      <c r="JY4" s="1" t="str">
        <f>+VLOOKUP(JY6,Report!$B$8:$J$236,8,FALSE)</f>
        <v>Equipment for the reception, recording and reproduction of sound and pictures (D)</v>
      </c>
      <c r="JZ4" s="1" t="e">
        <f>+VLOOKUP(JZ6,Report!$B$8:$J$236,8,FALSE)</f>
        <v>#N/A</v>
      </c>
      <c r="KA4" s="1" t="e">
        <f>+VLOOKUP(KA6,Report!$B$8:$J$236,8,FALSE)</f>
        <v>#N/A</v>
      </c>
      <c r="KB4" s="1" t="str">
        <f>+VLOOKUP(KB6,Report!$B$8:$J$236,8,FALSE)</f>
        <v>Photographic and cinematographic equipment and optical instruments (D)</v>
      </c>
      <c r="KC4" s="1" t="e">
        <f>+VLOOKUP(KC6,Report!$B$8:$J$236,8,FALSE)</f>
        <v>#N/A</v>
      </c>
      <c r="KD4" s="1" t="e">
        <f>+VLOOKUP(KD6,Report!$B$8:$J$236,8,FALSE)</f>
        <v>#N/A</v>
      </c>
      <c r="KE4" s="1" t="str">
        <f>+VLOOKUP(KE6,Report!$B$8:$J$236,8,FALSE)</f>
        <v>Information processing equipment (D)</v>
      </c>
      <c r="KF4" s="1" t="e">
        <f>+VLOOKUP(KF6,Report!$B$8:$J$236,8,FALSE)</f>
        <v>#N/A</v>
      </c>
      <c r="KG4" s="1" t="str">
        <f>+VLOOKUP(KG6,Report!$B$8:$J$236,8,FALSE)</f>
        <v>Recording media (SD)</v>
      </c>
      <c r="KH4" s="1" t="e">
        <f>+VLOOKUP(KH6,Report!$B$8:$J$236,8,FALSE)</f>
        <v>#N/A</v>
      </c>
      <c r="KI4" s="1" t="str">
        <f>+VLOOKUP(KI6,Report!$B$8:$J$236,8,FALSE)</f>
        <v>Repair of audio-visual, photographic and information processing equipment (S)</v>
      </c>
      <c r="KJ4" s="1" t="e">
        <f>+VLOOKUP(KJ6,Report!$B$8:$J$236,8,FALSE)</f>
        <v>#N/A</v>
      </c>
      <c r="KK4" s="1" t="str">
        <f>+VLOOKUP(KK6,Report!$B$8:$J$236,8,FALSE)</f>
        <v>OTHER MAJOR DURABLES FOR RECREATION AND CULTURE</v>
      </c>
      <c r="KL4" s="1" t="str">
        <f>+VLOOKUP(KL6,Report!$B$8:$J$236,8,FALSE)</f>
        <v>Major durables for outdoor recreation (D)</v>
      </c>
      <c r="KM4" s="1" t="e">
        <f>+VLOOKUP(KM6,Report!$B$8:$J$236,8,FALSE)</f>
        <v>#N/A</v>
      </c>
      <c r="KN4" s="1" t="str">
        <f>+VLOOKUP(KN6,Report!$B$8:$J$236,8,FALSE)</f>
        <v>Musical instruments and major durables for indoor recreation (D)</v>
      </c>
      <c r="KO4" s="1" t="e">
        <f>+VLOOKUP(KO6,Report!$B$8:$J$236,8,FALSE)</f>
        <v>#N/A</v>
      </c>
      <c r="KP4" s="1" t="e">
        <f>+VLOOKUP(KP6,Report!$B$8:$J$236,8,FALSE)</f>
        <v>#N/A</v>
      </c>
      <c r="KQ4" s="1" t="str">
        <f>+VLOOKUP(KQ6,Report!$B$8:$J$236,8,FALSE)</f>
        <v>Maintenance and repair of other major durables for recreation and culture (S)</v>
      </c>
      <c r="KR4" s="1" t="e">
        <f>+VLOOKUP(KR6,Report!$B$8:$J$236,8,FALSE)</f>
        <v>#N/A</v>
      </c>
      <c r="KS4" s="1" t="str">
        <f>+VLOOKUP(KS6,Report!$B$8:$J$236,8,FALSE)</f>
        <v>OTHER RECREATIONAL ITEMS AND EQUIPMENT, GARDENS AND PETS</v>
      </c>
      <c r="KT4" s="1" t="str">
        <f>+VLOOKUP(KT6,Report!$B$8:$J$236,8,FALSE)</f>
        <v>Games, toys and hobbies (SD)</v>
      </c>
      <c r="KU4" s="1" t="e">
        <f>+VLOOKUP(KU6,Report!$B$8:$J$236,8,FALSE)</f>
        <v>#N/A</v>
      </c>
      <c r="KV4" s="1" t="str">
        <f>+VLOOKUP(KV6,Report!$B$8:$J$236,8,FALSE)</f>
        <v>Equipment for sport, camping and open-air recreation (SD)</v>
      </c>
      <c r="KW4" s="1" t="e">
        <f>+VLOOKUP(KW6,Report!$B$8:$J$236,8,FALSE)</f>
        <v>#N/A</v>
      </c>
      <c r="KX4" s="1" t="str">
        <f>+VLOOKUP(KX6,Report!$B$8:$J$236,8,FALSE)</f>
        <v>Gardens, plants and flowers (ND)</v>
      </c>
      <c r="KY4" s="1" t="e">
        <f>+VLOOKUP(KY6,Report!$B$8:$J$236,8,FALSE)</f>
        <v>#N/A</v>
      </c>
      <c r="KZ4" s="1" t="str">
        <f>+VLOOKUP(KZ6,Report!$B$8:$J$236,8,FALSE)</f>
        <v>Pets and related products (ND)</v>
      </c>
      <c r="LA4" s="1" t="e">
        <f>+VLOOKUP(LA6,Report!$B$8:$J$236,8,FALSE)</f>
        <v>#N/A</v>
      </c>
      <c r="LB4" s="1" t="str">
        <f>+VLOOKUP(LB6,Report!$B$8:$J$236,8,FALSE)</f>
        <v>Veterinary and other services for pets (S)</v>
      </c>
      <c r="LC4" s="1" t="e">
        <f>+VLOOKUP(LC6,Report!$B$8:$J$236,8,FALSE)</f>
        <v>#N/A</v>
      </c>
      <c r="LD4" s="1" t="str">
        <f>+VLOOKUP(LD6,Report!$B$8:$J$236,8,FALSE)</f>
        <v>RECREATIONAL AND CULTURAL SERVICES</v>
      </c>
      <c r="LE4" s="1" t="str">
        <f>+VLOOKUP(LE6,Report!$B$8:$J$236,8,FALSE)</f>
        <v>Recreational and sporting services (S)</v>
      </c>
      <c r="LF4" s="1" t="e">
        <f>+VLOOKUP(LF6,Report!$B$8:$J$236,8,FALSE)</f>
        <v>#N/A</v>
      </c>
      <c r="LG4" s="1" t="str">
        <f>+VLOOKUP(LG6,Report!$B$8:$J$236,8,FALSE)</f>
        <v>Cultural services (S)</v>
      </c>
      <c r="LH4" s="1" t="e">
        <f>+VLOOKUP(LH6,Report!$B$8:$J$236,8,FALSE)</f>
        <v>#N/A</v>
      </c>
      <c r="LI4" s="1" t="e">
        <f>+VLOOKUP(LI6,Report!$B$8:$J$236,8,FALSE)</f>
        <v>#N/A</v>
      </c>
      <c r="LJ4" s="1" t="e">
        <f>+VLOOKUP(LJ6,Report!$B$8:$J$236,8,FALSE)</f>
        <v>#N/A</v>
      </c>
      <c r="LK4" s="1" t="e">
        <f>+VLOOKUP(LK6,Report!$B$8:$J$236,8,FALSE)</f>
        <v>#N/A</v>
      </c>
      <c r="LL4" s="1" t="str">
        <f>+VLOOKUP(LL6,Report!$B$8:$J$236,8,FALSE)</f>
        <v>Games of chance (S)</v>
      </c>
      <c r="LM4" s="1" t="e">
        <f>+VLOOKUP(LM6,Report!$B$8:$J$236,8,FALSE)</f>
        <v>#N/A</v>
      </c>
      <c r="LN4" s="1" t="str">
        <f>+VLOOKUP(LN6,Report!$B$8:$J$236,8,FALSE)</f>
        <v>NEWSPAPERS, BOOKS AND STATIONERY</v>
      </c>
      <c r="LO4" s="1" t="str">
        <f>+VLOOKUP(LO6,Report!$B$8:$J$236,8,FALSE)</f>
        <v>Books (SD)</v>
      </c>
      <c r="LP4" s="1" t="e">
        <f>+VLOOKUP(LP6,Report!$B$8:$J$236,8,FALSE)</f>
        <v>#N/A</v>
      </c>
      <c r="LQ4" s="1" t="str">
        <f>+VLOOKUP(LQ6,Report!$B$8:$J$236,8,FALSE)</f>
        <v>Newspapers and periodicals (ND)</v>
      </c>
      <c r="LR4" s="1" t="e">
        <f>+VLOOKUP(LR6,Report!$B$8:$J$236,8,FALSE)</f>
        <v>#N/A</v>
      </c>
      <c r="LS4" s="1" t="str">
        <f>+VLOOKUP(LS6,Report!$B$8:$J$236,8,FALSE)</f>
        <v>Miscellaneous printed matter (ND)</v>
      </c>
      <c r="LT4" s="1" t="e">
        <f>+VLOOKUP(LT6,Report!$B$8:$J$236,8,FALSE)</f>
        <v>#N/A</v>
      </c>
      <c r="LU4" s="1" t="str">
        <f>+VLOOKUP(LU6,Report!$B$8:$J$236,8,FALSE)</f>
        <v>Stationery and drawing materials (ND)</v>
      </c>
      <c r="LV4" s="1" t="e">
        <f>+VLOOKUP(LV6,Report!$B$8:$J$236,8,FALSE)</f>
        <v>#N/A</v>
      </c>
      <c r="LW4" s="1" t="str">
        <f>+VLOOKUP(LW6,Report!$B$8:$J$236,8,FALSE)</f>
        <v>PACKAGE HOLIDAYS</v>
      </c>
      <c r="LX4" s="1" t="str">
        <f>+VLOOKUP(LX6,Report!$B$8:$J$236,8,FALSE)</f>
        <v>EDUCATION</v>
      </c>
      <c r="LY4" s="1" t="str">
        <f>+VLOOKUP(LY6,Report!$B$8:$J$236,8,FALSE)</f>
        <v>PRE-PRIMARY AND PRIMARY EDUCATION</v>
      </c>
      <c r="LZ4" s="1" t="e">
        <f>+VLOOKUP(LZ6,Report!$B$8:$J$236,8,FALSE)</f>
        <v>#N/A</v>
      </c>
      <c r="MA4" s="1" t="e">
        <f>+VLOOKUP(MA6,Report!$B$8:$J$236,8,FALSE)</f>
        <v>#N/A</v>
      </c>
      <c r="MB4" s="1" t="str">
        <f>+VLOOKUP(MB6,Report!$B$8:$J$236,8,FALSE)</f>
        <v>SECONDARY EDUCATION</v>
      </c>
      <c r="MC4" s="1" t="e">
        <f>+VLOOKUP(MC6,Report!$B$8:$J$236,8,FALSE)</f>
        <v>#N/A</v>
      </c>
      <c r="MD4" s="1" t="e">
        <f>+VLOOKUP(MD6,Report!$B$8:$J$236,8,FALSE)</f>
        <v>#N/A</v>
      </c>
      <c r="ME4" s="1" t="str">
        <f>+VLOOKUP(ME6,Report!$B$8:$J$236,8,FALSE)</f>
        <v>POST-SECONDARY NON-TERTIARY EDUCATION</v>
      </c>
      <c r="MF4" s="1" t="e">
        <f>+VLOOKUP(MF6,Report!$B$8:$J$236,8,FALSE)</f>
        <v>#N/A</v>
      </c>
      <c r="MG4" s="1" t="e">
        <f>+VLOOKUP(MG6,Report!$B$8:$J$236,8,FALSE)</f>
        <v>#N/A</v>
      </c>
      <c r="MH4" s="1" t="str">
        <f>+VLOOKUP(MH6,Report!$B$8:$J$236,8,FALSE)</f>
        <v>TERTIARY EDUCATION</v>
      </c>
      <c r="MI4" s="1" t="e">
        <f>+VLOOKUP(MI6,Report!$B$8:$J$236,8,FALSE)</f>
        <v>#N/A</v>
      </c>
      <c r="MJ4" s="1" t="e">
        <f>+VLOOKUP(MJ6,Report!$B$8:$J$236,8,FALSE)</f>
        <v>#N/A</v>
      </c>
      <c r="MK4" s="1" t="str">
        <f>+VLOOKUP(MK6,Report!$B$8:$J$236,8,FALSE)</f>
        <v>EDUCATION NOT DEFINABLE BY LEVEL</v>
      </c>
      <c r="ML4" s="1" t="e">
        <f>+VLOOKUP(ML6,Report!$B$8:$J$236,8,FALSE)</f>
        <v>#N/A</v>
      </c>
      <c r="MM4" s="1" t="e">
        <f>+VLOOKUP(MM6,Report!$B$8:$J$236,8,FALSE)</f>
        <v>#N/A</v>
      </c>
      <c r="MN4" s="1" t="str">
        <f>+VLOOKUP(MN6,Report!$B$8:$J$236,8,FALSE)</f>
        <v>RESTAURANTS AND HOTELS</v>
      </c>
      <c r="MO4" s="1" t="str">
        <f>+VLOOKUP(MO6,Report!$B$8:$J$236,8,FALSE)</f>
        <v>CATERING SERVICES</v>
      </c>
      <c r="MP4" s="1" t="str">
        <f>+VLOOKUP(MP6,Report!$B$8:$J$236,8,FALSE)</f>
        <v>Restaurants, cafés and the like (S)</v>
      </c>
      <c r="MQ4" s="1" t="e">
        <f>+VLOOKUP(MQ6,Report!$B$8:$J$236,8,FALSE)</f>
        <v>#N/A</v>
      </c>
      <c r="MR4" s="1" t="e">
        <f>+VLOOKUP(MR6,Report!$B$8:$J$236,8,FALSE)</f>
        <v>#N/A</v>
      </c>
      <c r="MS4" s="1" t="str">
        <f>+VLOOKUP(MS6,Report!$B$8:$J$236,8,FALSE)</f>
        <v>Canteens (S)</v>
      </c>
      <c r="MT4" s="1" t="e">
        <f>+VLOOKUP(MT6,Report!$B$8:$J$236,8,FALSE)</f>
        <v>#N/A</v>
      </c>
      <c r="MU4" s="1" t="str">
        <f>+VLOOKUP(MU6,Report!$B$8:$J$236,8,FALSE)</f>
        <v>ACCOMMODATION SERVICES</v>
      </c>
      <c r="MV4" s="1" t="e">
        <f>+VLOOKUP(MV6,Report!$B$8:$J$236,8,FALSE)</f>
        <v>#N/A</v>
      </c>
      <c r="MW4" s="1" t="e">
        <f>+VLOOKUP(MW6,Report!$B$8:$J$236,8,FALSE)</f>
        <v>#N/A</v>
      </c>
      <c r="MX4" s="1" t="str">
        <f>+VLOOKUP(MX6,Report!$B$8:$J$236,8,FALSE)</f>
        <v>MISCELLANEOUS GOODS AND SERVICES</v>
      </c>
      <c r="MY4" s="1" t="str">
        <f>+VLOOKUP(MY6,Report!$B$8:$J$236,8,FALSE)</f>
        <v>PERSONAL CARE</v>
      </c>
      <c r="MZ4" s="1" t="str">
        <f>+VLOOKUP(MZ6,Report!$B$8:$J$236,8,FALSE)</f>
        <v>Hairdressing salons and personal grooming establishments (S)</v>
      </c>
      <c r="NA4" s="1" t="e">
        <f>+VLOOKUP(NA6,Report!$B$8:$J$236,8,FALSE)</f>
        <v>#N/A</v>
      </c>
      <c r="NB4" s="1" t="str">
        <f>+VLOOKUP(NB6,Report!$B$8:$J$236,8,FALSE)</f>
        <v>Electric appliances for personal care (D)</v>
      </c>
      <c r="NC4" s="1" t="e">
        <f>+VLOOKUP(NC6,Report!$B$8:$J$236,8,FALSE)</f>
        <v>#N/A</v>
      </c>
      <c r="ND4" s="1" t="str">
        <f>+VLOOKUP(ND6,Report!$B$8:$J$236,8,FALSE)</f>
        <v>Other appliances, articles and products for personal care (ND)</v>
      </c>
      <c r="NE4" s="1" t="e">
        <f>+VLOOKUP(NE6,Report!$B$8:$J$236,8,FALSE)</f>
        <v>#N/A</v>
      </c>
      <c r="NF4" s="1" t="str">
        <f>+VLOOKUP(NF6,Report!$B$8:$J$236,8,FALSE)</f>
        <v>PROSTITUTION</v>
      </c>
      <c r="NG4" s="1" t="e">
        <f>+VLOOKUP(NG6,Report!$B$8:$J$236,8,FALSE)</f>
        <v>#N/A</v>
      </c>
      <c r="NH4" s="1" t="e">
        <f>+VLOOKUP(NH6,Report!$B$8:$J$236,8,FALSE)</f>
        <v>#N/A</v>
      </c>
      <c r="NI4" s="1" t="str">
        <f>+VLOOKUP(NI6,Report!$B$8:$J$236,8,FALSE)</f>
        <v>PERSONAL EFFECTS N.E.C.</v>
      </c>
      <c r="NJ4" s="1" t="str">
        <f>+VLOOKUP(NJ6,Report!$B$8:$J$236,8,FALSE)</f>
        <v>Jewellery, clocks and watches (D)</v>
      </c>
      <c r="NK4" s="1" t="e">
        <f>+VLOOKUP(NK6,Report!$B$8:$J$236,8,FALSE)</f>
        <v>#N/A</v>
      </c>
      <c r="NL4" s="1" t="str">
        <f>+VLOOKUP(NL6,Report!$B$8:$J$236,8,FALSE)</f>
        <v>Other personal effects (SD)</v>
      </c>
      <c r="NM4" s="1" t="e">
        <f>+VLOOKUP(NM6,Report!$B$8:$J$236,8,FALSE)</f>
        <v>#N/A</v>
      </c>
      <c r="NN4" s="1" t="e">
        <f>+VLOOKUP(NN6,Report!$B$8:$J$236,8,FALSE)</f>
        <v>#N/A</v>
      </c>
      <c r="NO4" s="1" t="str">
        <f>+VLOOKUP(NO6,Report!$B$8:$J$236,8,FALSE)</f>
        <v>SOCIAL PROTECTION</v>
      </c>
      <c r="NP4" s="1" t="e">
        <f>+VLOOKUP(NP6,Report!$B$8:$J$236,8,FALSE)</f>
        <v>#N/A</v>
      </c>
      <c r="NQ4" s="1" t="e">
        <f>+VLOOKUP(NQ6,Report!$B$8:$J$236,8,FALSE)</f>
        <v>#N/A</v>
      </c>
      <c r="NR4" s="1" t="e">
        <f>+VLOOKUP(NR6,Report!$B$8:$J$236,8,FALSE)</f>
        <v>#N/A</v>
      </c>
      <c r="NS4" s="1" t="str">
        <f>+VLOOKUP(NS6,Report!$B$8:$J$236,8,FALSE)</f>
        <v>INSURANCE</v>
      </c>
      <c r="NT4" s="1" t="str">
        <f>+VLOOKUP(NT6,Report!$B$8:$J$236,8,FALSE)</f>
        <v>Insurance connected with the dwelling (S)</v>
      </c>
      <c r="NU4" s="1" t="e">
        <f>+VLOOKUP(NU6,Report!$B$8:$J$236,8,FALSE)</f>
        <v>#N/A</v>
      </c>
      <c r="NV4" s="1" t="str">
        <f>+VLOOKUP(NV6,Report!$B$8:$J$236,8,FALSE)</f>
        <v>Insurance connected with health (S)</v>
      </c>
      <c r="NW4" s="1" t="e">
        <f>+VLOOKUP(NW6,Report!$B$8:$J$236,8,FALSE)</f>
        <v>#N/A</v>
      </c>
      <c r="NX4" s="1" t="str">
        <f>+VLOOKUP(NX6,Report!$B$8:$J$236,8,FALSE)</f>
        <v>Insurance connected with transport (S)</v>
      </c>
      <c r="NY4" s="1" t="e">
        <f>+VLOOKUP(NY6,Report!$B$8:$J$236,8,FALSE)</f>
        <v>#N/A</v>
      </c>
      <c r="NZ4" s="1" t="str">
        <f>+VLOOKUP(NZ6,Report!$B$8:$J$236,8,FALSE)</f>
        <v>Other insurance (S)</v>
      </c>
      <c r="OA4" s="1" t="e">
        <f>+VLOOKUP(OA6,Report!$B$8:$J$236,8,FALSE)</f>
        <v>#N/A</v>
      </c>
      <c r="OB4" s="1" t="str">
        <f>+VLOOKUP(OB6,Report!$B$8:$J$236,8,FALSE)</f>
        <v>FINANCIAL SERVICES N.E.C.</v>
      </c>
      <c r="OC4" s="1" t="str">
        <f>+VLOOKUP(OC6,Report!$B$8:$J$236,8,FALSE)</f>
        <v>Other financial services n.e.c. (S)</v>
      </c>
      <c r="OD4" s="1" t="e">
        <f>+VLOOKUP(OD6,Report!$B$8:$J$236,8,FALSE)</f>
        <v>#N/A</v>
      </c>
      <c r="OE4" s="1" t="str">
        <f>+VLOOKUP(OE6,Report!$B$8:$J$236,8,FALSE)</f>
        <v>OTHER SERVICES N.E.C.</v>
      </c>
      <c r="OF4" s="1" t="e">
        <f>+VLOOKUP(OF6,Report!$B$8:$J$236,8,FALSE)</f>
        <v>#N/A</v>
      </c>
      <c r="OG4" s="1" t="e">
        <f>+VLOOKUP(OG6,Report!$B$8:$J$236,8,FALSE)</f>
        <v>#N/A</v>
      </c>
    </row>
    <row r="5" spans="7:417">
      <c r="AC5">
        <f>+LEN(AC6)</f>
        <v>8</v>
      </c>
      <c r="AD5">
        <f t="shared" ref="AD5:AY5" si="0">+LEN(AD6)</f>
        <v>8</v>
      </c>
      <c r="AE5">
        <f t="shared" si="0"/>
        <v>9</v>
      </c>
      <c r="AF5">
        <f t="shared" si="0"/>
        <v>10</v>
      </c>
      <c r="AG5">
        <f t="shared" si="0"/>
        <v>11</v>
      </c>
      <c r="AH5">
        <f t="shared" si="0"/>
        <v>11</v>
      </c>
      <c r="AI5">
        <f t="shared" si="0"/>
        <v>11</v>
      </c>
      <c r="AJ5">
        <f t="shared" si="0"/>
        <v>11</v>
      </c>
      <c r="AK5">
        <f t="shared" si="0"/>
        <v>11</v>
      </c>
      <c r="AL5">
        <f t="shared" si="0"/>
        <v>11</v>
      </c>
      <c r="AM5">
        <f t="shared" si="0"/>
        <v>10</v>
      </c>
      <c r="AN5">
        <f t="shared" si="0"/>
        <v>11</v>
      </c>
      <c r="AO5">
        <f t="shared" si="0"/>
        <v>11</v>
      </c>
      <c r="AP5">
        <f t="shared" si="0"/>
        <v>11</v>
      </c>
      <c r="AQ5">
        <f t="shared" si="0"/>
        <v>11</v>
      </c>
      <c r="AR5">
        <f t="shared" si="0"/>
        <v>11</v>
      </c>
      <c r="AS5">
        <f t="shared" si="0"/>
        <v>11</v>
      </c>
      <c r="AT5">
        <f t="shared" si="0"/>
        <v>11</v>
      </c>
      <c r="AU5">
        <f t="shared" si="0"/>
        <v>10</v>
      </c>
      <c r="AV5">
        <f t="shared" si="0"/>
        <v>11</v>
      </c>
      <c r="AW5">
        <f t="shared" si="0"/>
        <v>11</v>
      </c>
      <c r="AX5">
        <f t="shared" si="0"/>
        <v>11</v>
      </c>
      <c r="AY5">
        <f t="shared" si="0"/>
        <v>11</v>
      </c>
      <c r="AZ5">
        <f t="shared" ref="AZ5" si="1">+LEN(AZ6)</f>
        <v>10</v>
      </c>
      <c r="BA5">
        <f t="shared" ref="BA5" si="2">+LEN(BA6)</f>
        <v>11</v>
      </c>
      <c r="BB5">
        <f t="shared" ref="BB5" si="3">+LEN(BB6)</f>
        <v>11</v>
      </c>
      <c r="BC5">
        <f t="shared" ref="BC5" si="4">+LEN(BC6)</f>
        <v>11</v>
      </c>
      <c r="BD5">
        <f t="shared" ref="BD5" si="5">+LEN(BD6)</f>
        <v>11</v>
      </c>
      <c r="BE5">
        <f t="shared" ref="BE5" si="6">+LEN(BE6)</f>
        <v>11</v>
      </c>
      <c r="BF5">
        <f t="shared" ref="BF5" si="7">+LEN(BF6)</f>
        <v>11</v>
      </c>
      <c r="BG5">
        <f t="shared" ref="BG5" si="8">+LEN(BG6)</f>
        <v>11</v>
      </c>
      <c r="BH5">
        <f t="shared" ref="BH5" si="9">+LEN(BH6)</f>
        <v>10</v>
      </c>
      <c r="BI5">
        <f t="shared" ref="BI5" si="10">+LEN(BI6)</f>
        <v>11</v>
      </c>
      <c r="BJ5">
        <f t="shared" ref="BJ5" si="11">+LEN(BJ6)</f>
        <v>11</v>
      </c>
      <c r="BK5">
        <f t="shared" ref="BK5" si="12">+LEN(BK6)</f>
        <v>11</v>
      </c>
      <c r="BL5">
        <f t="shared" ref="BL5" si="13">+LEN(BL6)</f>
        <v>11</v>
      </c>
      <c r="BM5">
        <f t="shared" ref="BM5" si="14">+LEN(BM6)</f>
        <v>11</v>
      </c>
      <c r="BN5">
        <f t="shared" ref="BN5" si="15">+LEN(BN6)</f>
        <v>10</v>
      </c>
      <c r="BO5">
        <f t="shared" ref="BO5" si="16">+LEN(BO6)</f>
        <v>11</v>
      </c>
      <c r="BP5">
        <f t="shared" ref="BP5" si="17">+LEN(BP6)</f>
        <v>11</v>
      </c>
      <c r="BQ5">
        <f t="shared" ref="BQ5" si="18">+LEN(BQ6)</f>
        <v>11</v>
      </c>
      <c r="BR5">
        <f t="shared" ref="BR5" si="19">+LEN(BR6)</f>
        <v>11</v>
      </c>
      <c r="BS5">
        <f t="shared" ref="BS5" si="20">+LEN(BS6)</f>
        <v>11</v>
      </c>
      <c r="BT5">
        <f t="shared" ref="BT5:BU5" si="21">+LEN(BT6)</f>
        <v>11</v>
      </c>
      <c r="BU5">
        <f t="shared" si="21"/>
        <v>11</v>
      </c>
      <c r="BV5">
        <f t="shared" ref="BV5" si="22">+LEN(BV6)</f>
        <v>11</v>
      </c>
      <c r="BW5">
        <f t="shared" ref="BW5" si="23">+LEN(BW6)</f>
        <v>11</v>
      </c>
      <c r="BX5">
        <f t="shared" ref="BX5" si="24">+LEN(BX6)</f>
        <v>10</v>
      </c>
      <c r="BY5">
        <f t="shared" ref="BY5" si="25">+LEN(BY6)</f>
        <v>11</v>
      </c>
      <c r="BZ5">
        <f t="shared" ref="BZ5" si="26">+LEN(BZ6)</f>
        <v>11</v>
      </c>
      <c r="CA5">
        <f t="shared" ref="CA5" si="27">+LEN(CA6)</f>
        <v>11</v>
      </c>
      <c r="CB5">
        <f t="shared" ref="CB5" si="28">+LEN(CB6)</f>
        <v>11</v>
      </c>
      <c r="CC5">
        <f t="shared" ref="CC5" si="29">+LEN(CC6)</f>
        <v>11</v>
      </c>
      <c r="CD5">
        <f t="shared" ref="CD5" si="30">+LEN(CD6)</f>
        <v>11</v>
      </c>
      <c r="CE5">
        <f t="shared" ref="CE5" si="31">+LEN(CE6)</f>
        <v>11</v>
      </c>
      <c r="CF5">
        <f t="shared" ref="CF5:CG5" si="32">+LEN(CF6)</f>
        <v>11</v>
      </c>
      <c r="CG5">
        <f t="shared" si="32"/>
        <v>10</v>
      </c>
      <c r="CH5">
        <f t="shared" ref="CH5" si="33">+LEN(CH6)</f>
        <v>11</v>
      </c>
      <c r="CI5">
        <f t="shared" ref="CI5" si="34">+LEN(CI6)</f>
        <v>11</v>
      </c>
      <c r="CJ5">
        <f t="shared" ref="CJ5" si="35">+LEN(CJ6)</f>
        <v>11</v>
      </c>
      <c r="CK5">
        <f t="shared" ref="CK5" si="36">+LEN(CK6)</f>
        <v>11</v>
      </c>
      <c r="CL5">
        <f t="shared" ref="CL5" si="37">+LEN(CL6)</f>
        <v>11</v>
      </c>
      <c r="CM5">
        <f t="shared" ref="CM5" si="38">+LEN(CM6)</f>
        <v>11</v>
      </c>
      <c r="CN5">
        <f t="shared" ref="CN5" si="39">+LEN(CN6)</f>
        <v>10</v>
      </c>
      <c r="CO5">
        <f t="shared" ref="CO5" si="40">+LEN(CO6)</f>
        <v>11</v>
      </c>
      <c r="CP5">
        <f t="shared" ref="CP5" si="41">+LEN(CP6)</f>
        <v>11</v>
      </c>
      <c r="CQ5">
        <f t="shared" ref="CQ5" si="42">+LEN(CQ6)</f>
        <v>11</v>
      </c>
      <c r="CR5">
        <f t="shared" ref="CR5" si="43">+LEN(CR6)</f>
        <v>11</v>
      </c>
      <c r="CS5">
        <f t="shared" ref="CS5" si="44">+LEN(CS6)</f>
        <v>9</v>
      </c>
      <c r="CT5">
        <f t="shared" ref="CT5" si="45">+LEN(CT6)</f>
        <v>10</v>
      </c>
      <c r="CU5">
        <f t="shared" ref="CU5" si="46">+LEN(CU6)</f>
        <v>11</v>
      </c>
      <c r="CV5">
        <f t="shared" ref="CV5" si="47">+LEN(CV6)</f>
        <v>11</v>
      </c>
      <c r="CW5">
        <f t="shared" ref="CW5" si="48">+LEN(CW6)</f>
        <v>11</v>
      </c>
      <c r="CX5">
        <f t="shared" ref="CX5" si="49">+LEN(CX6)</f>
        <v>10</v>
      </c>
      <c r="CY5">
        <f t="shared" ref="CY5" si="50">+LEN(CY6)</f>
        <v>11</v>
      </c>
      <c r="CZ5">
        <f t="shared" ref="CZ5" si="51">+LEN(CZ6)</f>
        <v>11</v>
      </c>
      <c r="DA5">
        <f t="shared" ref="DA5" si="52">+LEN(DA6)</f>
        <v>11</v>
      </c>
      <c r="DB5">
        <f t="shared" ref="DB5" si="53">+LEN(DB6)</f>
        <v>11</v>
      </c>
      <c r="DC5">
        <f t="shared" ref="DC5" si="54">+LEN(DC6)</f>
        <v>8</v>
      </c>
      <c r="DD5">
        <f t="shared" ref="DD5" si="55">+LEN(DD6)</f>
        <v>9</v>
      </c>
      <c r="DE5">
        <f t="shared" ref="DE5" si="56">+LEN(DE6)</f>
        <v>10</v>
      </c>
      <c r="DF5">
        <f t="shared" ref="DF5" si="57">+LEN(DF6)</f>
        <v>11</v>
      </c>
      <c r="DG5">
        <f t="shared" ref="DG5" si="58">+LEN(DG6)</f>
        <v>10</v>
      </c>
      <c r="DH5">
        <f t="shared" ref="DH5" si="59">+LEN(DH6)</f>
        <v>11</v>
      </c>
      <c r="DI5">
        <f t="shared" ref="DI5" si="60">+LEN(DI6)</f>
        <v>11</v>
      </c>
      <c r="DJ5">
        <f t="shared" ref="DJ5" si="61">+LEN(DJ6)</f>
        <v>10</v>
      </c>
      <c r="DK5">
        <f t="shared" ref="DK5" si="62">+LEN(DK6)</f>
        <v>11</v>
      </c>
      <c r="DL5">
        <f t="shared" ref="DL5" si="63">+LEN(DL6)</f>
        <v>9</v>
      </c>
      <c r="DM5">
        <f t="shared" ref="DM5" si="64">+LEN(DM6)</f>
        <v>10</v>
      </c>
      <c r="DN5">
        <f t="shared" ref="DN5" si="65">+LEN(DN6)</f>
        <v>11</v>
      </c>
      <c r="DO5">
        <f t="shared" ref="DO5" si="66">+LEN(DO6)</f>
        <v>11</v>
      </c>
      <c r="DP5">
        <f t="shared" ref="DP5" si="67">+LEN(DP6)</f>
        <v>11</v>
      </c>
      <c r="DQ5">
        <f t="shared" ref="DQ5" si="68">+LEN(DQ6)</f>
        <v>9</v>
      </c>
      <c r="DR5">
        <f t="shared" ref="DR5" si="69">+LEN(DR6)</f>
        <v>10</v>
      </c>
      <c r="DS5">
        <f t="shared" ref="DS5" si="70">+LEN(DS6)</f>
        <v>8</v>
      </c>
      <c r="DT5">
        <f t="shared" ref="DT5" si="71">+LEN(DT6)</f>
        <v>9</v>
      </c>
      <c r="DU5">
        <f t="shared" ref="DU5" si="72">+LEN(DU6)</f>
        <v>10</v>
      </c>
      <c r="DV5">
        <f t="shared" ref="DV5" si="73">+LEN(DV6)</f>
        <v>11</v>
      </c>
      <c r="DW5">
        <f t="shared" ref="DW5" si="74">+LEN(DW6)</f>
        <v>10</v>
      </c>
      <c r="DX5">
        <f t="shared" ref="DX5" si="75">+LEN(DX6)</f>
        <v>11</v>
      </c>
      <c r="DY5">
        <f t="shared" ref="DY5" si="76">+LEN(DY6)</f>
        <v>11</v>
      </c>
      <c r="DZ5">
        <f t="shared" ref="DZ5" si="77">+LEN(DZ6)</f>
        <v>11</v>
      </c>
      <c r="EA5">
        <f t="shared" ref="EA5" si="78">+LEN(EA6)</f>
        <v>10</v>
      </c>
      <c r="EB5">
        <f t="shared" ref="EB5" si="79">+LEN(EB6)</f>
        <v>11</v>
      </c>
      <c r="EC5">
        <f t="shared" ref="EC5" si="80">+LEN(EC6)</f>
        <v>10</v>
      </c>
      <c r="ED5">
        <f t="shared" ref="ED5" si="81">+LEN(ED6)</f>
        <v>11</v>
      </c>
      <c r="EE5">
        <f t="shared" ref="EE5" si="82">+LEN(EE6)</f>
        <v>9</v>
      </c>
      <c r="EF5">
        <f t="shared" ref="EF5" si="83">+LEN(EF6)</f>
        <v>10</v>
      </c>
      <c r="EG5">
        <f t="shared" ref="EG5" si="84">+LEN(EG6)</f>
        <v>11</v>
      </c>
      <c r="EH5">
        <f t="shared" ref="EH5" si="85">+LEN(EH6)</f>
        <v>11</v>
      </c>
      <c r="EI5">
        <f t="shared" ref="EI5" si="86">+LEN(EI6)</f>
        <v>11</v>
      </c>
      <c r="EJ5">
        <f t="shared" ref="EJ5:EK5" si="87">+LEN(EJ6)</f>
        <v>10</v>
      </c>
      <c r="EK5">
        <f t="shared" si="87"/>
        <v>11</v>
      </c>
      <c r="EL5">
        <f t="shared" ref="EL5" si="88">+LEN(EL6)</f>
        <v>8</v>
      </c>
      <c r="EM5">
        <f t="shared" ref="EM5" si="89">+LEN(EM6)</f>
        <v>9</v>
      </c>
      <c r="EN5">
        <f t="shared" ref="EN5" si="90">+LEN(EN6)</f>
        <v>10</v>
      </c>
      <c r="EO5">
        <f t="shared" ref="EO5" si="91">+LEN(EO6)</f>
        <v>11</v>
      </c>
      <c r="EP5">
        <f t="shared" ref="EP5" si="92">+LEN(EP6)</f>
        <v>10</v>
      </c>
      <c r="EQ5">
        <f t="shared" ref="EQ5" si="93">+LEN(EQ6)</f>
        <v>11</v>
      </c>
      <c r="ER5">
        <f t="shared" ref="ER5" si="94">+LEN(ER6)</f>
        <v>9</v>
      </c>
      <c r="ES5">
        <f t="shared" ref="ES5" si="95">+LEN(ES6)</f>
        <v>10</v>
      </c>
      <c r="ET5">
        <f t="shared" ref="ET5" si="96">+LEN(ET6)</f>
        <v>11</v>
      </c>
      <c r="EU5">
        <f t="shared" ref="EU5" si="97">+LEN(EU6)</f>
        <v>10</v>
      </c>
      <c r="EV5">
        <f t="shared" ref="EV5" si="98">+LEN(EV6)</f>
        <v>11</v>
      </c>
      <c r="EW5">
        <f t="shared" ref="EW5" si="99">+LEN(EW6)</f>
        <v>11</v>
      </c>
      <c r="EX5">
        <f t="shared" ref="EX5" si="100">+LEN(EX6)</f>
        <v>9</v>
      </c>
      <c r="EY5">
        <f t="shared" ref="EY5" si="101">+LEN(EY6)</f>
        <v>10</v>
      </c>
      <c r="EZ5">
        <f t="shared" ref="EZ5" si="102">+LEN(EZ6)</f>
        <v>11</v>
      </c>
      <c r="FA5">
        <f t="shared" ref="FA5" si="103">+LEN(FA6)</f>
        <v>10</v>
      </c>
      <c r="FB5">
        <f t="shared" ref="FB5" si="104">+LEN(FB6)</f>
        <v>11</v>
      </c>
      <c r="FC5">
        <f t="shared" ref="FC5" si="105">+LEN(FC6)</f>
        <v>9</v>
      </c>
      <c r="FD5">
        <f t="shared" ref="FD5" si="106">+LEN(FD6)</f>
        <v>10</v>
      </c>
      <c r="FE5">
        <f t="shared" ref="FE5" si="107">+LEN(FE6)</f>
        <v>11</v>
      </c>
      <c r="FF5">
        <f t="shared" ref="FF5" si="108">+LEN(FF6)</f>
        <v>10</v>
      </c>
      <c r="FG5">
        <f t="shared" ref="FG5" si="109">+LEN(FG6)</f>
        <v>11</v>
      </c>
      <c r="FH5">
        <f t="shared" ref="FH5" si="110">+LEN(FH6)</f>
        <v>10</v>
      </c>
      <c r="FI5">
        <f t="shared" ref="FI5" si="111">+LEN(FI6)</f>
        <v>11</v>
      </c>
      <c r="FJ5">
        <f t="shared" ref="FJ5" si="112">+LEN(FJ6)</f>
        <v>10</v>
      </c>
      <c r="FK5">
        <f t="shared" ref="FK5" si="113">+LEN(FK6)</f>
        <v>11</v>
      </c>
      <c r="FL5">
        <f t="shared" ref="FL5" si="114">+LEN(FL6)</f>
        <v>9</v>
      </c>
      <c r="FM5">
        <f t="shared" ref="FM5" si="115">+LEN(FM6)</f>
        <v>10</v>
      </c>
      <c r="FN5">
        <f t="shared" ref="FN5" si="116">+LEN(FN6)</f>
        <v>11</v>
      </c>
      <c r="FO5">
        <f t="shared" ref="FO5" si="117">+LEN(FO6)</f>
        <v>10</v>
      </c>
      <c r="FP5">
        <f t="shared" ref="FP5" si="118">+LEN(FP6)</f>
        <v>11</v>
      </c>
      <c r="FQ5">
        <f t="shared" ref="FQ5" si="119">+LEN(FQ6)</f>
        <v>11</v>
      </c>
      <c r="FR5">
        <f t="shared" ref="FR5" si="120">+LEN(FR6)</f>
        <v>10</v>
      </c>
      <c r="FS5">
        <f t="shared" ref="FS5" si="121">+LEN(FS6)</f>
        <v>11</v>
      </c>
      <c r="FT5">
        <f t="shared" ref="FT5" si="122">+LEN(FT6)</f>
        <v>10</v>
      </c>
      <c r="FU5">
        <f t="shared" ref="FU5" si="123">+LEN(FU6)</f>
        <v>11</v>
      </c>
      <c r="FV5">
        <f t="shared" ref="FV5" si="124">+LEN(FV6)</f>
        <v>10</v>
      </c>
      <c r="FW5">
        <f t="shared" ref="FW5" si="125">+LEN(FW6)</f>
        <v>11</v>
      </c>
      <c r="FX5">
        <f t="shared" ref="FX5" si="126">+LEN(FX6)</f>
        <v>8</v>
      </c>
      <c r="FY5">
        <f t="shared" ref="FY5" si="127">+LEN(FY6)</f>
        <v>9</v>
      </c>
      <c r="FZ5">
        <f t="shared" ref="FZ5" si="128">+LEN(FZ6)</f>
        <v>10</v>
      </c>
      <c r="GA5">
        <f t="shared" ref="GA5" si="129">+LEN(GA6)</f>
        <v>11</v>
      </c>
      <c r="GB5">
        <f t="shared" ref="GB5" si="130">+LEN(GB6)</f>
        <v>10</v>
      </c>
      <c r="GC5">
        <f t="shared" ref="GC5" si="131">+LEN(GC6)</f>
        <v>11</v>
      </c>
      <c r="GD5">
        <f t="shared" ref="GD5" si="132">+LEN(GD6)</f>
        <v>10</v>
      </c>
      <c r="GE5">
        <f t="shared" ref="GE5" si="133">+LEN(GE6)</f>
        <v>11</v>
      </c>
      <c r="GF5">
        <f t="shared" ref="GF5" si="134">+LEN(GF6)</f>
        <v>9</v>
      </c>
      <c r="GG5">
        <f t="shared" ref="GG5" si="135">+LEN(GG6)</f>
        <v>10</v>
      </c>
      <c r="GH5">
        <f t="shared" ref="GH5" si="136">+LEN(GH6)</f>
        <v>11</v>
      </c>
      <c r="GI5">
        <f t="shared" ref="GI5" si="137">+LEN(GI6)</f>
        <v>9</v>
      </c>
      <c r="GJ5">
        <f t="shared" ref="GJ5" si="138">+LEN(GJ6)</f>
        <v>10</v>
      </c>
      <c r="GK5">
        <f t="shared" ref="GK5" si="139">+LEN(GK6)</f>
        <v>11</v>
      </c>
      <c r="GL5">
        <f t="shared" ref="GL5" si="140">+LEN(GL6)</f>
        <v>11</v>
      </c>
      <c r="GM5">
        <f t="shared" ref="GM5" si="141">+LEN(GM6)</f>
        <v>11</v>
      </c>
      <c r="GN5">
        <f t="shared" ref="GN5:GO5" si="142">+LEN(GN6)</f>
        <v>11</v>
      </c>
      <c r="GO5">
        <f t="shared" si="142"/>
        <v>11</v>
      </c>
      <c r="GP5">
        <f t="shared" ref="GP5" si="143">+LEN(GP6)</f>
        <v>11</v>
      </c>
      <c r="GQ5">
        <f t="shared" ref="GQ5" si="144">+LEN(GQ6)</f>
        <v>11</v>
      </c>
      <c r="GR5">
        <f t="shared" ref="GR5" si="145">+LEN(GR6)</f>
        <v>10</v>
      </c>
      <c r="GS5">
        <f t="shared" ref="GS5" si="146">+LEN(GS6)</f>
        <v>11</v>
      </c>
      <c r="GT5">
        <f t="shared" ref="GT5" si="147">+LEN(GT6)</f>
        <v>10</v>
      </c>
      <c r="GU5">
        <f t="shared" ref="GU5" si="148">+LEN(GU6)</f>
        <v>11</v>
      </c>
      <c r="GV5">
        <f t="shared" ref="GV5" si="149">+LEN(GV6)</f>
        <v>9</v>
      </c>
      <c r="GW5">
        <f t="shared" ref="GW5" si="150">+LEN(GW6)</f>
        <v>10</v>
      </c>
      <c r="GX5">
        <f t="shared" ref="GX5" si="151">+LEN(GX6)</f>
        <v>11</v>
      </c>
      <c r="GY5">
        <f t="shared" ref="GY5" si="152">+LEN(GY6)</f>
        <v>11</v>
      </c>
      <c r="GZ5">
        <f t="shared" ref="GZ5" si="153">+LEN(GZ6)</f>
        <v>11</v>
      </c>
      <c r="HA5">
        <f t="shared" ref="HA5" si="154">+LEN(HA6)</f>
        <v>11</v>
      </c>
      <c r="HB5">
        <f t="shared" ref="HB5" si="155">+LEN(HB6)</f>
        <v>9</v>
      </c>
      <c r="HC5">
        <f t="shared" ref="HC5" si="156">+LEN(HC6)</f>
        <v>10</v>
      </c>
      <c r="HD5">
        <f t="shared" ref="HD5" si="157">+LEN(HD6)</f>
        <v>11</v>
      </c>
      <c r="HE5">
        <f t="shared" ref="HE5" si="158">+LEN(HE6)</f>
        <v>10</v>
      </c>
      <c r="HF5">
        <f t="shared" ref="HF5" si="159">+LEN(HF6)</f>
        <v>11</v>
      </c>
      <c r="HG5">
        <f t="shared" ref="HG5" si="160">+LEN(HG6)</f>
        <v>9</v>
      </c>
      <c r="HH5">
        <f t="shared" ref="HH5" si="161">+LEN(HH6)</f>
        <v>10</v>
      </c>
      <c r="HI5">
        <f t="shared" ref="HI5" si="162">+LEN(HI6)</f>
        <v>11</v>
      </c>
      <c r="HJ5">
        <f t="shared" ref="HJ5" si="163">+LEN(HJ6)</f>
        <v>11</v>
      </c>
      <c r="HK5">
        <f t="shared" ref="HK5" si="164">+LEN(HK6)</f>
        <v>10</v>
      </c>
      <c r="HL5">
        <f t="shared" ref="HL5" si="165">+LEN(HL6)</f>
        <v>11</v>
      </c>
      <c r="HM5">
        <f t="shared" ref="HM5" si="166">+LEN(HM6)</f>
        <v>11</v>
      </c>
      <c r="HN5">
        <f t="shared" ref="HN5" si="167">+LEN(HN6)</f>
        <v>8</v>
      </c>
      <c r="HO5">
        <f t="shared" ref="HO5" si="168">+LEN(HO6)</f>
        <v>9</v>
      </c>
      <c r="HP5">
        <f t="shared" ref="HP5" si="169">+LEN(HP6)</f>
        <v>10</v>
      </c>
      <c r="HQ5">
        <f t="shared" ref="HQ5" si="170">+LEN(HQ6)</f>
        <v>11</v>
      </c>
      <c r="HR5">
        <f t="shared" ref="HR5" si="171">+LEN(HR6)</f>
        <v>10</v>
      </c>
      <c r="HS5">
        <f t="shared" ref="HS5" si="172">+LEN(HS6)</f>
        <v>11</v>
      </c>
      <c r="HT5">
        <f t="shared" ref="HT5" si="173">+LEN(HT6)</f>
        <v>10</v>
      </c>
      <c r="HU5">
        <f t="shared" ref="HU5" si="174">+LEN(HU6)</f>
        <v>11</v>
      </c>
      <c r="HV5">
        <f t="shared" ref="HV5" si="175">+LEN(HV6)</f>
        <v>9</v>
      </c>
      <c r="HW5">
        <f t="shared" ref="HW5" si="176">+LEN(HW6)</f>
        <v>10</v>
      </c>
      <c r="HX5">
        <f t="shared" ref="HX5" si="177">+LEN(HX6)</f>
        <v>11</v>
      </c>
      <c r="HY5">
        <f t="shared" ref="HY5" si="178">+LEN(HY6)</f>
        <v>10</v>
      </c>
      <c r="HZ5">
        <f t="shared" ref="HZ5" si="179">+LEN(HZ6)</f>
        <v>11</v>
      </c>
      <c r="IA5">
        <f t="shared" ref="IA5" si="180">+LEN(IA6)</f>
        <v>10</v>
      </c>
      <c r="IB5">
        <f t="shared" ref="IB5" si="181">+LEN(IB6)</f>
        <v>11</v>
      </c>
      <c r="IC5">
        <f t="shared" ref="IC5" si="182">+LEN(IC6)</f>
        <v>11</v>
      </c>
      <c r="ID5">
        <f t="shared" ref="ID5" si="183">+LEN(ID6)</f>
        <v>11</v>
      </c>
      <c r="IE5">
        <f t="shared" ref="IE5" si="184">+LEN(IE6)</f>
        <v>9</v>
      </c>
      <c r="IF5">
        <f t="shared" ref="IF5" si="185">+LEN(IF6)</f>
        <v>8</v>
      </c>
      <c r="IG5">
        <f t="shared" ref="IG5" si="186">+LEN(IG6)</f>
        <v>9</v>
      </c>
      <c r="IH5">
        <f t="shared" ref="IH5" si="187">+LEN(IH6)</f>
        <v>10</v>
      </c>
      <c r="II5">
        <f t="shared" ref="II5" si="188">+LEN(II6)</f>
        <v>11</v>
      </c>
      <c r="IJ5">
        <f t="shared" ref="IJ5" si="189">+LEN(IJ6)</f>
        <v>11</v>
      </c>
      <c r="IK5">
        <f t="shared" ref="IK5" si="190">+LEN(IK6)</f>
        <v>10</v>
      </c>
      <c r="IL5">
        <f t="shared" ref="IL5" si="191">+LEN(IL6)</f>
        <v>11</v>
      </c>
      <c r="IM5">
        <f t="shared" ref="IM5" si="192">+LEN(IM6)</f>
        <v>10</v>
      </c>
      <c r="IN5">
        <f t="shared" ref="IN5" si="193">+LEN(IN6)</f>
        <v>11</v>
      </c>
      <c r="IO5">
        <f t="shared" ref="IO5" si="194">+LEN(IO6)</f>
        <v>10</v>
      </c>
      <c r="IP5">
        <f t="shared" ref="IP5" si="195">+LEN(IP6)</f>
        <v>11</v>
      </c>
      <c r="IQ5">
        <f t="shared" ref="IQ5" si="196">+LEN(IQ6)</f>
        <v>9</v>
      </c>
      <c r="IR5">
        <f t="shared" ref="IR5:IS5" si="197">+LEN(IR6)</f>
        <v>10</v>
      </c>
      <c r="IS5">
        <f t="shared" si="197"/>
        <v>11</v>
      </c>
      <c r="IT5">
        <f t="shared" ref="IT5" si="198">+LEN(IT6)</f>
        <v>10</v>
      </c>
      <c r="IU5">
        <f t="shared" ref="IU5" si="199">+LEN(IU6)</f>
        <v>11</v>
      </c>
      <c r="IV5">
        <f t="shared" ref="IV5" si="200">+LEN(IV6)</f>
        <v>10</v>
      </c>
      <c r="IW5">
        <f t="shared" ref="IW5" si="201">+LEN(IW6)</f>
        <v>11</v>
      </c>
      <c r="IX5">
        <f t="shared" ref="IX5" si="202">+LEN(IX6)</f>
        <v>10</v>
      </c>
      <c r="IY5">
        <f t="shared" ref="IY5" si="203">+LEN(IY6)</f>
        <v>11</v>
      </c>
      <c r="IZ5">
        <f t="shared" ref="IZ5" si="204">+LEN(IZ6)</f>
        <v>9</v>
      </c>
      <c r="JA5">
        <f t="shared" ref="JA5" si="205">+LEN(JA6)</f>
        <v>10</v>
      </c>
      <c r="JB5">
        <f t="shared" ref="JB5" si="206">+LEN(JB6)</f>
        <v>11</v>
      </c>
      <c r="JC5">
        <f t="shared" ref="JC5" si="207">+LEN(JC6)</f>
        <v>10</v>
      </c>
      <c r="JD5">
        <f t="shared" ref="JD5" si="208">+LEN(JD6)</f>
        <v>11</v>
      </c>
      <c r="JE5">
        <f t="shared" ref="JE5" si="209">+LEN(JE6)</f>
        <v>10</v>
      </c>
      <c r="JF5">
        <f t="shared" ref="JF5" si="210">+LEN(JF6)</f>
        <v>11</v>
      </c>
      <c r="JG5">
        <f t="shared" ref="JG5" si="211">+LEN(JG6)</f>
        <v>10</v>
      </c>
      <c r="JH5">
        <f t="shared" ref="JH5" si="212">+LEN(JH6)</f>
        <v>11</v>
      </c>
      <c r="JI5">
        <f t="shared" ref="JI5" si="213">+LEN(JI6)</f>
        <v>10</v>
      </c>
      <c r="JJ5">
        <f t="shared" ref="JJ5" si="214">+LEN(JJ6)</f>
        <v>11</v>
      </c>
      <c r="JK5">
        <f t="shared" ref="JK5" si="215">+LEN(JK6)</f>
        <v>10</v>
      </c>
      <c r="JL5">
        <f t="shared" ref="JL5" si="216">+LEN(JL6)</f>
        <v>11</v>
      </c>
      <c r="JM5">
        <f t="shared" ref="JM5" si="217">+LEN(JM6)</f>
        <v>8</v>
      </c>
      <c r="JN5">
        <f t="shared" ref="JN5" si="218">+LEN(JN6)</f>
        <v>9</v>
      </c>
      <c r="JO5">
        <f t="shared" ref="JO5" si="219">+LEN(JO6)</f>
        <v>10</v>
      </c>
      <c r="JP5">
        <f t="shared" ref="JP5" si="220">+LEN(JP6)</f>
        <v>11</v>
      </c>
      <c r="JQ5">
        <f t="shared" ref="JQ5" si="221">+LEN(JQ6)</f>
        <v>9</v>
      </c>
      <c r="JR5">
        <f t="shared" ref="JR5" si="222">+LEN(JR6)</f>
        <v>10</v>
      </c>
      <c r="JS5">
        <f t="shared" ref="JS5" si="223">+LEN(JS6)</f>
        <v>11</v>
      </c>
      <c r="JT5">
        <f t="shared" ref="JT5" si="224">+LEN(JT6)</f>
        <v>9</v>
      </c>
      <c r="JU5">
        <f t="shared" ref="JU5" si="225">+LEN(JU6)</f>
        <v>10</v>
      </c>
      <c r="JV5">
        <f t="shared" ref="JV5" si="226">+LEN(JV6)</f>
        <v>11</v>
      </c>
      <c r="JW5">
        <f t="shared" ref="JW5" si="227">+LEN(JW6)</f>
        <v>8</v>
      </c>
      <c r="JX5">
        <f t="shared" ref="JX5" si="228">+LEN(JX6)</f>
        <v>9</v>
      </c>
      <c r="JY5">
        <f t="shared" ref="JY5" si="229">+LEN(JY6)</f>
        <v>10</v>
      </c>
      <c r="JZ5">
        <f t="shared" ref="JZ5" si="230">+LEN(JZ6)</f>
        <v>11</v>
      </c>
      <c r="KA5">
        <f t="shared" ref="KA5" si="231">+LEN(KA6)</f>
        <v>11</v>
      </c>
      <c r="KB5">
        <f t="shared" ref="KB5" si="232">+LEN(KB6)</f>
        <v>10</v>
      </c>
      <c r="KC5">
        <f t="shared" ref="KC5" si="233">+LEN(KC6)</f>
        <v>11</v>
      </c>
      <c r="KD5">
        <f t="shared" ref="KD5" si="234">+LEN(KD6)</f>
        <v>11</v>
      </c>
      <c r="KE5">
        <f t="shared" ref="KE5" si="235">+LEN(KE6)</f>
        <v>10</v>
      </c>
      <c r="KF5">
        <f t="shared" ref="KF5" si="236">+LEN(KF6)</f>
        <v>11</v>
      </c>
      <c r="KG5">
        <f t="shared" ref="KG5" si="237">+LEN(KG6)</f>
        <v>10</v>
      </c>
      <c r="KH5">
        <f t="shared" ref="KH5" si="238">+LEN(KH6)</f>
        <v>11</v>
      </c>
      <c r="KI5">
        <f t="shared" ref="KI5" si="239">+LEN(KI6)</f>
        <v>10</v>
      </c>
      <c r="KJ5">
        <f t="shared" ref="KJ5" si="240">+LEN(KJ6)</f>
        <v>11</v>
      </c>
      <c r="KK5">
        <f t="shared" ref="KK5" si="241">+LEN(KK6)</f>
        <v>9</v>
      </c>
      <c r="KL5">
        <f t="shared" ref="KL5" si="242">+LEN(KL6)</f>
        <v>10</v>
      </c>
      <c r="KM5">
        <f t="shared" ref="KM5" si="243">+LEN(KM6)</f>
        <v>11</v>
      </c>
      <c r="KN5">
        <f t="shared" ref="KN5" si="244">+LEN(KN6)</f>
        <v>10</v>
      </c>
      <c r="KO5">
        <f t="shared" ref="KO5" si="245">+LEN(KO6)</f>
        <v>11</v>
      </c>
      <c r="KP5">
        <f t="shared" ref="KP5" si="246">+LEN(KP6)</f>
        <v>11</v>
      </c>
      <c r="KQ5">
        <f t="shared" ref="KQ5" si="247">+LEN(KQ6)</f>
        <v>10</v>
      </c>
      <c r="KR5">
        <f t="shared" ref="KR5" si="248">+LEN(KR6)</f>
        <v>11</v>
      </c>
      <c r="KS5">
        <f t="shared" ref="KS5" si="249">+LEN(KS6)</f>
        <v>9</v>
      </c>
      <c r="KT5">
        <f t="shared" ref="KT5" si="250">+LEN(KT6)</f>
        <v>10</v>
      </c>
      <c r="KU5">
        <f t="shared" ref="KU5" si="251">+LEN(KU6)</f>
        <v>11</v>
      </c>
      <c r="KV5">
        <f t="shared" ref="KV5:KW5" si="252">+LEN(KV6)</f>
        <v>10</v>
      </c>
      <c r="KW5">
        <f t="shared" si="252"/>
        <v>11</v>
      </c>
      <c r="KX5">
        <f t="shared" ref="KX5" si="253">+LEN(KX6)</f>
        <v>10</v>
      </c>
      <c r="KY5">
        <f t="shared" ref="KY5" si="254">+LEN(KY6)</f>
        <v>11</v>
      </c>
      <c r="KZ5">
        <f t="shared" ref="KZ5" si="255">+LEN(KZ6)</f>
        <v>10</v>
      </c>
      <c r="LA5">
        <f t="shared" ref="LA5" si="256">+LEN(LA6)</f>
        <v>11</v>
      </c>
      <c r="LB5">
        <f t="shared" ref="LB5" si="257">+LEN(LB6)</f>
        <v>10</v>
      </c>
      <c r="LC5">
        <f t="shared" ref="LC5" si="258">+LEN(LC6)</f>
        <v>11</v>
      </c>
      <c r="LD5">
        <f t="shared" ref="LD5" si="259">+LEN(LD6)</f>
        <v>9</v>
      </c>
      <c r="LE5">
        <f t="shared" ref="LE5" si="260">+LEN(LE6)</f>
        <v>10</v>
      </c>
      <c r="LF5">
        <f t="shared" ref="LF5" si="261">+LEN(LF6)</f>
        <v>11</v>
      </c>
      <c r="LG5">
        <f t="shared" ref="LG5" si="262">+LEN(LG6)</f>
        <v>10</v>
      </c>
      <c r="LH5">
        <f t="shared" ref="LH5" si="263">+LEN(LH6)</f>
        <v>11</v>
      </c>
      <c r="LI5">
        <f t="shared" ref="LI5" si="264">+LEN(LI6)</f>
        <v>11</v>
      </c>
      <c r="LJ5">
        <f t="shared" ref="LJ5" si="265">+LEN(LJ6)</f>
        <v>11</v>
      </c>
      <c r="LK5">
        <f t="shared" ref="LK5" si="266">+LEN(LK6)</f>
        <v>11</v>
      </c>
      <c r="LL5">
        <f t="shared" ref="LL5" si="267">+LEN(LL6)</f>
        <v>10</v>
      </c>
      <c r="LM5">
        <f t="shared" ref="LM5" si="268">+LEN(LM6)</f>
        <v>11</v>
      </c>
      <c r="LN5">
        <f t="shared" ref="LN5" si="269">+LEN(LN6)</f>
        <v>9</v>
      </c>
      <c r="LO5">
        <f t="shared" ref="LO5" si="270">+LEN(LO6)</f>
        <v>10</v>
      </c>
      <c r="LP5">
        <f t="shared" ref="LP5" si="271">+LEN(LP6)</f>
        <v>11</v>
      </c>
      <c r="LQ5">
        <f t="shared" ref="LQ5" si="272">+LEN(LQ6)</f>
        <v>10</v>
      </c>
      <c r="LR5">
        <f t="shared" ref="LR5" si="273">+LEN(LR6)</f>
        <v>11</v>
      </c>
      <c r="LS5">
        <f t="shared" ref="LS5" si="274">+LEN(LS6)</f>
        <v>10</v>
      </c>
      <c r="LT5">
        <f t="shared" ref="LT5" si="275">+LEN(LT6)</f>
        <v>11</v>
      </c>
      <c r="LU5">
        <f t="shared" ref="LU5" si="276">+LEN(LU6)</f>
        <v>10</v>
      </c>
      <c r="LV5">
        <f t="shared" ref="LV5" si="277">+LEN(LV6)</f>
        <v>11</v>
      </c>
      <c r="LW5">
        <f t="shared" ref="LW5" si="278">+LEN(LW6)</f>
        <v>9</v>
      </c>
      <c r="LX5">
        <f t="shared" ref="LX5" si="279">+LEN(LX6)</f>
        <v>8</v>
      </c>
      <c r="LY5">
        <f t="shared" ref="LY5" si="280">+LEN(LY6)</f>
        <v>9</v>
      </c>
      <c r="LZ5">
        <f t="shared" ref="LZ5" si="281">+LEN(LZ6)</f>
        <v>10</v>
      </c>
      <c r="MA5">
        <f t="shared" ref="MA5" si="282">+LEN(MA6)</f>
        <v>11</v>
      </c>
      <c r="MB5">
        <f t="shared" ref="MB5" si="283">+LEN(MB6)</f>
        <v>9</v>
      </c>
      <c r="MC5">
        <f t="shared" ref="MC5" si="284">+LEN(MC6)</f>
        <v>10</v>
      </c>
      <c r="MD5">
        <f t="shared" ref="MD5" si="285">+LEN(MD6)</f>
        <v>11</v>
      </c>
      <c r="ME5">
        <f t="shared" ref="ME5" si="286">+LEN(ME6)</f>
        <v>9</v>
      </c>
      <c r="MF5">
        <f t="shared" ref="MF5" si="287">+LEN(MF6)</f>
        <v>10</v>
      </c>
      <c r="MG5">
        <f t="shared" ref="MG5" si="288">+LEN(MG6)</f>
        <v>11</v>
      </c>
      <c r="MH5">
        <f t="shared" ref="MH5" si="289">+LEN(MH6)</f>
        <v>9</v>
      </c>
      <c r="MI5">
        <f t="shared" ref="MI5" si="290">+LEN(MI6)</f>
        <v>10</v>
      </c>
      <c r="MJ5">
        <f t="shared" ref="MJ5" si="291">+LEN(MJ6)</f>
        <v>11</v>
      </c>
      <c r="MK5">
        <f t="shared" ref="MK5" si="292">+LEN(MK6)</f>
        <v>9</v>
      </c>
      <c r="ML5">
        <f t="shared" ref="ML5" si="293">+LEN(ML6)</f>
        <v>10</v>
      </c>
      <c r="MM5">
        <f t="shared" ref="MM5" si="294">+LEN(MM6)</f>
        <v>11</v>
      </c>
      <c r="MN5">
        <f t="shared" ref="MN5" si="295">+LEN(MN6)</f>
        <v>8</v>
      </c>
      <c r="MO5">
        <f t="shared" ref="MO5" si="296">+LEN(MO6)</f>
        <v>9</v>
      </c>
      <c r="MP5">
        <f t="shared" ref="MP5" si="297">+LEN(MP6)</f>
        <v>10</v>
      </c>
      <c r="MQ5">
        <f t="shared" ref="MQ5" si="298">+LEN(MQ6)</f>
        <v>11</v>
      </c>
      <c r="MR5">
        <f t="shared" ref="MR5" si="299">+LEN(MR6)</f>
        <v>11</v>
      </c>
      <c r="MS5">
        <f t="shared" ref="MS5" si="300">+LEN(MS6)</f>
        <v>10</v>
      </c>
      <c r="MT5">
        <f t="shared" ref="MT5" si="301">+LEN(MT6)</f>
        <v>11</v>
      </c>
      <c r="MU5">
        <f t="shared" ref="MU5" si="302">+LEN(MU6)</f>
        <v>9</v>
      </c>
      <c r="MV5">
        <f t="shared" ref="MV5" si="303">+LEN(MV6)</f>
        <v>10</v>
      </c>
      <c r="MW5">
        <f t="shared" ref="MW5" si="304">+LEN(MW6)</f>
        <v>11</v>
      </c>
      <c r="MX5">
        <f t="shared" ref="MX5" si="305">+LEN(MX6)</f>
        <v>8</v>
      </c>
      <c r="MY5">
        <f t="shared" ref="MY5" si="306">+LEN(MY6)</f>
        <v>9</v>
      </c>
      <c r="MZ5">
        <f t="shared" ref="MZ5:NA5" si="307">+LEN(MZ6)</f>
        <v>10</v>
      </c>
      <c r="NA5">
        <f t="shared" si="307"/>
        <v>11</v>
      </c>
      <c r="NB5">
        <f t="shared" ref="NB5" si="308">+LEN(NB6)</f>
        <v>10</v>
      </c>
      <c r="NC5">
        <f t="shared" ref="NC5" si="309">+LEN(NC6)</f>
        <v>11</v>
      </c>
      <c r="ND5">
        <f t="shared" ref="ND5" si="310">+LEN(ND6)</f>
        <v>10</v>
      </c>
      <c r="NE5">
        <f t="shared" ref="NE5" si="311">+LEN(NE6)</f>
        <v>11</v>
      </c>
      <c r="NF5">
        <f t="shared" ref="NF5" si="312">+LEN(NF6)</f>
        <v>9</v>
      </c>
      <c r="NG5">
        <f t="shared" ref="NG5" si="313">+LEN(NG6)</f>
        <v>10</v>
      </c>
      <c r="NH5">
        <f t="shared" ref="NH5" si="314">+LEN(NH6)</f>
        <v>11</v>
      </c>
      <c r="NI5">
        <f t="shared" ref="NI5" si="315">+LEN(NI6)</f>
        <v>9</v>
      </c>
      <c r="NJ5">
        <f t="shared" ref="NJ5" si="316">+LEN(NJ6)</f>
        <v>10</v>
      </c>
      <c r="NK5">
        <f t="shared" ref="NK5" si="317">+LEN(NK6)</f>
        <v>11</v>
      </c>
      <c r="NL5">
        <f t="shared" ref="NL5" si="318">+LEN(NL6)</f>
        <v>10</v>
      </c>
      <c r="NM5">
        <f t="shared" ref="NM5" si="319">+LEN(NM6)</f>
        <v>11</v>
      </c>
      <c r="NN5">
        <f t="shared" ref="NN5" si="320">+LEN(NN6)</f>
        <v>11</v>
      </c>
      <c r="NO5">
        <f t="shared" ref="NO5" si="321">+LEN(NO6)</f>
        <v>9</v>
      </c>
      <c r="NP5">
        <f t="shared" ref="NP5" si="322">+LEN(NP6)</f>
        <v>10</v>
      </c>
      <c r="NQ5">
        <f t="shared" ref="NQ5" si="323">+LEN(NQ6)</f>
        <v>11</v>
      </c>
      <c r="NR5">
        <f t="shared" ref="NR5" si="324">+LEN(NR6)</f>
        <v>11</v>
      </c>
      <c r="NS5">
        <f t="shared" ref="NS5" si="325">+LEN(NS6)</f>
        <v>9</v>
      </c>
      <c r="NT5">
        <f t="shared" ref="NT5" si="326">+LEN(NT6)</f>
        <v>10</v>
      </c>
      <c r="NU5">
        <f t="shared" ref="NU5" si="327">+LEN(NU6)</f>
        <v>11</v>
      </c>
      <c r="NV5">
        <f t="shared" ref="NV5" si="328">+LEN(NV6)</f>
        <v>10</v>
      </c>
      <c r="NW5">
        <f t="shared" ref="NW5" si="329">+LEN(NW6)</f>
        <v>11</v>
      </c>
      <c r="NX5">
        <f t="shared" ref="NX5" si="330">+LEN(NX6)</f>
        <v>10</v>
      </c>
      <c r="NY5">
        <f t="shared" ref="NY5" si="331">+LEN(NY6)</f>
        <v>11</v>
      </c>
      <c r="NZ5">
        <f t="shared" ref="NZ5" si="332">+LEN(NZ6)</f>
        <v>10</v>
      </c>
      <c r="OA5">
        <f t="shared" ref="OA5" si="333">+LEN(OA6)</f>
        <v>11</v>
      </c>
      <c r="OB5">
        <f t="shared" ref="OB5" si="334">+LEN(OB6)</f>
        <v>9</v>
      </c>
      <c r="OC5">
        <f t="shared" ref="OC5" si="335">+LEN(OC6)</f>
        <v>10</v>
      </c>
      <c r="OD5">
        <f t="shared" ref="OD5" si="336">+LEN(OD6)</f>
        <v>11</v>
      </c>
      <c r="OE5">
        <f t="shared" ref="OE5" si="337">+LEN(OE6)</f>
        <v>9</v>
      </c>
      <c r="OF5">
        <f t="shared" ref="OF5" si="338">+LEN(OF6)</f>
        <v>10</v>
      </c>
      <c r="OG5">
        <f t="shared" ref="OG5" si="339">+LEN(OG6)</f>
        <v>8</v>
      </c>
      <c r="OJ5" t="s">
        <v>2374</v>
      </c>
      <c r="OT5" t="s">
        <v>2448</v>
      </c>
    </row>
    <row r="6" spans="7:417" s="2" customFormat="1" ht="69" customHeight="1">
      <c r="G6" s="3"/>
      <c r="H6" s="3"/>
      <c r="I6" s="3"/>
      <c r="J6" s="3"/>
      <c r="L6" s="2" t="s">
        <v>0</v>
      </c>
      <c r="M6" s="2" t="s">
        <v>1</v>
      </c>
      <c r="N6" s="2" t="s">
        <v>2</v>
      </c>
      <c r="O6" s="2" t="s">
        <v>3</v>
      </c>
      <c r="P6" s="2" t="s">
        <v>4</v>
      </c>
      <c r="Q6" s="2" t="s">
        <v>5</v>
      </c>
      <c r="R6" s="2" t="s">
        <v>6</v>
      </c>
      <c r="S6" s="2" t="s">
        <v>7</v>
      </c>
      <c r="T6" s="2" t="s">
        <v>8</v>
      </c>
      <c r="U6" s="2" t="s">
        <v>9</v>
      </c>
      <c r="V6" s="2" t="s">
        <v>10</v>
      </c>
      <c r="W6" s="2" t="s">
        <v>11</v>
      </c>
      <c r="X6" s="2" t="s">
        <v>12</v>
      </c>
      <c r="Y6" s="2" t="s">
        <v>13</v>
      </c>
      <c r="Z6" s="2" t="s">
        <v>14</v>
      </c>
      <c r="AA6" s="2" t="s">
        <v>15</v>
      </c>
      <c r="AB6" s="2" t="s">
        <v>16</v>
      </c>
      <c r="AC6" s="2" t="s">
        <v>17</v>
      </c>
      <c r="AD6" s="2" t="s">
        <v>18</v>
      </c>
      <c r="AE6" s="2" t="s">
        <v>29</v>
      </c>
      <c r="AF6" s="2" t="s">
        <v>69</v>
      </c>
      <c r="AG6" s="2" t="s">
        <v>175</v>
      </c>
      <c r="AH6" s="2" t="s">
        <v>177</v>
      </c>
      <c r="AI6" s="2" t="s">
        <v>178</v>
      </c>
      <c r="AJ6" s="2" t="s">
        <v>179</v>
      </c>
      <c r="AK6" s="2" t="s">
        <v>180</v>
      </c>
      <c r="AL6" s="2" t="s">
        <v>181</v>
      </c>
      <c r="AM6" s="2" t="s">
        <v>71</v>
      </c>
      <c r="AN6" s="2" t="s">
        <v>183</v>
      </c>
      <c r="AO6" s="2" t="s">
        <v>184</v>
      </c>
      <c r="AP6" s="2" t="s">
        <v>185</v>
      </c>
      <c r="AQ6" s="2" t="s">
        <v>186</v>
      </c>
      <c r="AR6" s="2" t="s">
        <v>187</v>
      </c>
      <c r="AS6" s="2" t="s">
        <v>188</v>
      </c>
      <c r="AT6" s="2" t="s">
        <v>189</v>
      </c>
      <c r="AU6" s="2" t="s">
        <v>72</v>
      </c>
      <c r="AV6" s="2" t="s">
        <v>190</v>
      </c>
      <c r="AW6" s="2" t="s">
        <v>191</v>
      </c>
      <c r="AX6" s="2" t="s">
        <v>192</v>
      </c>
      <c r="AY6" s="2" t="s">
        <v>193</v>
      </c>
      <c r="AZ6" s="2" t="s">
        <v>73</v>
      </c>
      <c r="BA6" s="2" t="s">
        <v>194</v>
      </c>
      <c r="BB6" s="2" t="s">
        <v>195</v>
      </c>
      <c r="BC6" s="2" t="s">
        <v>196</v>
      </c>
      <c r="BD6" s="2" t="s">
        <v>197</v>
      </c>
      <c r="BE6" s="2" t="s">
        <v>198</v>
      </c>
      <c r="BF6" s="2" t="s">
        <v>199</v>
      </c>
      <c r="BG6" s="2" t="s">
        <v>200</v>
      </c>
      <c r="BH6" s="2" t="s">
        <v>74</v>
      </c>
      <c r="BI6" s="2" t="s">
        <v>201</v>
      </c>
      <c r="BJ6" s="2" t="s">
        <v>202</v>
      </c>
      <c r="BK6" s="2" t="s">
        <v>203</v>
      </c>
      <c r="BL6" s="2" t="s">
        <v>204</v>
      </c>
      <c r="BM6" s="2" t="s">
        <v>205</v>
      </c>
      <c r="BN6" s="2" t="s">
        <v>75</v>
      </c>
      <c r="BO6" s="2" t="s">
        <v>206</v>
      </c>
      <c r="BP6" s="2" t="s">
        <v>207</v>
      </c>
      <c r="BQ6" s="2" t="s">
        <v>208</v>
      </c>
      <c r="BR6" s="2" t="s">
        <v>209</v>
      </c>
      <c r="BS6" s="2" t="s">
        <v>210</v>
      </c>
      <c r="BT6" s="2" t="s">
        <v>211</v>
      </c>
      <c r="BU6" s="2" t="s">
        <v>212</v>
      </c>
      <c r="BV6" s="2" t="s">
        <v>213</v>
      </c>
      <c r="BW6" s="2" t="s">
        <v>214</v>
      </c>
      <c r="BX6" s="2" t="s">
        <v>76</v>
      </c>
      <c r="BY6" s="2" t="s">
        <v>215</v>
      </c>
      <c r="BZ6" s="2" t="s">
        <v>216</v>
      </c>
      <c r="CA6" s="2" t="s">
        <v>217</v>
      </c>
      <c r="CB6" s="2" t="s">
        <v>218</v>
      </c>
      <c r="CC6" s="2" t="s">
        <v>219</v>
      </c>
      <c r="CD6" s="2" t="s">
        <v>220</v>
      </c>
      <c r="CE6" s="2" t="s">
        <v>221</v>
      </c>
      <c r="CF6" s="2" t="s">
        <v>222</v>
      </c>
      <c r="CG6" s="2" t="s">
        <v>77</v>
      </c>
      <c r="CH6" s="2" t="s">
        <v>223</v>
      </c>
      <c r="CI6" s="2" t="s">
        <v>224</v>
      </c>
      <c r="CJ6" s="2" t="s">
        <v>225</v>
      </c>
      <c r="CK6" s="2" t="s">
        <v>226</v>
      </c>
      <c r="CL6" s="2" t="s">
        <v>227</v>
      </c>
      <c r="CM6" s="2" t="s">
        <v>228</v>
      </c>
      <c r="CN6" s="2" t="s">
        <v>78</v>
      </c>
      <c r="CO6" s="2" t="s">
        <v>229</v>
      </c>
      <c r="CP6" s="2" t="s">
        <v>230</v>
      </c>
      <c r="CQ6" s="2" t="s">
        <v>231</v>
      </c>
      <c r="CR6" s="2" t="s">
        <v>232</v>
      </c>
      <c r="CS6" s="2" t="s">
        <v>31</v>
      </c>
      <c r="CT6" s="2" t="s">
        <v>80</v>
      </c>
      <c r="CU6" s="2" t="s">
        <v>234</v>
      </c>
      <c r="CV6" s="2" t="s">
        <v>236</v>
      </c>
      <c r="CW6" s="2" t="s">
        <v>238</v>
      </c>
      <c r="CX6" s="2" t="s">
        <v>82</v>
      </c>
      <c r="CY6" s="2" t="s">
        <v>240</v>
      </c>
      <c r="CZ6" s="2" t="s">
        <v>241</v>
      </c>
      <c r="DA6" s="2" t="s">
        <v>242</v>
      </c>
      <c r="DB6" s="2" t="s">
        <v>243</v>
      </c>
      <c r="DC6" s="2" t="s">
        <v>19</v>
      </c>
      <c r="DD6" s="2" t="s">
        <v>32</v>
      </c>
      <c r="DE6" s="2" t="s">
        <v>88</v>
      </c>
      <c r="DF6" s="2" t="s">
        <v>253</v>
      </c>
      <c r="DG6" s="2" t="s">
        <v>89</v>
      </c>
      <c r="DH6" s="2" t="s">
        <v>254</v>
      </c>
      <c r="DI6" s="2" t="s">
        <v>255</v>
      </c>
      <c r="DJ6" s="2" t="s">
        <v>90</v>
      </c>
      <c r="DK6" s="2" t="s">
        <v>256</v>
      </c>
      <c r="DL6" s="2" t="s">
        <v>33</v>
      </c>
      <c r="DM6" s="2" t="s">
        <v>91</v>
      </c>
      <c r="DN6" s="2" t="s">
        <v>257</v>
      </c>
      <c r="DO6" s="2" t="s">
        <v>258</v>
      </c>
      <c r="DP6" s="2" t="s">
        <v>259</v>
      </c>
      <c r="DQ6" s="2" t="s">
        <v>34</v>
      </c>
      <c r="DR6" s="2" t="s">
        <v>92</v>
      </c>
      <c r="DS6" s="2" t="s">
        <v>20</v>
      </c>
      <c r="DT6" s="2" t="s">
        <v>35</v>
      </c>
      <c r="DU6" s="2" t="s">
        <v>93</v>
      </c>
      <c r="DV6" s="2" t="s">
        <v>260</v>
      </c>
      <c r="DW6" s="2" t="s">
        <v>94</v>
      </c>
      <c r="DX6" s="2" t="s">
        <v>261</v>
      </c>
      <c r="DY6" s="2" t="s">
        <v>262</v>
      </c>
      <c r="DZ6" s="2" t="s">
        <v>263</v>
      </c>
      <c r="EA6" s="2" t="s">
        <v>95</v>
      </c>
      <c r="EB6" s="2" t="s">
        <v>264</v>
      </c>
      <c r="EC6" s="2" t="s">
        <v>96</v>
      </c>
      <c r="ED6" s="2" t="s">
        <v>265</v>
      </c>
      <c r="EE6" s="2" t="s">
        <v>36</v>
      </c>
      <c r="EF6" s="2" t="s">
        <v>97</v>
      </c>
      <c r="EG6" s="2" t="s">
        <v>266</v>
      </c>
      <c r="EH6" s="2" t="s">
        <v>267</v>
      </c>
      <c r="EI6" s="2" t="s">
        <v>268</v>
      </c>
      <c r="EJ6" s="2" t="s">
        <v>98</v>
      </c>
      <c r="EK6" s="2" t="s">
        <v>269</v>
      </c>
      <c r="EL6" s="2" t="s">
        <v>21</v>
      </c>
      <c r="EM6" s="2" t="s">
        <v>37</v>
      </c>
      <c r="EN6" s="2" t="s">
        <v>99</v>
      </c>
      <c r="EO6" s="2" t="s">
        <v>270</v>
      </c>
      <c r="EP6" s="2" t="s">
        <v>100</v>
      </c>
      <c r="EQ6" s="2" t="s">
        <v>271</v>
      </c>
      <c r="ER6" s="2" t="s">
        <v>38</v>
      </c>
      <c r="ES6" s="2" t="s">
        <v>101</v>
      </c>
      <c r="ET6" s="2" t="s">
        <v>272</v>
      </c>
      <c r="EU6" s="2" t="s">
        <v>102</v>
      </c>
      <c r="EV6" s="2" t="s">
        <v>273</v>
      </c>
      <c r="EW6" s="2" t="s">
        <v>274</v>
      </c>
      <c r="EX6" s="2" t="s">
        <v>39</v>
      </c>
      <c r="EY6" s="2" t="s">
        <v>103</v>
      </c>
      <c r="EZ6" s="2" t="s">
        <v>275</v>
      </c>
      <c r="FA6" s="2" t="s">
        <v>104</v>
      </c>
      <c r="FB6" s="2" t="s">
        <v>276</v>
      </c>
      <c r="FC6" s="2" t="s">
        <v>40</v>
      </c>
      <c r="FD6" s="2" t="s">
        <v>105</v>
      </c>
      <c r="FE6" s="2" t="s">
        <v>277</v>
      </c>
      <c r="FF6" s="2" t="s">
        <v>106</v>
      </c>
      <c r="FG6" s="2" t="s">
        <v>278</v>
      </c>
      <c r="FH6" s="2" t="s">
        <v>107</v>
      </c>
      <c r="FI6" s="2" t="s">
        <v>279</v>
      </c>
      <c r="FJ6" s="2" t="s">
        <v>108</v>
      </c>
      <c r="FK6" s="2" t="s">
        <v>280</v>
      </c>
      <c r="FL6" s="2" t="s">
        <v>41</v>
      </c>
      <c r="FM6" s="2" t="s">
        <v>109</v>
      </c>
      <c r="FN6" s="2" t="s">
        <v>281</v>
      </c>
      <c r="FO6" s="2" t="s">
        <v>110</v>
      </c>
      <c r="FP6" s="2" t="s">
        <v>282</v>
      </c>
      <c r="FQ6" s="2" t="s">
        <v>283</v>
      </c>
      <c r="FR6" s="2" t="s">
        <v>111</v>
      </c>
      <c r="FS6" s="2" t="s">
        <v>284</v>
      </c>
      <c r="FT6" s="2" t="s">
        <v>112</v>
      </c>
      <c r="FU6" s="2" t="s">
        <v>285</v>
      </c>
      <c r="FV6" s="2" t="s">
        <v>113</v>
      </c>
      <c r="FW6" s="2" t="s">
        <v>286</v>
      </c>
      <c r="FX6" s="2" t="s">
        <v>22</v>
      </c>
      <c r="FY6" s="2" t="s">
        <v>42</v>
      </c>
      <c r="FZ6" s="2" t="s">
        <v>114</v>
      </c>
      <c r="GA6" s="2" t="s">
        <v>287</v>
      </c>
      <c r="GB6" s="2" t="s">
        <v>115</v>
      </c>
      <c r="GC6" s="2" t="s">
        <v>288</v>
      </c>
      <c r="GD6" s="2" t="s">
        <v>116</v>
      </c>
      <c r="GE6" s="2" t="s">
        <v>289</v>
      </c>
      <c r="GF6" s="2" t="s">
        <v>43</v>
      </c>
      <c r="GG6" s="2" t="s">
        <v>117</v>
      </c>
      <c r="GH6" s="2" t="s">
        <v>290</v>
      </c>
      <c r="GI6" s="2" t="s">
        <v>44</v>
      </c>
      <c r="GJ6" s="2" t="s">
        <v>118</v>
      </c>
      <c r="GK6" s="2" t="s">
        <v>291</v>
      </c>
      <c r="GL6" s="2" t="s">
        <v>292</v>
      </c>
      <c r="GM6" s="2" t="s">
        <v>293</v>
      </c>
      <c r="GN6" s="2" t="s">
        <v>294</v>
      </c>
      <c r="GO6" s="2" t="s">
        <v>295</v>
      </c>
      <c r="GP6" s="2" t="s">
        <v>296</v>
      </c>
      <c r="GQ6" s="2" t="s">
        <v>297</v>
      </c>
      <c r="GR6" s="2" t="s">
        <v>119</v>
      </c>
      <c r="GS6" s="2" t="s">
        <v>298</v>
      </c>
      <c r="GT6" s="2" t="s">
        <v>120</v>
      </c>
      <c r="GU6" s="2" t="s">
        <v>299</v>
      </c>
      <c r="GV6" s="2" t="s">
        <v>45</v>
      </c>
      <c r="GW6" s="2" t="s">
        <v>121</v>
      </c>
      <c r="GX6" s="2" t="s">
        <v>300</v>
      </c>
      <c r="GY6" s="2" t="s">
        <v>301</v>
      </c>
      <c r="GZ6" s="2" t="s">
        <v>302</v>
      </c>
      <c r="HA6" s="2" t="s">
        <v>303</v>
      </c>
      <c r="HB6" s="2" t="s">
        <v>46</v>
      </c>
      <c r="HC6" s="2" t="s">
        <v>122</v>
      </c>
      <c r="HD6" s="2" t="s">
        <v>304</v>
      </c>
      <c r="HE6" s="2" t="s">
        <v>123</v>
      </c>
      <c r="HF6" s="2" t="s">
        <v>305</v>
      </c>
      <c r="HG6" s="2" t="s">
        <v>47</v>
      </c>
      <c r="HH6" s="2" t="s">
        <v>124</v>
      </c>
      <c r="HI6" s="2" t="s">
        <v>306</v>
      </c>
      <c r="HJ6" s="2" t="s">
        <v>307</v>
      </c>
      <c r="HK6" s="2" t="s">
        <v>125</v>
      </c>
      <c r="HL6" s="2" t="s">
        <v>308</v>
      </c>
      <c r="HM6" s="2" t="s">
        <v>309</v>
      </c>
      <c r="HN6" s="2" t="s">
        <v>23</v>
      </c>
      <c r="HO6" s="2" t="s">
        <v>48</v>
      </c>
      <c r="HP6" s="2" t="s">
        <v>126</v>
      </c>
      <c r="HQ6" s="2" t="s">
        <v>310</v>
      </c>
      <c r="HR6" s="2" t="s">
        <v>127</v>
      </c>
      <c r="HS6" s="2" t="s">
        <v>311</v>
      </c>
      <c r="HT6" s="2" t="s">
        <v>128</v>
      </c>
      <c r="HU6" s="2" t="s">
        <v>312</v>
      </c>
      <c r="HV6" s="2" t="s">
        <v>49</v>
      </c>
      <c r="HW6" s="2" t="s">
        <v>129</v>
      </c>
      <c r="HX6" s="2" t="s">
        <v>313</v>
      </c>
      <c r="HY6" s="2" t="s">
        <v>130</v>
      </c>
      <c r="HZ6" s="2" t="s">
        <v>314</v>
      </c>
      <c r="IA6" s="2" t="s">
        <v>131</v>
      </c>
      <c r="IB6" s="2" t="s">
        <v>315</v>
      </c>
      <c r="IC6" s="2" t="s">
        <v>316</v>
      </c>
      <c r="ID6" s="2" t="s">
        <v>317</v>
      </c>
      <c r="IE6" s="2" t="s">
        <v>50</v>
      </c>
      <c r="IF6" s="2" t="s">
        <v>24</v>
      </c>
      <c r="IG6" s="2" t="s">
        <v>51</v>
      </c>
      <c r="IH6" s="2" t="s">
        <v>132</v>
      </c>
      <c r="II6" s="2" t="s">
        <v>318</v>
      </c>
      <c r="IJ6" s="2" t="s">
        <v>319</v>
      </c>
      <c r="IK6" s="2" t="s">
        <v>133</v>
      </c>
      <c r="IL6" s="2" t="s">
        <v>320</v>
      </c>
      <c r="IM6" s="2" t="s">
        <v>134</v>
      </c>
      <c r="IN6" s="2" t="s">
        <v>321</v>
      </c>
      <c r="IO6" s="2" t="s">
        <v>135</v>
      </c>
      <c r="IP6" s="2" t="s">
        <v>322</v>
      </c>
      <c r="IQ6" s="2" t="s">
        <v>52</v>
      </c>
      <c r="IR6" s="2" t="s">
        <v>136</v>
      </c>
      <c r="IS6" s="2" t="s">
        <v>323</v>
      </c>
      <c r="IT6" s="2" t="s">
        <v>137</v>
      </c>
      <c r="IU6" s="2" t="s">
        <v>324</v>
      </c>
      <c r="IV6" s="2" t="s">
        <v>138</v>
      </c>
      <c r="IW6" s="2" t="s">
        <v>325</v>
      </c>
      <c r="IX6" s="2" t="s">
        <v>139</v>
      </c>
      <c r="IY6" s="2" t="s">
        <v>326</v>
      </c>
      <c r="IZ6" s="2" t="s">
        <v>53</v>
      </c>
      <c r="JA6" s="2" t="s">
        <v>140</v>
      </c>
      <c r="JB6" s="2" t="s">
        <v>327</v>
      </c>
      <c r="JC6" s="2" t="s">
        <v>141</v>
      </c>
      <c r="JD6" s="2" t="s">
        <v>328</v>
      </c>
      <c r="JE6" s="2" t="s">
        <v>142</v>
      </c>
      <c r="JF6" s="2" t="s">
        <v>329</v>
      </c>
      <c r="JG6" s="2" t="s">
        <v>143</v>
      </c>
      <c r="JH6" s="2" t="s">
        <v>330</v>
      </c>
      <c r="JI6" s="2" t="s">
        <v>144</v>
      </c>
      <c r="JJ6" s="2" t="s">
        <v>331</v>
      </c>
      <c r="JK6" s="2" t="s">
        <v>145</v>
      </c>
      <c r="JL6" s="2" t="s">
        <v>332</v>
      </c>
      <c r="JM6" s="2" t="s">
        <v>25</v>
      </c>
      <c r="JN6" s="2" t="s">
        <v>54</v>
      </c>
      <c r="JO6" s="2" t="s">
        <v>146</v>
      </c>
      <c r="JP6" s="2" t="s">
        <v>333</v>
      </c>
      <c r="JQ6" s="2" t="s">
        <v>55</v>
      </c>
      <c r="JR6" s="2" t="s">
        <v>147</v>
      </c>
      <c r="JS6" s="2" t="s">
        <v>334</v>
      </c>
      <c r="JT6" s="2" t="s">
        <v>56</v>
      </c>
      <c r="JU6" s="2" t="s">
        <v>148</v>
      </c>
      <c r="JV6" s="2" t="s">
        <v>335</v>
      </c>
      <c r="JW6" s="2" t="s">
        <v>26</v>
      </c>
      <c r="JX6" s="2" t="s">
        <v>57</v>
      </c>
      <c r="JY6" s="2" t="s">
        <v>149</v>
      </c>
      <c r="JZ6" s="2" t="s">
        <v>336</v>
      </c>
      <c r="KA6" s="2" t="s">
        <v>337</v>
      </c>
      <c r="KB6" s="2" t="s">
        <v>150</v>
      </c>
      <c r="KC6" s="2" t="s">
        <v>338</v>
      </c>
      <c r="KD6" s="2" t="s">
        <v>339</v>
      </c>
      <c r="KE6" s="2" t="s">
        <v>151</v>
      </c>
      <c r="KF6" s="2" t="s">
        <v>340</v>
      </c>
      <c r="KG6" s="2" t="s">
        <v>152</v>
      </c>
      <c r="KH6" s="2" t="s">
        <v>341</v>
      </c>
      <c r="KI6" s="2" t="s">
        <v>153</v>
      </c>
      <c r="KJ6" s="2" t="s">
        <v>342</v>
      </c>
      <c r="KK6" s="2" t="s">
        <v>58</v>
      </c>
      <c r="KL6" s="2" t="s">
        <v>154</v>
      </c>
      <c r="KM6" s="2" t="s">
        <v>343</v>
      </c>
      <c r="KN6" s="2" t="s">
        <v>155</v>
      </c>
      <c r="KO6" s="2" t="s">
        <v>344</v>
      </c>
      <c r="KP6" s="2" t="s">
        <v>345</v>
      </c>
      <c r="KQ6" s="2" t="s">
        <v>156</v>
      </c>
      <c r="KR6" s="2" t="s">
        <v>346</v>
      </c>
      <c r="KS6" s="2" t="s">
        <v>59</v>
      </c>
      <c r="KT6" s="2" t="s">
        <v>157</v>
      </c>
      <c r="KU6" s="2" t="s">
        <v>347</v>
      </c>
      <c r="KV6" s="2" t="s">
        <v>158</v>
      </c>
      <c r="KW6" s="2" t="s">
        <v>348</v>
      </c>
      <c r="KX6" s="2" t="s">
        <v>159</v>
      </c>
      <c r="KY6" s="2" t="s">
        <v>349</v>
      </c>
      <c r="KZ6" s="2" t="s">
        <v>160</v>
      </c>
      <c r="LA6" s="2" t="s">
        <v>350</v>
      </c>
      <c r="LB6" s="2" t="s">
        <v>161</v>
      </c>
      <c r="LC6" s="2" t="s">
        <v>351</v>
      </c>
      <c r="LD6" s="2" t="s">
        <v>60</v>
      </c>
      <c r="LE6" s="2" t="s">
        <v>162</v>
      </c>
      <c r="LF6" s="2" t="s">
        <v>352</v>
      </c>
      <c r="LG6" s="2" t="s">
        <v>163</v>
      </c>
      <c r="LH6" s="2" t="s">
        <v>353</v>
      </c>
      <c r="LI6" s="2" t="s">
        <v>354</v>
      </c>
      <c r="LJ6" s="2" t="s">
        <v>355</v>
      </c>
      <c r="LK6" s="2" t="s">
        <v>356</v>
      </c>
      <c r="LL6" s="2" t="s">
        <v>164</v>
      </c>
      <c r="LM6" s="2" t="s">
        <v>357</v>
      </c>
      <c r="LN6" s="2" t="s">
        <v>61</v>
      </c>
      <c r="LO6" s="2" t="s">
        <v>165</v>
      </c>
      <c r="LP6" s="2" t="s">
        <v>358</v>
      </c>
      <c r="LQ6" s="2" t="s">
        <v>166</v>
      </c>
      <c r="LR6" s="2" t="s">
        <v>359</v>
      </c>
      <c r="LS6" s="2" t="s">
        <v>167</v>
      </c>
      <c r="LT6" s="2" t="s">
        <v>360</v>
      </c>
      <c r="LU6" s="2" t="s">
        <v>168</v>
      </c>
      <c r="LV6" s="2" t="s">
        <v>361</v>
      </c>
      <c r="LW6" s="2" t="s">
        <v>62</v>
      </c>
      <c r="LX6" s="2" t="s">
        <v>27</v>
      </c>
      <c r="LY6" s="2" t="s">
        <v>63</v>
      </c>
      <c r="LZ6" s="2" t="s">
        <v>169</v>
      </c>
      <c r="MA6" s="2" t="s">
        <v>362</v>
      </c>
      <c r="MB6" s="2" t="s">
        <v>64</v>
      </c>
      <c r="MC6" s="2" t="s">
        <v>170</v>
      </c>
      <c r="MD6" s="2" t="s">
        <v>363</v>
      </c>
      <c r="ME6" s="2" t="s">
        <v>65</v>
      </c>
      <c r="MF6" s="2" t="s">
        <v>171</v>
      </c>
      <c r="MG6" s="2" t="s">
        <v>364</v>
      </c>
      <c r="MH6" s="2" t="s">
        <v>66</v>
      </c>
      <c r="MI6" s="2" t="s">
        <v>172</v>
      </c>
      <c r="MJ6" s="2" t="s">
        <v>365</v>
      </c>
      <c r="MK6" s="2" t="s">
        <v>67</v>
      </c>
      <c r="ML6" s="2" t="s">
        <v>173</v>
      </c>
      <c r="MM6" s="2" t="s">
        <v>366</v>
      </c>
      <c r="MN6" s="2" t="s">
        <v>28</v>
      </c>
      <c r="MO6" s="2" t="s">
        <v>68</v>
      </c>
      <c r="MP6" s="2" t="s">
        <v>174</v>
      </c>
      <c r="MQ6" s="2" t="s">
        <v>367</v>
      </c>
      <c r="MR6" s="2" t="s">
        <v>368</v>
      </c>
      <c r="MS6" s="2" t="s">
        <v>176</v>
      </c>
      <c r="MT6" s="2" t="s">
        <v>369</v>
      </c>
      <c r="MU6" s="2" t="s">
        <v>70</v>
      </c>
      <c r="MV6" s="2" t="s">
        <v>182</v>
      </c>
      <c r="MW6" s="2" t="s">
        <v>370</v>
      </c>
      <c r="MX6" s="2" t="s">
        <v>30</v>
      </c>
      <c r="MY6" s="2" t="s">
        <v>79</v>
      </c>
      <c r="MZ6" s="2" t="s">
        <v>233</v>
      </c>
      <c r="NA6" s="2" t="s">
        <v>371</v>
      </c>
      <c r="NB6" s="2" t="s">
        <v>235</v>
      </c>
      <c r="NC6" s="2" t="s">
        <v>372</v>
      </c>
      <c r="ND6" s="2" t="s">
        <v>237</v>
      </c>
      <c r="NE6" s="2" t="s">
        <v>373</v>
      </c>
      <c r="NF6" s="2" t="s">
        <v>81</v>
      </c>
      <c r="NG6" s="2" t="s">
        <v>239</v>
      </c>
      <c r="NH6" s="2" t="s">
        <v>374</v>
      </c>
      <c r="NI6" s="2" t="s">
        <v>83</v>
      </c>
      <c r="NJ6" s="2" t="s">
        <v>244</v>
      </c>
      <c r="NK6" s="2" t="s">
        <v>375</v>
      </c>
      <c r="NL6" s="2" t="s">
        <v>245</v>
      </c>
      <c r="NM6" s="2" t="s">
        <v>376</v>
      </c>
      <c r="NN6" s="2" t="s">
        <v>377</v>
      </c>
      <c r="NO6" s="2" t="s">
        <v>84</v>
      </c>
      <c r="NP6" s="2" t="s">
        <v>246</v>
      </c>
      <c r="NQ6" s="2" t="s">
        <v>378</v>
      </c>
      <c r="NR6" s="2" t="s">
        <v>379</v>
      </c>
      <c r="NS6" s="2" t="s">
        <v>85</v>
      </c>
      <c r="NT6" s="2" t="s">
        <v>247</v>
      </c>
      <c r="NU6" s="2" t="s">
        <v>380</v>
      </c>
      <c r="NV6" s="2" t="s">
        <v>248</v>
      </c>
      <c r="NW6" s="2" t="s">
        <v>381</v>
      </c>
      <c r="NX6" s="2" t="s">
        <v>249</v>
      </c>
      <c r="NY6" s="2" t="s">
        <v>382</v>
      </c>
      <c r="NZ6" s="2" t="s">
        <v>250</v>
      </c>
      <c r="OA6" s="2" t="s">
        <v>383</v>
      </c>
      <c r="OB6" s="2" t="s">
        <v>86</v>
      </c>
      <c r="OC6" s="2" t="s">
        <v>251</v>
      </c>
      <c r="OD6" s="2" t="s">
        <v>384</v>
      </c>
      <c r="OE6" s="2" t="s">
        <v>87</v>
      </c>
      <c r="OF6" s="2" t="s">
        <v>252</v>
      </c>
      <c r="OG6" s="2" t="s">
        <v>385</v>
      </c>
      <c r="OK6" s="2" t="str">
        <f>+FM4</f>
        <v>Electricity (ND)</v>
      </c>
      <c r="OL6" s="2" t="str">
        <f>+FO4</f>
        <v>Gas (ND)</v>
      </c>
      <c r="OM6" s="2" t="str">
        <f>+FT4</f>
        <v>Solid fuels (ND)</v>
      </c>
      <c r="ON6" s="2" t="str">
        <f>+FR4</f>
        <v>Liquid fuels (ND)</v>
      </c>
      <c r="OO6" s="2" t="str">
        <f>+FV4</f>
        <v>Heat energy (ND)</v>
      </c>
      <c r="OP6" s="2" t="str">
        <f>+IT4</f>
        <v>Fuels and lubricants for personal transport equipment (ND)</v>
      </c>
      <c r="OT6" s="2" t="str">
        <f t="shared" ref="OT6:OY6" si="340">+OK6</f>
        <v>Electricity (ND)</v>
      </c>
      <c r="OU6" s="2" t="str">
        <f t="shared" si="340"/>
        <v>Gas (ND)</v>
      </c>
      <c r="OV6" s="2" t="str">
        <f t="shared" si="340"/>
        <v>Solid fuels (ND)</v>
      </c>
      <c r="OW6" s="2" t="str">
        <f t="shared" si="340"/>
        <v>Liquid fuels (ND)</v>
      </c>
      <c r="OX6" s="2" t="str">
        <f t="shared" si="340"/>
        <v>Heat energy (ND)</v>
      </c>
      <c r="OY6" s="2" t="str">
        <f t="shared" si="340"/>
        <v>Fuels and lubricants for personal transport equipment (ND)</v>
      </c>
      <c r="OZ6" s="84" t="s">
        <v>2451</v>
      </c>
      <c r="PA6" s="82" t="s">
        <v>2449</v>
      </c>
    </row>
    <row r="7" spans="7:417">
      <c r="H7">
        <f t="shared" ref="H7:H16" si="341">+IT7/AC7</f>
        <v>1.2125972373648247E-2</v>
      </c>
      <c r="I7">
        <f>+FL7/AC7</f>
        <v>9.3048388062615617E-2</v>
      </c>
      <c r="J7">
        <f>+AC7/$AC$17</f>
        <v>2.4808535409474343E-2</v>
      </c>
      <c r="K7" t="s">
        <v>386</v>
      </c>
      <c r="M7" t="s">
        <v>387</v>
      </c>
      <c r="N7">
        <v>2010</v>
      </c>
      <c r="AC7">
        <f>+data!S2</f>
        <v>6.8320020024979744</v>
      </c>
      <c r="AD7">
        <f>+data!T2</f>
        <v>2.7958269143369936</v>
      </c>
      <c r="AE7">
        <f>+data!AE2</f>
        <v>2.6770316256179987</v>
      </c>
      <c r="AF7">
        <f>+data!BS2</f>
        <v>0.63620957060599848</v>
      </c>
      <c r="AG7">
        <f>+data!FU2</f>
        <v>3.9287811891000064E-2</v>
      </c>
      <c r="AH7">
        <f>+data!FW2</f>
        <v>0.47165414063799782</v>
      </c>
      <c r="AI7">
        <f>+data!FX2</f>
        <v>2.651602864099991E-2</v>
      </c>
      <c r="AJ7">
        <f>+data!FY2</f>
        <v>2.3822620436999949E-2</v>
      </c>
      <c r="AK7">
        <f>+data!FZ2</f>
        <v>2.6892221999999999E-4</v>
      </c>
      <c r="AL7">
        <f>+data!GA2</f>
        <v>7.4648633830000213E-2</v>
      </c>
      <c r="AM7">
        <f>+data!BU2</f>
        <v>0.63498701279700032</v>
      </c>
      <c r="AN7">
        <f>+data!GC2</f>
        <v>4.5125851396999921E-2</v>
      </c>
      <c r="AO7">
        <f>+data!GD2</f>
        <v>0.13938130018599962</v>
      </c>
      <c r="AP7">
        <f>+data!GE2</f>
        <v>2.4623169823000002E-2</v>
      </c>
      <c r="AQ7">
        <f>+data!GF2</f>
        <v>0.16335200780899928</v>
      </c>
      <c r="AR7">
        <f>+data!GG2</f>
        <v>0.18147863860700009</v>
      </c>
      <c r="AS7">
        <f>+data!GH2</f>
        <v>7.8280384213000348E-2</v>
      </c>
      <c r="AT7">
        <f>+data!GI2</f>
        <v>2.7588079850000002E-3</v>
      </c>
      <c r="AU7">
        <f>+data!BV2</f>
        <v>7.1602533864999929E-2</v>
      </c>
      <c r="AV7">
        <f>+data!GJ2</f>
        <v>6.4807640646000031E-2</v>
      </c>
      <c r="AW7">
        <f>+data!GK2</f>
        <v>5.3378519699999992E-4</v>
      </c>
      <c r="AX7">
        <f>+data!GL2</f>
        <v>1.2366654919999998E-3</v>
      </c>
      <c r="AY7">
        <f>+data!GM2</f>
        <v>5.0247287700000021E-3</v>
      </c>
      <c r="AZ7">
        <f>+data!BW2</f>
        <v>0.49250867887099975</v>
      </c>
      <c r="BA7">
        <f>+data!GN2</f>
        <v>0.1366433346240005</v>
      </c>
      <c r="BB7">
        <f>+data!GO2</f>
        <v>2.4182781470000022E-2</v>
      </c>
      <c r="BC7">
        <f>+data!GP2</f>
        <v>3.0163015190000013E-3</v>
      </c>
      <c r="BD7">
        <f>+data!GQ2</f>
        <v>3.8049246864999955E-2</v>
      </c>
      <c r="BE7">
        <f>+data!GR2</f>
        <v>0.18199664670999885</v>
      </c>
      <c r="BF7">
        <f>+data!GS2</f>
        <v>2.4076837676000058E-2</v>
      </c>
      <c r="BG7">
        <f>+data!GT2</f>
        <v>8.4498463545000013E-2</v>
      </c>
      <c r="BH7">
        <f>+data!BX2</f>
        <v>0.12017516726100032</v>
      </c>
      <c r="BI7">
        <f>+data!GU2</f>
        <v>6.3690440040000042E-3</v>
      </c>
      <c r="BJ7">
        <f>+data!GV2</f>
        <v>1.8410863778000001E-2</v>
      </c>
      <c r="BK7">
        <f>+data!GW2</f>
        <v>2.9856941200000014E-3</v>
      </c>
      <c r="BL7">
        <f>+data!GX2</f>
        <v>7.7360922360999632E-2</v>
      </c>
      <c r="BM7">
        <f>+data!GY2</f>
        <v>1.5042726873999974E-2</v>
      </c>
      <c r="BN7">
        <f>+data!BY2</f>
        <v>0.13228467782500009</v>
      </c>
      <c r="BO7">
        <f>+data!GZ2</f>
        <v>2.8006738042999926E-2</v>
      </c>
      <c r="BP7">
        <f>+data!HA2</f>
        <v>1.775568737099998E-2</v>
      </c>
      <c r="BQ7">
        <f>+data!HB2</f>
        <v>3.9296004874999867E-2</v>
      </c>
      <c r="BR7">
        <f>+data!HC2</f>
        <v>3.6209477990000009E-3</v>
      </c>
      <c r="BS7">
        <f>+data!HD2</f>
        <v>1.3168515473000004E-2</v>
      </c>
      <c r="BT7">
        <f>+data!HE2</f>
        <v>1.0710131845999992E-2</v>
      </c>
      <c r="BU7">
        <f>+data!HF2</f>
        <v>1.0002687385000004E-2</v>
      </c>
      <c r="BV7">
        <f>+data!HG2</f>
        <v>9.6318565880000092E-3</v>
      </c>
      <c r="BW7">
        <f>+data!HH2</f>
        <v>8.2339235999999991E-5</v>
      </c>
      <c r="BX7">
        <f>+data!BZ2</f>
        <v>0.43290654972800224</v>
      </c>
      <c r="BY7">
        <f>+data!HI2</f>
        <v>2.2150326986000023E-2</v>
      </c>
      <c r="BZ7">
        <f>+data!HJ2</f>
        <v>1.6824070816999995E-2</v>
      </c>
      <c r="CA7">
        <f>+data!HK2</f>
        <v>9.1021670798999865E-2</v>
      </c>
      <c r="CB7">
        <f>+data!HL2</f>
        <v>6.1341493069000129E-2</v>
      </c>
      <c r="CC7">
        <f>+data!HM2</f>
        <v>4.3896246479000145E-2</v>
      </c>
      <c r="CD7">
        <f>+data!HN2</f>
        <v>0.11730936364499989</v>
      </c>
      <c r="CE7">
        <f>+data!HO2</f>
        <v>7.7938702758999806E-2</v>
      </c>
      <c r="CF7">
        <f>+data!HP2</f>
        <v>2.1769498480000002E-3</v>
      </c>
      <c r="CG7">
        <f>+data!CA2</f>
        <v>0.12013045505199994</v>
      </c>
      <c r="CH7">
        <f>+data!HQ2</f>
        <v>4.1065201233999885E-2</v>
      </c>
      <c r="CI7">
        <f>+data!HR2</f>
        <v>3.6543450373000039E-2</v>
      </c>
      <c r="CJ7">
        <f>+data!HS2</f>
        <v>1.4791773836999988E-2</v>
      </c>
      <c r="CK7">
        <f>+data!HT2</f>
        <v>7.6070032450000005E-3</v>
      </c>
      <c r="CL7">
        <f>+data!HU2</f>
        <v>5.0301404030000029E-3</v>
      </c>
      <c r="CM7">
        <f>+data!HV2</f>
        <v>1.5083268649000031E-2</v>
      </c>
      <c r="CN7">
        <f>+data!CB2</f>
        <v>3.6221064617999989E-2</v>
      </c>
      <c r="CO7">
        <f>+data!HW2</f>
        <v>1.1035492237000002E-2</v>
      </c>
      <c r="CP7">
        <f>+data!HX2</f>
        <v>9.7639563910000057E-3</v>
      </c>
      <c r="CQ7">
        <f>+data!HY2</f>
        <v>1.2328639540000019E-2</v>
      </c>
      <c r="CR7">
        <f>+data!HZ2</f>
        <v>2.9102785580000013E-3</v>
      </c>
      <c r="CS7">
        <f>+data!AG2</f>
        <v>0.118726966322</v>
      </c>
      <c r="CT7">
        <f>+data!CD2</f>
        <v>6.1309650223000042E-2</v>
      </c>
      <c r="CU7">
        <f>+data!IB2</f>
        <v>4.9870535834000175E-2</v>
      </c>
      <c r="CV7">
        <f>+data!ID2</f>
        <v>8.2905753999999963E-3</v>
      </c>
      <c r="CW7">
        <f>+data!IF2</f>
        <v>3.1473252689999984E-3</v>
      </c>
      <c r="CX7">
        <f>+data!CF2</f>
        <v>5.7412874400000022E-2</v>
      </c>
      <c r="CY7">
        <f>+data!IH2</f>
        <v>1.032665240499997E-2</v>
      </c>
      <c r="CZ7">
        <f>+data!II2</f>
        <v>3.9847734775999996E-2</v>
      </c>
      <c r="DA7">
        <f>+data!IJ2</f>
        <v>6.9887632790000013E-3</v>
      </c>
      <c r="DB7">
        <f>+data!IK2</f>
        <v>2.4921040699999998E-4</v>
      </c>
      <c r="DC7">
        <f>+data!U2</f>
        <v>0.39140027092700069</v>
      </c>
      <c r="DD7">
        <f>+data!AH2</f>
        <v>0.15883861919899961</v>
      </c>
      <c r="DE7">
        <f>+data!CL2</f>
        <v>4.7473864457000012E-2</v>
      </c>
      <c r="DF7">
        <f>+data!IU2</f>
        <v>4.7473864457000012E-2</v>
      </c>
      <c r="DG7">
        <f>+data!CM2</f>
        <v>7.356508545599999E-2</v>
      </c>
      <c r="DH7">
        <f>+data!IV2</f>
        <v>7.2484751066999989E-2</v>
      </c>
      <c r="DI7">
        <f>+data!IW2</f>
        <v>1.080331997E-3</v>
      </c>
      <c r="DJ7">
        <f>+data!CN2</f>
        <v>3.7805838102999985E-2</v>
      </c>
      <c r="DK7">
        <f>+data!IX2</f>
        <v>3.7805838102999985E-2</v>
      </c>
      <c r="DL7">
        <f>+data!AI2</f>
        <v>0.2325615837929996</v>
      </c>
      <c r="DM7">
        <f>+data!CO2</f>
        <v>0.2325615837929996</v>
      </c>
      <c r="DN7">
        <f>+data!IY2</f>
        <v>0.23166299727599959</v>
      </c>
      <c r="DO7">
        <f>+data!IZ2</f>
        <v>2.1834911999999999E-5</v>
      </c>
      <c r="DP7">
        <f>+data!JA2</f>
        <v>8.7675160500000002E-4</v>
      </c>
      <c r="DQ7">
        <f>+data!AJ2</f>
        <v>0</v>
      </c>
      <c r="DR7">
        <f>+data!CP2</f>
        <v>0</v>
      </c>
      <c r="DS7">
        <f>+data!V2</f>
        <v>0.19549025028399966</v>
      </c>
      <c r="DT7">
        <f>+data!AK2</f>
        <v>0.11232122723799987</v>
      </c>
      <c r="DU7">
        <f>+data!CQ2</f>
        <v>1.67422758E-4</v>
      </c>
      <c r="DV7">
        <f>+data!JB2</f>
        <v>1.67422758E-4</v>
      </c>
      <c r="DW7">
        <f>+data!CR2</f>
        <v>0.10941652606099991</v>
      </c>
      <c r="DX7">
        <f>+data!JC2</f>
        <v>3.2984420332000011E-2</v>
      </c>
      <c r="DY7">
        <f>+data!JD2</f>
        <v>3.4523985675999971E-2</v>
      </c>
      <c r="DZ7">
        <f>+data!JE2</f>
        <v>4.1817603017999985E-2</v>
      </c>
      <c r="EA7">
        <f>+data!CS2</f>
        <v>2.1165619660000008E-3</v>
      </c>
      <c r="EB7">
        <f>+data!JF2</f>
        <v>2.1165619660000008E-3</v>
      </c>
      <c r="EC7">
        <f>+data!CT2</f>
        <v>6.2082267099999996E-4</v>
      </c>
      <c r="ED7">
        <f>+data!JG2</f>
        <v>6.2082267099999996E-4</v>
      </c>
      <c r="EE7">
        <f>+data!AL2</f>
        <v>8.3168679891999719E-2</v>
      </c>
      <c r="EF7">
        <f>+data!CU2</f>
        <v>8.287813509399973E-2</v>
      </c>
      <c r="EG7">
        <f>+data!JH2</f>
        <v>2.4997825090000012E-2</v>
      </c>
      <c r="EH7">
        <f>+data!JI2</f>
        <v>2.6018780377000009E-2</v>
      </c>
      <c r="EI7">
        <f>+data!JJ2</f>
        <v>3.1861206282000003E-2</v>
      </c>
      <c r="EJ7">
        <f>+data!CV2</f>
        <v>2.9041008499999994E-4</v>
      </c>
      <c r="EK7">
        <f>+data!JK2</f>
        <v>2.9041008499999994E-4</v>
      </c>
      <c r="EL7">
        <f>+data!W2</f>
        <v>2.2309802893310007</v>
      </c>
      <c r="EM7">
        <f>+data!AM2</f>
        <v>3.5309504096999997E-2</v>
      </c>
      <c r="EN7">
        <f>+data!CW2</f>
        <v>3.5295342776999993E-2</v>
      </c>
      <c r="EO7">
        <f>+data!JL2</f>
        <v>3.5295342776999993E-2</v>
      </c>
      <c r="EP7">
        <f>+data!CX2</f>
        <v>1.4161319999999999E-5</v>
      </c>
      <c r="EQ7">
        <f>+data!JM2</f>
        <v>1.4161319999999999E-5</v>
      </c>
      <c r="ER7">
        <f>+data!AN2</f>
        <v>1.4347801420189972</v>
      </c>
      <c r="ES7">
        <f>+data!CY2</f>
        <v>1.3507791262069988</v>
      </c>
      <c r="ET7">
        <f>+data!JN2</f>
        <v>1.3507791262069988</v>
      </c>
      <c r="EU7">
        <f>+data!CZ2</f>
        <v>3.4678217211999998E-2</v>
      </c>
      <c r="EV7">
        <f>+data!JO2</f>
        <v>3.4678217211999998E-2</v>
      </c>
      <c r="EW7">
        <f>+data!JP2</f>
        <v>0</v>
      </c>
      <c r="EX7">
        <f>+data!AO2</f>
        <v>2.4587162838000012E-2</v>
      </c>
      <c r="EY7">
        <f>+data!DA2</f>
        <v>1.6111832318000004E-2</v>
      </c>
      <c r="EZ7">
        <f>+data!JQ2</f>
        <v>1.6111832318000004E-2</v>
      </c>
      <c r="FA7">
        <f>+data!DB2</f>
        <v>8.4754209840000004E-3</v>
      </c>
      <c r="FB7">
        <f>+data!JR2</f>
        <v>8.4754209840000004E-3</v>
      </c>
      <c r="FC7">
        <f>+data!AP2</f>
        <v>0.10049562306500011</v>
      </c>
      <c r="FD7">
        <f>+data!DC2</f>
        <v>7.2652705340000123E-2</v>
      </c>
      <c r="FE7">
        <f>+data!JS2</f>
        <v>7.2652705340000123E-2</v>
      </c>
      <c r="FF7">
        <f>+data!DD2</f>
        <v>5.4993246819999989E-3</v>
      </c>
      <c r="FG7">
        <f>+data!JT2</f>
        <v>5.4993246819999989E-3</v>
      </c>
      <c r="FH7">
        <f>+data!DE2</f>
        <v>7.6074196359999999E-3</v>
      </c>
      <c r="FI7">
        <f>+data!JU2</f>
        <v>7.6074196359999999E-3</v>
      </c>
      <c r="FJ7">
        <f>+data!DF2</f>
        <v>1.4736764208000004E-2</v>
      </c>
      <c r="FK7">
        <f>+data!JV2</f>
        <v>1.4736764208000004E-2</v>
      </c>
      <c r="FL7">
        <f>+data!AQ2</f>
        <v>0.63570677357299854</v>
      </c>
      <c r="FM7">
        <f>+data!DG2</f>
        <v>0.32085168334699904</v>
      </c>
      <c r="FN7">
        <f>+data!JW2</f>
        <v>0.32085168334699904</v>
      </c>
      <c r="FO7">
        <f>+data!DH2</f>
        <v>0.14981025598799991</v>
      </c>
      <c r="FP7">
        <f>+data!JX2</f>
        <v>5.583038039399997E-2</v>
      </c>
      <c r="FQ7">
        <f>+data!JY2</f>
        <v>9.3979857580999734E-2</v>
      </c>
      <c r="FR7">
        <f>+data!DI2</f>
        <v>6.3917971429999984E-3</v>
      </c>
      <c r="FS7">
        <f>+data!JZ2</f>
        <v>6.3917971429999984E-3</v>
      </c>
      <c r="FT7">
        <f>+data!DJ2</f>
        <v>0.1390155078519999</v>
      </c>
      <c r="FU7">
        <f>+data!KA2</f>
        <v>0.1390155078519999</v>
      </c>
      <c r="FV7">
        <f>+data!DK2</f>
        <v>1.9641154142999995E-2</v>
      </c>
      <c r="FW7">
        <f>+data!KB2</f>
        <v>1.9641154142999995E-2</v>
      </c>
      <c r="FX7">
        <f>+data!X2</f>
        <v>0.17182724163399976</v>
      </c>
      <c r="FY7">
        <f>+data!AR2</f>
        <v>1.5940744439000003E-2</v>
      </c>
      <c r="FZ7">
        <f>+data!DL2</f>
        <v>1.0247345652999999E-2</v>
      </c>
      <c r="GA7">
        <f>+data!KC2</f>
        <v>1.0247345652999999E-2</v>
      </c>
      <c r="GB7">
        <f>+data!DM2</f>
        <v>5.6571426410000018E-3</v>
      </c>
      <c r="GC7">
        <f>+data!KD2</f>
        <v>5.6571426410000018E-3</v>
      </c>
      <c r="GD7">
        <f>+data!DN2</f>
        <v>3.6183300000000003E-5</v>
      </c>
      <c r="GE7">
        <f>+data!KE2</f>
        <v>3.6183300000000003E-5</v>
      </c>
      <c r="GF7">
        <f>+data!AS2</f>
        <v>1.5173627387000002E-2</v>
      </c>
      <c r="GG7">
        <f>+data!DO2</f>
        <v>1.5173627387000002E-2</v>
      </c>
      <c r="GH7">
        <f>+data!KF2</f>
        <v>1.5173627387000002E-2</v>
      </c>
      <c r="GI7">
        <f>+data!AT2</f>
        <v>1.4706201849000003E-2</v>
      </c>
      <c r="GJ7">
        <f>+data!DP2</f>
        <v>1.1830816995000002E-2</v>
      </c>
      <c r="GK7">
        <f>+data!KG2</f>
        <v>2.3978038529999996E-3</v>
      </c>
      <c r="GL7">
        <f>+data!KH2</f>
        <v>2.0477640499999999E-3</v>
      </c>
      <c r="GM7">
        <f>+data!KI2</f>
        <v>3.9761259890000004E-3</v>
      </c>
      <c r="GN7">
        <f>+data!KJ2</f>
        <v>2.125924535E-3</v>
      </c>
      <c r="GO7">
        <f>+data!KK2</f>
        <v>1.1697781519999998E-3</v>
      </c>
      <c r="GP7">
        <f>+data!KL2</f>
        <v>0</v>
      </c>
      <c r="GQ7">
        <f>+data!KM2</f>
        <v>1.1449195800000002E-3</v>
      </c>
      <c r="GR7">
        <f>+data!DQ2</f>
        <v>2.2327843049999999E-3</v>
      </c>
      <c r="GS7">
        <f>+data!KN2</f>
        <v>1.201172405E-3</v>
      </c>
      <c r="GT7">
        <f>+data!DR2</f>
        <v>6.4260198900000008E-4</v>
      </c>
      <c r="GU7">
        <f>+data!KO2</f>
        <v>6.4260198900000008E-4</v>
      </c>
      <c r="GV7">
        <f>+data!AU2</f>
        <v>5.9736282109999995E-3</v>
      </c>
      <c r="GW7">
        <f>+data!DS2</f>
        <v>5.9736282109999995E-3</v>
      </c>
      <c r="GX7">
        <f>+data!KP2</f>
        <v>2.1741464949999994E-3</v>
      </c>
      <c r="GY7">
        <f>+data!KQ2</f>
        <v>2.88695909E-4</v>
      </c>
      <c r="GZ7">
        <f>+data!KR2</f>
        <v>3.5060538260000009E-3</v>
      </c>
      <c r="HA7">
        <f>+data!KS2</f>
        <v>4.9763999999999995E-6</v>
      </c>
      <c r="HB7">
        <f>+data!AV2</f>
        <v>5.9287550380000015E-3</v>
      </c>
      <c r="HC7">
        <f>+data!DT2</f>
        <v>1.2380927489999999E-3</v>
      </c>
      <c r="HD7">
        <f>+data!KT2</f>
        <v>1.2380927489999999E-3</v>
      </c>
      <c r="HE7">
        <f>+data!DU2</f>
        <v>4.6906485469999986E-3</v>
      </c>
      <c r="HF7">
        <f>+data!KU2</f>
        <v>4.6906485469999986E-3</v>
      </c>
      <c r="HG7">
        <f>+data!AW2</f>
        <v>0.11410289105899994</v>
      </c>
      <c r="HH7">
        <f>+data!DV2</f>
        <v>0.10842795494999991</v>
      </c>
      <c r="HI7">
        <f>+data!KV2</f>
        <v>9.6568847598999891E-2</v>
      </c>
      <c r="HJ7">
        <f>+data!KW2</f>
        <v>1.1854665266000002E-2</v>
      </c>
      <c r="HK7">
        <f>+data!DW2</f>
        <v>5.6750320939999988E-3</v>
      </c>
      <c r="HL7">
        <f>+data!KX2</f>
        <v>2.2643730119999996E-3</v>
      </c>
      <c r="HM7">
        <f>+data!KY2</f>
        <v>3.4106733830000014E-3</v>
      </c>
      <c r="HN7">
        <f>+data!Y2</f>
        <v>0.18213193934799965</v>
      </c>
      <c r="HO7">
        <f>+data!AX2</f>
        <v>0.15424670127100018</v>
      </c>
      <c r="HP7">
        <f>+data!DX2</f>
        <v>0.14891865308300031</v>
      </c>
      <c r="HQ7">
        <f>+data!KZ2</f>
        <v>0.14891865308300031</v>
      </c>
      <c r="HR7">
        <f>+data!DY2</f>
        <v>1.2087042770000001E-3</v>
      </c>
      <c r="HS7">
        <f>+data!LA2</f>
        <v>1.2087042770000001E-3</v>
      </c>
      <c r="HT7">
        <f>+data!DZ2</f>
        <v>4.1190166689999991E-3</v>
      </c>
      <c r="HU7">
        <f>+data!LB2</f>
        <v>4.1190166689999991E-3</v>
      </c>
      <c r="HV7">
        <f>+data!AY2</f>
        <v>2.4306432987000002E-2</v>
      </c>
      <c r="HW7">
        <f>+data!EA2</f>
        <v>6.0666376679999979E-3</v>
      </c>
      <c r="HX7">
        <f>+data!LC2</f>
        <v>6.0666376679999979E-3</v>
      </c>
      <c r="HY7">
        <f>+data!EB2</f>
        <v>1.4544281176E-2</v>
      </c>
      <c r="HZ7">
        <f>+data!LD2</f>
        <v>1.4544281176E-2</v>
      </c>
      <c r="IA7">
        <f>+data!EC2</f>
        <v>3.6954925639999994E-3</v>
      </c>
      <c r="IB7">
        <f>+data!LE2</f>
        <v>2.8263802119999995E-3</v>
      </c>
      <c r="IC7">
        <f>+data!LF2</f>
        <v>5.7791146899999993E-4</v>
      </c>
      <c r="ID7">
        <f>+data!LG2</f>
        <v>2.9120088300000003E-4</v>
      </c>
      <c r="IE7">
        <f>+data!AZ2</f>
        <v>3.5785789519999995E-3</v>
      </c>
      <c r="IF7">
        <f>+data!Z2</f>
        <v>0.2367720975520009</v>
      </c>
      <c r="IG7">
        <f>+data!BA2</f>
        <v>5.0071696075000012E-2</v>
      </c>
      <c r="IH7">
        <f>+data!ED2</f>
        <v>4.8526995405000002E-2</v>
      </c>
      <c r="II7">
        <f>+data!LH2</f>
        <v>3.2244270102000004E-2</v>
      </c>
      <c r="IJ7">
        <f>+data!LI2</f>
        <v>1.6282725303000001E-2</v>
      </c>
      <c r="IK7">
        <f>+data!EE2</f>
        <v>8.1078042500000002E-4</v>
      </c>
      <c r="IL7">
        <f>+data!LJ2</f>
        <v>8.1078042500000002E-4</v>
      </c>
      <c r="IM7">
        <f>+data!EF2</f>
        <v>1.10435442E-4</v>
      </c>
      <c r="IN7">
        <f>+data!LK2</f>
        <v>1.10435442E-4</v>
      </c>
      <c r="IO7">
        <f>+data!EG2</f>
        <v>6.2348480299999993E-4</v>
      </c>
      <c r="IP7">
        <f>+data!LL2</f>
        <v>6.2348480299999993E-4</v>
      </c>
      <c r="IQ7">
        <f>+data!BB2</f>
        <v>0.10107346853500003</v>
      </c>
      <c r="IR7">
        <f>+data!EH2</f>
        <v>4.8085502700000006E-3</v>
      </c>
      <c r="IS7">
        <f>+data!LM2</f>
        <v>4.8085502700000006E-3</v>
      </c>
      <c r="IT7">
        <f>+data!EI2</f>
        <v>8.2844667538999939E-2</v>
      </c>
      <c r="IU7">
        <f>+data!LN2</f>
        <v>8.2844667538999939E-2</v>
      </c>
      <c r="IV7">
        <f>+data!EJ2</f>
        <v>5.656183431E-3</v>
      </c>
      <c r="IW7">
        <f>+data!LO2</f>
        <v>5.656183431E-3</v>
      </c>
      <c r="IX7">
        <f>+data!EK2</f>
        <v>7.7641163730000013E-3</v>
      </c>
      <c r="IY7">
        <f>+data!LP2</f>
        <v>7.7641163730000013E-3</v>
      </c>
      <c r="IZ7">
        <f>+data!BC2</f>
        <v>8.5627214234999915E-2</v>
      </c>
      <c r="JA7">
        <f>+data!EL2</f>
        <v>6.4804791630000014E-3</v>
      </c>
      <c r="JB7">
        <f>+data!LQ2</f>
        <v>6.4804791630000014E-3</v>
      </c>
      <c r="JC7">
        <f>+data!EM2</f>
        <v>6.676173704299998E-2</v>
      </c>
      <c r="JD7">
        <f>+data!LR2</f>
        <v>6.676173704299998E-2</v>
      </c>
      <c r="JE7">
        <f>+data!EN2</f>
        <v>3.2848921230000001E-3</v>
      </c>
      <c r="JF7">
        <f>+data!LS2</f>
        <v>3.2848921230000001E-3</v>
      </c>
      <c r="JG7">
        <f>+data!EO2</f>
        <v>1.6563398999999999E-4</v>
      </c>
      <c r="JH7">
        <f>+data!LT2</f>
        <v>1.6563398999999999E-4</v>
      </c>
      <c r="JI7">
        <f>+data!EP2</f>
        <v>5.3218652459999993E-3</v>
      </c>
      <c r="JJ7">
        <f>+data!LU2</f>
        <v>5.3218652459999993E-3</v>
      </c>
      <c r="JK7">
        <f>+data!EQ2</f>
        <v>3.6130648250000011E-3</v>
      </c>
      <c r="JL7">
        <f>+data!LV2</f>
        <v>3.6130648250000011E-3</v>
      </c>
      <c r="JM7">
        <f>+data!AA2</f>
        <v>0.19702746938499985</v>
      </c>
      <c r="JN7">
        <f>+data!BD2</f>
        <v>9.65721599E-4</v>
      </c>
      <c r="JO7">
        <f>+data!ER2</f>
        <v>9.2268299899999999E-4</v>
      </c>
      <c r="JP7">
        <f>+data!LW2</f>
        <v>9.2268299899999999E-4</v>
      </c>
      <c r="JQ7">
        <f>+data!BE2</f>
        <v>1.129741347E-3</v>
      </c>
      <c r="JR7">
        <f>+data!ES2</f>
        <v>9.7245034699999994E-4</v>
      </c>
      <c r="JS7">
        <f>+data!LX2</f>
        <v>9.7245034699999994E-4</v>
      </c>
      <c r="JT7">
        <f>+data!BF2</f>
        <v>0.19493214835399988</v>
      </c>
      <c r="JU7">
        <f>+data!ET2</f>
        <v>0.18510143995399994</v>
      </c>
      <c r="JV7">
        <f>+data!LY2</f>
        <v>0.18510143995399994</v>
      </c>
      <c r="JW7">
        <f>+data!AB2</f>
        <v>0.17343381925199955</v>
      </c>
      <c r="JX7">
        <f>+data!BG2</f>
        <v>9.7693683950000002E-3</v>
      </c>
      <c r="JY7">
        <f>+data!EU2</f>
        <v>2.5384645249999999E-3</v>
      </c>
      <c r="JZ7">
        <f>+data!LZ2</f>
        <v>2.1081316099999997E-4</v>
      </c>
      <c r="KA7">
        <f>+data!MA2</f>
        <v>2.327515014E-3</v>
      </c>
      <c r="KB7">
        <f>+data!EV2</f>
        <v>8.8780345599999996E-4</v>
      </c>
      <c r="KC7">
        <f>+data!MB2</f>
        <v>8.867038080000001E-4</v>
      </c>
      <c r="KD7">
        <f>+data!MC2</f>
        <v>1.0996479999999999E-6</v>
      </c>
      <c r="KE7">
        <f>+data!EW2</f>
        <v>4.601585545E-3</v>
      </c>
      <c r="KF7">
        <f>+data!MD2</f>
        <v>4.601585545E-3</v>
      </c>
      <c r="KG7">
        <f>+data!EX2</f>
        <v>1.7037736109999997E-3</v>
      </c>
      <c r="KH7">
        <f>+data!ME2</f>
        <v>1.7037736109999997E-3</v>
      </c>
      <c r="KI7">
        <f>+data!EY2</f>
        <v>3.7852199999999996E-5</v>
      </c>
      <c r="KJ7">
        <f>+data!MF2</f>
        <v>3.7852199999999996E-5</v>
      </c>
      <c r="KK7">
        <f>+data!BH2</f>
        <v>2.2490994499999999E-4</v>
      </c>
      <c r="KL7">
        <f>+data!EZ2</f>
        <v>3.1979849999999995E-6</v>
      </c>
      <c r="KM7">
        <f>+data!MG2</f>
        <v>3.1979849999999995E-6</v>
      </c>
      <c r="KN7">
        <f>+data!FA2</f>
        <v>2.2171195999999999E-4</v>
      </c>
      <c r="KO7">
        <f>+data!MH2</f>
        <v>1.2623084799999999E-4</v>
      </c>
      <c r="KP7">
        <f>+data!MI2</f>
        <v>9.5481111999999989E-5</v>
      </c>
      <c r="KQ7">
        <f>+data!FB2</f>
        <v>0</v>
      </c>
      <c r="KR7">
        <f>+data!MJ2</f>
        <v>0</v>
      </c>
      <c r="KS7">
        <f>+data!BI2</f>
        <v>1.8432495802000005E-2</v>
      </c>
      <c r="KT7">
        <f>+data!FC2</f>
        <v>3.6957707580000014E-3</v>
      </c>
      <c r="KU7">
        <f>+data!MK2</f>
        <v>3.6957707580000014E-3</v>
      </c>
      <c r="KV7">
        <f>+data!FD2</f>
        <v>7.8513095200000009E-4</v>
      </c>
      <c r="KW7">
        <f>+data!ML2</f>
        <v>7.8513095200000009E-4</v>
      </c>
      <c r="KX7">
        <f>+data!FE2</f>
        <v>7.4559114669999959E-3</v>
      </c>
      <c r="KY7">
        <f>+data!MM2</f>
        <v>7.4559114669999959E-3</v>
      </c>
      <c r="KZ7">
        <f>+data!FF2</f>
        <v>5.674385498999999E-3</v>
      </c>
      <c r="LA7">
        <f>+data!MN2</f>
        <v>5.674385498999999E-3</v>
      </c>
      <c r="LB7">
        <f>+data!FG2</f>
        <v>8.2118229499999985E-4</v>
      </c>
      <c r="LC7">
        <f>+data!MO2</f>
        <v>8.2118229499999985E-4</v>
      </c>
      <c r="LD7">
        <f>+data!BJ2</f>
        <v>0.10147073306900009</v>
      </c>
      <c r="LE7">
        <f>+data!FH2</f>
        <v>2.9735931360000008E-3</v>
      </c>
      <c r="LF7">
        <f>+data!MP2</f>
        <v>2.9735931360000008E-3</v>
      </c>
      <c r="LG7">
        <f>+data!FI2</f>
        <v>9.8497062286000164E-2</v>
      </c>
      <c r="LH7">
        <f>+data!MQ2</f>
        <v>9.9048063600000002E-4</v>
      </c>
      <c r="LI7">
        <f>+data!MR2</f>
        <v>1.2367710400000003E-4</v>
      </c>
      <c r="LJ7">
        <f>+data!MS2</f>
        <v>9.7053135994000117E-2</v>
      </c>
      <c r="LK7">
        <f>+data!MT2</f>
        <v>3.2988060299999998E-4</v>
      </c>
      <c r="LL7">
        <f>+data!FJ2</f>
        <v>0</v>
      </c>
      <c r="LM7">
        <f>+data!MU2</f>
        <v>0</v>
      </c>
      <c r="LN7">
        <f>+data!BK2</f>
        <v>3.6317892767999967E-2</v>
      </c>
      <c r="LO7">
        <f>+data!FK2</f>
        <v>6.7466751029999989E-3</v>
      </c>
      <c r="LP7">
        <f>+data!MV2</f>
        <v>6.7466751029999989E-3</v>
      </c>
      <c r="LQ7">
        <f>+data!FL2</f>
        <v>1.0707596173000006E-2</v>
      </c>
      <c r="LR7">
        <f>+data!MW2</f>
        <v>1.0707596173000006E-2</v>
      </c>
      <c r="LS7">
        <f>+data!FM2</f>
        <v>1.5109064613999995E-2</v>
      </c>
      <c r="LT7">
        <f>+data!MX2</f>
        <v>1.5109064613999995E-2</v>
      </c>
      <c r="LU7">
        <f>+data!FN2</f>
        <v>3.7548511569999998E-3</v>
      </c>
      <c r="LV7">
        <f>+data!MY2</f>
        <v>3.7548511569999998E-3</v>
      </c>
      <c r="LW7">
        <f>+data!BL2</f>
        <v>7.2185441999999995E-3</v>
      </c>
      <c r="LX7">
        <f>+data!AC2</f>
        <v>1.5790884273999987E-2</v>
      </c>
      <c r="LY7">
        <f>+data!BM2</f>
        <v>3.3609682470000005E-3</v>
      </c>
      <c r="LZ7">
        <f>+data!FO2</f>
        <v>2.0120712470000001E-3</v>
      </c>
      <c r="MA7">
        <f>+data!MZ2</f>
        <v>2.0120712470000001E-3</v>
      </c>
      <c r="MB7">
        <f>+data!BN2</f>
        <v>4.2840770059999998E-3</v>
      </c>
      <c r="MC7">
        <f>+data!FP2</f>
        <v>4.0823558059999996E-3</v>
      </c>
      <c r="MD7">
        <f>+data!NA2</f>
        <v>4.0823558059999996E-3</v>
      </c>
      <c r="ME7">
        <f>+data!BO2</f>
        <v>1.5676448690000002E-3</v>
      </c>
      <c r="MF7">
        <f>+data!FQ2</f>
        <v>1.5676448690000002E-3</v>
      </c>
      <c r="MG7">
        <f>+data!NB2</f>
        <v>1.5676448690000002E-3</v>
      </c>
      <c r="MH7">
        <f>+data!BP2</f>
        <v>5.7243277259999992E-3</v>
      </c>
      <c r="MI7">
        <f>+data!FR2</f>
        <v>5.4896929259999998E-3</v>
      </c>
      <c r="MJ7">
        <f>+data!NC2</f>
        <v>5.4896929259999998E-3</v>
      </c>
      <c r="MK7">
        <f>+data!BQ2</f>
        <v>8.5383212600000005E-4</v>
      </c>
      <c r="ML7">
        <f>+data!FS2</f>
        <v>5.2340622599999999E-4</v>
      </c>
      <c r="MM7">
        <f>+data!ND2</f>
        <v>5.2340622599999999E-4</v>
      </c>
      <c r="MN7">
        <f>+data!AD2</f>
        <v>8.9908760101999996E-2</v>
      </c>
      <c r="MO7">
        <f>+data!BR2</f>
        <v>6.7526074148999984E-2</v>
      </c>
      <c r="MP7">
        <f>+data!FT2</f>
        <v>5.5344268906999963E-2</v>
      </c>
      <c r="MQ7">
        <f>+data!NE2</f>
        <v>2.2484132387999994E-2</v>
      </c>
      <c r="MR7">
        <f>+data!NF2</f>
        <v>3.2043748576000002E-2</v>
      </c>
      <c r="MS7">
        <f>+data!FV2</f>
        <v>1.1316274276999999E-2</v>
      </c>
      <c r="MT7">
        <f>+data!NG2</f>
        <v>1.1316274276999999E-2</v>
      </c>
      <c r="MU7">
        <f>+data!BT2</f>
        <v>2.2383080320999994E-2</v>
      </c>
      <c r="MV7">
        <f>+data!GB2</f>
        <v>2.2383080320999994E-2</v>
      </c>
      <c r="MW7">
        <f>+data!NH2</f>
        <v>2.2383080320999994E-2</v>
      </c>
      <c r="MX7">
        <f>+data!AF2</f>
        <v>0.15141268435199987</v>
      </c>
      <c r="MY7">
        <f>+data!CC2</f>
        <v>9.8988953891000445E-2</v>
      </c>
      <c r="MZ7">
        <f>+data!IA2</f>
        <v>1.1923439020999984E-2</v>
      </c>
      <c r="NA7">
        <f>+data!NI2</f>
        <v>1.1923439020999984E-2</v>
      </c>
      <c r="NB7">
        <f>+data!IC2</f>
        <v>6.5664753200000005E-4</v>
      </c>
      <c r="NC7">
        <f>+data!NJ2</f>
        <v>6.5664753200000005E-4</v>
      </c>
      <c r="ND7">
        <f>+data!IE2</f>
        <v>8.6408771477000407E-2</v>
      </c>
      <c r="NE7">
        <f>+data!NK2</f>
        <v>8.6408771477000407E-2</v>
      </c>
      <c r="NF7">
        <f>+data!CE2</f>
        <v>0</v>
      </c>
      <c r="NG7">
        <f>+data!IG2</f>
        <v>0</v>
      </c>
      <c r="NH7">
        <f>+data!NL2</f>
        <v>0</v>
      </c>
      <c r="NI7">
        <f>+data!CG2</f>
        <v>5.287591560000005E-3</v>
      </c>
      <c r="NJ7">
        <f>+data!IL2</f>
        <v>1.1823525090000001E-3</v>
      </c>
      <c r="NK7">
        <f>+data!NM2</f>
        <v>1.1823525090000001E-3</v>
      </c>
      <c r="NL7">
        <f>+data!IM2</f>
        <v>4.1050415389999994E-3</v>
      </c>
      <c r="NM7">
        <f>+data!NN2</f>
        <v>2.6610057979999991E-3</v>
      </c>
      <c r="NN7">
        <f>+data!NO2</f>
        <v>1.4440949860000001E-3</v>
      </c>
      <c r="NO7">
        <f>+data!CH2</f>
        <v>2.7735287770000007E-3</v>
      </c>
      <c r="NP7">
        <f>+data!IN2</f>
        <v>2.7735287770000007E-3</v>
      </c>
      <c r="NQ7">
        <f>+data!NP2</f>
        <v>2.4917963970000007E-3</v>
      </c>
      <c r="NR7">
        <f>+data!NQ2</f>
        <v>2.8182633000000003E-4</v>
      </c>
      <c r="NS7">
        <f>+data!CI2</f>
        <v>2.5357303219E-2</v>
      </c>
      <c r="NT7">
        <f>+data!IO2</f>
        <v>3.6717434839999992E-3</v>
      </c>
      <c r="NU7">
        <f>+data!NR2</f>
        <v>3.6717434839999992E-3</v>
      </c>
      <c r="NV7">
        <f>+data!IP2</f>
        <v>7.176135491000003E-3</v>
      </c>
      <c r="NW7">
        <f>+data!NS2</f>
        <v>7.176135491000003E-3</v>
      </c>
      <c r="NX7">
        <f>+data!IQ2</f>
        <v>1.1964312186000007E-2</v>
      </c>
      <c r="NY7">
        <f>+data!NT2</f>
        <v>1.1964312186000007E-2</v>
      </c>
      <c r="NZ7">
        <f>+data!IR2</f>
        <v>1.1400596040000003E-3</v>
      </c>
      <c r="OA7">
        <f>+data!NU2</f>
        <v>1.1400596040000003E-3</v>
      </c>
      <c r="OB7">
        <f>+data!CJ2</f>
        <v>4.0639269539999995E-3</v>
      </c>
      <c r="OC7">
        <f>+data!IS2</f>
        <v>4.0639269539999995E-3</v>
      </c>
      <c r="OD7">
        <f>+data!NV2</f>
        <v>4.0639269539999995E-3</v>
      </c>
      <c r="OE7">
        <f>+data!CK2</f>
        <v>1.4533492542000004E-2</v>
      </c>
      <c r="OF7">
        <f>+data!IT2</f>
        <v>1.1702331242000003E-2</v>
      </c>
      <c r="OG7">
        <f>+data!NW2</f>
        <v>2.4016062090000006E-3</v>
      </c>
      <c r="OJ7" t="str">
        <f>+K7</f>
        <v>D1</v>
      </c>
      <c r="OK7" s="79">
        <f>+FM7</f>
        <v>0.32085168334699904</v>
      </c>
      <c r="OL7" s="79">
        <f>+FO7</f>
        <v>0.14981025598799991</v>
      </c>
      <c r="OM7" s="79">
        <f>+FT7</f>
        <v>0.1390155078519999</v>
      </c>
      <c r="ON7" s="79">
        <f>+FR7</f>
        <v>6.3917971429999984E-3</v>
      </c>
      <c r="OO7" s="79">
        <f>+FV7</f>
        <v>1.9641154142999995E-2</v>
      </c>
      <c r="OP7" s="79">
        <f>+IT7</f>
        <v>8.2844667538999939E-2</v>
      </c>
      <c r="OS7" t="str">
        <f>+OJ7</f>
        <v>D1</v>
      </c>
      <c r="OT7" s="55">
        <f t="shared" ref="OT7:OT17" si="342">+OK7/$AC7</f>
        <v>4.6963054640453347E-2</v>
      </c>
      <c r="OU7" s="55">
        <f t="shared" ref="OU7:OU17" si="343">+OL7/$AC7</f>
        <v>2.1927724250260027E-2</v>
      </c>
      <c r="OV7" s="55">
        <f t="shared" ref="OV7:OV17" si="344">+OM7/$AC7</f>
        <v>2.0347697175904202E-2</v>
      </c>
      <c r="OW7" s="55">
        <f t="shared" ref="OW7:OW17" si="345">+ON7/$AC7</f>
        <v>9.3556722329164645E-4</v>
      </c>
      <c r="OX7" s="55">
        <f t="shared" ref="OX7:OX17" si="346">+OO7/$AC7</f>
        <v>2.8748753492488189E-3</v>
      </c>
      <c r="OY7" s="55">
        <f t="shared" ref="OY7:OY17" si="347">+OP7/$AC7</f>
        <v>1.2125972373648247E-2</v>
      </c>
      <c r="OZ7" s="85">
        <f>+SUM(OT7:OY7)</f>
        <v>0.1051748910128063</v>
      </c>
      <c r="PA7" s="86">
        <f t="shared" ref="PA7:PA16" si="348">+SUM(OT7:OX7)</f>
        <v>9.3048918639158054E-2</v>
      </c>
    </row>
    <row r="8" spans="7:417">
      <c r="H8">
        <f t="shared" si="341"/>
        <v>1.5979331099523583E-2</v>
      </c>
      <c r="I8">
        <f t="shared" ref="I8:I17" si="349">+FL8/AC8</f>
        <v>0.1083942806017095</v>
      </c>
      <c r="J8">
        <f t="shared" ref="J8:J16" si="350">+AC8/$AC$17</f>
        <v>3.4458518824470458E-2</v>
      </c>
      <c r="K8" t="s">
        <v>388</v>
      </c>
      <c r="AC8">
        <f>+data!S3</f>
        <v>9.4895029362349828</v>
      </c>
      <c r="AD8">
        <f>+data!T3</f>
        <v>3.3591391797989978</v>
      </c>
      <c r="AE8">
        <f>+data!AE3</f>
        <v>3.1936542206339902</v>
      </c>
      <c r="AF8">
        <f>+data!BS3</f>
        <v>0.69762958560800103</v>
      </c>
      <c r="AG8">
        <f>+data!FU3</f>
        <v>4.5041548587000109E-2</v>
      </c>
      <c r="AH8">
        <f>+data!FW3</f>
        <v>0.5093734881450005</v>
      </c>
      <c r="AI8">
        <f>+data!FX3</f>
        <v>3.1715513957999972E-2</v>
      </c>
      <c r="AJ8">
        <f>+data!FY3</f>
        <v>4.1032314782000083E-2</v>
      </c>
      <c r="AK8">
        <f>+data!FZ3</f>
        <v>7.4510133299999983E-4</v>
      </c>
      <c r="AL8">
        <f>+data!GA3</f>
        <v>6.9704748839999942E-2</v>
      </c>
      <c r="AM8">
        <f>+data!BU3</f>
        <v>0.80470844019000054</v>
      </c>
      <c r="AN8">
        <f>+data!GC3</f>
        <v>5.6306433100000018E-2</v>
      </c>
      <c r="AO8">
        <f>+data!GD3</f>
        <v>0.18358588991200012</v>
      </c>
      <c r="AP8">
        <f>+data!GE3</f>
        <v>2.657430237300001E-2</v>
      </c>
      <c r="AQ8">
        <f>+data!GF3</f>
        <v>0.1965440826699992</v>
      </c>
      <c r="AR8">
        <f>+data!GG3</f>
        <v>0.23646131131899961</v>
      </c>
      <c r="AS8">
        <f>+data!GH3</f>
        <v>0.10325896277299985</v>
      </c>
      <c r="AT8">
        <f>+data!GI3</f>
        <v>1.9887412720000002E-3</v>
      </c>
      <c r="AU8">
        <f>+data!BV3</f>
        <v>8.6191230598999705E-2</v>
      </c>
      <c r="AV8">
        <f>+data!GJ3</f>
        <v>7.9288050099999757E-2</v>
      </c>
      <c r="AW8">
        <f>+data!GK3</f>
        <v>2.8781828300000002E-4</v>
      </c>
      <c r="AX8">
        <f>+data!GL3</f>
        <v>1.1818299019999996E-3</v>
      </c>
      <c r="AY8">
        <f>+data!GM3</f>
        <v>5.4325569140000014E-3</v>
      </c>
      <c r="AZ8">
        <f>+data!BW3</f>
        <v>0.59229082494499985</v>
      </c>
      <c r="BA8">
        <f>+data!GN3</f>
        <v>0.1495065482850001</v>
      </c>
      <c r="BB8">
        <f>+data!GO3</f>
        <v>2.9750004677000008E-2</v>
      </c>
      <c r="BC8">
        <f>+data!GP3</f>
        <v>3.9474898909999997E-3</v>
      </c>
      <c r="BD8">
        <f>+data!GQ3</f>
        <v>5.7418275055000058E-2</v>
      </c>
      <c r="BE8">
        <f>+data!GR3</f>
        <v>0.2234340099469988</v>
      </c>
      <c r="BF8">
        <f>+data!GS3</f>
        <v>2.936385271300004E-2</v>
      </c>
      <c r="BG8">
        <f>+data!GT3</f>
        <v>9.8881579630999986E-2</v>
      </c>
      <c r="BH8">
        <f>+data!BX3</f>
        <v>0.14349147953600067</v>
      </c>
      <c r="BI8">
        <f>+data!GU3</f>
        <v>1.2311609435999991E-2</v>
      </c>
      <c r="BJ8">
        <f>+data!GV3</f>
        <v>2.2195673028999958E-2</v>
      </c>
      <c r="BK8">
        <f>+data!GW3</f>
        <v>1.957221446999999E-3</v>
      </c>
      <c r="BL8">
        <f>+data!GX3</f>
        <v>9.2998367485000344E-2</v>
      </c>
      <c r="BM8">
        <f>+data!GY3</f>
        <v>1.4027092935999984E-2</v>
      </c>
      <c r="BN8">
        <f>+data!BY3</f>
        <v>0.17062234879799956</v>
      </c>
      <c r="BO8">
        <f>+data!GZ3</f>
        <v>3.9236642341999979E-2</v>
      </c>
      <c r="BP8">
        <f>+data!HA3</f>
        <v>2.3978891832999977E-2</v>
      </c>
      <c r="BQ8">
        <f>+data!HB3</f>
        <v>4.702718420000003E-2</v>
      </c>
      <c r="BR8">
        <f>+data!HC3</f>
        <v>4.4701475839999966E-3</v>
      </c>
      <c r="BS8">
        <f>+data!HD3</f>
        <v>1.8127747567999997E-2</v>
      </c>
      <c r="BT8">
        <f>+data!HE3</f>
        <v>1.2434222437999999E-2</v>
      </c>
      <c r="BU8">
        <f>+data!HF3</f>
        <v>1.4158101667999988E-2</v>
      </c>
      <c r="BV8">
        <f>+data!HG3</f>
        <v>1.1070431381000032E-2</v>
      </c>
      <c r="BW8">
        <f>+data!HH3</f>
        <v>1.06385839E-4</v>
      </c>
      <c r="BX8">
        <f>+data!BZ3</f>
        <v>0.49559450916600145</v>
      </c>
      <c r="BY8">
        <f>+data!HI3</f>
        <v>2.4447383999E-2</v>
      </c>
      <c r="BZ8">
        <f>+data!HJ3</f>
        <v>2.2074201124000072E-2</v>
      </c>
      <c r="CA8">
        <f>+data!HK3</f>
        <v>0.14140295811999973</v>
      </c>
      <c r="CB8">
        <f>+data!HL3</f>
        <v>7.2336465964999971E-2</v>
      </c>
      <c r="CC8">
        <f>+data!HM3</f>
        <v>4.2100491143999857E-2</v>
      </c>
      <c r="CD8">
        <f>+data!HN3</f>
        <v>0.10876336606800008</v>
      </c>
      <c r="CE8">
        <f>+data!HO3</f>
        <v>8.0099807772000139E-2</v>
      </c>
      <c r="CF8">
        <f>+data!HP3</f>
        <v>4.0438060890000006E-3</v>
      </c>
      <c r="CG8">
        <f>+data!CA3</f>
        <v>0.15016723796100021</v>
      </c>
      <c r="CH8">
        <f>+data!HQ3</f>
        <v>5.1805258796999924E-2</v>
      </c>
      <c r="CI8">
        <f>+data!HR3</f>
        <v>4.2343833837999868E-2</v>
      </c>
      <c r="CJ8">
        <f>+data!HS3</f>
        <v>2.2167081738000059E-2</v>
      </c>
      <c r="CK8">
        <f>+data!HT3</f>
        <v>8.639128054E-3</v>
      </c>
      <c r="CL8">
        <f>+data!HU3</f>
        <v>7.5849627149999939E-3</v>
      </c>
      <c r="CM8">
        <f>+data!HV3</f>
        <v>1.7617556276000014E-2</v>
      </c>
      <c r="CN8">
        <f>+data!CB3</f>
        <v>5.295430721999992E-2</v>
      </c>
      <c r="CO8">
        <f>+data!HW3</f>
        <v>1.6583273143000034E-2</v>
      </c>
      <c r="CP8">
        <f>+data!HX3</f>
        <v>1.4773804673000063E-2</v>
      </c>
      <c r="CQ8">
        <f>+data!HY3</f>
        <v>1.8137984694000017E-2</v>
      </c>
      <c r="CR8">
        <f>+data!HZ3</f>
        <v>3.4436742149999977E-3</v>
      </c>
      <c r="CS8">
        <f>+data!AG3</f>
        <v>0.16548334548900026</v>
      </c>
      <c r="CT8">
        <f>+data!CD3</f>
        <v>8.1483666571999819E-2</v>
      </c>
      <c r="CU8">
        <f>+data!IB3</f>
        <v>6.7567623609000094E-2</v>
      </c>
      <c r="CV8">
        <f>+data!ID3</f>
        <v>9.6507999689999929E-3</v>
      </c>
      <c r="CW8">
        <f>+data!IF3</f>
        <v>4.2611562959999983E-3</v>
      </c>
      <c r="CX8">
        <f>+data!CF3</f>
        <v>8.3999896336000038E-2</v>
      </c>
      <c r="CY8">
        <f>+data!IH3</f>
        <v>1.8652876279999963E-2</v>
      </c>
      <c r="CZ8">
        <f>+data!II3</f>
        <v>5.6311462883000075E-2</v>
      </c>
      <c r="DA8">
        <f>+data!IJ3</f>
        <v>8.4905332379999945E-3</v>
      </c>
      <c r="DB8">
        <f>+data!IK3</f>
        <v>5.4648097300000014E-4</v>
      </c>
      <c r="DC8">
        <f>+data!U3</f>
        <v>0.49943585193599987</v>
      </c>
      <c r="DD8">
        <f>+data!AH3</f>
        <v>0.1621048691749998</v>
      </c>
      <c r="DE8">
        <f>+data!CL3</f>
        <v>4.7847623745999983E-2</v>
      </c>
      <c r="DF8">
        <f>+data!IU3</f>
        <v>4.7847623745999983E-2</v>
      </c>
      <c r="DG8">
        <f>+data!CM3</f>
        <v>6.7055179656999919E-2</v>
      </c>
      <c r="DH8">
        <f>+data!IV3</f>
        <v>6.5904583994999946E-2</v>
      </c>
      <c r="DI8">
        <f>+data!IW3</f>
        <v>1.1502792860000003E-3</v>
      </c>
      <c r="DJ8">
        <f>+data!CN3</f>
        <v>4.7205903977999855E-2</v>
      </c>
      <c r="DK8">
        <f>+data!IX3</f>
        <v>4.7205903977999855E-2</v>
      </c>
      <c r="DL8">
        <f>+data!AI3</f>
        <v>0.33733119806700007</v>
      </c>
      <c r="DM8">
        <f>+data!CO3</f>
        <v>0.33733119806700007</v>
      </c>
      <c r="DN8">
        <f>+data!IY3</f>
        <v>0.33245388720299995</v>
      </c>
      <c r="DO8">
        <f>+data!IZ3</f>
        <v>0</v>
      </c>
      <c r="DP8">
        <f>+data!JA3</f>
        <v>4.8771855439999987E-3</v>
      </c>
      <c r="DQ8">
        <f>+data!AJ3</f>
        <v>0</v>
      </c>
      <c r="DR8">
        <f>+data!CP3</f>
        <v>0</v>
      </c>
      <c r="DS8">
        <f>+data!V3</f>
        <v>0.28751614708900053</v>
      </c>
      <c r="DT8">
        <f>+data!AK3</f>
        <v>0.16759198503999997</v>
      </c>
      <c r="DU8">
        <f>+data!CQ3</f>
        <v>2.9151021400000005E-4</v>
      </c>
      <c r="DV8">
        <f>+data!JB3</f>
        <v>2.9151021400000005E-4</v>
      </c>
      <c r="DW8">
        <f>+data!CR3</f>
        <v>0.16397014450099992</v>
      </c>
      <c r="DX8">
        <f>+data!JC3</f>
        <v>5.9098194737999973E-2</v>
      </c>
      <c r="DY8">
        <f>+data!JD3</f>
        <v>5.9363215344000075E-2</v>
      </c>
      <c r="DZ8">
        <f>+data!JE3</f>
        <v>4.5508647475999989E-2</v>
      </c>
      <c r="EA8">
        <f>+data!CS3</f>
        <v>3.1356876999999997E-3</v>
      </c>
      <c r="EB8">
        <f>+data!JF3</f>
        <v>3.1356876999999997E-3</v>
      </c>
      <c r="EC8">
        <f>+data!CT3</f>
        <v>1.9478670699999998E-4</v>
      </c>
      <c r="ED8">
        <f>+data!JG3</f>
        <v>1.9478670699999998E-4</v>
      </c>
      <c r="EE8">
        <f>+data!AL3</f>
        <v>0.11992493104800002</v>
      </c>
      <c r="EF8">
        <f>+data!CU3</f>
        <v>0.11940758779900001</v>
      </c>
      <c r="EG8">
        <f>+data!JH3</f>
        <v>4.1505159061000031E-2</v>
      </c>
      <c r="EH8">
        <f>+data!JI3</f>
        <v>4.4464735628999913E-2</v>
      </c>
      <c r="EI8">
        <f>+data!JJ3</f>
        <v>3.3437717468999983E-2</v>
      </c>
      <c r="EJ8">
        <f>+data!CV3</f>
        <v>5.1728513000000005E-4</v>
      </c>
      <c r="EK8">
        <f>+data!JK3</f>
        <v>5.1728513000000005E-4</v>
      </c>
      <c r="EL8">
        <f>+data!W3</f>
        <v>3.4835400932590046</v>
      </c>
      <c r="EM8">
        <f>+data!AM3</f>
        <v>3.4117961780999996E-2</v>
      </c>
      <c r="EN8">
        <f>+data!CW3</f>
        <v>3.3386341199999996E-2</v>
      </c>
      <c r="EO8">
        <f>+data!JL3</f>
        <v>3.3386341199999996E-2</v>
      </c>
      <c r="EP8">
        <f>+data!CX3</f>
        <v>7.3162058100000016E-4</v>
      </c>
      <c r="EQ8">
        <f>+data!JM3</f>
        <v>7.3162058100000016E-4</v>
      </c>
      <c r="ER8">
        <f>+data!AN3</f>
        <v>2.1938618013479974</v>
      </c>
      <c r="ES8">
        <f>+data!CY3</f>
        <v>2.0585885904379997</v>
      </c>
      <c r="ET8">
        <f>+data!JN3</f>
        <v>2.0585885904379997</v>
      </c>
      <c r="EU8">
        <f>+data!CZ3</f>
        <v>5.0985678709999982E-2</v>
      </c>
      <c r="EV8">
        <f>+data!JO3</f>
        <v>4.946620870999998E-2</v>
      </c>
      <c r="EW8">
        <f>+data!JP3</f>
        <v>1.51947E-3</v>
      </c>
      <c r="EX8">
        <f>+data!AO3</f>
        <v>4.5170638721000037E-2</v>
      </c>
      <c r="EY8">
        <f>+data!DA3</f>
        <v>3.3243091028000028E-2</v>
      </c>
      <c r="EZ8">
        <f>+data!JQ3</f>
        <v>3.3243091028000028E-2</v>
      </c>
      <c r="FA8">
        <f>+data!DB3</f>
        <v>1.1927631708000005E-2</v>
      </c>
      <c r="FB8">
        <f>+data!JR3</f>
        <v>1.1927631708000005E-2</v>
      </c>
      <c r="FC8">
        <f>+data!AP3</f>
        <v>0.18175158146399942</v>
      </c>
      <c r="FD8">
        <f>+data!DC3</f>
        <v>0.13904024590900002</v>
      </c>
      <c r="FE8">
        <f>+data!JS3</f>
        <v>0.13904024590900002</v>
      </c>
      <c r="FF8">
        <f>+data!DD3</f>
        <v>8.6247776939999948E-3</v>
      </c>
      <c r="FG8">
        <f>+data!JT3</f>
        <v>8.6247776939999948E-3</v>
      </c>
      <c r="FH8">
        <f>+data!DE3</f>
        <v>1.2350875255000006E-2</v>
      </c>
      <c r="FI8">
        <f>+data!JU3</f>
        <v>1.2350875255000006E-2</v>
      </c>
      <c r="FJ8">
        <f>+data!DF3</f>
        <v>2.1733985298000007E-2</v>
      </c>
      <c r="FK8">
        <f>+data!JV3</f>
        <v>2.1733985298000007E-2</v>
      </c>
      <c r="FL8">
        <f>+data!AQ3</f>
        <v>1.0286078440410009</v>
      </c>
      <c r="FM8">
        <f>+data!DG3</f>
        <v>0.48324328299500008</v>
      </c>
      <c r="FN8">
        <f>+data!JW3</f>
        <v>0.48324328299500008</v>
      </c>
      <c r="FO8">
        <f>+data!DH3</f>
        <v>0.22310584660799906</v>
      </c>
      <c r="FP8">
        <f>+data!JX3</f>
        <v>0.11750663332300004</v>
      </c>
      <c r="FQ8">
        <f>+data!JY3</f>
        <v>0.10559899952900018</v>
      </c>
      <c r="FR8">
        <f>+data!DI3</f>
        <v>3.2998403950000002E-3</v>
      </c>
      <c r="FS8">
        <f>+data!JZ3</f>
        <v>3.2998403950000002E-3</v>
      </c>
      <c r="FT8">
        <f>+data!DJ3</f>
        <v>0.27568269503599996</v>
      </c>
      <c r="FU8">
        <f>+data!KA3</f>
        <v>0.27568269503599996</v>
      </c>
      <c r="FV8">
        <f>+data!DK3</f>
        <v>4.3276122998000044E-2</v>
      </c>
      <c r="FW8">
        <f>+data!KB3</f>
        <v>4.3276122998000044E-2</v>
      </c>
      <c r="FX8">
        <f>+data!X3</f>
        <v>0.24872105698599928</v>
      </c>
      <c r="FY8">
        <f>+data!AR3</f>
        <v>2.5472546321000007E-2</v>
      </c>
      <c r="FZ8">
        <f>+data!DL3</f>
        <v>1.9293056964000004E-2</v>
      </c>
      <c r="GA8">
        <f>+data!KC3</f>
        <v>1.9293056964000004E-2</v>
      </c>
      <c r="GB8">
        <f>+data!DM3</f>
        <v>6.1358072999999971E-3</v>
      </c>
      <c r="GC8">
        <f>+data!KD3</f>
        <v>6.1358072999999971E-3</v>
      </c>
      <c r="GD8">
        <f>+data!DN3</f>
        <v>4.3731125999999997E-5</v>
      </c>
      <c r="GE8">
        <f>+data!KE3</f>
        <v>4.3731125999999997E-5</v>
      </c>
      <c r="GF8">
        <f>+data!AS3</f>
        <v>2.053411772700001E-2</v>
      </c>
      <c r="GG8">
        <f>+data!DO3</f>
        <v>2.053411772700001E-2</v>
      </c>
      <c r="GH8">
        <f>+data!KF3</f>
        <v>2.053411772700001E-2</v>
      </c>
      <c r="GI8">
        <f>+data!AT3</f>
        <v>2.0778126569999993E-2</v>
      </c>
      <c r="GJ8">
        <f>+data!DP3</f>
        <v>1.5589802723999997E-2</v>
      </c>
      <c r="GK8">
        <f>+data!KG3</f>
        <v>2.3107183249999998E-3</v>
      </c>
      <c r="GL8">
        <f>+data!KH3</f>
        <v>2.7805146720000003E-3</v>
      </c>
      <c r="GM8">
        <f>+data!KI3</f>
        <v>2.8964187920000003E-3</v>
      </c>
      <c r="GN8">
        <f>+data!KJ3</f>
        <v>4.959138820999999E-3</v>
      </c>
      <c r="GO8">
        <f>+data!KK3</f>
        <v>2.3733105739999999E-3</v>
      </c>
      <c r="GP8">
        <f>+data!KL3</f>
        <v>0</v>
      </c>
      <c r="GQ8">
        <f>+data!KM3</f>
        <v>1.4693859990000003E-3</v>
      </c>
      <c r="GR8">
        <f>+data!DQ3</f>
        <v>2.2681932130000004E-3</v>
      </c>
      <c r="GS8">
        <f>+data!KN3</f>
        <v>1.06852025E-3</v>
      </c>
      <c r="GT8">
        <f>+data!DR3</f>
        <v>2.9200303230000001E-3</v>
      </c>
      <c r="GU8">
        <f>+data!KO3</f>
        <v>2.9200303230000001E-3</v>
      </c>
      <c r="GV8">
        <f>+data!AU3</f>
        <v>1.0615401875999993E-2</v>
      </c>
      <c r="GW8">
        <f>+data!DS3</f>
        <v>1.0615401875999993E-2</v>
      </c>
      <c r="GX8">
        <f>+data!KP3</f>
        <v>3.1522281469999994E-3</v>
      </c>
      <c r="GY8">
        <f>+data!KQ3</f>
        <v>6.3615634900000004E-4</v>
      </c>
      <c r="GZ8">
        <f>+data!KR3</f>
        <v>6.736042933000003E-3</v>
      </c>
      <c r="HA8">
        <f>+data!KS3</f>
        <v>9.0659949999999999E-5</v>
      </c>
      <c r="HB8">
        <f>+data!AV3</f>
        <v>9.1857939180000053E-3</v>
      </c>
      <c r="HC8">
        <f>+data!DT3</f>
        <v>1.8353916300000003E-3</v>
      </c>
      <c r="HD8">
        <f>+data!KT3</f>
        <v>1.8353916300000003E-3</v>
      </c>
      <c r="HE8">
        <f>+data!DU3</f>
        <v>7.350425731000006E-3</v>
      </c>
      <c r="HF8">
        <f>+data!KU3</f>
        <v>7.350425731000006E-3</v>
      </c>
      <c r="HG8">
        <f>+data!AW3</f>
        <v>0.16213115882499948</v>
      </c>
      <c r="HH8">
        <f>+data!DV3</f>
        <v>0.15662691086999936</v>
      </c>
      <c r="HI8">
        <f>+data!KV3</f>
        <v>0.14149006379600024</v>
      </c>
      <c r="HJ8">
        <f>+data!KW3</f>
        <v>1.5130898249999971E-2</v>
      </c>
      <c r="HK8">
        <f>+data!DW3</f>
        <v>5.5040382820000008E-3</v>
      </c>
      <c r="HL8">
        <f>+data!KX3</f>
        <v>8.6161137399999956E-4</v>
      </c>
      <c r="HM8">
        <f>+data!KY3</f>
        <v>4.6424142309999996E-3</v>
      </c>
      <c r="HN8">
        <f>+data!Y3</f>
        <v>0.34812657740799985</v>
      </c>
      <c r="HO8">
        <f>+data!AX3</f>
        <v>0.29869031311999938</v>
      </c>
      <c r="HP8">
        <f>+data!DX3</f>
        <v>0.29315308689399938</v>
      </c>
      <c r="HQ8">
        <f>+data!KZ3</f>
        <v>0.29315308689399938</v>
      </c>
      <c r="HR8">
        <f>+data!DY3</f>
        <v>1.2136215919999998E-3</v>
      </c>
      <c r="HS8">
        <f>+data!LA3</f>
        <v>1.2136215919999998E-3</v>
      </c>
      <c r="HT8">
        <f>+data!DZ3</f>
        <v>4.3238049580000002E-3</v>
      </c>
      <c r="HU8">
        <f>+data!LB3</f>
        <v>4.3238049580000002E-3</v>
      </c>
      <c r="HV8">
        <f>+data!AY3</f>
        <v>4.1803116900000006E-2</v>
      </c>
      <c r="HW8">
        <f>+data!EA3</f>
        <v>1.1457623566E-2</v>
      </c>
      <c r="HX8">
        <f>+data!LC3</f>
        <v>1.1457623566E-2</v>
      </c>
      <c r="HY8">
        <f>+data!EB3</f>
        <v>1.7720941268999986E-2</v>
      </c>
      <c r="HZ8">
        <f>+data!LD3</f>
        <v>1.7720941268999986E-2</v>
      </c>
      <c r="IA8">
        <f>+data!EC3</f>
        <v>1.2624530111999996E-2</v>
      </c>
      <c r="IB8">
        <f>+data!LE3</f>
        <v>7.4436767180000004E-3</v>
      </c>
      <c r="IC8">
        <f>+data!LF3</f>
        <v>4.8176170619999995E-3</v>
      </c>
      <c r="ID8">
        <f>+data!LG3</f>
        <v>3.6324928200000002E-4</v>
      </c>
      <c r="IE8">
        <f>+data!AZ3</f>
        <v>7.6329936219999995E-3</v>
      </c>
      <c r="IF8">
        <f>+data!Z3</f>
        <v>0.321998814302001</v>
      </c>
      <c r="IG8">
        <f>+data!BA3</f>
        <v>1.1777710186999999E-2</v>
      </c>
      <c r="IH8">
        <f>+data!ED3</f>
        <v>1.0577015600000001E-2</v>
      </c>
      <c r="II8">
        <f>+data!LH3</f>
        <v>7.0820991999999989E-3</v>
      </c>
      <c r="IJ8">
        <f>+data!LI3</f>
        <v>3.4949164E-3</v>
      </c>
      <c r="IK8">
        <f>+data!EE3</f>
        <v>3.2143920000000004E-4</v>
      </c>
      <c r="IL8">
        <f>+data!LJ3</f>
        <v>3.2143920000000004E-4</v>
      </c>
      <c r="IM8">
        <f>+data!EF3</f>
        <v>8.2681545800000007E-4</v>
      </c>
      <c r="IN8">
        <f>+data!LK3</f>
        <v>8.2681545800000007E-4</v>
      </c>
      <c r="IO8">
        <f>+data!EG3</f>
        <v>5.2439928999999998E-5</v>
      </c>
      <c r="IP8">
        <f>+data!LL3</f>
        <v>5.2439928999999998E-5</v>
      </c>
      <c r="IQ8">
        <f>+data!BB3</f>
        <v>0.18117304642700011</v>
      </c>
      <c r="IR8">
        <f>+data!EH3</f>
        <v>1.1434043238000006E-2</v>
      </c>
      <c r="IS8">
        <f>+data!LM3</f>
        <v>1.1434043238000006E-2</v>
      </c>
      <c r="IT8">
        <f>+data!EI3</f>
        <v>0.15163590938800001</v>
      </c>
      <c r="IU8">
        <f>+data!LN3</f>
        <v>0.15163590938800001</v>
      </c>
      <c r="IV8">
        <f>+data!EJ3</f>
        <v>1.2057845937000001E-2</v>
      </c>
      <c r="IW8">
        <f>+data!LO3</f>
        <v>1.2057845937000001E-2</v>
      </c>
      <c r="IX8">
        <f>+data!EK3</f>
        <v>6.0448849050000024E-3</v>
      </c>
      <c r="IY8">
        <f>+data!LP3</f>
        <v>6.0448849050000024E-3</v>
      </c>
      <c r="IZ8">
        <f>+data!BC3</f>
        <v>0.129048366803</v>
      </c>
      <c r="JA8">
        <f>+data!EL3</f>
        <v>6.7983840249999971E-3</v>
      </c>
      <c r="JB8">
        <f>+data!LQ3</f>
        <v>6.7983840249999971E-3</v>
      </c>
      <c r="JC8">
        <f>+data!EM3</f>
        <v>0.10570501907800003</v>
      </c>
      <c r="JD8">
        <f>+data!LR3</f>
        <v>0.10570501907800003</v>
      </c>
      <c r="JE8">
        <f>+data!EN3</f>
        <v>4.3754635800000001E-4</v>
      </c>
      <c r="JF8">
        <f>+data!LS3</f>
        <v>4.3754635800000001E-4</v>
      </c>
      <c r="JG8">
        <f>+data!EO3</f>
        <v>3.6121505300000002E-4</v>
      </c>
      <c r="JH8">
        <f>+data!LT3</f>
        <v>3.6121505300000002E-4</v>
      </c>
      <c r="JI8">
        <f>+data!EP3</f>
        <v>1.0058314461000006E-2</v>
      </c>
      <c r="JJ8">
        <f>+data!LU3</f>
        <v>1.0058314461000006E-2</v>
      </c>
      <c r="JK8">
        <f>+data!EQ3</f>
        <v>5.687569523999997E-3</v>
      </c>
      <c r="JL8">
        <f>+data!LV3</f>
        <v>5.687569523999997E-3</v>
      </c>
      <c r="JM8">
        <f>+data!AA3</f>
        <v>0.32886063240100011</v>
      </c>
      <c r="JN8">
        <f>+data!BD3</f>
        <v>6.2721384399999993E-4</v>
      </c>
      <c r="JO8">
        <f>+data!ER3</f>
        <v>5.6564264400000002E-4</v>
      </c>
      <c r="JP8">
        <f>+data!LW3</f>
        <v>5.6564264400000002E-4</v>
      </c>
      <c r="JQ8">
        <f>+data!BE3</f>
        <v>2.3059426819999999E-3</v>
      </c>
      <c r="JR8">
        <f>+data!ES3</f>
        <v>1.9064602820000002E-3</v>
      </c>
      <c r="JS8">
        <f>+data!LX3</f>
        <v>1.9064602820000002E-3</v>
      </c>
      <c r="JT8">
        <f>+data!BF3</f>
        <v>0.32592729988099994</v>
      </c>
      <c r="JU8">
        <f>+data!ET3</f>
        <v>0.30975103968099976</v>
      </c>
      <c r="JV8">
        <f>+data!LY3</f>
        <v>0.30975103968099976</v>
      </c>
      <c r="JW8">
        <f>+data!AB3</f>
        <v>0.2258276462509998</v>
      </c>
      <c r="JX8">
        <f>+data!BG3</f>
        <v>9.1274960569999973E-3</v>
      </c>
      <c r="JY8">
        <f>+data!EU3</f>
        <v>5.0740681350000018E-3</v>
      </c>
      <c r="JZ8">
        <f>+data!LZ3</f>
        <v>4.7174835999999994E-4</v>
      </c>
      <c r="KA8">
        <f>+data!MA3</f>
        <v>4.6023197750000014E-3</v>
      </c>
      <c r="KB8">
        <f>+data!EV3</f>
        <v>2.6766714700000003E-4</v>
      </c>
      <c r="KC8">
        <f>+data!MB3</f>
        <v>2.6766714700000003E-4</v>
      </c>
      <c r="KD8">
        <f>+data!MC3</f>
        <v>0</v>
      </c>
      <c r="KE8">
        <f>+data!EW3</f>
        <v>2.4568129290000007E-3</v>
      </c>
      <c r="KF8">
        <f>+data!MD3</f>
        <v>2.4568129290000007E-3</v>
      </c>
      <c r="KG8">
        <f>+data!EX3</f>
        <v>5.3661515799999996E-4</v>
      </c>
      <c r="KH8">
        <f>+data!ME3</f>
        <v>5.3661515799999996E-4</v>
      </c>
      <c r="KI8">
        <f>+data!EY3</f>
        <v>7.9203366999999996E-4</v>
      </c>
      <c r="KJ8">
        <f>+data!MF3</f>
        <v>7.9203366999999996E-4</v>
      </c>
      <c r="KK8">
        <f>+data!BH3</f>
        <v>9.8046025000000011E-5</v>
      </c>
      <c r="KL8">
        <f>+data!EZ3</f>
        <v>0</v>
      </c>
      <c r="KM8">
        <f>+data!MG3</f>
        <v>0</v>
      </c>
      <c r="KN8">
        <f>+data!FA3</f>
        <v>9.8046025000000011E-5</v>
      </c>
      <c r="KO8">
        <f>+data!MH3</f>
        <v>2.9851337000000001E-5</v>
      </c>
      <c r="KP8">
        <f>+data!MI3</f>
        <v>6.8194688000000007E-5</v>
      </c>
      <c r="KQ8">
        <f>+data!FB3</f>
        <v>0</v>
      </c>
      <c r="KR8">
        <f>+data!MJ3</f>
        <v>0</v>
      </c>
      <c r="KS8">
        <f>+data!BI3</f>
        <v>1.8870948218000016E-2</v>
      </c>
      <c r="KT8">
        <f>+data!FC3</f>
        <v>4.6042684150000021E-3</v>
      </c>
      <c r="KU8">
        <f>+data!MK3</f>
        <v>4.6042684150000021E-3</v>
      </c>
      <c r="KV8">
        <f>+data!FD3</f>
        <v>1.4247476109999998E-3</v>
      </c>
      <c r="KW8">
        <f>+data!ML3</f>
        <v>1.4247476109999998E-3</v>
      </c>
      <c r="KX8">
        <f>+data!FE3</f>
        <v>6.3188583190000045E-3</v>
      </c>
      <c r="KY8">
        <f>+data!MM3</f>
        <v>6.3188583190000045E-3</v>
      </c>
      <c r="KZ8">
        <f>+data!FF3</f>
        <v>5.4983126659999999E-3</v>
      </c>
      <c r="LA8">
        <f>+data!MN3</f>
        <v>5.4983126659999999E-3</v>
      </c>
      <c r="LB8">
        <f>+data!FG3</f>
        <v>1.0251566069999997E-3</v>
      </c>
      <c r="LC8">
        <f>+data!MO3</f>
        <v>1.0251566069999997E-3</v>
      </c>
      <c r="LD8">
        <f>+data!BJ3</f>
        <v>0.13669077510899999</v>
      </c>
      <c r="LE8">
        <f>+data!FH3</f>
        <v>3.5027241250000017E-3</v>
      </c>
      <c r="LF8">
        <f>+data!MP3</f>
        <v>3.5027241250000017E-3</v>
      </c>
      <c r="LG8">
        <f>+data!FI3</f>
        <v>0.13318746418100025</v>
      </c>
      <c r="LH8">
        <f>+data!MQ3</f>
        <v>1.4008246089999995E-3</v>
      </c>
      <c r="LI8">
        <f>+data!MR3</f>
        <v>7.0071820000000004E-5</v>
      </c>
      <c r="LJ8">
        <f>+data!MS3</f>
        <v>0.13070293460500029</v>
      </c>
      <c r="LK8">
        <f>+data!MT3</f>
        <v>1.0135931980000004E-3</v>
      </c>
      <c r="LL8">
        <f>+data!FJ3</f>
        <v>0</v>
      </c>
      <c r="LM8">
        <f>+data!MU3</f>
        <v>0</v>
      </c>
      <c r="LN8">
        <f>+data!BK3</f>
        <v>5.0799312969999962E-2</v>
      </c>
      <c r="LO8">
        <f>+data!FK3</f>
        <v>9.4958198369999997E-3</v>
      </c>
      <c r="LP8">
        <f>+data!MV3</f>
        <v>9.4958198369999997E-3</v>
      </c>
      <c r="LQ8">
        <f>+data!FL3</f>
        <v>1.8619662169000007E-2</v>
      </c>
      <c r="LR8">
        <f>+data!MW3</f>
        <v>1.8619662169000007E-2</v>
      </c>
      <c r="LS8">
        <f>+data!FM3</f>
        <v>1.7492343608000012E-2</v>
      </c>
      <c r="LT8">
        <f>+data!MX3</f>
        <v>1.7492343608000012E-2</v>
      </c>
      <c r="LU8">
        <f>+data!FN3</f>
        <v>5.1896915450000015E-3</v>
      </c>
      <c r="LV8">
        <f>+data!MY3</f>
        <v>5.1896915450000015E-3</v>
      </c>
      <c r="LW8">
        <f>+data!BL3</f>
        <v>1.0239915594000001E-2</v>
      </c>
      <c r="LX8">
        <f>+data!AC3</f>
        <v>3.4737922377000012E-2</v>
      </c>
      <c r="LY8">
        <f>+data!BM3</f>
        <v>2.1200499319999999E-3</v>
      </c>
      <c r="LZ8">
        <f>+data!FO3</f>
        <v>1.3599559319999999E-3</v>
      </c>
      <c r="MA8">
        <f>+data!MZ3</f>
        <v>1.3599559319999999E-3</v>
      </c>
      <c r="MB8">
        <f>+data!BN3</f>
        <v>2.4551925729999996E-3</v>
      </c>
      <c r="MC8">
        <f>+data!FP3</f>
        <v>2.0597326730000002E-3</v>
      </c>
      <c r="MD8">
        <f>+data!NA3</f>
        <v>2.0597326730000002E-3</v>
      </c>
      <c r="ME8">
        <f>+data!BO3</f>
        <v>3.3397864369999987E-3</v>
      </c>
      <c r="MF8">
        <f>+data!FQ3</f>
        <v>2.7947140369999992E-3</v>
      </c>
      <c r="MG8">
        <f>+data!NB3</f>
        <v>2.7947140369999992E-3</v>
      </c>
      <c r="MH8">
        <f>+data!BP3</f>
        <v>2.4629453439999997E-2</v>
      </c>
      <c r="MI8">
        <f>+data!FR3</f>
        <v>2.1872342439999998E-2</v>
      </c>
      <c r="MJ8">
        <f>+data!NC3</f>
        <v>2.1872342439999998E-2</v>
      </c>
      <c r="MK8">
        <f>+data!BQ3</f>
        <v>2.1935644910000005E-3</v>
      </c>
      <c r="ML8">
        <f>+data!FS3</f>
        <v>1.6761635910000001E-3</v>
      </c>
      <c r="MM8">
        <f>+data!ND3</f>
        <v>1.6761635910000001E-3</v>
      </c>
      <c r="MN8">
        <f>+data!AD3</f>
        <v>0.118369378759</v>
      </c>
      <c r="MO8">
        <f>+data!BR3</f>
        <v>8.9546755576999926E-2</v>
      </c>
      <c r="MP8">
        <f>+data!FT3</f>
        <v>7.2825656905999916E-2</v>
      </c>
      <c r="MQ8">
        <f>+data!NE3</f>
        <v>2.5884459123000022E-2</v>
      </c>
      <c r="MR8">
        <f>+data!NF3</f>
        <v>4.6940137243999994E-2</v>
      </c>
      <c r="MS8">
        <f>+data!FV3</f>
        <v>1.6194761122000006E-2</v>
      </c>
      <c r="MT8">
        <f>+data!NG3</f>
        <v>1.6194761122000006E-2</v>
      </c>
      <c r="MU8">
        <f>+data!BT3</f>
        <v>2.8822721264999993E-2</v>
      </c>
      <c r="MV8">
        <f>+data!GB3</f>
        <v>2.8822721264999993E-2</v>
      </c>
      <c r="MW8">
        <f>+data!NH3</f>
        <v>2.8822721264999993E-2</v>
      </c>
      <c r="MX8">
        <f>+data!AF3</f>
        <v>0.23323432630000004</v>
      </c>
      <c r="MY8">
        <f>+data!CC3</f>
        <v>0.16179465006700014</v>
      </c>
      <c r="MZ8">
        <f>+data!IA3</f>
        <v>1.6164277215000012E-2</v>
      </c>
      <c r="NA8">
        <f>+data!NI3</f>
        <v>1.6164277215000012E-2</v>
      </c>
      <c r="NB8">
        <f>+data!IC3</f>
        <v>1.2253203260000004E-3</v>
      </c>
      <c r="NC8">
        <f>+data!NJ3</f>
        <v>1.2253203260000004E-3</v>
      </c>
      <c r="ND8">
        <f>+data!IE3</f>
        <v>0.14440391559400056</v>
      </c>
      <c r="NE8">
        <f>+data!NK3</f>
        <v>0.14440391559400056</v>
      </c>
      <c r="NF8">
        <f>+data!CE3</f>
        <v>0</v>
      </c>
      <c r="NG8">
        <f>+data!IG3</f>
        <v>0</v>
      </c>
      <c r="NH8">
        <f>+data!NL3</f>
        <v>0</v>
      </c>
      <c r="NI8">
        <f>+data!CG3</f>
        <v>1.0680664186000012E-2</v>
      </c>
      <c r="NJ8">
        <f>+data!IL3</f>
        <v>4.4903731159999993E-3</v>
      </c>
      <c r="NK8">
        <f>+data!NM3</f>
        <v>4.4903731159999993E-3</v>
      </c>
      <c r="NL8">
        <f>+data!IM3</f>
        <v>6.1904035520000036E-3</v>
      </c>
      <c r="NM8">
        <f>+data!NN3</f>
        <v>4.2811067620000002E-3</v>
      </c>
      <c r="NN8">
        <f>+data!NO3</f>
        <v>1.9094867330000001E-3</v>
      </c>
      <c r="NO8">
        <f>+data!CH3</f>
        <v>5.5503712810000003E-3</v>
      </c>
      <c r="NP8">
        <f>+data!IN3</f>
        <v>5.5503712810000003E-3</v>
      </c>
      <c r="NQ8">
        <f>+data!NP3</f>
        <v>3.5706215509999991E-3</v>
      </c>
      <c r="NR8">
        <f>+data!NQ3</f>
        <v>1.97974973E-3</v>
      </c>
      <c r="NS8">
        <f>+data!CI3</f>
        <v>2.3628657313000005E-2</v>
      </c>
      <c r="NT8">
        <f>+data!IO3</f>
        <v>4.1245449340000006E-3</v>
      </c>
      <c r="NU8">
        <f>+data!NR3</f>
        <v>4.1245449340000006E-3</v>
      </c>
      <c r="NV8">
        <f>+data!IP3</f>
        <v>3.301080877E-3</v>
      </c>
      <c r="NW8">
        <f>+data!NS3</f>
        <v>3.301080877E-3</v>
      </c>
      <c r="NX8">
        <f>+data!IQ3</f>
        <v>1.3372368295000003E-2</v>
      </c>
      <c r="NY8">
        <f>+data!NT3</f>
        <v>1.3372368295000003E-2</v>
      </c>
      <c r="NZ8">
        <f>+data!IR3</f>
        <v>1.4623754320000004E-3</v>
      </c>
      <c r="OA8">
        <f>+data!NU3</f>
        <v>1.4623754320000004E-3</v>
      </c>
      <c r="OB8">
        <f>+data!CJ3</f>
        <v>6.234752740999998E-3</v>
      </c>
      <c r="OC8">
        <f>+data!IS3</f>
        <v>6.234752740999998E-3</v>
      </c>
      <c r="OD8">
        <f>+data!NV3</f>
        <v>6.234752740999998E-3</v>
      </c>
      <c r="OE8">
        <f>+data!CK3</f>
        <v>2.5343795873000015E-2</v>
      </c>
      <c r="OF8">
        <f>+data!IT3</f>
        <v>2.185483777300002E-2</v>
      </c>
      <c r="OG8">
        <f>+data!NW3</f>
        <v>1.6437345670000001E-3</v>
      </c>
      <c r="OJ8" t="str">
        <f t="shared" ref="OJ8:OJ17" si="351">+K8</f>
        <v>D2</v>
      </c>
      <c r="OK8" s="79">
        <f t="shared" ref="OK8:OK17" si="352">+FM8</f>
        <v>0.48324328299500008</v>
      </c>
      <c r="OL8" s="79">
        <f t="shared" ref="OL8:OL17" si="353">+FO8</f>
        <v>0.22310584660799906</v>
      </c>
      <c r="OM8" s="79">
        <f t="shared" ref="OM8:OM17" si="354">+FT8</f>
        <v>0.27568269503599996</v>
      </c>
      <c r="ON8" s="79">
        <f t="shared" ref="ON8:ON17" si="355">+FR8</f>
        <v>3.2998403950000002E-3</v>
      </c>
      <c r="OO8" s="79">
        <f t="shared" ref="OO8:OO17" si="356">+FV8</f>
        <v>4.3276122998000044E-2</v>
      </c>
      <c r="OP8" s="79">
        <f t="shared" ref="OP8:OP17" si="357">+IT8</f>
        <v>0.15163590938800001</v>
      </c>
      <c r="OS8" t="str">
        <f t="shared" ref="OS8:OS17" si="358">+OJ8</f>
        <v>D2</v>
      </c>
      <c r="OT8" s="55">
        <f t="shared" si="342"/>
        <v>5.0923982661912719E-2</v>
      </c>
      <c r="OU8" s="55">
        <f t="shared" si="343"/>
        <v>2.351080431790431E-2</v>
      </c>
      <c r="OV8" s="55">
        <f t="shared" si="344"/>
        <v>2.9051331443644478E-2</v>
      </c>
      <c r="OW8" s="55">
        <f t="shared" si="345"/>
        <v>3.4773585267567573E-4</v>
      </c>
      <c r="OX8" s="55">
        <f t="shared" si="346"/>
        <v>4.5604204233662534E-3</v>
      </c>
      <c r="OY8" s="55">
        <f t="shared" si="347"/>
        <v>1.5979331099523583E-2</v>
      </c>
      <c r="OZ8" s="85">
        <f t="shared" ref="OZ8:OZ17" si="359">+SUM(OT8:OY8)</f>
        <v>0.12437360579902704</v>
      </c>
      <c r="PA8" s="86">
        <f t="shared" si="348"/>
        <v>0.10839427469950345</v>
      </c>
    </row>
    <row r="9" spans="7:417">
      <c r="H9">
        <f t="shared" si="341"/>
        <v>2.126445479558349E-2</v>
      </c>
      <c r="I9">
        <f t="shared" si="349"/>
        <v>0.11424358293356408</v>
      </c>
      <c r="J9">
        <f t="shared" si="350"/>
        <v>4.2297551115568544E-2</v>
      </c>
      <c r="K9" t="s">
        <v>389</v>
      </c>
      <c r="AC9">
        <f>+data!S4</f>
        <v>11.648287541068017</v>
      </c>
      <c r="AD9">
        <f>+data!T4</f>
        <v>3.6343199406619968</v>
      </c>
      <c r="AE9">
        <f>+data!AE4</f>
        <v>3.4265363801040039</v>
      </c>
      <c r="AF9">
        <f>+data!BS4</f>
        <v>0.68493159623400068</v>
      </c>
      <c r="AG9">
        <f>+data!FU4</f>
        <v>4.2233851284000097E-2</v>
      </c>
      <c r="AH9">
        <f>+data!FW4</f>
        <v>0.4951255938359993</v>
      </c>
      <c r="AI9">
        <f>+data!FX4</f>
        <v>3.5588814646000069E-2</v>
      </c>
      <c r="AJ9">
        <f>+data!FY4</f>
        <v>4.6210111722000069E-2</v>
      </c>
      <c r="AK9">
        <f>+data!FZ4</f>
        <v>2.9784224399999993E-4</v>
      </c>
      <c r="AL9">
        <f>+data!GA4</f>
        <v>6.5463227683999717E-2</v>
      </c>
      <c r="AM9">
        <f>+data!BU4</f>
        <v>0.91058036799499764</v>
      </c>
      <c r="AN9">
        <f>+data!GC4</f>
        <v>7.0928825060000145E-2</v>
      </c>
      <c r="AO9">
        <f>+data!GD4</f>
        <v>0.21914474145699961</v>
      </c>
      <c r="AP9">
        <f>+data!GE4</f>
        <v>2.5152499522999978E-2</v>
      </c>
      <c r="AQ9">
        <f>+data!GF4</f>
        <v>0.21690336281300029</v>
      </c>
      <c r="AR9">
        <f>+data!GG4</f>
        <v>0.27107675294399991</v>
      </c>
      <c r="AS9">
        <f>+data!GH4</f>
        <v>0.10504001996500009</v>
      </c>
      <c r="AT9">
        <f>+data!GI4</f>
        <v>2.3477393590000009E-3</v>
      </c>
      <c r="AU9">
        <f>+data!BV4</f>
        <v>9.1223043396999923E-2</v>
      </c>
      <c r="AV9">
        <f>+data!GJ4</f>
        <v>8.1602021837000022E-2</v>
      </c>
      <c r="AW9">
        <f>+data!GK4</f>
        <v>3.7028146300000002E-4</v>
      </c>
      <c r="AX9">
        <f>+data!GL4</f>
        <v>1.262414833E-3</v>
      </c>
      <c r="AY9">
        <f>+data!GM4</f>
        <v>7.9868016389999952E-3</v>
      </c>
      <c r="AZ9">
        <f>+data!BW4</f>
        <v>0.6381979555300008</v>
      </c>
      <c r="BA9">
        <f>+data!GN4</f>
        <v>0.15044332784400005</v>
      </c>
      <c r="BB9">
        <f>+data!GO4</f>
        <v>4.111590549100004E-2</v>
      </c>
      <c r="BC9">
        <f>+data!GP4</f>
        <v>4.7057324550000019E-3</v>
      </c>
      <c r="BD9">
        <f>+data!GQ4</f>
        <v>6.6692647363000235E-2</v>
      </c>
      <c r="BE9">
        <f>+data!GR4</f>
        <v>0.23795390371299996</v>
      </c>
      <c r="BF9">
        <f>+data!GS4</f>
        <v>3.659937736499997E-2</v>
      </c>
      <c r="BG9">
        <f>+data!GT4</f>
        <v>0.10069642494599988</v>
      </c>
      <c r="BH9">
        <f>+data!BX4</f>
        <v>0.15379406595900078</v>
      </c>
      <c r="BI9">
        <f>+data!GU4</f>
        <v>1.6651791201000046E-2</v>
      </c>
      <c r="BJ9">
        <f>+data!GV4</f>
        <v>2.4598126300999983E-2</v>
      </c>
      <c r="BK9">
        <f>+data!GW4</f>
        <v>5.6869960449999974E-3</v>
      </c>
      <c r="BL9">
        <f>+data!GX4</f>
        <v>9.215877742999963E-2</v>
      </c>
      <c r="BM9">
        <f>+data!GY4</f>
        <v>1.4696626436999958E-2</v>
      </c>
      <c r="BN9">
        <f>+data!BY4</f>
        <v>0.20338978578299949</v>
      </c>
      <c r="BO9">
        <f>+data!GZ4</f>
        <v>4.6571257124000197E-2</v>
      </c>
      <c r="BP9">
        <f>+data!HA4</f>
        <v>3.0763623884000033E-2</v>
      </c>
      <c r="BQ9">
        <f>+data!HB4</f>
        <v>5.0966684632000055E-2</v>
      </c>
      <c r="BR9">
        <f>+data!HC4</f>
        <v>4.6125677590000023E-3</v>
      </c>
      <c r="BS9">
        <f>+data!HD4</f>
        <v>2.1953146156999996E-2</v>
      </c>
      <c r="BT9">
        <f>+data!HE4</f>
        <v>1.6780906237000008E-2</v>
      </c>
      <c r="BU9">
        <f>+data!HF4</f>
        <v>1.7878832088000014E-2</v>
      </c>
      <c r="BV9">
        <f>+data!HG4</f>
        <v>1.3481499732000007E-2</v>
      </c>
      <c r="BW9">
        <f>+data!HH4</f>
        <v>3.7261064300000003E-4</v>
      </c>
      <c r="BX9">
        <f>+data!BZ4</f>
        <v>0.51401801951299741</v>
      </c>
      <c r="BY9">
        <f>+data!HI4</f>
        <v>2.5686669706000011E-2</v>
      </c>
      <c r="BZ9">
        <f>+data!HJ4</f>
        <v>2.5148640022999963E-2</v>
      </c>
      <c r="CA9">
        <f>+data!HK4</f>
        <v>0.15704657026199939</v>
      </c>
      <c r="CB9">
        <f>+data!HL4</f>
        <v>7.878807147799996E-2</v>
      </c>
      <c r="CC9">
        <f>+data!HM4</f>
        <v>3.7353797522999888E-2</v>
      </c>
      <c r="CD9">
        <f>+data!HN4</f>
        <v>9.8201340343999979E-2</v>
      </c>
      <c r="CE9">
        <f>+data!HO4</f>
        <v>8.0593929548000001E-2</v>
      </c>
      <c r="CF9">
        <f>+data!HP4</f>
        <v>1.0249247966999981E-2</v>
      </c>
      <c r="CG9">
        <f>+data!CA4</f>
        <v>0.16523928043799924</v>
      </c>
      <c r="CH9">
        <f>+data!HQ4</f>
        <v>5.3140439717999928E-2</v>
      </c>
      <c r="CI9">
        <f>+data!HR4</f>
        <v>4.3405326295000012E-2</v>
      </c>
      <c r="CJ9">
        <f>+data!HS4</f>
        <v>2.9719710328999959E-2</v>
      </c>
      <c r="CK9">
        <f>+data!HT4</f>
        <v>1.0245827192999992E-2</v>
      </c>
      <c r="CL9">
        <f>+data!HU4</f>
        <v>1.073602892700003E-2</v>
      </c>
      <c r="CM9">
        <f>+data!HV4</f>
        <v>1.7982320858000007E-2</v>
      </c>
      <c r="CN9">
        <f>+data!CB4</f>
        <v>6.5157822576999966E-2</v>
      </c>
      <c r="CO9">
        <f>+data!HW4</f>
        <v>2.088845220900002E-2</v>
      </c>
      <c r="CP9">
        <f>+data!HX4</f>
        <v>1.7734617911999987E-2</v>
      </c>
      <c r="CQ9">
        <f>+data!HY4</f>
        <v>2.1072048875999994E-2</v>
      </c>
      <c r="CR9">
        <f>+data!HZ4</f>
        <v>5.4501264080000058E-3</v>
      </c>
      <c r="CS9">
        <f>+data!AG4</f>
        <v>0.20778379618699977</v>
      </c>
      <c r="CT9">
        <f>+data!CD4</f>
        <v>9.5800853389999843E-2</v>
      </c>
      <c r="CU9">
        <f>+data!IB4</f>
        <v>7.858440877999999E-2</v>
      </c>
      <c r="CV9">
        <f>+data!ID4</f>
        <v>1.1796987297000015E-2</v>
      </c>
      <c r="CW9">
        <f>+data!IF4</f>
        <v>5.4143882959999936E-3</v>
      </c>
      <c r="CX9">
        <f>+data!CF4</f>
        <v>0.11198092012599997</v>
      </c>
      <c r="CY9">
        <f>+data!IH4</f>
        <v>3.0537786039999983E-2</v>
      </c>
      <c r="CZ9">
        <f>+data!II4</f>
        <v>6.7321424867000157E-2</v>
      </c>
      <c r="DA9">
        <f>+data!IJ4</f>
        <v>1.362686510199999E-2</v>
      </c>
      <c r="DB9">
        <f>+data!IK4</f>
        <v>4.931611380000002E-4</v>
      </c>
      <c r="DC9">
        <f>+data!U4</f>
        <v>0.5679769998199995</v>
      </c>
      <c r="DD9">
        <f>+data!AH4</f>
        <v>0.16932512549600001</v>
      </c>
      <c r="DE9">
        <f>+data!CL4</f>
        <v>4.8212372523999868E-2</v>
      </c>
      <c r="DF9">
        <f>+data!IU4</f>
        <v>4.8212372523999868E-2</v>
      </c>
      <c r="DG9">
        <f>+data!CM4</f>
        <v>6.384502474099997E-2</v>
      </c>
      <c r="DH9">
        <f>+data!IV4</f>
        <v>6.2228294108999931E-2</v>
      </c>
      <c r="DI9">
        <f>+data!IW4</f>
        <v>1.6165079620000006E-3</v>
      </c>
      <c r="DJ9">
        <f>+data!CN4</f>
        <v>5.7271683092000043E-2</v>
      </c>
      <c r="DK9">
        <f>+data!IX4</f>
        <v>5.7271683092000043E-2</v>
      </c>
      <c r="DL9">
        <f>+data!AI4</f>
        <v>0.39865153732299974</v>
      </c>
      <c r="DM9">
        <f>+data!CO4</f>
        <v>0.39865153732299974</v>
      </c>
      <c r="DN9">
        <f>+data!IY4</f>
        <v>0.39037311127399982</v>
      </c>
      <c r="DO9">
        <f>+data!IZ4</f>
        <v>7.6497112999999992E-5</v>
      </c>
      <c r="DP9">
        <f>+data!JA4</f>
        <v>8.201793805000003E-3</v>
      </c>
      <c r="DQ9">
        <f>+data!AJ4</f>
        <v>0</v>
      </c>
      <c r="DR9">
        <f>+data!CP4</f>
        <v>0</v>
      </c>
      <c r="DS9">
        <f>+data!V4</f>
        <v>0.37571854271100114</v>
      </c>
      <c r="DT9">
        <f>+data!AK4</f>
        <v>0.22151546344300052</v>
      </c>
      <c r="DU9">
        <f>+data!CQ4</f>
        <v>7.1983673500000006E-4</v>
      </c>
      <c r="DV9">
        <f>+data!JB4</f>
        <v>7.1983673500000006E-4</v>
      </c>
      <c r="DW9">
        <f>+data!CR4</f>
        <v>0.21465065262600039</v>
      </c>
      <c r="DX9">
        <f>+data!JC4</f>
        <v>7.4951334511999965E-2</v>
      </c>
      <c r="DY9">
        <f>+data!JD4</f>
        <v>8.6074322454999824E-2</v>
      </c>
      <c r="DZ9">
        <f>+data!JE4</f>
        <v>5.3624365155999949E-2</v>
      </c>
      <c r="EA9">
        <f>+data!CS4</f>
        <v>4.3278370790000003E-3</v>
      </c>
      <c r="EB9">
        <f>+data!JF4</f>
        <v>4.3278370790000003E-3</v>
      </c>
      <c r="EC9">
        <f>+data!CT4</f>
        <v>1.8164736569999998E-3</v>
      </c>
      <c r="ED9">
        <f>+data!JG4</f>
        <v>1.8164736569999998E-3</v>
      </c>
      <c r="EE9">
        <f>+data!AL4</f>
        <v>0.15420519291599974</v>
      </c>
      <c r="EF9">
        <f>+data!CU4</f>
        <v>0.15360784081299969</v>
      </c>
      <c r="EG9">
        <f>+data!JH4</f>
        <v>5.6996057582999984E-2</v>
      </c>
      <c r="EH9">
        <f>+data!JI4</f>
        <v>6.3946558148999952E-2</v>
      </c>
      <c r="EI9">
        <f>+data!JJ4</f>
        <v>3.2666685847999984E-2</v>
      </c>
      <c r="EJ9">
        <f>+data!CV4</f>
        <v>5.9728767199999976E-4</v>
      </c>
      <c r="EK9">
        <f>+data!JK4</f>
        <v>5.9728767199999976E-4</v>
      </c>
      <c r="EL9">
        <f>+data!W4</f>
        <v>4.4792867272269801</v>
      </c>
      <c r="EM9">
        <f>+data!AM4</f>
        <v>8.365087474699999E-2</v>
      </c>
      <c r="EN9">
        <f>+data!CW4</f>
        <v>8.2970219251999988E-2</v>
      </c>
      <c r="EO9">
        <f>+data!JL4</f>
        <v>8.2970219251999988E-2</v>
      </c>
      <c r="EP9">
        <f>+data!CX4</f>
        <v>6.8065549500000004E-4</v>
      </c>
      <c r="EQ9">
        <f>+data!JM4</f>
        <v>6.8065549500000004E-4</v>
      </c>
      <c r="ER9">
        <f>+data!AN4</f>
        <v>2.7032294960859842</v>
      </c>
      <c r="ES9">
        <f>+data!CY4</f>
        <v>2.3855241263760023</v>
      </c>
      <c r="ET9">
        <f>+data!JN4</f>
        <v>2.3855241263760023</v>
      </c>
      <c r="EU9">
        <f>+data!CZ4</f>
        <v>8.1208946909999996E-2</v>
      </c>
      <c r="EV9">
        <f>+data!JO4</f>
        <v>8.1208946909999996E-2</v>
      </c>
      <c r="EW9">
        <f>+data!JP4</f>
        <v>0</v>
      </c>
      <c r="EX9">
        <f>+data!AO4</f>
        <v>7.0684830168000076E-2</v>
      </c>
      <c r="EY9">
        <f>+data!DA4</f>
        <v>5.4522034805999993E-2</v>
      </c>
      <c r="EZ9">
        <f>+data!JQ4</f>
        <v>5.4522034805999993E-2</v>
      </c>
      <c r="FA9">
        <f>+data!DB4</f>
        <v>1.6162567964999999E-2</v>
      </c>
      <c r="FB9">
        <f>+data!JR4</f>
        <v>1.6162567964999999E-2</v>
      </c>
      <c r="FC9">
        <f>+data!AP4</f>
        <v>0.28874068180699941</v>
      </c>
      <c r="FD9">
        <f>+data!DC4</f>
        <v>0.19912743047799994</v>
      </c>
      <c r="FE9">
        <f>+data!JS4</f>
        <v>0.19912743047799994</v>
      </c>
      <c r="FF9">
        <f>+data!DD4</f>
        <v>1.9890134489000021E-2</v>
      </c>
      <c r="FG9">
        <f>+data!JT4</f>
        <v>1.9890134489000021E-2</v>
      </c>
      <c r="FH9">
        <f>+data!DE4</f>
        <v>2.6882622990000014E-2</v>
      </c>
      <c r="FI9">
        <f>+data!JU4</f>
        <v>2.6882622990000014E-2</v>
      </c>
      <c r="FJ9">
        <f>+data!DF4</f>
        <v>4.2840640921999976E-2</v>
      </c>
      <c r="FK9">
        <f>+data!JV4</f>
        <v>4.2840640921999976E-2</v>
      </c>
      <c r="FL9">
        <f>+data!AQ4</f>
        <v>1.3307421037320053</v>
      </c>
      <c r="FM9">
        <f>+data!DG4</f>
        <v>0.58626356086799991</v>
      </c>
      <c r="FN9">
        <f>+data!JW4</f>
        <v>0.58626356086799991</v>
      </c>
      <c r="FO9">
        <f>+data!DH4</f>
        <v>0.31645347398100027</v>
      </c>
      <c r="FP9">
        <f>+data!JX4</f>
        <v>0.21379875978599969</v>
      </c>
      <c r="FQ9">
        <f>+data!JY4</f>
        <v>0.10265504850600024</v>
      </c>
      <c r="FR9">
        <f>+data!DI4</f>
        <v>4.1525189070000003E-3</v>
      </c>
      <c r="FS9">
        <f>+data!JZ4</f>
        <v>4.1525189070000003E-3</v>
      </c>
      <c r="FT9">
        <f>+data!DJ4</f>
        <v>0.33463793329599917</v>
      </c>
      <c r="FU9">
        <f>+data!KA4</f>
        <v>0.33463793329599917</v>
      </c>
      <c r="FV9">
        <f>+data!DK4</f>
        <v>8.9234911613000012E-2</v>
      </c>
      <c r="FW9">
        <f>+data!KB4</f>
        <v>8.9234911613000012E-2</v>
      </c>
      <c r="FX9">
        <f>+data!X4</f>
        <v>0.33222771410999924</v>
      </c>
      <c r="FY9">
        <f>+data!AR4</f>
        <v>3.6876519070000016E-2</v>
      </c>
      <c r="FZ9">
        <f>+data!DL4</f>
        <v>2.6283306960999998E-2</v>
      </c>
      <c r="GA9">
        <f>+data!KC4</f>
        <v>2.6283306960999998E-2</v>
      </c>
      <c r="GB9">
        <f>+data!DM4</f>
        <v>1.0254792181E-2</v>
      </c>
      <c r="GC9">
        <f>+data!KD4</f>
        <v>1.0254792181E-2</v>
      </c>
      <c r="GD9">
        <f>+data!DN4</f>
        <v>3.3846521799999998E-4</v>
      </c>
      <c r="GE9">
        <f>+data!KE4</f>
        <v>3.3846521799999998E-4</v>
      </c>
      <c r="GF9">
        <f>+data!AS4</f>
        <v>2.3250194725999991E-2</v>
      </c>
      <c r="GG9">
        <f>+data!DO4</f>
        <v>2.3250194725999991E-2</v>
      </c>
      <c r="GH9">
        <f>+data!KF4</f>
        <v>2.3250194725999991E-2</v>
      </c>
      <c r="GI9">
        <f>+data!AT4</f>
        <v>4.0171372237999999E-2</v>
      </c>
      <c r="GJ9">
        <f>+data!DP4</f>
        <v>3.1680552390000005E-2</v>
      </c>
      <c r="GK9">
        <f>+data!KG4</f>
        <v>1.1529504865999999E-2</v>
      </c>
      <c r="GL9">
        <f>+data!KH4</f>
        <v>3.1596111809999998E-3</v>
      </c>
      <c r="GM9">
        <f>+data!KI4</f>
        <v>6.9637745680000002E-3</v>
      </c>
      <c r="GN9">
        <f>+data!KJ4</f>
        <v>6.2441602949999979E-3</v>
      </c>
      <c r="GO9">
        <f>+data!KK4</f>
        <v>3.4229387769999999E-3</v>
      </c>
      <c r="GP9">
        <f>+data!KL4</f>
        <v>7.3435969999999996E-6</v>
      </c>
      <c r="GQ9">
        <f>+data!KM4</f>
        <v>1.686763321E-3</v>
      </c>
      <c r="GR9">
        <f>+data!DQ4</f>
        <v>4.0640394780000026E-3</v>
      </c>
      <c r="GS9">
        <f>+data!KN4</f>
        <v>2.7305172630000007E-3</v>
      </c>
      <c r="GT9">
        <f>+data!DR4</f>
        <v>4.4266471280000009E-3</v>
      </c>
      <c r="GU9">
        <f>+data!KO4</f>
        <v>4.4266471280000009E-3</v>
      </c>
      <c r="GV9">
        <f>+data!AU4</f>
        <v>1.5229396204000004E-2</v>
      </c>
      <c r="GW9">
        <f>+data!DS4</f>
        <v>1.5229396204000004E-2</v>
      </c>
      <c r="GX9">
        <f>+data!KP4</f>
        <v>5.1089021760000021E-3</v>
      </c>
      <c r="GY9">
        <f>+data!KQ4</f>
        <v>1.0301541230000003E-3</v>
      </c>
      <c r="GZ9">
        <f>+data!KR4</f>
        <v>9.080313508000001E-3</v>
      </c>
      <c r="HA9">
        <f>+data!KS4</f>
        <v>1.0392639999999999E-5</v>
      </c>
      <c r="HB9">
        <f>+data!AV4</f>
        <v>1.2238141999000005E-2</v>
      </c>
      <c r="HC9">
        <f>+data!DT4</f>
        <v>2.7295031189999994E-3</v>
      </c>
      <c r="HD9">
        <f>+data!KT4</f>
        <v>2.7295031189999994E-3</v>
      </c>
      <c r="HE9">
        <f>+data!DU4</f>
        <v>9.5086548590000118E-3</v>
      </c>
      <c r="HF9">
        <f>+data!KU4</f>
        <v>9.5086548590000118E-3</v>
      </c>
      <c r="HG9">
        <f>+data!AW4</f>
        <v>0.20446002352299916</v>
      </c>
      <c r="HH9">
        <f>+data!DV4</f>
        <v>0.19696494915099919</v>
      </c>
      <c r="HI9">
        <f>+data!KV4</f>
        <v>0.17826269700999978</v>
      </c>
      <c r="HJ9">
        <f>+data!KW4</f>
        <v>1.8700424920999967E-2</v>
      </c>
      <c r="HK9">
        <f>+data!DW4</f>
        <v>7.4949599670000007E-3</v>
      </c>
      <c r="HL9">
        <f>+data!KX4</f>
        <v>2.2583166040000004E-3</v>
      </c>
      <c r="HM9">
        <f>+data!KY4</f>
        <v>5.2366293960000015E-3</v>
      </c>
      <c r="HN9">
        <f>+data!Y4</f>
        <v>0.43672632512300019</v>
      </c>
      <c r="HO9">
        <f>+data!AX4</f>
        <v>0.37469870648100029</v>
      </c>
      <c r="HP9">
        <f>+data!DX4</f>
        <v>0.36552559835700027</v>
      </c>
      <c r="HQ9">
        <f>+data!KZ4</f>
        <v>0.36552559835700027</v>
      </c>
      <c r="HR9">
        <f>+data!DY4</f>
        <v>2.992647798E-3</v>
      </c>
      <c r="HS9">
        <f>+data!LA4</f>
        <v>2.992647798E-3</v>
      </c>
      <c r="HT9">
        <f>+data!DZ4</f>
        <v>6.1805641600000015E-3</v>
      </c>
      <c r="HU9">
        <f>+data!LB4</f>
        <v>6.1805641600000015E-3</v>
      </c>
      <c r="HV9">
        <f>+data!AY4</f>
        <v>4.977085901599998E-2</v>
      </c>
      <c r="HW9">
        <f>+data!EA4</f>
        <v>1.6291306450000008E-2</v>
      </c>
      <c r="HX9">
        <f>+data!LC4</f>
        <v>1.6291306450000008E-2</v>
      </c>
      <c r="HY9">
        <f>+data!EB4</f>
        <v>2.0849993016999989E-2</v>
      </c>
      <c r="HZ9">
        <f>+data!LD4</f>
        <v>2.0849993016999989E-2</v>
      </c>
      <c r="IA9">
        <f>+data!EC4</f>
        <v>1.2629357136999997E-2</v>
      </c>
      <c r="IB9">
        <f>+data!LE4</f>
        <v>1.0583204565999994E-2</v>
      </c>
      <c r="IC9">
        <f>+data!LF4</f>
        <v>1.6378076040000002E-3</v>
      </c>
      <c r="ID9">
        <f>+data!LG4</f>
        <v>4.082176209999999E-4</v>
      </c>
      <c r="IE9">
        <f>+data!AZ4</f>
        <v>1.2254157029000004E-2</v>
      </c>
      <c r="IF9">
        <f>+data!Z4</f>
        <v>0.49545750736600069</v>
      </c>
      <c r="IG9">
        <f>+data!BA4</f>
        <v>3.6207937649000002E-2</v>
      </c>
      <c r="IH9">
        <f>+data!ED4</f>
        <v>3.2569734524999998E-2</v>
      </c>
      <c r="II9">
        <f>+data!LH4</f>
        <v>1.81794526E-2</v>
      </c>
      <c r="IJ9">
        <f>+data!LI4</f>
        <v>1.4390281925000002E-2</v>
      </c>
      <c r="IK9">
        <f>+data!EE4</f>
        <v>1.4627605090000004E-3</v>
      </c>
      <c r="IL9">
        <f>+data!LJ4</f>
        <v>1.4627605090000004E-3</v>
      </c>
      <c r="IM9">
        <f>+data!EF4</f>
        <v>1.2767261210000001E-3</v>
      </c>
      <c r="IN9">
        <f>+data!LK4</f>
        <v>1.2767261210000001E-3</v>
      </c>
      <c r="IO9">
        <f>+data!EG4</f>
        <v>8.9868349399999992E-4</v>
      </c>
      <c r="IP9">
        <f>+data!LL4</f>
        <v>8.9868349399999992E-4</v>
      </c>
      <c r="IQ9">
        <f>+data!BB4</f>
        <v>0.30243549957699994</v>
      </c>
      <c r="IR9">
        <f>+data!EH4</f>
        <v>1.9270832369000002E-2</v>
      </c>
      <c r="IS9">
        <f>+data!LM4</f>
        <v>1.9270832369000002E-2</v>
      </c>
      <c r="IT9">
        <f>+data!EI4</f>
        <v>0.24769448386299919</v>
      </c>
      <c r="IU9">
        <f>+data!LN4</f>
        <v>0.24769448386299919</v>
      </c>
      <c r="IV9">
        <f>+data!EJ4</f>
        <v>1.8168213674999999E-2</v>
      </c>
      <c r="IW9">
        <f>+data!LO4</f>
        <v>1.8168213674999999E-2</v>
      </c>
      <c r="IX9">
        <f>+data!EK4</f>
        <v>1.7303005099999998E-2</v>
      </c>
      <c r="IY9">
        <f>+data!LP4</f>
        <v>1.7303005099999998E-2</v>
      </c>
      <c r="IZ9">
        <f>+data!BC4</f>
        <v>0.15681403196199978</v>
      </c>
      <c r="JA9">
        <f>+data!EL4</f>
        <v>1.0416114909999991E-2</v>
      </c>
      <c r="JB9">
        <f>+data!LQ4</f>
        <v>1.0416114909999991E-2</v>
      </c>
      <c r="JC9">
        <f>+data!EM4</f>
        <v>0.11705260623799989</v>
      </c>
      <c r="JD9">
        <f>+data!LR4</f>
        <v>0.11705260623799989</v>
      </c>
      <c r="JE9">
        <f>+data!EN4</f>
        <v>1.6503932549999998E-3</v>
      </c>
      <c r="JF9">
        <f>+data!LS4</f>
        <v>1.6503932549999998E-3</v>
      </c>
      <c r="JG9">
        <f>+data!EO4</f>
        <v>2.5880888099999997E-4</v>
      </c>
      <c r="JH9">
        <f>+data!LT4</f>
        <v>2.5880888099999997E-4</v>
      </c>
      <c r="JI9">
        <f>+data!EP4</f>
        <v>2.1096956161000012E-2</v>
      </c>
      <c r="JJ9">
        <f>+data!LU4</f>
        <v>2.1096956161000012E-2</v>
      </c>
      <c r="JK9">
        <f>+data!EQ4</f>
        <v>6.3389008670000045E-3</v>
      </c>
      <c r="JL9">
        <f>+data!LV4</f>
        <v>6.3389008670000045E-3</v>
      </c>
      <c r="JM9">
        <f>+data!AA4</f>
        <v>0.45836408263700085</v>
      </c>
      <c r="JN9">
        <f>+data!BD4</f>
        <v>9.0013653399999987E-4</v>
      </c>
      <c r="JO9">
        <f>+data!ER4</f>
        <v>6.9801583399999988E-4</v>
      </c>
      <c r="JP9">
        <f>+data!LW4</f>
        <v>6.9801583399999988E-4</v>
      </c>
      <c r="JQ9">
        <f>+data!BE4</f>
        <v>2.9773818480000012E-3</v>
      </c>
      <c r="JR9">
        <f>+data!ES4</f>
        <v>1.8457473479999997E-3</v>
      </c>
      <c r="JS9">
        <f>+data!LX4</f>
        <v>1.8457473479999997E-3</v>
      </c>
      <c r="JT9">
        <f>+data!BF4</f>
        <v>0.45448638566800093</v>
      </c>
      <c r="JU9">
        <f>+data!ET4</f>
        <v>0.40721983916800036</v>
      </c>
      <c r="JV9">
        <f>+data!LY4</f>
        <v>0.40721983916800036</v>
      </c>
      <c r="JW9">
        <f>+data!AB4</f>
        <v>0.30638845897800104</v>
      </c>
      <c r="JX9">
        <f>+data!BG4</f>
        <v>1.745035348300001E-2</v>
      </c>
      <c r="JY9">
        <f>+data!EU4</f>
        <v>9.3772843100000027E-3</v>
      </c>
      <c r="JZ9">
        <f>+data!LZ4</f>
        <v>6.4047843999999997E-4</v>
      </c>
      <c r="KA9">
        <f>+data!MA4</f>
        <v>8.7368058700000011E-3</v>
      </c>
      <c r="KB9">
        <f>+data!EV4</f>
        <v>1.396507704E-3</v>
      </c>
      <c r="KC9">
        <f>+data!MB4</f>
        <v>1.3578525559999998E-3</v>
      </c>
      <c r="KD9">
        <f>+data!MC4</f>
        <v>3.8701946000000002E-5</v>
      </c>
      <c r="KE9">
        <f>+data!EW4</f>
        <v>3.9737120899999995E-3</v>
      </c>
      <c r="KF9">
        <f>+data!MD4</f>
        <v>3.9737120899999995E-3</v>
      </c>
      <c r="KG9">
        <f>+data!EX4</f>
        <v>8.3256013599999998E-4</v>
      </c>
      <c r="KH9">
        <f>+data!ME4</f>
        <v>8.3256013599999998E-4</v>
      </c>
      <c r="KI9">
        <f>+data!EY4</f>
        <v>1.8704765949999998E-3</v>
      </c>
      <c r="KJ9">
        <f>+data!MF4</f>
        <v>1.8704765949999998E-3</v>
      </c>
      <c r="KK9">
        <f>+data!BH4</f>
        <v>9.0121894800000008E-4</v>
      </c>
      <c r="KL9">
        <f>+data!EZ4</f>
        <v>8.0814874000000004E-4</v>
      </c>
      <c r="KM9">
        <f>+data!MG4</f>
        <v>8.0814874000000004E-4</v>
      </c>
      <c r="KN9">
        <f>+data!FA4</f>
        <v>8.5552808000000007E-5</v>
      </c>
      <c r="KO9">
        <f>+data!MH4</f>
        <v>0</v>
      </c>
      <c r="KP9">
        <f>+data!MI4</f>
        <v>8.5552808000000007E-5</v>
      </c>
      <c r="KQ9">
        <f>+data!FB4</f>
        <v>7.5173999999999994E-6</v>
      </c>
      <c r="KR9">
        <f>+data!MJ4</f>
        <v>7.5173999999999994E-6</v>
      </c>
      <c r="KS9">
        <f>+data!BI4</f>
        <v>3.7256254632999912E-2</v>
      </c>
      <c r="KT9">
        <f>+data!FC4</f>
        <v>9.6541298930000012E-3</v>
      </c>
      <c r="KU9">
        <f>+data!MK4</f>
        <v>9.6541298930000012E-3</v>
      </c>
      <c r="KV9">
        <f>+data!FD4</f>
        <v>1.6942778140000003E-3</v>
      </c>
      <c r="KW9">
        <f>+data!ML4</f>
        <v>1.6942778140000003E-3</v>
      </c>
      <c r="KX9">
        <f>+data!FE4</f>
        <v>1.6946304740000008E-2</v>
      </c>
      <c r="KY9">
        <f>+data!MM4</f>
        <v>1.6946304740000008E-2</v>
      </c>
      <c r="KZ9">
        <f>+data!FF4</f>
        <v>7.4141085539999934E-3</v>
      </c>
      <c r="LA9">
        <f>+data!MN4</f>
        <v>7.4141085539999934E-3</v>
      </c>
      <c r="LB9">
        <f>+data!FG4</f>
        <v>1.5465607139999997E-3</v>
      </c>
      <c r="LC9">
        <f>+data!MO4</f>
        <v>1.5465607139999997E-3</v>
      </c>
      <c r="LD9">
        <f>+data!BJ4</f>
        <v>0.16278402693699948</v>
      </c>
      <c r="LE9">
        <f>+data!FH4</f>
        <v>5.1932114489999966E-3</v>
      </c>
      <c r="LF9">
        <f>+data!MP4</f>
        <v>5.1932114489999966E-3</v>
      </c>
      <c r="LG9">
        <f>+data!FI4</f>
        <v>0.15759109053699996</v>
      </c>
      <c r="LH9">
        <f>+data!MQ4</f>
        <v>2.2417710140000004E-3</v>
      </c>
      <c r="LI9">
        <f>+data!MR4</f>
        <v>2.3501802700000001E-4</v>
      </c>
      <c r="LJ9">
        <f>+data!MS4</f>
        <v>0.15416041020900012</v>
      </c>
      <c r="LK9">
        <f>+data!MT4</f>
        <v>9.548790359999997E-4</v>
      </c>
      <c r="LL9">
        <f>+data!FJ4</f>
        <v>0</v>
      </c>
      <c r="LM9">
        <f>+data!MU4</f>
        <v>0</v>
      </c>
      <c r="LN9">
        <f>+data!BK4</f>
        <v>7.1613930492999897E-2</v>
      </c>
      <c r="LO9">
        <f>+data!FK4</f>
        <v>1.6662873754999977E-2</v>
      </c>
      <c r="LP9">
        <f>+data!MV4</f>
        <v>1.6662873754999977E-2</v>
      </c>
      <c r="LQ9">
        <f>+data!FL4</f>
        <v>3.2351949370000056E-2</v>
      </c>
      <c r="LR9">
        <f>+data!MW4</f>
        <v>3.2351949370000056E-2</v>
      </c>
      <c r="LS9">
        <f>+data!FM4</f>
        <v>1.3048510588000002E-2</v>
      </c>
      <c r="LT9">
        <f>+data!MX4</f>
        <v>1.3048510588000002E-2</v>
      </c>
      <c r="LU9">
        <f>+data!FN4</f>
        <v>9.5521264790000178E-3</v>
      </c>
      <c r="LV9">
        <f>+data!MY4</f>
        <v>9.5521264790000178E-3</v>
      </c>
      <c r="LW9">
        <f>+data!BL4</f>
        <v>1.6382339740000001E-2</v>
      </c>
      <c r="LX9">
        <f>+data!AC4</f>
        <v>5.2676174671000012E-2</v>
      </c>
      <c r="LY9">
        <f>+data!BM4</f>
        <v>7.9474980999999986E-3</v>
      </c>
      <c r="LZ9">
        <f>+data!FO4</f>
        <v>5.4531683999999988E-3</v>
      </c>
      <c r="MA9">
        <f>+data!MZ4</f>
        <v>5.4531683999999988E-3</v>
      </c>
      <c r="MB9">
        <f>+data!BN4</f>
        <v>2.5765888000000002E-3</v>
      </c>
      <c r="MC9">
        <f>+data!FP4</f>
        <v>1.1724035E-3</v>
      </c>
      <c r="MD9">
        <f>+data!NA4</f>
        <v>1.1724035E-3</v>
      </c>
      <c r="ME9">
        <f>+data!BO4</f>
        <v>4.3144840729999996E-3</v>
      </c>
      <c r="MF9">
        <f>+data!FQ4</f>
        <v>4.134921873000001E-3</v>
      </c>
      <c r="MG9">
        <f>+data!NB4</f>
        <v>4.134921873000001E-3</v>
      </c>
      <c r="MH9">
        <f>+data!BP4</f>
        <v>3.4771245987999994E-2</v>
      </c>
      <c r="MI9">
        <f>+data!FR4</f>
        <v>3.2903813087999993E-2</v>
      </c>
      <c r="MJ9">
        <f>+data!NC4</f>
        <v>3.2903813087999993E-2</v>
      </c>
      <c r="MK9">
        <f>+data!BQ4</f>
        <v>3.0666162689999992E-3</v>
      </c>
      <c r="ML9">
        <f>+data!FS4</f>
        <v>2.6312656689999993E-3</v>
      </c>
      <c r="MM9">
        <f>+data!ND4</f>
        <v>2.6312656689999993E-3</v>
      </c>
      <c r="MN9">
        <f>+data!AD4</f>
        <v>0.18260124496200011</v>
      </c>
      <c r="MO9">
        <f>+data!BR4</f>
        <v>0.15427728848</v>
      </c>
      <c r="MP9">
        <f>+data!FT4</f>
        <v>0.12128361983499999</v>
      </c>
      <c r="MQ9">
        <f>+data!NE4</f>
        <v>4.9449277089000036E-2</v>
      </c>
      <c r="MR9">
        <f>+data!NF4</f>
        <v>7.1833732395999952E-2</v>
      </c>
      <c r="MS9">
        <f>+data!FV4</f>
        <v>3.2168105126000004E-2</v>
      </c>
      <c r="MT9">
        <f>+data!NG4</f>
        <v>3.2168105126000004E-2</v>
      </c>
      <c r="MU9">
        <f>+data!BT4</f>
        <v>2.832436470300001E-2</v>
      </c>
      <c r="MV9">
        <f>+data!GB4</f>
        <v>2.832436470300001E-2</v>
      </c>
      <c r="MW9">
        <f>+data!NH4</f>
        <v>2.832436470300001E-2</v>
      </c>
      <c r="MX9">
        <f>+data!AF4</f>
        <v>0.32655283124199841</v>
      </c>
      <c r="MY9">
        <f>+data!CC4</f>
        <v>0.2203639650379999</v>
      </c>
      <c r="MZ9">
        <f>+data!IA4</f>
        <v>2.3754044625999997E-2</v>
      </c>
      <c r="NA9">
        <f>+data!NI4</f>
        <v>2.3754044625999997E-2</v>
      </c>
      <c r="NB9">
        <f>+data!IC4</f>
        <v>1.065196289E-3</v>
      </c>
      <c r="NC9">
        <f>+data!NJ4</f>
        <v>1.065196289E-3</v>
      </c>
      <c r="ND9">
        <f>+data!IE4</f>
        <v>0.19554473960999991</v>
      </c>
      <c r="NE9">
        <f>+data!NK4</f>
        <v>0.19554473960999991</v>
      </c>
      <c r="NF9">
        <f>+data!CE4</f>
        <v>0</v>
      </c>
      <c r="NG9">
        <f>+data!IG4</f>
        <v>0</v>
      </c>
      <c r="NH9">
        <f>+data!NL4</f>
        <v>0</v>
      </c>
      <c r="NI9">
        <f>+data!CG4</f>
        <v>1.2727199487000011E-2</v>
      </c>
      <c r="NJ9">
        <f>+data!IL4</f>
        <v>5.1369365899999993E-3</v>
      </c>
      <c r="NK9">
        <f>+data!NM4</f>
        <v>5.1369365899999993E-3</v>
      </c>
      <c r="NL9">
        <f>+data!IM4</f>
        <v>7.5900512089999974E-3</v>
      </c>
      <c r="NM9">
        <f>+data!NN4</f>
        <v>3.9447677879999978E-3</v>
      </c>
      <c r="NN9">
        <f>+data!NO4</f>
        <v>3.6452711270000006E-3</v>
      </c>
      <c r="NO9">
        <f>+data!CH4</f>
        <v>1.0973598409000003E-2</v>
      </c>
      <c r="NP9">
        <f>+data!IN4</f>
        <v>1.0973598409000003E-2</v>
      </c>
      <c r="NQ9">
        <f>+data!NP4</f>
        <v>8.2206222889999996E-3</v>
      </c>
      <c r="NR9">
        <f>+data!NQ4</f>
        <v>2.7529761199999998E-3</v>
      </c>
      <c r="NS9">
        <f>+data!CI4</f>
        <v>4.1950703982000015E-2</v>
      </c>
      <c r="NT9">
        <f>+data!IO4</f>
        <v>1.0789104169999997E-2</v>
      </c>
      <c r="NU9">
        <f>+data!NR4</f>
        <v>1.0789104169999997E-2</v>
      </c>
      <c r="NV9">
        <f>+data!IP4</f>
        <v>4.9024185129999988E-3</v>
      </c>
      <c r="NW9">
        <f>+data!NS4</f>
        <v>4.9024185129999988E-3</v>
      </c>
      <c r="NX9">
        <f>+data!IQ4</f>
        <v>2.3986665870999999E-2</v>
      </c>
      <c r="NY9">
        <f>+data!NT4</f>
        <v>2.3986665870999999E-2</v>
      </c>
      <c r="NZ9">
        <f>+data!IR4</f>
        <v>8.4912824200000011E-4</v>
      </c>
      <c r="OA9">
        <f>+data!NU4</f>
        <v>8.4912824200000011E-4</v>
      </c>
      <c r="OB9">
        <f>+data!CJ4</f>
        <v>1.4184330898999994E-2</v>
      </c>
      <c r="OC9">
        <f>+data!IS4</f>
        <v>1.4184330898999994E-2</v>
      </c>
      <c r="OD9">
        <f>+data!NV4</f>
        <v>1.4184330898999994E-2</v>
      </c>
      <c r="OE9">
        <f>+data!CK4</f>
        <v>2.6351733324000034E-2</v>
      </c>
      <c r="OF9">
        <f>+data!IT4</f>
        <v>2.0954594024000035E-2</v>
      </c>
      <c r="OG9">
        <f>+data!NW4</f>
        <v>3.600644117E-3</v>
      </c>
      <c r="OJ9" t="str">
        <f t="shared" si="351"/>
        <v>D3</v>
      </c>
      <c r="OK9" s="79">
        <f t="shared" si="352"/>
        <v>0.58626356086799991</v>
      </c>
      <c r="OL9" s="79">
        <f t="shared" si="353"/>
        <v>0.31645347398100027</v>
      </c>
      <c r="OM9" s="79">
        <f t="shared" si="354"/>
        <v>0.33463793329599917</v>
      </c>
      <c r="ON9" s="79">
        <f t="shared" si="355"/>
        <v>4.1525189070000003E-3</v>
      </c>
      <c r="OO9" s="79">
        <f t="shared" si="356"/>
        <v>8.9234911613000012E-2</v>
      </c>
      <c r="OP9" s="79">
        <f t="shared" si="357"/>
        <v>0.24769448386299919</v>
      </c>
      <c r="OS9" t="str">
        <f t="shared" si="358"/>
        <v>D3</v>
      </c>
      <c r="OT9" s="55">
        <f t="shared" si="342"/>
        <v>5.033045061782928E-2</v>
      </c>
      <c r="OU9" s="55">
        <f t="shared" si="343"/>
        <v>2.7167381717294475E-2</v>
      </c>
      <c r="OV9" s="55">
        <f t="shared" si="344"/>
        <v>2.8728508986078535E-2</v>
      </c>
      <c r="OW9" s="55">
        <f t="shared" si="345"/>
        <v>3.5649179266562483E-4</v>
      </c>
      <c r="OX9" s="55">
        <f t="shared" si="346"/>
        <v>7.6607751395548207E-3</v>
      </c>
      <c r="OY9" s="55">
        <f t="shared" si="347"/>
        <v>2.126445479558349E-2</v>
      </c>
      <c r="OZ9" s="85">
        <f t="shared" si="359"/>
        <v>0.13550806304900623</v>
      </c>
      <c r="PA9" s="86">
        <f t="shared" si="348"/>
        <v>0.11424360825342274</v>
      </c>
    </row>
    <row r="10" spans="7:417">
      <c r="H10">
        <f t="shared" si="341"/>
        <v>2.6230661468315829E-2</v>
      </c>
      <c r="I10">
        <f t="shared" si="349"/>
        <v>0.11268067871789561</v>
      </c>
      <c r="J10">
        <f t="shared" si="350"/>
        <v>5.1841197540447859E-2</v>
      </c>
      <c r="K10" t="s">
        <v>390</v>
      </c>
      <c r="AC10">
        <f>+data!S5</f>
        <v>14.276504419240014</v>
      </c>
      <c r="AD10">
        <f>+data!T5</f>
        <v>4.006920687854004</v>
      </c>
      <c r="AE10">
        <f>+data!AE5</f>
        <v>3.7546654515129956</v>
      </c>
      <c r="AF10">
        <f>+data!BS5</f>
        <v>0.69765585201700242</v>
      </c>
      <c r="AG10">
        <f>+data!FU5</f>
        <v>3.9749197526999971E-2</v>
      </c>
      <c r="AH10">
        <f>+data!FW5</f>
        <v>0.49762324640999894</v>
      </c>
      <c r="AI10">
        <f>+data!FX5</f>
        <v>4.1533653940000088E-2</v>
      </c>
      <c r="AJ10">
        <f>+data!FY5</f>
        <v>5.3345201701000107E-2</v>
      </c>
      <c r="AK10">
        <f>+data!FZ5</f>
        <v>6.0575452499999987E-4</v>
      </c>
      <c r="AL10">
        <f>+data!GA5</f>
        <v>6.4787492364000054E-2</v>
      </c>
      <c r="AM10">
        <f>+data!BU5</f>
        <v>1.0565339077079987</v>
      </c>
      <c r="AN10">
        <f>+data!GC5</f>
        <v>9.0094095705000043E-2</v>
      </c>
      <c r="AO10">
        <f>+data!GD5</f>
        <v>0.26795118038699955</v>
      </c>
      <c r="AP10">
        <f>+data!GE5</f>
        <v>3.7087297931000046E-2</v>
      </c>
      <c r="AQ10">
        <f>+data!GF5</f>
        <v>0.2412258770170003</v>
      </c>
      <c r="AR10">
        <f>+data!GG5</f>
        <v>0.31099362636700129</v>
      </c>
      <c r="AS10">
        <f>+data!GH5</f>
        <v>0.10668760228599992</v>
      </c>
      <c r="AT10">
        <f>+data!GI5</f>
        <v>2.5045721570000012E-3</v>
      </c>
      <c r="AU10">
        <f>+data!BV5</f>
        <v>0.10245907329400034</v>
      </c>
      <c r="AV10">
        <f>+data!GJ5</f>
        <v>8.900691188700012E-2</v>
      </c>
      <c r="AW10">
        <f>+data!GK5</f>
        <v>8.8266284599999986E-4</v>
      </c>
      <c r="AX10">
        <f>+data!GL5</f>
        <v>1.9592630330000005E-3</v>
      </c>
      <c r="AY10">
        <f>+data!GM5</f>
        <v>1.061057451800001E-2</v>
      </c>
      <c r="AZ10">
        <f>+data!BW5</f>
        <v>0.6858547969600004</v>
      </c>
      <c r="BA10">
        <f>+data!GN5</f>
        <v>0.15053416226299965</v>
      </c>
      <c r="BB10">
        <f>+data!GO5</f>
        <v>5.6354293853000156E-2</v>
      </c>
      <c r="BC10">
        <f>+data!GP5</f>
        <v>7.9670045939999948E-3</v>
      </c>
      <c r="BD10">
        <f>+data!GQ5</f>
        <v>7.4857468620000117E-2</v>
      </c>
      <c r="BE10">
        <f>+data!GR5</f>
        <v>0.24579998289199864</v>
      </c>
      <c r="BF10">
        <f>+data!GS5</f>
        <v>4.8206065787000145E-2</v>
      </c>
      <c r="BG10">
        <f>+data!GT5</f>
        <v>0.10213970944799977</v>
      </c>
      <c r="BH10">
        <f>+data!BX5</f>
        <v>0.1690704181680002</v>
      </c>
      <c r="BI10">
        <f>+data!GU5</f>
        <v>2.2089546338000057E-2</v>
      </c>
      <c r="BJ10">
        <f>+data!GV5</f>
        <v>2.622995262199988E-2</v>
      </c>
      <c r="BK10">
        <f>+data!GW5</f>
        <v>1.2372560642999991E-2</v>
      </c>
      <c r="BL10">
        <f>+data!GX5</f>
        <v>8.9698848390000294E-2</v>
      </c>
      <c r="BM10">
        <f>+data!GY5</f>
        <v>1.8673880587999996E-2</v>
      </c>
      <c r="BN10">
        <f>+data!BY5</f>
        <v>0.2364947840869995</v>
      </c>
      <c r="BO10">
        <f>+data!GZ5</f>
        <v>5.258286654000003E-2</v>
      </c>
      <c r="BP10">
        <f>+data!HA5</f>
        <v>3.4661030263999852E-2</v>
      </c>
      <c r="BQ10">
        <f>+data!HB5</f>
        <v>5.4669769269999766E-2</v>
      </c>
      <c r="BR10">
        <f>+data!HC5</f>
        <v>7.0603559619999935E-3</v>
      </c>
      <c r="BS10">
        <f>+data!HD5</f>
        <v>2.6075812701999979E-2</v>
      </c>
      <c r="BT10">
        <f>+data!HE5</f>
        <v>2.1198903558000012E-2</v>
      </c>
      <c r="BU10">
        <f>+data!HF5</f>
        <v>2.1343586439999986E-2</v>
      </c>
      <c r="BV10">
        <f>+data!HG5</f>
        <v>1.8477612648999997E-2</v>
      </c>
      <c r="BW10">
        <f>+data!HH5</f>
        <v>4.1555030200000003E-4</v>
      </c>
      <c r="BX10">
        <f>+data!BZ5</f>
        <v>0.5357543682870004</v>
      </c>
      <c r="BY10">
        <f>+data!HI5</f>
        <v>2.852944316299998E-2</v>
      </c>
      <c r="BZ10">
        <f>+data!HJ5</f>
        <v>2.6661697635999907E-2</v>
      </c>
      <c r="CA10">
        <f>+data!HK5</f>
        <v>0.16925120272900124</v>
      </c>
      <c r="CB10">
        <f>+data!HL5</f>
        <v>8.669626138399987E-2</v>
      </c>
      <c r="CC10">
        <f>+data!HM5</f>
        <v>3.2846626430000102E-2</v>
      </c>
      <c r="CD10">
        <f>+data!HN5</f>
        <v>9.0899348123999732E-2</v>
      </c>
      <c r="CE10">
        <f>+data!HO5</f>
        <v>7.8871962858000105E-2</v>
      </c>
      <c r="CF10">
        <f>+data!HP5</f>
        <v>1.9552638801000017E-2</v>
      </c>
      <c r="CG10">
        <f>+data!CA5</f>
        <v>0.19559184870500038</v>
      </c>
      <c r="CH10">
        <f>+data!HQ5</f>
        <v>5.4605529855000098E-2</v>
      </c>
      <c r="CI10">
        <f>+data!HR5</f>
        <v>4.9637969661999931E-2</v>
      </c>
      <c r="CJ10">
        <f>+data!HS5</f>
        <v>3.969057460500007E-2</v>
      </c>
      <c r="CK10">
        <f>+data!HT5</f>
        <v>1.5886408973999969E-2</v>
      </c>
      <c r="CL10">
        <f>+data!HU5</f>
        <v>1.3626165814999994E-2</v>
      </c>
      <c r="CM10">
        <f>+data!HV5</f>
        <v>2.2136707704999963E-2</v>
      </c>
      <c r="CN10">
        <f>+data!CB5</f>
        <v>7.5251423445000132E-2</v>
      </c>
      <c r="CO10">
        <f>+data!HW5</f>
        <v>2.6508163572999972E-2</v>
      </c>
      <c r="CP10">
        <f>+data!HX5</f>
        <v>2.0946944208999996E-2</v>
      </c>
      <c r="CQ10">
        <f>+data!HY5</f>
        <v>2.2331611854000007E-2</v>
      </c>
      <c r="CR10">
        <f>+data!HZ5</f>
        <v>5.4523129780000039E-3</v>
      </c>
      <c r="CS10">
        <f>+data!AG5</f>
        <v>0.25225518239200007</v>
      </c>
      <c r="CT10">
        <f>+data!CD5</f>
        <v>0.11063906946399935</v>
      </c>
      <c r="CU10">
        <f>+data!IB5</f>
        <v>9.136780372599991E-2</v>
      </c>
      <c r="CV10">
        <f>+data!ID5</f>
        <v>1.3022207918999979E-2</v>
      </c>
      <c r="CW10">
        <f>+data!IF5</f>
        <v>6.2449656110000074E-3</v>
      </c>
      <c r="CX10">
        <f>+data!CF5</f>
        <v>0.14161915276600071</v>
      </c>
      <c r="CY10">
        <f>+data!IH5</f>
        <v>4.1692948249000057E-2</v>
      </c>
      <c r="CZ10">
        <f>+data!II5</f>
        <v>7.709142827599981E-2</v>
      </c>
      <c r="DA10">
        <f>+data!IJ5</f>
        <v>2.2065202677000004E-2</v>
      </c>
      <c r="DB10">
        <f>+data!IK5</f>
        <v>7.6762796899999992E-4</v>
      </c>
      <c r="DC10">
        <f>+data!U5</f>
        <v>0.69040270349300148</v>
      </c>
      <c r="DD10">
        <f>+data!AH5</f>
        <v>0.17066421249999947</v>
      </c>
      <c r="DE10">
        <f>+data!CL5</f>
        <v>4.6115918424000056E-2</v>
      </c>
      <c r="DF10">
        <f>+data!IU5</f>
        <v>4.6115918424000056E-2</v>
      </c>
      <c r="DG10">
        <f>+data!CM5</f>
        <v>5.8382457380000009E-2</v>
      </c>
      <c r="DH10">
        <f>+data!IV5</f>
        <v>5.5462433375999994E-2</v>
      </c>
      <c r="DI10">
        <f>+data!IW5</f>
        <v>2.92029279E-3</v>
      </c>
      <c r="DJ10">
        <f>+data!CN5</f>
        <v>6.6165341511999876E-2</v>
      </c>
      <c r="DK10">
        <f>+data!IX5</f>
        <v>6.6165341511999876E-2</v>
      </c>
      <c r="DL10">
        <f>+data!AI5</f>
        <v>0.51973824995400064</v>
      </c>
      <c r="DM10">
        <f>+data!CO5</f>
        <v>0.51973824995400064</v>
      </c>
      <c r="DN10">
        <f>+data!IY5</f>
        <v>0.50691621100900064</v>
      </c>
      <c r="DO10">
        <f>+data!IZ5</f>
        <v>1.3462102E-4</v>
      </c>
      <c r="DP10">
        <f>+data!JA5</f>
        <v>1.2686906775000005E-2</v>
      </c>
      <c r="DQ10">
        <f>+data!AJ5</f>
        <v>0</v>
      </c>
      <c r="DR10">
        <f>+data!CP5</f>
        <v>0</v>
      </c>
      <c r="DS10">
        <f>+data!V5</f>
        <v>0.48827661404200084</v>
      </c>
      <c r="DT10">
        <f>+data!AK5</f>
        <v>0.3017847713060004</v>
      </c>
      <c r="DU10">
        <f>+data!CQ5</f>
        <v>4.4368403200000005E-4</v>
      </c>
      <c r="DV10">
        <f>+data!JB5</f>
        <v>4.4368403200000005E-4</v>
      </c>
      <c r="DW10">
        <f>+data!CR5</f>
        <v>0.29348874134100045</v>
      </c>
      <c r="DX10">
        <f>+data!JC5</f>
        <v>0.10289390046299995</v>
      </c>
      <c r="DY10">
        <f>+data!JD5</f>
        <v>0.11720471984500014</v>
      </c>
      <c r="DZ10">
        <f>+data!JE5</f>
        <v>7.339150323400008E-2</v>
      </c>
      <c r="EA10">
        <f>+data!CS5</f>
        <v>6.5790708950000092E-3</v>
      </c>
      <c r="EB10">
        <f>+data!JF5</f>
        <v>6.5790708950000092E-3</v>
      </c>
      <c r="EC10">
        <f>+data!CT5</f>
        <v>1.2728690720000004E-3</v>
      </c>
      <c r="ED10">
        <f>+data!JG5</f>
        <v>1.2728690720000004E-3</v>
      </c>
      <c r="EE10">
        <f>+data!AL5</f>
        <v>0.18649250529699996</v>
      </c>
      <c r="EF10">
        <f>+data!CU5</f>
        <v>0.18527571990799988</v>
      </c>
      <c r="EG10">
        <f>+data!JH5</f>
        <v>6.6936398607000028E-2</v>
      </c>
      <c r="EH10">
        <f>+data!JI5</f>
        <v>7.9372526481000016E-2</v>
      </c>
      <c r="EI10">
        <f>+data!JJ5</f>
        <v>3.8968122227000045E-2</v>
      </c>
      <c r="EJ10">
        <f>+data!CV5</f>
        <v>1.2165987919999996E-3</v>
      </c>
      <c r="EK10">
        <f>+data!JK5</f>
        <v>1.2165987919999996E-3</v>
      </c>
      <c r="EL10">
        <f>+data!W5</f>
        <v>5.5699936204450058</v>
      </c>
      <c r="EM10">
        <f>+data!AM5</f>
        <v>0.10054131888100008</v>
      </c>
      <c r="EN10">
        <f>+data!CW5</f>
        <v>9.5542448379000111E-2</v>
      </c>
      <c r="EO10">
        <f>+data!JL5</f>
        <v>9.5542448379000111E-2</v>
      </c>
      <c r="EP10">
        <f>+data!CX5</f>
        <v>4.9932929019999997E-3</v>
      </c>
      <c r="EQ10">
        <f>+data!JM5</f>
        <v>4.9932929019999997E-3</v>
      </c>
      <c r="ER10">
        <f>+data!AN5</f>
        <v>3.344458361349004</v>
      </c>
      <c r="ES10">
        <f>+data!CY5</f>
        <v>2.744849985527996</v>
      </c>
      <c r="ET10">
        <f>+data!JN5</f>
        <v>2.744849985527996</v>
      </c>
      <c r="EU10">
        <f>+data!CZ5</f>
        <v>8.1288977420999969E-2</v>
      </c>
      <c r="EV10">
        <f>+data!JO5</f>
        <v>8.0310305420999969E-2</v>
      </c>
      <c r="EW10">
        <f>+data!JP5</f>
        <v>9.7867199999999988E-4</v>
      </c>
      <c r="EX10">
        <f>+data!AO5</f>
        <v>0.11204397344100001</v>
      </c>
      <c r="EY10">
        <f>+data!DA5</f>
        <v>8.1414189915000004E-2</v>
      </c>
      <c r="EZ10">
        <f>+data!JQ5</f>
        <v>8.1414189915000004E-2</v>
      </c>
      <c r="FA10">
        <f>+data!DB5</f>
        <v>3.0630145463999999E-2</v>
      </c>
      <c r="FB10">
        <f>+data!JR5</f>
        <v>3.0630145463999999E-2</v>
      </c>
      <c r="FC10">
        <f>+data!AP5</f>
        <v>0.40293682317600055</v>
      </c>
      <c r="FD10">
        <f>+data!DC5</f>
        <v>0.24216133496399966</v>
      </c>
      <c r="FE10">
        <f>+data!JS5</f>
        <v>0.24216133496399966</v>
      </c>
      <c r="FF10">
        <f>+data!DD5</f>
        <v>3.3426055418000082E-2</v>
      </c>
      <c r="FG10">
        <f>+data!JT5</f>
        <v>3.3426055418000082E-2</v>
      </c>
      <c r="FH10">
        <f>+data!DE5</f>
        <v>5.0285380091000059E-2</v>
      </c>
      <c r="FI10">
        <f>+data!JU5</f>
        <v>5.0285380091000059E-2</v>
      </c>
      <c r="FJ10">
        <f>+data!DF5</f>
        <v>7.7067934890000064E-2</v>
      </c>
      <c r="FK10">
        <f>+data!JV5</f>
        <v>7.7067934890000064E-2</v>
      </c>
      <c r="FL10">
        <f>+data!AQ5</f>
        <v>1.6086862076790009</v>
      </c>
      <c r="FM10">
        <f>+data!DG5</f>
        <v>0.67380541107300107</v>
      </c>
      <c r="FN10">
        <f>+data!JW5</f>
        <v>0.67380541107300107</v>
      </c>
      <c r="FO10">
        <f>+data!DH5</f>
        <v>0.43949005927900037</v>
      </c>
      <c r="FP10">
        <f>+data!JX5</f>
        <v>0.35751130026400058</v>
      </c>
      <c r="FQ10">
        <f>+data!JY5</f>
        <v>8.1978987807000137E-2</v>
      </c>
      <c r="FR10">
        <f>+data!DI5</f>
        <v>1.4119294184E-2</v>
      </c>
      <c r="FS10">
        <f>+data!JZ5</f>
        <v>1.4119294184E-2</v>
      </c>
      <c r="FT10">
        <f>+data!DJ5</f>
        <v>0.33459677843499935</v>
      </c>
      <c r="FU10">
        <f>+data!KA5</f>
        <v>0.33459677843499935</v>
      </c>
      <c r="FV10">
        <f>+data!DK5</f>
        <v>0.14667432904500008</v>
      </c>
      <c r="FW10">
        <f>+data!KB5</f>
        <v>0.14667432904500008</v>
      </c>
      <c r="FX10">
        <f>+data!X5</f>
        <v>0.41302464908800052</v>
      </c>
      <c r="FY10">
        <f>+data!AR5</f>
        <v>4.1579885907000028E-2</v>
      </c>
      <c r="FZ10">
        <f>+data!DL5</f>
        <v>3.1749857145000011E-2</v>
      </c>
      <c r="GA10">
        <f>+data!KC5</f>
        <v>3.1749857145000011E-2</v>
      </c>
      <c r="GB10">
        <f>+data!DM5</f>
        <v>9.528422325000006E-3</v>
      </c>
      <c r="GC10">
        <f>+data!KD5</f>
        <v>9.528422325000006E-3</v>
      </c>
      <c r="GD10">
        <f>+data!DN5</f>
        <v>3.0160088699999999E-4</v>
      </c>
      <c r="GE10">
        <f>+data!KE5</f>
        <v>3.0160088699999999E-4</v>
      </c>
      <c r="GF10">
        <f>+data!AS5</f>
        <v>2.8128491166000021E-2</v>
      </c>
      <c r="GG10">
        <f>+data!DO5</f>
        <v>2.8128491166000021E-2</v>
      </c>
      <c r="GH10">
        <f>+data!KF5</f>
        <v>2.8128491166000021E-2</v>
      </c>
      <c r="GI10">
        <f>+data!AT5</f>
        <v>6.1665777450999951E-2</v>
      </c>
      <c r="GJ10">
        <f>+data!DP5</f>
        <v>5.0231672958999968E-2</v>
      </c>
      <c r="GK10">
        <f>+data!KG5</f>
        <v>1.8222715665999995E-2</v>
      </c>
      <c r="GL10">
        <f>+data!KH5</f>
        <v>1.0085330730999998E-2</v>
      </c>
      <c r="GM10">
        <f>+data!KI5</f>
        <v>1.0104631663999998E-2</v>
      </c>
      <c r="GN10">
        <f>+data!KJ5</f>
        <v>6.3463379340000002E-3</v>
      </c>
      <c r="GO10">
        <f>+data!KK5</f>
        <v>4.5653893039999992E-3</v>
      </c>
      <c r="GP10">
        <f>+data!KL5</f>
        <v>4.1261202E-4</v>
      </c>
      <c r="GQ10">
        <f>+data!KM5</f>
        <v>4.083087436E-3</v>
      </c>
      <c r="GR10">
        <f>+data!DQ5</f>
        <v>7.1113115049999962E-3</v>
      </c>
      <c r="GS10">
        <f>+data!KN5</f>
        <v>3.5230739829999998E-3</v>
      </c>
      <c r="GT10">
        <f>+data!DR5</f>
        <v>4.3227001710000003E-3</v>
      </c>
      <c r="GU10">
        <f>+data!KO5</f>
        <v>4.3227001710000003E-3</v>
      </c>
      <c r="GV10">
        <f>+data!AU5</f>
        <v>1.8529500598000005E-2</v>
      </c>
      <c r="GW10">
        <f>+data!DS5</f>
        <v>1.8529500598000005E-2</v>
      </c>
      <c r="GX10">
        <f>+data!KP5</f>
        <v>5.5386057259999948E-3</v>
      </c>
      <c r="GY10">
        <f>+data!KQ5</f>
        <v>1.6157089280000004E-3</v>
      </c>
      <c r="GZ10">
        <f>+data!KR5</f>
        <v>1.1366366635000017E-2</v>
      </c>
      <c r="HA10">
        <f>+data!KS5</f>
        <v>0</v>
      </c>
      <c r="HB10">
        <f>+data!AV5</f>
        <v>1.6988830220000008E-2</v>
      </c>
      <c r="HC10">
        <f>+data!DT5</f>
        <v>3.8097718709999995E-3</v>
      </c>
      <c r="HD10">
        <f>+data!KT5</f>
        <v>3.8097718709999995E-3</v>
      </c>
      <c r="HE10">
        <f>+data!DU5</f>
        <v>1.3179001854000004E-2</v>
      </c>
      <c r="HF10">
        <f>+data!KU5</f>
        <v>1.3179001854000004E-2</v>
      </c>
      <c r="HG10">
        <f>+data!AW5</f>
        <v>0.24613318670300058</v>
      </c>
      <c r="HH10">
        <f>+data!DV5</f>
        <v>0.23849304884800054</v>
      </c>
      <c r="HI10">
        <f>+data!KV5</f>
        <v>0.21190601648000032</v>
      </c>
      <c r="HJ10">
        <f>+data!KW5</f>
        <v>2.6583812571000016E-2</v>
      </c>
      <c r="HK10">
        <f>+data!DW5</f>
        <v>7.6398459989999975E-3</v>
      </c>
      <c r="HL10">
        <f>+data!KX5</f>
        <v>2.467499471E-3</v>
      </c>
      <c r="HM10">
        <f>+data!KY5</f>
        <v>5.1724149430000003E-3</v>
      </c>
      <c r="HN10">
        <f>+data!Y5</f>
        <v>0.56697773295399911</v>
      </c>
      <c r="HO10">
        <f>+data!AX5</f>
        <v>0.45286046657799933</v>
      </c>
      <c r="HP10">
        <f>+data!DX5</f>
        <v>0.43411029535199924</v>
      </c>
      <c r="HQ10">
        <f>+data!KZ5</f>
        <v>0.43411029535199924</v>
      </c>
      <c r="HR10">
        <f>+data!DY5</f>
        <v>2.921970713E-3</v>
      </c>
      <c r="HS10">
        <f>+data!LA5</f>
        <v>2.921970713E-3</v>
      </c>
      <c r="HT10">
        <f>+data!DZ5</f>
        <v>1.5829356159999999E-2</v>
      </c>
      <c r="HU10">
        <f>+data!LB5</f>
        <v>1.5829356159999999E-2</v>
      </c>
      <c r="HV10">
        <f>+data!AY5</f>
        <v>9.3993911348000031E-2</v>
      </c>
      <c r="HW10">
        <f>+data!EA5</f>
        <v>2.4556418811999998E-2</v>
      </c>
      <c r="HX10">
        <f>+data!LC5</f>
        <v>2.4556418811999998E-2</v>
      </c>
      <c r="HY10">
        <f>+data!EB5</f>
        <v>5.2861906741999982E-2</v>
      </c>
      <c r="HZ10">
        <f>+data!LD5</f>
        <v>5.2861906741999982E-2</v>
      </c>
      <c r="IA10">
        <f>+data!EC5</f>
        <v>1.6575360046E-2</v>
      </c>
      <c r="IB10">
        <f>+data!LE5</f>
        <v>1.2919374099000003E-2</v>
      </c>
      <c r="IC10">
        <f>+data!LF5</f>
        <v>2.7700110739999994E-3</v>
      </c>
      <c r="ID10">
        <f>+data!LG5</f>
        <v>8.8601986699999994E-4</v>
      </c>
      <c r="IE10">
        <f>+data!AZ5</f>
        <v>2.0126811291000003E-2</v>
      </c>
      <c r="IF10">
        <f>+data!Z5</f>
        <v>0.71678124682699951</v>
      </c>
      <c r="IG10">
        <f>+data!BA5</f>
        <v>5.5771849637E-2</v>
      </c>
      <c r="IH10">
        <f>+data!ED5</f>
        <v>5.2262647851000009E-2</v>
      </c>
      <c r="II10">
        <f>+data!LH5</f>
        <v>2.5864428900000003E-2</v>
      </c>
      <c r="IJ10">
        <f>+data!LI5</f>
        <v>2.6398218950999995E-2</v>
      </c>
      <c r="IK10">
        <f>+data!EE5</f>
        <v>1.1338962250000001E-3</v>
      </c>
      <c r="IL10">
        <f>+data!LJ5</f>
        <v>1.1338962250000001E-3</v>
      </c>
      <c r="IM10">
        <f>+data!EF5</f>
        <v>2.3419595529999998E-3</v>
      </c>
      <c r="IN10">
        <f>+data!LK5</f>
        <v>2.3419595529999998E-3</v>
      </c>
      <c r="IO10">
        <f>+data!EG5</f>
        <v>3.3346008000000004E-5</v>
      </c>
      <c r="IP10">
        <f>+data!LL5</f>
        <v>3.3346008000000004E-5</v>
      </c>
      <c r="IQ10">
        <f>+data!BB5</f>
        <v>0.45918312022099994</v>
      </c>
      <c r="IR10">
        <f>+data!EH5</f>
        <v>2.5558326605999996E-2</v>
      </c>
      <c r="IS10">
        <f>+data!LM5</f>
        <v>2.5558326605999996E-2</v>
      </c>
      <c r="IT10">
        <f>+data!EI5</f>
        <v>0.37448215437199972</v>
      </c>
      <c r="IU10">
        <f>+data!LN5</f>
        <v>0.37448215437199972</v>
      </c>
      <c r="IV10">
        <f>+data!EJ5</f>
        <v>3.1792411167999989E-2</v>
      </c>
      <c r="IW10">
        <f>+data!LO5</f>
        <v>3.1792411167999989E-2</v>
      </c>
      <c r="IX10">
        <f>+data!EK5</f>
        <v>2.7353248753000013E-2</v>
      </c>
      <c r="IY10">
        <f>+data!LP5</f>
        <v>2.7353248753000013E-2</v>
      </c>
      <c r="IZ10">
        <f>+data!BC5</f>
        <v>0.20182639846500028</v>
      </c>
      <c r="JA10">
        <f>+data!EL5</f>
        <v>1.7072153319000007E-2</v>
      </c>
      <c r="JB10">
        <f>+data!LQ5</f>
        <v>1.7072153319000007E-2</v>
      </c>
      <c r="JC10">
        <f>+data!EM5</f>
        <v>0.14186520116999998</v>
      </c>
      <c r="JD10">
        <f>+data!LR5</f>
        <v>0.14186520116999998</v>
      </c>
      <c r="JE10">
        <f>+data!EN5</f>
        <v>3.6272515470000002E-3</v>
      </c>
      <c r="JF10">
        <f>+data!LS5</f>
        <v>3.6272515470000002E-3</v>
      </c>
      <c r="JG10">
        <f>+data!EO5</f>
        <v>1.2442527199999997E-4</v>
      </c>
      <c r="JH10">
        <f>+data!LT5</f>
        <v>1.2442527199999997E-4</v>
      </c>
      <c r="JI10">
        <f>+data!EP5</f>
        <v>3.4076779548000008E-2</v>
      </c>
      <c r="JJ10">
        <f>+data!LU5</f>
        <v>3.4076779548000008E-2</v>
      </c>
      <c r="JK10">
        <f>+data!EQ5</f>
        <v>5.0599052630000019E-3</v>
      </c>
      <c r="JL10">
        <f>+data!LV5</f>
        <v>5.0599052630000019E-3</v>
      </c>
      <c r="JM10">
        <f>+data!AA5</f>
        <v>0.58448758515299892</v>
      </c>
      <c r="JN10">
        <f>+data!BD5</f>
        <v>1.795126922E-3</v>
      </c>
      <c r="JO10">
        <f>+data!ER5</f>
        <v>1.1239515220000005E-3</v>
      </c>
      <c r="JP10">
        <f>+data!LW5</f>
        <v>1.1239515220000005E-3</v>
      </c>
      <c r="JQ10">
        <f>+data!BE5</f>
        <v>4.1390189400000001E-3</v>
      </c>
      <c r="JR10">
        <f>+data!ES5</f>
        <v>1.6975366400000002E-3</v>
      </c>
      <c r="JS10">
        <f>+data!LX5</f>
        <v>1.6975366400000002E-3</v>
      </c>
      <c r="JT10">
        <f>+data!BF5</f>
        <v>0.57855345768899968</v>
      </c>
      <c r="JU10">
        <f>+data!ET5</f>
        <v>0.46974440768899967</v>
      </c>
      <c r="JV10">
        <f>+data!LY5</f>
        <v>0.46974440768899967</v>
      </c>
      <c r="JW10">
        <f>+data!AB5</f>
        <v>0.41345450219400143</v>
      </c>
      <c r="JX10">
        <f>+data!BG5</f>
        <v>3.2013939746999981E-2</v>
      </c>
      <c r="JY10">
        <f>+data!EU5</f>
        <v>1.5742372405E-2</v>
      </c>
      <c r="JZ10">
        <f>+data!LZ5</f>
        <v>1.4383339929999997E-3</v>
      </c>
      <c r="KA10">
        <f>+data!MA5</f>
        <v>1.4304014061000002E-2</v>
      </c>
      <c r="KB10">
        <f>+data!EV5</f>
        <v>1.9541591129999996E-3</v>
      </c>
      <c r="KC10">
        <f>+data!MB5</f>
        <v>1.9517164129999999E-3</v>
      </c>
      <c r="KD10">
        <f>+data!MC5</f>
        <v>2.4427000000000003E-6</v>
      </c>
      <c r="KE10">
        <f>+data!EW5</f>
        <v>1.1216545043000001E-2</v>
      </c>
      <c r="KF10">
        <f>+data!MD5</f>
        <v>1.1216545043000001E-2</v>
      </c>
      <c r="KG10">
        <f>+data!EX5</f>
        <v>1.9838892129999991E-3</v>
      </c>
      <c r="KH10">
        <f>+data!ME5</f>
        <v>1.9838892129999991E-3</v>
      </c>
      <c r="KI10">
        <f>+data!EY5</f>
        <v>1.035600813E-3</v>
      </c>
      <c r="KJ10">
        <f>+data!MF5</f>
        <v>1.035600813E-3</v>
      </c>
      <c r="KK10">
        <f>+data!BH5</f>
        <v>1.8933599440000002E-3</v>
      </c>
      <c r="KL10">
        <f>+data!EZ5</f>
        <v>1.415366791E-3</v>
      </c>
      <c r="KM10">
        <f>+data!MG5</f>
        <v>1.415366791E-3</v>
      </c>
      <c r="KN10">
        <f>+data!FA5</f>
        <v>1.9020526799999997E-4</v>
      </c>
      <c r="KO10">
        <f>+data!MH5</f>
        <v>3.2750372000000001E-5</v>
      </c>
      <c r="KP10">
        <f>+data!MI5</f>
        <v>1.5745489600000001E-4</v>
      </c>
      <c r="KQ10">
        <f>+data!FB5</f>
        <v>2.87787885E-4</v>
      </c>
      <c r="KR10">
        <f>+data!MJ5</f>
        <v>2.87787885E-4</v>
      </c>
      <c r="KS10">
        <f>+data!BI5</f>
        <v>5.7322522279999913E-2</v>
      </c>
      <c r="KT10">
        <f>+data!FC5</f>
        <v>1.5081338242999997E-2</v>
      </c>
      <c r="KU10">
        <f>+data!MK5</f>
        <v>1.5081338242999997E-2</v>
      </c>
      <c r="KV10">
        <f>+data!FD5</f>
        <v>3.2190680139999998E-3</v>
      </c>
      <c r="KW10">
        <f>+data!ML5</f>
        <v>3.2190680139999998E-3</v>
      </c>
      <c r="KX10">
        <f>+data!FE5</f>
        <v>2.2567666941000028E-2</v>
      </c>
      <c r="KY10">
        <f>+data!MM5</f>
        <v>2.2567666941000028E-2</v>
      </c>
      <c r="KZ10">
        <f>+data!FF5</f>
        <v>1.4226148605999989E-2</v>
      </c>
      <c r="LA10">
        <f>+data!MN5</f>
        <v>1.4226148605999989E-2</v>
      </c>
      <c r="LB10">
        <f>+data!FG5</f>
        <v>2.227776951E-3</v>
      </c>
      <c r="LC10">
        <f>+data!MO5</f>
        <v>2.227776951E-3</v>
      </c>
      <c r="LD10">
        <f>+data!BJ5</f>
        <v>0.18631179661899913</v>
      </c>
      <c r="LE10">
        <f>+data!FH5</f>
        <v>8.7561253029999984E-3</v>
      </c>
      <c r="LF10">
        <f>+data!MP5</f>
        <v>8.7561253029999984E-3</v>
      </c>
      <c r="LG10">
        <f>+data!FI5</f>
        <v>0.17755569866999948</v>
      </c>
      <c r="LH10">
        <f>+data!MQ5</f>
        <v>4.9996507769999978E-3</v>
      </c>
      <c r="LI10">
        <f>+data!MR5</f>
        <v>5.1528701300000007E-4</v>
      </c>
      <c r="LJ10">
        <f>+data!MS5</f>
        <v>0.17037528851900005</v>
      </c>
      <c r="LK10">
        <f>+data!MT5</f>
        <v>1.6657460369999999E-3</v>
      </c>
      <c r="LL10">
        <f>+data!FJ5</f>
        <v>0</v>
      </c>
      <c r="LM10">
        <f>+data!MU5</f>
        <v>0</v>
      </c>
      <c r="LN10">
        <f>+data!BK5</f>
        <v>0.10468757449799984</v>
      </c>
      <c r="LO10">
        <f>+data!FK5</f>
        <v>2.9889075336999998E-2</v>
      </c>
      <c r="LP10">
        <f>+data!MV5</f>
        <v>2.9889075336999998E-2</v>
      </c>
      <c r="LQ10">
        <f>+data!FL5</f>
        <v>4.6822882752000007E-2</v>
      </c>
      <c r="LR10">
        <f>+data!MW5</f>
        <v>4.6822882752000007E-2</v>
      </c>
      <c r="LS10">
        <f>+data!FM5</f>
        <v>1.342987301500001E-2</v>
      </c>
      <c r="LT10">
        <f>+data!MX5</f>
        <v>1.342987301500001E-2</v>
      </c>
      <c r="LU10">
        <f>+data!FN5</f>
        <v>1.4549108881999992E-2</v>
      </c>
      <c r="LV10">
        <f>+data!MY5</f>
        <v>1.4549108881999992E-2</v>
      </c>
      <c r="LW10">
        <f>+data!BL5</f>
        <v>3.1228084812999997E-2</v>
      </c>
      <c r="LX10">
        <f>+data!AC5</f>
        <v>7.0793083150999997E-2</v>
      </c>
      <c r="LY10">
        <f>+data!BM5</f>
        <v>1.2641419130000008E-2</v>
      </c>
      <c r="LZ10">
        <f>+data!FO5</f>
        <v>8.7863365299999992E-3</v>
      </c>
      <c r="MA10">
        <f>+data!MZ5</f>
        <v>8.7863365299999992E-3</v>
      </c>
      <c r="MB10">
        <f>+data!BN5</f>
        <v>1.3497385355000001E-2</v>
      </c>
      <c r="MC10">
        <f>+data!FP5</f>
        <v>9.0858290549999977E-3</v>
      </c>
      <c r="MD10">
        <f>+data!NA5</f>
        <v>9.0858290549999977E-3</v>
      </c>
      <c r="ME10">
        <f>+data!BO5</f>
        <v>5.1461253849999986E-3</v>
      </c>
      <c r="MF10">
        <f>+data!FQ5</f>
        <v>3.2864171849999995E-3</v>
      </c>
      <c r="MG10">
        <f>+data!NB5</f>
        <v>3.2864171849999995E-3</v>
      </c>
      <c r="MH10">
        <f>+data!BP5</f>
        <v>3.3612788084999998E-2</v>
      </c>
      <c r="MI10">
        <f>+data!FR5</f>
        <v>2.5781774585E-2</v>
      </c>
      <c r="MJ10">
        <f>+data!NC5</f>
        <v>2.5781774585E-2</v>
      </c>
      <c r="MK10">
        <f>+data!BQ5</f>
        <v>5.8958424579999974E-3</v>
      </c>
      <c r="ML10">
        <f>+data!FS5</f>
        <v>3.7199543579999996E-3</v>
      </c>
      <c r="MM10">
        <f>+data!ND5</f>
        <v>3.7199543579999996E-3</v>
      </c>
      <c r="MN10">
        <f>+data!AD5</f>
        <v>0.28677627603500017</v>
      </c>
      <c r="MO10">
        <f>+data!BR5</f>
        <v>0.25362814540600004</v>
      </c>
      <c r="MP10">
        <f>+data!FT5</f>
        <v>0.19861708914700005</v>
      </c>
      <c r="MQ10">
        <f>+data!NE5</f>
        <v>7.016317325899997E-2</v>
      </c>
      <c r="MR10">
        <f>+data!NF5</f>
        <v>0.12845505776999988</v>
      </c>
      <c r="MS10">
        <f>+data!FV5</f>
        <v>4.921672320800001E-2</v>
      </c>
      <c r="MT10">
        <f>+data!NG5</f>
        <v>4.921672320800001E-2</v>
      </c>
      <c r="MU10">
        <f>+data!BT5</f>
        <v>3.3148274944999986E-2</v>
      </c>
      <c r="MV10">
        <f>+data!GB5</f>
        <v>3.3148274944999986E-2</v>
      </c>
      <c r="MW10">
        <f>+data!NH5</f>
        <v>3.3148274944999986E-2</v>
      </c>
      <c r="MX10">
        <f>+data!AF5</f>
        <v>0.46861984750199992</v>
      </c>
      <c r="MY10">
        <f>+data!CC5</f>
        <v>0.28568471955799868</v>
      </c>
      <c r="MZ10">
        <f>+data!IA5</f>
        <v>3.6402331646E-2</v>
      </c>
      <c r="NA10">
        <f>+data!NI5</f>
        <v>3.6402331646E-2</v>
      </c>
      <c r="NB10">
        <f>+data!IC5</f>
        <v>1.5079953849999998E-3</v>
      </c>
      <c r="NC10">
        <f>+data!NJ5</f>
        <v>1.5079953849999998E-3</v>
      </c>
      <c r="ND10">
        <f>+data!IE5</f>
        <v>0.2477744751619996</v>
      </c>
      <c r="NE10">
        <f>+data!NK5</f>
        <v>0.2477744751619996</v>
      </c>
      <c r="NF10">
        <f>+data!CE5</f>
        <v>0</v>
      </c>
      <c r="NG10">
        <f>+data!IG5</f>
        <v>0</v>
      </c>
      <c r="NH10">
        <f>+data!NL5</f>
        <v>0</v>
      </c>
      <c r="NI10">
        <f>+data!CG5</f>
        <v>2.3071335077000019E-2</v>
      </c>
      <c r="NJ10">
        <f>+data!IL5</f>
        <v>7.4416907090000019E-3</v>
      </c>
      <c r="NK10">
        <f>+data!NM5</f>
        <v>7.4416907090000019E-3</v>
      </c>
      <c r="NL10">
        <f>+data!IM5</f>
        <v>1.5626859724000013E-2</v>
      </c>
      <c r="NM10">
        <f>+data!NN5</f>
        <v>8.3367313209999992E-3</v>
      </c>
      <c r="NN10">
        <f>+data!NO5</f>
        <v>7.289959082999997E-3</v>
      </c>
      <c r="NO10">
        <f>+data!CH5</f>
        <v>1.4198376796000004E-2</v>
      </c>
      <c r="NP10">
        <f>+data!IN5</f>
        <v>1.4198376796000004E-2</v>
      </c>
      <c r="NQ10">
        <f>+data!NP5</f>
        <v>1.0713117215999999E-2</v>
      </c>
      <c r="NR10">
        <f>+data!NQ5</f>
        <v>3.4852595800000008E-3</v>
      </c>
      <c r="NS10">
        <f>+data!CI5</f>
        <v>9.0816694204999923E-2</v>
      </c>
      <c r="NT10">
        <f>+data!IO5</f>
        <v>2.4973403662999973E-2</v>
      </c>
      <c r="NU10">
        <f>+data!NR5</f>
        <v>2.4973403662999973E-2</v>
      </c>
      <c r="NV10">
        <f>+data!IP5</f>
        <v>8.3059572209999936E-3</v>
      </c>
      <c r="NW10">
        <f>+data!NS5</f>
        <v>8.3059572209999936E-3</v>
      </c>
      <c r="NX10">
        <f>+data!IQ5</f>
        <v>4.6059981568000001E-2</v>
      </c>
      <c r="NY10">
        <f>+data!NT5</f>
        <v>4.6059981568000001E-2</v>
      </c>
      <c r="NZ10">
        <f>+data!IR5</f>
        <v>2.6974653389999991E-3</v>
      </c>
      <c r="OA10">
        <f>+data!NU5</f>
        <v>2.6974653389999991E-3</v>
      </c>
      <c r="OB10">
        <f>+data!CJ5</f>
        <v>1.7868505220000008E-2</v>
      </c>
      <c r="OC10">
        <f>+data!IS5</f>
        <v>1.7868505220000008E-2</v>
      </c>
      <c r="OD10">
        <f>+data!NV5</f>
        <v>1.7868505220000008E-2</v>
      </c>
      <c r="OE10">
        <f>+data!CK5</f>
        <v>3.7055672245999996E-2</v>
      </c>
      <c r="OF10">
        <f>+data!IT5</f>
        <v>2.2725398445999991E-2</v>
      </c>
      <c r="OG10">
        <f>+data!NW5</f>
        <v>7.0958545770000003E-3</v>
      </c>
      <c r="OJ10" t="str">
        <f t="shared" si="351"/>
        <v>D4</v>
      </c>
      <c r="OK10" s="79">
        <f t="shared" si="352"/>
        <v>0.67380541107300107</v>
      </c>
      <c r="OL10" s="79">
        <f t="shared" si="353"/>
        <v>0.43949005927900037</v>
      </c>
      <c r="OM10" s="79">
        <f t="shared" si="354"/>
        <v>0.33459677843499935</v>
      </c>
      <c r="ON10" s="79">
        <f t="shared" si="355"/>
        <v>1.4119294184E-2</v>
      </c>
      <c r="OO10" s="79">
        <f t="shared" si="356"/>
        <v>0.14667432904500008</v>
      </c>
      <c r="OP10" s="79">
        <f t="shared" si="357"/>
        <v>0.37448215437199972</v>
      </c>
      <c r="OS10" t="str">
        <f t="shared" si="358"/>
        <v>D4</v>
      </c>
      <c r="OT10" s="55">
        <f t="shared" si="342"/>
        <v>4.7196806114873181E-2</v>
      </c>
      <c r="OU10" s="55">
        <f t="shared" si="343"/>
        <v>3.0784150403561875E-2</v>
      </c>
      <c r="OV10" s="55">
        <f t="shared" si="344"/>
        <v>2.3436884030524543E-2</v>
      </c>
      <c r="OW10" s="55">
        <f t="shared" si="345"/>
        <v>9.8898818431855445E-4</v>
      </c>
      <c r="OX10" s="55">
        <f t="shared" si="346"/>
        <v>1.0273826473049769E-2</v>
      </c>
      <c r="OY10" s="55">
        <f t="shared" si="347"/>
        <v>2.6230661468315829E-2</v>
      </c>
      <c r="OZ10" s="85">
        <f t="shared" si="359"/>
        <v>0.13891131667464376</v>
      </c>
      <c r="PA10" s="86">
        <f t="shared" si="348"/>
        <v>0.11268065520632793</v>
      </c>
    </row>
    <row r="11" spans="7:417">
      <c r="H11">
        <f t="shared" si="341"/>
        <v>3.2474860010799821E-2</v>
      </c>
      <c r="I11">
        <f t="shared" si="349"/>
        <v>0.11423915815501942</v>
      </c>
      <c r="J11">
        <f t="shared" si="350"/>
        <v>6.2750929953185888E-2</v>
      </c>
      <c r="K11" t="s">
        <v>391</v>
      </c>
      <c r="AC11">
        <f>+data!S6</f>
        <v>17.28092658525302</v>
      </c>
      <c r="AD11">
        <f>+data!T6</f>
        <v>4.3827358841669932</v>
      </c>
      <c r="AE11">
        <f>+data!AE6</f>
        <v>4.0703864301000072</v>
      </c>
      <c r="AF11">
        <f>+data!BS6</f>
        <v>0.69712080018200007</v>
      </c>
      <c r="AG11">
        <f>+data!FU6</f>
        <v>3.8639434930000049E-2</v>
      </c>
      <c r="AH11">
        <f>+data!FW6</f>
        <v>0.47852577054700118</v>
      </c>
      <c r="AI11">
        <f>+data!FX6</f>
        <v>4.941432825600002E-2</v>
      </c>
      <c r="AJ11">
        <f>+data!FY6</f>
        <v>5.9792610365999976E-2</v>
      </c>
      <c r="AK11">
        <f>+data!FZ6</f>
        <v>1.1531745719999995E-3</v>
      </c>
      <c r="AL11">
        <f>+data!GA6</f>
        <v>6.9593768731000219E-2</v>
      </c>
      <c r="AM11">
        <f>+data!BU6</f>
        <v>1.1930072960199998</v>
      </c>
      <c r="AN11">
        <f>+data!GC6</f>
        <v>0.10210273826800005</v>
      </c>
      <c r="AO11">
        <f>+data!GD6</f>
        <v>0.32418988949799926</v>
      </c>
      <c r="AP11">
        <f>+data!GE6</f>
        <v>4.5615795161000006E-2</v>
      </c>
      <c r="AQ11">
        <f>+data!GF6</f>
        <v>0.26939098463499922</v>
      </c>
      <c r="AR11">
        <f>+data!GG6</f>
        <v>0.35279539788799885</v>
      </c>
      <c r="AS11">
        <f>+data!GH6</f>
        <v>9.5957009115999942E-2</v>
      </c>
      <c r="AT11">
        <f>+data!GI6</f>
        <v>2.9567952650000006E-3</v>
      </c>
      <c r="AU11">
        <f>+data!BV6</f>
        <v>0.11220864234300008</v>
      </c>
      <c r="AV11">
        <f>+data!GJ6</f>
        <v>9.1834119919000048E-2</v>
      </c>
      <c r="AW11">
        <f>+data!GK6</f>
        <v>2.6681580549999992E-3</v>
      </c>
      <c r="AX11">
        <f>+data!GL6</f>
        <v>2.647619703000001E-3</v>
      </c>
      <c r="AY11">
        <f>+data!GM6</f>
        <v>1.5058233974000029E-2</v>
      </c>
      <c r="AZ11">
        <f>+data!BW6</f>
        <v>0.7379368320150026</v>
      </c>
      <c r="BA11">
        <f>+data!GN6</f>
        <v>0.14519981019299982</v>
      </c>
      <c r="BB11">
        <f>+data!GO6</f>
        <v>7.5468516715000072E-2</v>
      </c>
      <c r="BC11">
        <f>+data!GP6</f>
        <v>1.0694284948999993E-2</v>
      </c>
      <c r="BD11">
        <f>+data!GQ6</f>
        <v>8.4729869289999704E-2</v>
      </c>
      <c r="BE11">
        <f>+data!GR6</f>
        <v>0.25526296340300048</v>
      </c>
      <c r="BF11">
        <f>+data!GS6</f>
        <v>6.1833224712999971E-2</v>
      </c>
      <c r="BG11">
        <f>+data!GT6</f>
        <v>0.10473800546199986</v>
      </c>
      <c r="BH11">
        <f>+data!BX6</f>
        <v>0.19042111858600033</v>
      </c>
      <c r="BI11">
        <f>+data!GU6</f>
        <v>2.6899170939000006E-2</v>
      </c>
      <c r="BJ11">
        <f>+data!GV6</f>
        <v>3.1267705554000054E-2</v>
      </c>
      <c r="BK11">
        <f>+data!GW6</f>
        <v>1.8455198179000022E-2</v>
      </c>
      <c r="BL11">
        <f>+data!GX6</f>
        <v>9.0146591059000247E-2</v>
      </c>
      <c r="BM11">
        <f>+data!GY6</f>
        <v>2.3650803986000016E-2</v>
      </c>
      <c r="BN11">
        <f>+data!BY6</f>
        <v>0.27088952451500048</v>
      </c>
      <c r="BO11">
        <f>+data!GZ6</f>
        <v>5.9632789182999989E-2</v>
      </c>
      <c r="BP11">
        <f>+data!HA6</f>
        <v>3.9927725207000025E-2</v>
      </c>
      <c r="BQ11">
        <f>+data!HB6</f>
        <v>5.8304190226999966E-2</v>
      </c>
      <c r="BR11">
        <f>+data!HC6</f>
        <v>7.8065709070000043E-3</v>
      </c>
      <c r="BS11">
        <f>+data!HD6</f>
        <v>2.9787042726000006E-2</v>
      </c>
      <c r="BT11">
        <f>+data!HE6</f>
        <v>2.4765703362000024E-2</v>
      </c>
      <c r="BU11">
        <f>+data!HF6</f>
        <v>2.2680564380000032E-2</v>
      </c>
      <c r="BV11">
        <f>+data!HG6</f>
        <v>2.7337807421999993E-2</v>
      </c>
      <c r="BW11">
        <f>+data!HH6</f>
        <v>6.4166038100000006E-4</v>
      </c>
      <c r="BX11">
        <f>+data!BZ6</f>
        <v>0.54599362976900301</v>
      </c>
      <c r="BY11">
        <f>+data!HI6</f>
        <v>3.0699114656000028E-2</v>
      </c>
      <c r="BZ11">
        <f>+data!HJ6</f>
        <v>2.9151663890999973E-2</v>
      </c>
      <c r="CA11">
        <f>+data!HK6</f>
        <v>0.17928333551600009</v>
      </c>
      <c r="CB11">
        <f>+data!HL6</f>
        <v>9.206932315500016E-2</v>
      </c>
      <c r="CC11">
        <f>+data!HM6</f>
        <v>2.6711572140999954E-2</v>
      </c>
      <c r="CD11">
        <f>+data!HN6</f>
        <v>8.124611405600006E-2</v>
      </c>
      <c r="CE11">
        <f>+data!HO6</f>
        <v>7.5303390167000078E-2</v>
      </c>
      <c r="CF11">
        <f>+data!HP6</f>
        <v>2.8302965390000018E-2</v>
      </c>
      <c r="CG11">
        <f>+data!CA6</f>
        <v>0.22204272020199972</v>
      </c>
      <c r="CH11">
        <f>+data!HQ6</f>
        <v>5.6293452869999948E-2</v>
      </c>
      <c r="CI11">
        <f>+data!HR6</f>
        <v>4.618636255900007E-2</v>
      </c>
      <c r="CJ11">
        <f>+data!HS6</f>
        <v>5.4547540840999983E-2</v>
      </c>
      <c r="CK11">
        <f>+data!HT6</f>
        <v>2.3933042464000059E-2</v>
      </c>
      <c r="CL11">
        <f>+data!HU6</f>
        <v>1.8116886317000005E-2</v>
      </c>
      <c r="CM11">
        <f>+data!HV6</f>
        <v>2.2958578236999982E-2</v>
      </c>
      <c r="CN11">
        <f>+data!CB6</f>
        <v>0.10077229705500047</v>
      </c>
      <c r="CO11">
        <f>+data!HW6</f>
        <v>3.5772966126999997E-2</v>
      </c>
      <c r="CP11">
        <f>+data!HX6</f>
        <v>2.7176644540000076E-2</v>
      </c>
      <c r="CQ11">
        <f>+data!HY6</f>
        <v>3.0261086940000112E-2</v>
      </c>
      <c r="CR11">
        <f>+data!HZ6</f>
        <v>7.4468494189999955E-3</v>
      </c>
      <c r="CS11">
        <f>+data!AG6</f>
        <v>0.3123391273750003</v>
      </c>
      <c r="CT11">
        <f>+data!CD6</f>
        <v>0.13057047209099998</v>
      </c>
      <c r="CU11">
        <f>+data!IB6</f>
        <v>0.10319208410600075</v>
      </c>
      <c r="CV11">
        <f>+data!ID6</f>
        <v>1.8344806381999982E-2</v>
      </c>
      <c r="CW11">
        <f>+data!IF6</f>
        <v>9.0344365750000023E-3</v>
      </c>
      <c r="CX11">
        <f>+data!CF6</f>
        <v>0.18176778957799944</v>
      </c>
      <c r="CY11">
        <f>+data!IH6</f>
        <v>5.6443110262000051E-2</v>
      </c>
      <c r="CZ11">
        <f>+data!II6</f>
        <v>8.6420225545000215E-2</v>
      </c>
      <c r="DA11">
        <f>+data!IJ6</f>
        <v>3.7876093567000044E-2</v>
      </c>
      <c r="DB11">
        <f>+data!IK6</f>
        <v>1.0275101919999996E-3</v>
      </c>
      <c r="DC11">
        <f>+data!U6</f>
        <v>0.73916138236400286</v>
      </c>
      <c r="DD11">
        <f>+data!AH6</f>
        <v>0.19288347972500025</v>
      </c>
      <c r="DE11">
        <f>+data!CL6</f>
        <v>4.9144736031000134E-2</v>
      </c>
      <c r="DF11">
        <f>+data!IU6</f>
        <v>4.9144736031000134E-2</v>
      </c>
      <c r="DG11">
        <f>+data!CM6</f>
        <v>6.3391478136999996E-2</v>
      </c>
      <c r="DH11">
        <f>+data!IV6</f>
        <v>5.914392989599996E-2</v>
      </c>
      <c r="DI11">
        <f>+data!IW6</f>
        <v>4.2469572770000002E-3</v>
      </c>
      <c r="DJ11">
        <f>+data!CN6</f>
        <v>8.0350142364000093E-2</v>
      </c>
      <c r="DK11">
        <f>+data!IX6</f>
        <v>8.0350142364000093E-2</v>
      </c>
      <c r="DL11">
        <f>+data!AI6</f>
        <v>0.54627721717300015</v>
      </c>
      <c r="DM11">
        <f>+data!CO6</f>
        <v>0.54627721717300015</v>
      </c>
      <c r="DN11">
        <f>+data!IY6</f>
        <v>0.5309342683799998</v>
      </c>
      <c r="DO11">
        <f>+data!IZ6</f>
        <v>3.8805508500000004E-4</v>
      </c>
      <c r="DP11">
        <f>+data!JA6</f>
        <v>1.4955004079999997E-2</v>
      </c>
      <c r="DQ11">
        <f>+data!AJ6</f>
        <v>0</v>
      </c>
      <c r="DR11">
        <f>+data!CP6</f>
        <v>0</v>
      </c>
      <c r="DS11">
        <f>+data!V6</f>
        <v>0.61277904911600045</v>
      </c>
      <c r="DT11">
        <f>+data!AK6</f>
        <v>0.38765957843399873</v>
      </c>
      <c r="DU11">
        <f>+data!CQ6</f>
        <v>7.5519836199999997E-4</v>
      </c>
      <c r="DV11">
        <f>+data!JB6</f>
        <v>7.5519836199999997E-4</v>
      </c>
      <c r="DW11">
        <f>+data!CR6</f>
        <v>0.37525053644399847</v>
      </c>
      <c r="DX11">
        <f>+data!JC6</f>
        <v>0.13311568546600003</v>
      </c>
      <c r="DY11">
        <f>+data!JD6</f>
        <v>0.16451622186700038</v>
      </c>
      <c r="DZ11">
        <f>+data!JE6</f>
        <v>7.7570910061999843E-2</v>
      </c>
      <c r="EA11">
        <f>+data!CS6</f>
        <v>8.8592489059999904E-3</v>
      </c>
      <c r="EB11">
        <f>+data!JF6</f>
        <v>8.8592489059999904E-3</v>
      </c>
      <c r="EC11">
        <f>+data!CT6</f>
        <v>2.795933721000001E-3</v>
      </c>
      <c r="ED11">
        <f>+data!JG6</f>
        <v>2.795933721000001E-3</v>
      </c>
      <c r="EE11">
        <f>+data!AL6</f>
        <v>0.22512160827500052</v>
      </c>
      <c r="EF11">
        <f>+data!CU6</f>
        <v>0.22390612333500046</v>
      </c>
      <c r="EG11">
        <f>+data!JH6</f>
        <v>8.3442274365999755E-2</v>
      </c>
      <c r="EH11">
        <f>+data!JI6</f>
        <v>0.10146091692500014</v>
      </c>
      <c r="EI11">
        <f>+data!JJ6</f>
        <v>3.9005497269000003E-2</v>
      </c>
      <c r="EJ11">
        <f>+data!CV6</f>
        <v>1.2152964430000004E-3</v>
      </c>
      <c r="EK11">
        <f>+data!JK6</f>
        <v>1.2152964430000004E-3</v>
      </c>
      <c r="EL11">
        <f>+data!W6</f>
        <v>6.6680418781900253</v>
      </c>
      <c r="EM11">
        <f>+data!AM6</f>
        <v>0.15959643108699981</v>
      </c>
      <c r="EN11">
        <f>+data!CW6</f>
        <v>0.15719685636599987</v>
      </c>
      <c r="EO11">
        <f>+data!JL6</f>
        <v>0.15719685636599987</v>
      </c>
      <c r="EP11">
        <f>+data!CX6</f>
        <v>2.399574721E-3</v>
      </c>
      <c r="EQ11">
        <f>+data!JM6</f>
        <v>2.399574721E-3</v>
      </c>
      <c r="ER11">
        <f>+data!AN6</f>
        <v>3.7801686129420076</v>
      </c>
      <c r="ES11">
        <f>+data!CY6</f>
        <v>2.6943783132260055</v>
      </c>
      <c r="ET11">
        <f>+data!JN6</f>
        <v>2.6943783132260055</v>
      </c>
      <c r="EU11">
        <f>+data!CZ6</f>
        <v>8.6156876415999992E-2</v>
      </c>
      <c r="EV11">
        <f>+data!JO6</f>
        <v>8.5562606415999998E-2</v>
      </c>
      <c r="EW11">
        <f>+data!JP6</f>
        <v>5.9427000000000004E-4</v>
      </c>
      <c r="EX11">
        <f>+data!AO6</f>
        <v>0.14964195421499998</v>
      </c>
      <c r="EY11">
        <f>+data!DA6</f>
        <v>0.10251698218499999</v>
      </c>
      <c r="EZ11">
        <f>+data!JQ6</f>
        <v>0.10251698218499999</v>
      </c>
      <c r="FA11">
        <f>+data!DB6</f>
        <v>4.7125715234999963E-2</v>
      </c>
      <c r="FB11">
        <f>+data!JR6</f>
        <v>4.7125715234999963E-2</v>
      </c>
      <c r="FC11">
        <f>+data!AP6</f>
        <v>0.57714007502299913</v>
      </c>
      <c r="FD11">
        <f>+data!DC6</f>
        <v>0.28670441141499992</v>
      </c>
      <c r="FE11">
        <f>+data!JS6</f>
        <v>0.28670441141499992</v>
      </c>
      <c r="FF11">
        <f>+data!DD6</f>
        <v>5.6404678684999994E-2</v>
      </c>
      <c r="FG11">
        <f>+data!JT6</f>
        <v>5.6404678684999994E-2</v>
      </c>
      <c r="FH11">
        <f>+data!DE6</f>
        <v>9.1637494344999945E-2</v>
      </c>
      <c r="FI11">
        <f>+data!JU6</f>
        <v>9.1637494344999945E-2</v>
      </c>
      <c r="FJ11">
        <f>+data!DF6</f>
        <v>0.14239799302800044</v>
      </c>
      <c r="FK11">
        <f>+data!JV6</f>
        <v>0.14239799302800044</v>
      </c>
      <c r="FL11">
        <f>+data!AQ6</f>
        <v>1.9741585052379995</v>
      </c>
      <c r="FM11">
        <f>+data!DG6</f>
        <v>0.81330924891400214</v>
      </c>
      <c r="FN11">
        <f>+data!JW6</f>
        <v>0.81330924891400214</v>
      </c>
      <c r="FO11">
        <f>+data!DH6</f>
        <v>0.61014546303699979</v>
      </c>
      <c r="FP11">
        <f>+data!JX6</f>
        <v>0.53987310128600063</v>
      </c>
      <c r="FQ11">
        <f>+data!JY6</f>
        <v>7.0272346245999956E-2</v>
      </c>
      <c r="FR11">
        <f>+data!DI6</f>
        <v>2.0724609192999992E-2</v>
      </c>
      <c r="FS11">
        <f>+data!JZ6</f>
        <v>2.0724609192999992E-2</v>
      </c>
      <c r="FT11">
        <f>+data!DJ6</f>
        <v>0.30532206968000031</v>
      </c>
      <c r="FU11">
        <f>+data!KA6</f>
        <v>0.30532206968000031</v>
      </c>
      <c r="FV11">
        <f>+data!DK6</f>
        <v>0.22465960248799963</v>
      </c>
      <c r="FW11">
        <f>+data!KB6</f>
        <v>0.22465960248799963</v>
      </c>
      <c r="FX11">
        <f>+data!X6</f>
        <v>0.5525376811600009</v>
      </c>
      <c r="FY11">
        <f>+data!AR6</f>
        <v>8.6811768790999944E-2</v>
      </c>
      <c r="FZ11">
        <f>+data!DL6</f>
        <v>7.2061882316999989E-2</v>
      </c>
      <c r="GA11">
        <f>+data!KC6</f>
        <v>7.2061882316999989E-2</v>
      </c>
      <c r="GB11">
        <f>+data!DM6</f>
        <v>1.3632724988000002E-2</v>
      </c>
      <c r="GC11">
        <f>+data!KD6</f>
        <v>1.3632724988000002E-2</v>
      </c>
      <c r="GD11">
        <f>+data!DN6</f>
        <v>1.117657808E-3</v>
      </c>
      <c r="GE11">
        <f>+data!KE6</f>
        <v>1.117657808E-3</v>
      </c>
      <c r="GF11">
        <f>+data!AS6</f>
        <v>3.3836830236000003E-2</v>
      </c>
      <c r="GG11">
        <f>+data!DO6</f>
        <v>3.3836830236000003E-2</v>
      </c>
      <c r="GH11">
        <f>+data!KF6</f>
        <v>3.3836830236000003E-2</v>
      </c>
      <c r="GI11">
        <f>+data!AT6</f>
        <v>9.301109489199999E-2</v>
      </c>
      <c r="GJ11">
        <f>+data!DP6</f>
        <v>7.6806198346000026E-2</v>
      </c>
      <c r="GK11">
        <f>+data!KG6</f>
        <v>1.8686529894999995E-2</v>
      </c>
      <c r="GL11">
        <f>+data!KH6</f>
        <v>1.0804481731E-2</v>
      </c>
      <c r="GM11">
        <f>+data!KI6</f>
        <v>1.1534410480999999E-2</v>
      </c>
      <c r="GN11">
        <f>+data!KJ6</f>
        <v>2.8452296949000002E-2</v>
      </c>
      <c r="GO11">
        <f>+data!KK6</f>
        <v>6.255842222000001E-3</v>
      </c>
      <c r="GP11">
        <f>+data!KL6</f>
        <v>0</v>
      </c>
      <c r="GQ11">
        <f>+data!KM6</f>
        <v>5.0568310230000007E-3</v>
      </c>
      <c r="GR11">
        <f>+data!DQ6</f>
        <v>7.1904410819999993E-3</v>
      </c>
      <c r="GS11">
        <f>+data!KN6</f>
        <v>3.2062694099999995E-3</v>
      </c>
      <c r="GT11">
        <f>+data!DR6</f>
        <v>9.0142326269999993E-3</v>
      </c>
      <c r="GU11">
        <f>+data!KO6</f>
        <v>9.0142326269999993E-3</v>
      </c>
      <c r="GV11">
        <f>+data!AU6</f>
        <v>2.6232565620999983E-2</v>
      </c>
      <c r="GW11">
        <f>+data!DS6</f>
        <v>2.6232565620999983E-2</v>
      </c>
      <c r="GX11">
        <f>+data!KP6</f>
        <v>8.0446851039999989E-3</v>
      </c>
      <c r="GY11">
        <f>+data!KQ6</f>
        <v>2.3171986670000003E-3</v>
      </c>
      <c r="GZ11">
        <f>+data!KR6</f>
        <v>1.5736134204999998E-2</v>
      </c>
      <c r="HA11">
        <f>+data!KS6</f>
        <v>1.3430199999999999E-4</v>
      </c>
      <c r="HB11">
        <f>+data!AV6</f>
        <v>2.3798455247000014E-2</v>
      </c>
      <c r="HC11">
        <f>+data!DT6</f>
        <v>5.9401383679999996E-3</v>
      </c>
      <c r="HD11">
        <f>+data!KT6</f>
        <v>5.9401383679999996E-3</v>
      </c>
      <c r="HE11">
        <f>+data!DU6</f>
        <v>1.7858536774999982E-2</v>
      </c>
      <c r="HF11">
        <f>+data!KU6</f>
        <v>1.7858536774999982E-2</v>
      </c>
      <c r="HG11">
        <f>+data!AW6</f>
        <v>0.28884899520799923</v>
      </c>
      <c r="HH11">
        <f>+data!DV6</f>
        <v>0.27898208352199938</v>
      </c>
      <c r="HI11">
        <f>+data!KV6</f>
        <v>0.23842650780999944</v>
      </c>
      <c r="HJ11">
        <f>+data!KW6</f>
        <v>4.0554413392000048E-2</v>
      </c>
      <c r="HK11">
        <f>+data!DW6</f>
        <v>9.866631671999998E-3</v>
      </c>
      <c r="HL11">
        <f>+data!KX6</f>
        <v>5.9223437730000017E-3</v>
      </c>
      <c r="HM11">
        <f>+data!KY6</f>
        <v>3.9443177930000017E-3</v>
      </c>
      <c r="HN11">
        <f>+data!Y6</f>
        <v>0.66386455866200145</v>
      </c>
      <c r="HO11">
        <f>+data!AX6</f>
        <v>0.54214685580799915</v>
      </c>
      <c r="HP11">
        <f>+data!DX6</f>
        <v>0.51298017931199913</v>
      </c>
      <c r="HQ11">
        <f>+data!KZ6</f>
        <v>0.51298017931199913</v>
      </c>
      <c r="HR11">
        <f>+data!DY6</f>
        <v>5.0230999029999999E-3</v>
      </c>
      <c r="HS11">
        <f>+data!LA6</f>
        <v>5.0230999029999999E-3</v>
      </c>
      <c r="HT11">
        <f>+data!DZ6</f>
        <v>2.414402001600003E-2</v>
      </c>
      <c r="HU11">
        <f>+data!LB6</f>
        <v>2.414402001600003E-2</v>
      </c>
      <c r="HV11">
        <f>+data!AY6</f>
        <v>9.6746248109000038E-2</v>
      </c>
      <c r="HW11">
        <f>+data!EA6</f>
        <v>3.0140379133000012E-2</v>
      </c>
      <c r="HX11">
        <f>+data!LC6</f>
        <v>3.0140379133000012E-2</v>
      </c>
      <c r="HY11">
        <f>+data!EB6</f>
        <v>4.8597498587999999E-2</v>
      </c>
      <c r="HZ11">
        <f>+data!LD6</f>
        <v>4.8597498587999999E-2</v>
      </c>
      <c r="IA11">
        <f>+data!EC6</f>
        <v>1.8008711910000013E-2</v>
      </c>
      <c r="IB11">
        <f>+data!LE6</f>
        <v>1.3436271801000007E-2</v>
      </c>
      <c r="IC11">
        <f>+data!LF6</f>
        <v>3.0148973560000011E-3</v>
      </c>
      <c r="ID11">
        <f>+data!LG6</f>
        <v>1.5576680179999998E-3</v>
      </c>
      <c r="IE11">
        <f>+data!AZ6</f>
        <v>2.4973182507000004E-2</v>
      </c>
      <c r="IF11">
        <f>+data!Z6</f>
        <v>1.1029273667759998</v>
      </c>
      <c r="IG11">
        <f>+data!BA6</f>
        <v>0.1791726787270001</v>
      </c>
      <c r="IH11">
        <f>+data!ED6</f>
        <v>0.17238360376500003</v>
      </c>
      <c r="II11">
        <f>+data!LH6</f>
        <v>6.1213465182000007E-2</v>
      </c>
      <c r="IJ11">
        <f>+data!LI6</f>
        <v>0.11117010758300001</v>
      </c>
      <c r="IK11">
        <f>+data!EE6</f>
        <v>4.2257213670000007E-3</v>
      </c>
      <c r="IL11">
        <f>+data!LJ6</f>
        <v>4.2257213670000007E-3</v>
      </c>
      <c r="IM11">
        <f>+data!EF6</f>
        <v>2.5484899330000003E-3</v>
      </c>
      <c r="IN11">
        <f>+data!LK6</f>
        <v>2.5484899330000003E-3</v>
      </c>
      <c r="IO11">
        <f>+data!EG6</f>
        <v>1.4863662000000001E-5</v>
      </c>
      <c r="IP11">
        <f>+data!LL6</f>
        <v>1.4863662000000001E-5</v>
      </c>
      <c r="IQ11">
        <f>+data!BB6</f>
        <v>0.70114553940400115</v>
      </c>
      <c r="IR11">
        <f>+data!EH6</f>
        <v>3.7901191171000034E-2</v>
      </c>
      <c r="IS11">
        <f>+data!LM6</f>
        <v>3.7901191171000034E-2</v>
      </c>
      <c r="IT11">
        <f>+data!EI6</f>
        <v>0.56119567171300078</v>
      </c>
      <c r="IU11">
        <f>+data!LN6</f>
        <v>0.56119567171300078</v>
      </c>
      <c r="IV11">
        <f>+data!EJ6</f>
        <v>4.9867518838999973E-2</v>
      </c>
      <c r="IW11">
        <f>+data!LO6</f>
        <v>4.9867518838999973E-2</v>
      </c>
      <c r="IX11">
        <f>+data!EK6</f>
        <v>5.2185371053999965E-2</v>
      </c>
      <c r="IY11">
        <f>+data!LP6</f>
        <v>5.2185371053999965E-2</v>
      </c>
      <c r="IZ11">
        <f>+data!BC6</f>
        <v>0.22260952418300001</v>
      </c>
      <c r="JA11">
        <f>+data!EL6</f>
        <v>2.4763099217000005E-2</v>
      </c>
      <c r="JB11">
        <f>+data!LQ6</f>
        <v>2.4763099217000005E-2</v>
      </c>
      <c r="JC11">
        <f>+data!EM6</f>
        <v>0.15260707374799984</v>
      </c>
      <c r="JD11">
        <f>+data!LR6</f>
        <v>0.15260707374799984</v>
      </c>
      <c r="JE11">
        <f>+data!EN6</f>
        <v>1.777927509E-3</v>
      </c>
      <c r="JF11">
        <f>+data!LS6</f>
        <v>1.777927509E-3</v>
      </c>
      <c r="JG11">
        <f>+data!EO6</f>
        <v>4.9498952000000002E-4</v>
      </c>
      <c r="JH11">
        <f>+data!LT6</f>
        <v>4.9498952000000002E-4</v>
      </c>
      <c r="JI11">
        <f>+data!EP6</f>
        <v>3.8543828893000009E-2</v>
      </c>
      <c r="JJ11">
        <f>+data!LU6</f>
        <v>3.8543828893000009E-2</v>
      </c>
      <c r="JK11">
        <f>+data!EQ6</f>
        <v>4.4223889830000019E-3</v>
      </c>
      <c r="JL11">
        <f>+data!LV6</f>
        <v>4.4223889830000019E-3</v>
      </c>
      <c r="JM11">
        <f>+data!AA6</f>
        <v>0.76147209700200391</v>
      </c>
      <c r="JN11">
        <f>+data!BD6</f>
        <v>2.9757165399999989E-3</v>
      </c>
      <c r="JO11">
        <f>+data!ER6</f>
        <v>1.7803140399999995E-3</v>
      </c>
      <c r="JP11">
        <f>+data!LW6</f>
        <v>1.7803140399999995E-3</v>
      </c>
      <c r="JQ11">
        <f>+data!BE6</f>
        <v>7.9065222330000039E-3</v>
      </c>
      <c r="JR11">
        <f>+data!ES6</f>
        <v>3.5732564330000008E-3</v>
      </c>
      <c r="JS11">
        <f>+data!LX6</f>
        <v>3.5732564330000008E-3</v>
      </c>
      <c r="JT11">
        <f>+data!BF6</f>
        <v>0.75058964789700366</v>
      </c>
      <c r="JU11">
        <f>+data!ET6</f>
        <v>0.5260182788970007</v>
      </c>
      <c r="JV11">
        <f>+data!LY6</f>
        <v>0.5260182788970007</v>
      </c>
      <c r="JW11">
        <f>+data!AB6</f>
        <v>0.6004453758540016</v>
      </c>
      <c r="JX11">
        <f>+data!BG6</f>
        <v>5.287027255199999E-2</v>
      </c>
      <c r="JY11">
        <f>+data!EU6</f>
        <v>2.8411746604000001E-2</v>
      </c>
      <c r="JZ11">
        <f>+data!LZ6</f>
        <v>3.0030476659999999E-3</v>
      </c>
      <c r="KA11">
        <f>+data!MA6</f>
        <v>2.5408698937999994E-2</v>
      </c>
      <c r="KB11">
        <f>+data!EV6</f>
        <v>4.2969024529999995E-3</v>
      </c>
      <c r="KC11">
        <f>+data!MB6</f>
        <v>4.2878582049999999E-3</v>
      </c>
      <c r="KD11">
        <f>+data!MC6</f>
        <v>9.0442479999999985E-6</v>
      </c>
      <c r="KE11">
        <f>+data!EW6</f>
        <v>1.4509532482000001E-2</v>
      </c>
      <c r="KF11">
        <f>+data!MD6</f>
        <v>1.4509532482000001E-2</v>
      </c>
      <c r="KG11">
        <f>+data!EX6</f>
        <v>2.5928762270000004E-3</v>
      </c>
      <c r="KH11">
        <f>+data!ME6</f>
        <v>2.5928762270000004E-3</v>
      </c>
      <c r="KI11">
        <f>+data!EY6</f>
        <v>3.0592260339999998E-3</v>
      </c>
      <c r="KJ11">
        <f>+data!MF6</f>
        <v>3.0592260339999998E-3</v>
      </c>
      <c r="KK11">
        <f>+data!BH6</f>
        <v>2.3076957559999994E-3</v>
      </c>
      <c r="KL11">
        <f>+data!EZ6</f>
        <v>1.8858170119999997E-3</v>
      </c>
      <c r="KM11">
        <f>+data!MG6</f>
        <v>1.8858170119999997E-3</v>
      </c>
      <c r="KN11">
        <f>+data!FA6</f>
        <v>1.8611624500000003E-4</v>
      </c>
      <c r="KO11">
        <f>+data!MH6</f>
        <v>1.6493617300000001E-4</v>
      </c>
      <c r="KP11">
        <f>+data!MI6</f>
        <v>2.1180072000000001E-5</v>
      </c>
      <c r="KQ11">
        <f>+data!FB6</f>
        <v>2.3576249899999997E-4</v>
      </c>
      <c r="KR11">
        <f>+data!MJ6</f>
        <v>2.3576249899999997E-4</v>
      </c>
      <c r="KS11">
        <f>+data!BI6</f>
        <v>0.10252843247399987</v>
      </c>
      <c r="KT11">
        <f>+data!FC6</f>
        <v>2.4461812044999989E-2</v>
      </c>
      <c r="KU11">
        <f>+data!MK6</f>
        <v>2.4461812044999989E-2</v>
      </c>
      <c r="KV11">
        <f>+data!FD6</f>
        <v>4.4268693799999993E-3</v>
      </c>
      <c r="KW11">
        <f>+data!ML6</f>
        <v>4.4268693799999993E-3</v>
      </c>
      <c r="KX11">
        <f>+data!FE6</f>
        <v>4.0882133262000089E-2</v>
      </c>
      <c r="KY11">
        <f>+data!MM6</f>
        <v>4.0882133262000089E-2</v>
      </c>
      <c r="KZ11">
        <f>+data!FF6</f>
        <v>2.9061141034999998E-2</v>
      </c>
      <c r="LA11">
        <f>+data!MN6</f>
        <v>2.9061141034999998E-2</v>
      </c>
      <c r="LB11">
        <f>+data!FG6</f>
        <v>3.6957135200000007E-3</v>
      </c>
      <c r="LC11">
        <f>+data!MO6</f>
        <v>3.6957135200000007E-3</v>
      </c>
      <c r="LD11">
        <f>+data!BJ6</f>
        <v>0.24204657430099949</v>
      </c>
      <c r="LE11">
        <f>+data!FH6</f>
        <v>1.9984029494000018E-2</v>
      </c>
      <c r="LF11">
        <f>+data!MP6</f>
        <v>1.9984029494000018E-2</v>
      </c>
      <c r="LG11">
        <f>+data!FI6</f>
        <v>0.22206355046799958</v>
      </c>
      <c r="LH11">
        <f>+data!MQ6</f>
        <v>1.0805674932999998E-2</v>
      </c>
      <c r="LI11">
        <f>+data!MR6</f>
        <v>1.1308927560000001E-3</v>
      </c>
      <c r="LJ11">
        <f>+data!MS6</f>
        <v>0.20704911781999946</v>
      </c>
      <c r="LK11">
        <f>+data!MT6</f>
        <v>3.0787843589999996E-3</v>
      </c>
      <c r="LL11">
        <f>+data!FJ6</f>
        <v>0</v>
      </c>
      <c r="LM11">
        <f>+data!MU6</f>
        <v>0</v>
      </c>
      <c r="LN11">
        <f>+data!BK6</f>
        <v>0.1458844389169997</v>
      </c>
      <c r="LO11">
        <f>+data!FK6</f>
        <v>4.2847993795999982E-2</v>
      </c>
      <c r="LP11">
        <f>+data!MV6</f>
        <v>4.2847993795999982E-2</v>
      </c>
      <c r="LQ11">
        <f>+data!FL6</f>
        <v>7.0647781606000049E-2</v>
      </c>
      <c r="LR11">
        <f>+data!MW6</f>
        <v>7.0647781606000049E-2</v>
      </c>
      <c r="LS11">
        <f>+data!FM6</f>
        <v>1.1426527681000002E-2</v>
      </c>
      <c r="LT11">
        <f>+data!MX6</f>
        <v>1.1426527681000002E-2</v>
      </c>
      <c r="LU11">
        <f>+data!FN6</f>
        <v>2.0964985690000004E-2</v>
      </c>
      <c r="LV11">
        <f>+data!MY6</f>
        <v>2.0964985690000004E-2</v>
      </c>
      <c r="LW11">
        <f>+data!BL6</f>
        <v>5.4809915689000004E-2</v>
      </c>
      <c r="LX11">
        <f>+data!AC6</f>
        <v>0.10434100594299989</v>
      </c>
      <c r="LY11">
        <f>+data!BM6</f>
        <v>1.5632480606000015E-2</v>
      </c>
      <c r="LZ11">
        <f>+data!FO6</f>
        <v>1.0143325806000003E-2</v>
      </c>
      <c r="MA11">
        <f>+data!MZ6</f>
        <v>1.0143325806000003E-2</v>
      </c>
      <c r="MB11">
        <f>+data!BN6</f>
        <v>1.8994772756000002E-2</v>
      </c>
      <c r="MC11">
        <f>+data!FP6</f>
        <v>1.2921744256E-2</v>
      </c>
      <c r="MD11">
        <f>+data!NA6</f>
        <v>1.2921744256E-2</v>
      </c>
      <c r="ME11">
        <f>+data!BO6</f>
        <v>8.0540063169999999E-3</v>
      </c>
      <c r="MF11">
        <f>+data!FQ6</f>
        <v>6.6846834169999991E-3</v>
      </c>
      <c r="MG11">
        <f>+data!NB6</f>
        <v>6.6846834169999991E-3</v>
      </c>
      <c r="MH11">
        <f>+data!BP6</f>
        <v>4.9268796251999987E-2</v>
      </c>
      <c r="MI11">
        <f>+data!FR6</f>
        <v>3.7024052652000011E-2</v>
      </c>
      <c r="MJ11">
        <f>+data!NC6</f>
        <v>3.7024052652000011E-2</v>
      </c>
      <c r="MK11">
        <f>+data!BQ6</f>
        <v>1.2391869865000002E-2</v>
      </c>
      <c r="ML11">
        <f>+data!FS6</f>
        <v>8.3306518650000001E-3</v>
      </c>
      <c r="MM11">
        <f>+data!ND6</f>
        <v>8.3306518650000001E-3</v>
      </c>
      <c r="MN11">
        <f>+data!AD6</f>
        <v>0.42158403775100012</v>
      </c>
      <c r="MO11">
        <f>+data!BR6</f>
        <v>0.38268637021500052</v>
      </c>
      <c r="MP11">
        <f>+data!FT6</f>
        <v>0.27141189878299971</v>
      </c>
      <c r="MQ11">
        <f>+data!NE6</f>
        <v>0.103591681719</v>
      </c>
      <c r="MR11">
        <f>+data!NF6</f>
        <v>0.1678210042099996</v>
      </c>
      <c r="MS11">
        <f>+data!FV6</f>
        <v>0.10081424381399995</v>
      </c>
      <c r="MT11">
        <f>+data!NG6</f>
        <v>0.10081424381399995</v>
      </c>
      <c r="MU11">
        <f>+data!BT6</f>
        <v>3.8897584343000002E-2</v>
      </c>
      <c r="MV11">
        <f>+data!GB6</f>
        <v>3.8897584343000002E-2</v>
      </c>
      <c r="MW11">
        <f>+data!NH6</f>
        <v>3.8897584343000002E-2</v>
      </c>
      <c r="MX11">
        <f>+data!AF6</f>
        <v>0.67104946642800001</v>
      </c>
      <c r="MY11">
        <f>+data!CC6</f>
        <v>0.36708916420300036</v>
      </c>
      <c r="MZ11">
        <f>+data!IA6</f>
        <v>5.1887254439000115E-2</v>
      </c>
      <c r="NA11">
        <f>+data!NI6</f>
        <v>5.1887254439000115E-2</v>
      </c>
      <c r="NB11">
        <f>+data!IC6</f>
        <v>2.0672453419999996E-3</v>
      </c>
      <c r="NC11">
        <f>+data!NJ6</f>
        <v>2.0672453419999996E-3</v>
      </c>
      <c r="ND11">
        <f>+data!IE6</f>
        <v>0.31313502155599976</v>
      </c>
      <c r="NE11">
        <f>+data!NK6</f>
        <v>0.31313502155599976</v>
      </c>
      <c r="NF11">
        <f>+data!CE6</f>
        <v>0</v>
      </c>
      <c r="NG11">
        <f>+data!IG6</f>
        <v>0</v>
      </c>
      <c r="NH11">
        <f>+data!NL6</f>
        <v>0</v>
      </c>
      <c r="NI11">
        <f>+data!CG6</f>
        <v>3.2131220807999968E-2</v>
      </c>
      <c r="NJ11">
        <f>+data!IL6</f>
        <v>1.4831018806000009E-2</v>
      </c>
      <c r="NK11">
        <f>+data!NM6</f>
        <v>1.4831018806000009E-2</v>
      </c>
      <c r="NL11">
        <f>+data!IM6</f>
        <v>1.7300372392999992E-2</v>
      </c>
      <c r="NM11">
        <f>+data!NN6</f>
        <v>9.4592428790000096E-3</v>
      </c>
      <c r="NN11">
        <f>+data!NO6</f>
        <v>7.840984014000003E-3</v>
      </c>
      <c r="NO11">
        <f>+data!CH6</f>
        <v>2.438232013500001E-2</v>
      </c>
      <c r="NP11">
        <f>+data!IN6</f>
        <v>2.438232013500001E-2</v>
      </c>
      <c r="NQ11">
        <f>+data!NP6</f>
        <v>2.118831871100001E-2</v>
      </c>
      <c r="NR11">
        <f>+data!NQ6</f>
        <v>3.1940014240000002E-3</v>
      </c>
      <c r="NS11">
        <f>+data!CI6</f>
        <v>0.16403125360800003</v>
      </c>
      <c r="NT11">
        <f>+data!IO6</f>
        <v>4.8214790320999977E-2</v>
      </c>
      <c r="NU11">
        <f>+data!NR6</f>
        <v>4.8214790320999977E-2</v>
      </c>
      <c r="NV11">
        <f>+data!IP6</f>
        <v>1.7675404181000012E-2</v>
      </c>
      <c r="NW11">
        <f>+data!NS6</f>
        <v>1.7675404181000012E-2</v>
      </c>
      <c r="NX11">
        <f>+data!IQ6</f>
        <v>7.1247860288999987E-2</v>
      </c>
      <c r="NY11">
        <f>+data!NT6</f>
        <v>7.1247860288999987E-2</v>
      </c>
      <c r="NZ11">
        <f>+data!IR6</f>
        <v>2.1852575980000001E-3</v>
      </c>
      <c r="OA11">
        <f>+data!NU6</f>
        <v>2.1852575980000001E-3</v>
      </c>
      <c r="OB11">
        <f>+data!CJ6</f>
        <v>2.4769452302000009E-2</v>
      </c>
      <c r="OC11">
        <f>+data!IS6</f>
        <v>2.4769452302000009E-2</v>
      </c>
      <c r="OD11">
        <f>+data!NV6</f>
        <v>2.4769452302000009E-2</v>
      </c>
      <c r="OE11">
        <f>+data!CK6</f>
        <v>5.8441002530999923E-2</v>
      </c>
      <c r="OF11">
        <f>+data!IT6</f>
        <v>3.577521973099998E-2</v>
      </c>
      <c r="OG11">
        <f>+data!NW6</f>
        <v>6.6039750170000001E-3</v>
      </c>
      <c r="OJ11" t="str">
        <f t="shared" si="351"/>
        <v>D5</v>
      </c>
      <c r="OK11" s="79">
        <f t="shared" si="352"/>
        <v>0.81330924891400214</v>
      </c>
      <c r="OL11" s="79">
        <f t="shared" si="353"/>
        <v>0.61014546303699979</v>
      </c>
      <c r="OM11" s="79">
        <f t="shared" si="354"/>
        <v>0.30532206968000031</v>
      </c>
      <c r="ON11" s="79">
        <f t="shared" si="355"/>
        <v>2.0724609192999992E-2</v>
      </c>
      <c r="OO11" s="79">
        <f t="shared" si="356"/>
        <v>0.22465960248799963</v>
      </c>
      <c r="OP11" s="79">
        <f t="shared" si="357"/>
        <v>0.56119567171300078</v>
      </c>
      <c r="OS11" t="str">
        <f t="shared" si="358"/>
        <v>D5</v>
      </c>
      <c r="OT11" s="55">
        <f t="shared" si="342"/>
        <v>4.706398380327903E-2</v>
      </c>
      <c r="OU11" s="55">
        <f t="shared" si="343"/>
        <v>3.530745067557188E-2</v>
      </c>
      <c r="OV11" s="55">
        <f t="shared" si="344"/>
        <v>1.7668153855855868E-2</v>
      </c>
      <c r="OW11" s="55">
        <f t="shared" si="345"/>
        <v>1.1992765023772336E-3</v>
      </c>
      <c r="OX11" s="55">
        <f t="shared" si="346"/>
        <v>1.3000437295979071E-2</v>
      </c>
      <c r="OY11" s="55">
        <f t="shared" si="347"/>
        <v>3.2474860010799821E-2</v>
      </c>
      <c r="OZ11" s="85">
        <f t="shared" si="359"/>
        <v>0.1467141621438629</v>
      </c>
      <c r="PA11" s="86">
        <f t="shared" si="348"/>
        <v>0.11423930213306308</v>
      </c>
    </row>
    <row r="12" spans="7:417">
      <c r="H12">
        <f t="shared" si="341"/>
        <v>3.5002182893320542E-2</v>
      </c>
      <c r="I12">
        <f t="shared" si="349"/>
        <v>0.11386887836509364</v>
      </c>
      <c r="J12">
        <f t="shared" si="350"/>
        <v>7.6812521781610008E-2</v>
      </c>
      <c r="K12" t="s">
        <v>392</v>
      </c>
      <c r="AC12">
        <f>+data!S7</f>
        <v>21.153336703160029</v>
      </c>
      <c r="AD12">
        <f>+data!T7</f>
        <v>4.868507841069011</v>
      </c>
      <c r="AE12">
        <f>+data!AE7</f>
        <v>4.4960232416149886</v>
      </c>
      <c r="AF12">
        <f>+data!BS7</f>
        <v>0.76871021673299889</v>
      </c>
      <c r="AG12">
        <f>+data!FU7</f>
        <v>3.9049307382999936E-2</v>
      </c>
      <c r="AH12">
        <f>+data!FW7</f>
        <v>0.51460951506799957</v>
      </c>
      <c r="AI12">
        <f>+data!FX7</f>
        <v>6.4007837891000216E-2</v>
      </c>
      <c r="AJ12">
        <f>+data!FY7</f>
        <v>7.2131638377999782E-2</v>
      </c>
      <c r="AK12">
        <f>+data!FZ7</f>
        <v>3.1329848429999993E-3</v>
      </c>
      <c r="AL12">
        <f>+data!GA7</f>
        <v>7.5781297917000071E-2</v>
      </c>
      <c r="AM12">
        <f>+data!BU7</f>
        <v>1.3202837311160007</v>
      </c>
      <c r="AN12">
        <f>+data!GC7</f>
        <v>0.14055600569200005</v>
      </c>
      <c r="AO12">
        <f>+data!GD7</f>
        <v>0.35105013968499982</v>
      </c>
      <c r="AP12">
        <f>+data!GE7</f>
        <v>2.9747193056000005E-2</v>
      </c>
      <c r="AQ12">
        <f>+data!GF7</f>
        <v>0.30902893700899975</v>
      </c>
      <c r="AR12">
        <f>+data!GG7</f>
        <v>0.4098600666710005</v>
      </c>
      <c r="AS12">
        <f>+data!GH7</f>
        <v>7.3975975921000095E-2</v>
      </c>
      <c r="AT12">
        <f>+data!GI7</f>
        <v>6.071537388999999E-3</v>
      </c>
      <c r="AU12">
        <f>+data!BV7</f>
        <v>0.13576254149199979</v>
      </c>
      <c r="AV12">
        <f>+data!GJ7</f>
        <v>0.10062505190399995</v>
      </c>
      <c r="AW12">
        <f>+data!GK7</f>
        <v>8.4884347569999987E-3</v>
      </c>
      <c r="AX12">
        <f>+data!GL7</f>
        <v>3.6193734109999992E-3</v>
      </c>
      <c r="AY12">
        <f>+data!GM7</f>
        <v>2.3030510285000041E-2</v>
      </c>
      <c r="AZ12">
        <f>+data!BW7</f>
        <v>0.79904542863299954</v>
      </c>
      <c r="BA12">
        <f>+data!GN7</f>
        <v>0.1504874283440005</v>
      </c>
      <c r="BB12">
        <f>+data!GO7</f>
        <v>9.0454136940999894E-2</v>
      </c>
      <c r="BC12">
        <f>+data!GP7</f>
        <v>2.0231566249000018E-2</v>
      </c>
      <c r="BD12">
        <f>+data!GQ7</f>
        <v>8.8556103463000108E-2</v>
      </c>
      <c r="BE12">
        <f>+data!GR7</f>
        <v>0.25477430456499967</v>
      </c>
      <c r="BF12">
        <f>+data!GS7</f>
        <v>8.5881989152999882E-2</v>
      </c>
      <c r="BG12">
        <f>+data!GT7</f>
        <v>0.10864095818399989</v>
      </c>
      <c r="BH12">
        <f>+data!BX7</f>
        <v>0.22073447282699943</v>
      </c>
      <c r="BI12">
        <f>+data!GU7</f>
        <v>3.2377270392000078E-2</v>
      </c>
      <c r="BJ12">
        <f>+data!GV7</f>
        <v>4.2577644681999878E-2</v>
      </c>
      <c r="BK12">
        <f>+data!GW7</f>
        <v>3.4875018933999996E-2</v>
      </c>
      <c r="BL12">
        <f>+data!GX7</f>
        <v>8.4970629368999864E-2</v>
      </c>
      <c r="BM12">
        <f>+data!GY7</f>
        <v>2.593583818400003E-2</v>
      </c>
      <c r="BN12">
        <f>+data!BY7</f>
        <v>0.30560830935199923</v>
      </c>
      <c r="BO12">
        <f>+data!GZ7</f>
        <v>7.2755825296999962E-2</v>
      </c>
      <c r="BP12">
        <f>+data!HA7</f>
        <v>4.6108265197999938E-2</v>
      </c>
      <c r="BQ12">
        <f>+data!HB7</f>
        <v>6.1606572031000013E-2</v>
      </c>
      <c r="BR12">
        <f>+data!HC7</f>
        <v>9.4323756189999899E-3</v>
      </c>
      <c r="BS12">
        <f>+data!HD7</f>
        <v>3.2371282166999985E-2</v>
      </c>
      <c r="BT12">
        <f>+data!HE7</f>
        <v>2.6172915969000003E-2</v>
      </c>
      <c r="BU12">
        <f>+data!HF7</f>
        <v>2.5411552418000017E-2</v>
      </c>
      <c r="BV12">
        <f>+data!HG7</f>
        <v>3.0386678685000005E-2</v>
      </c>
      <c r="BW12">
        <f>+data!HH7</f>
        <v>1.3646677540000004E-3</v>
      </c>
      <c r="BX12">
        <f>+data!BZ7</f>
        <v>0.55045221286099855</v>
      </c>
      <c r="BY12">
        <f>+data!HI7</f>
        <v>3.6904472865000072E-2</v>
      </c>
      <c r="BZ12">
        <f>+data!HJ7</f>
        <v>3.2363746453999961E-2</v>
      </c>
      <c r="CA12">
        <f>+data!HK7</f>
        <v>0.16459477671200032</v>
      </c>
      <c r="CB12">
        <f>+data!HL7</f>
        <v>9.8007091750999781E-2</v>
      </c>
      <c r="CC12">
        <f>+data!HM7</f>
        <v>2.9731954208999958E-2</v>
      </c>
      <c r="CD12">
        <f>+data!HN7</f>
        <v>6.8709947258999926E-2</v>
      </c>
      <c r="CE12">
        <f>+data!HO7</f>
        <v>7.9007337559000149E-2</v>
      </c>
      <c r="CF12">
        <f>+data!HP7</f>
        <v>3.6391024317999995E-2</v>
      </c>
      <c r="CG12">
        <f>+data!CA7</f>
        <v>0.26777419720199963</v>
      </c>
      <c r="CH12">
        <f>+data!HQ7</f>
        <v>5.9314521304999958E-2</v>
      </c>
      <c r="CI12">
        <f>+data!HR7</f>
        <v>4.6924680378000148E-2</v>
      </c>
      <c r="CJ12">
        <f>+data!HS7</f>
        <v>7.4942158810999679E-2</v>
      </c>
      <c r="CK12">
        <f>+data!HT7</f>
        <v>3.7335951455999966E-2</v>
      </c>
      <c r="CL12">
        <f>+data!HU7</f>
        <v>2.586717518199998E-2</v>
      </c>
      <c r="CM12">
        <f>+data!HV7</f>
        <v>2.3389944360999986E-2</v>
      </c>
      <c r="CN12">
        <f>+data!CB7</f>
        <v>0.12765252138300007</v>
      </c>
      <c r="CO12">
        <f>+data!HW7</f>
        <v>4.5819041948999946E-2</v>
      </c>
      <c r="CP12">
        <f>+data!HX7</f>
        <v>3.2723815865999949E-2</v>
      </c>
      <c r="CQ12">
        <f>+data!HY7</f>
        <v>4.0264923759000086E-2</v>
      </c>
      <c r="CR12">
        <f>+data!HZ7</f>
        <v>8.7785449250000046E-3</v>
      </c>
      <c r="CS12">
        <f>+data!AG7</f>
        <v>0.37203394951699964</v>
      </c>
      <c r="CT12">
        <f>+data!CD7</f>
        <v>0.15056190460000049</v>
      </c>
      <c r="CU12">
        <f>+data!IB7</f>
        <v>0.11380557803799997</v>
      </c>
      <c r="CV12">
        <f>+data!ID7</f>
        <v>2.4552240122000014E-2</v>
      </c>
      <c r="CW12">
        <f>+data!IF7</f>
        <v>1.2203845933999978E-2</v>
      </c>
      <c r="CX12">
        <f>+data!CF7</f>
        <v>0.22147384804000012</v>
      </c>
      <c r="CY12">
        <f>+data!IH7</f>
        <v>6.6235520123000005E-2</v>
      </c>
      <c r="CZ12">
        <f>+data!II7</f>
        <v>9.6516356865999797E-2</v>
      </c>
      <c r="DA12">
        <f>+data!IJ7</f>
        <v>5.6995357631000158E-2</v>
      </c>
      <c r="DB12">
        <f>+data!IK7</f>
        <v>1.7269165929999998E-3</v>
      </c>
      <c r="DC12">
        <f>+data!U7</f>
        <v>0.73889351678699788</v>
      </c>
      <c r="DD12">
        <f>+data!AH7</f>
        <v>0.21275602263400037</v>
      </c>
      <c r="DE12">
        <f>+data!CL7</f>
        <v>5.2104437210999985E-2</v>
      </c>
      <c r="DF12">
        <f>+data!IU7</f>
        <v>5.2104437210999985E-2</v>
      </c>
      <c r="DG12">
        <f>+data!CM7</f>
        <v>7.3452059145999879E-2</v>
      </c>
      <c r="DH12">
        <f>+data!IV7</f>
        <v>6.7775071200999931E-2</v>
      </c>
      <c r="DI12">
        <f>+data!IW7</f>
        <v>5.6768523860000007E-3</v>
      </c>
      <c r="DJ12">
        <f>+data!CN7</f>
        <v>8.7201133828000044E-2</v>
      </c>
      <c r="DK12">
        <f>+data!IX7</f>
        <v>8.7201133828000044E-2</v>
      </c>
      <c r="DL12">
        <f>+data!AI7</f>
        <v>0.52613979058599936</v>
      </c>
      <c r="DM12">
        <f>+data!CO7</f>
        <v>0.52613979058599936</v>
      </c>
      <c r="DN12">
        <f>+data!IY7</f>
        <v>0.51199981200399935</v>
      </c>
      <c r="DO12">
        <f>+data!IZ7</f>
        <v>1.9619936399999999E-4</v>
      </c>
      <c r="DP12">
        <f>+data!JA7</f>
        <v>1.3943894475000001E-2</v>
      </c>
      <c r="DQ12">
        <f>+data!AJ7</f>
        <v>0</v>
      </c>
      <c r="DR12">
        <f>+data!CP7</f>
        <v>0</v>
      </c>
      <c r="DS12">
        <f>+data!V7</f>
        <v>0.80056606708900147</v>
      </c>
      <c r="DT12">
        <f>+data!AK7</f>
        <v>0.5207313093859991</v>
      </c>
      <c r="DU12">
        <f>+data!CQ7</f>
        <v>1.7727538440000003E-3</v>
      </c>
      <c r="DV12">
        <f>+data!JB7</f>
        <v>1.7727538440000003E-3</v>
      </c>
      <c r="DW12">
        <f>+data!CR7</f>
        <v>0.50241874890600069</v>
      </c>
      <c r="DX12">
        <f>+data!JC7</f>
        <v>0.17574311105499982</v>
      </c>
      <c r="DY12">
        <f>+data!JD7</f>
        <v>0.22087868498499974</v>
      </c>
      <c r="DZ12">
        <f>+data!JE7</f>
        <v>0.10571207086999987</v>
      </c>
      <c r="EA12">
        <f>+data!CS7</f>
        <v>1.3364770188000002E-2</v>
      </c>
      <c r="EB12">
        <f>+data!JF7</f>
        <v>1.3364770188000002E-2</v>
      </c>
      <c r="EC12">
        <f>+data!CT7</f>
        <v>3.1753608289999992E-3</v>
      </c>
      <c r="ED12">
        <f>+data!JG7</f>
        <v>3.1753608289999992E-3</v>
      </c>
      <c r="EE12">
        <f>+data!AL7</f>
        <v>0.27984066163899973</v>
      </c>
      <c r="EF12">
        <f>+data!CU7</f>
        <v>0.27782335396400004</v>
      </c>
      <c r="EG12">
        <f>+data!JH7</f>
        <v>0.10208301140800004</v>
      </c>
      <c r="EH12">
        <f>+data!JI7</f>
        <v>0.1281076408939999</v>
      </c>
      <c r="EI12">
        <f>+data!JJ7</f>
        <v>4.7635282162000039E-2</v>
      </c>
      <c r="EJ12">
        <f>+data!CV7</f>
        <v>2.017288768999999E-3</v>
      </c>
      <c r="EK12">
        <f>+data!JK7</f>
        <v>2.017288768999999E-3</v>
      </c>
      <c r="EL12">
        <f>+data!W7</f>
        <v>8.0231427040699881</v>
      </c>
      <c r="EM12">
        <f>+data!AM7</f>
        <v>0.35981659935099997</v>
      </c>
      <c r="EN12">
        <f>+data!CW7</f>
        <v>0.35120093012799986</v>
      </c>
      <c r="EO12">
        <f>+data!JL7</f>
        <v>0.35120093012799986</v>
      </c>
      <c r="EP12">
        <f>+data!CX7</f>
        <v>8.6090004809999988E-3</v>
      </c>
      <c r="EQ12">
        <f>+data!JM7</f>
        <v>8.6090004809999988E-3</v>
      </c>
      <c r="ER12">
        <f>+data!AN7</f>
        <v>4.2711800924919965</v>
      </c>
      <c r="ES12">
        <f>+data!CY7</f>
        <v>2.7017822361079977</v>
      </c>
      <c r="ET12">
        <f>+data!JN7</f>
        <v>2.7017822361079977</v>
      </c>
      <c r="EU12">
        <f>+data!CZ7</f>
        <v>9.1830350684000001E-2</v>
      </c>
      <c r="EV12">
        <f>+data!JO7</f>
        <v>8.5451210683999981E-2</v>
      </c>
      <c r="EW12">
        <f>+data!JP7</f>
        <v>6.3791400000000002E-3</v>
      </c>
      <c r="EX12">
        <f>+data!AO7</f>
        <v>0.18207533580999996</v>
      </c>
      <c r="EY12">
        <f>+data!DA7</f>
        <v>0.11258248802599995</v>
      </c>
      <c r="EZ12">
        <f>+data!JQ7</f>
        <v>0.11258248802599995</v>
      </c>
      <c r="FA12">
        <f>+data!DB7</f>
        <v>6.9493596473999969E-2</v>
      </c>
      <c r="FB12">
        <f>+data!JR7</f>
        <v>6.9493596473999969E-2</v>
      </c>
      <c r="FC12">
        <f>+data!AP7</f>
        <v>0.75999992669599736</v>
      </c>
      <c r="FD12">
        <f>+data!DC7</f>
        <v>0.29945742545800041</v>
      </c>
      <c r="FE12">
        <f>+data!JS7</f>
        <v>0.29945742545800041</v>
      </c>
      <c r="FF12">
        <f>+data!DD7</f>
        <v>8.453369105899966E-2</v>
      </c>
      <c r="FG12">
        <f>+data!JT7</f>
        <v>8.453369105899966E-2</v>
      </c>
      <c r="FH12">
        <f>+data!DE7</f>
        <v>0.13388711693800021</v>
      </c>
      <c r="FI12">
        <f>+data!JU7</f>
        <v>0.13388711693800021</v>
      </c>
      <c r="FJ12">
        <f>+data!DF7</f>
        <v>0.24212914746000005</v>
      </c>
      <c r="FK12">
        <f>+data!JV7</f>
        <v>0.24212914746000005</v>
      </c>
      <c r="FL12">
        <f>+data!AQ7</f>
        <v>2.4087067240680002</v>
      </c>
      <c r="FM12">
        <f>+data!DG7</f>
        <v>0.94373332794200115</v>
      </c>
      <c r="FN12">
        <f>+data!JW7</f>
        <v>0.94373332794200115</v>
      </c>
      <c r="FO12">
        <f>+data!DH7</f>
        <v>0.77978685095500277</v>
      </c>
      <c r="FP12">
        <f>+data!JX7</f>
        <v>0.72033842051300234</v>
      </c>
      <c r="FQ12">
        <f>+data!JY7</f>
        <v>5.9448483175999996E-2</v>
      </c>
      <c r="FR12">
        <f>+data!DI7</f>
        <v>6.445893561499999E-2</v>
      </c>
      <c r="FS12">
        <f>+data!JZ7</f>
        <v>6.445893561499999E-2</v>
      </c>
      <c r="FT12">
        <f>+data!DJ7</f>
        <v>0.29141928113299975</v>
      </c>
      <c r="FU12">
        <f>+data!KA7</f>
        <v>0.29141928113299975</v>
      </c>
      <c r="FV12">
        <f>+data!DK7</f>
        <v>0.32930710141100045</v>
      </c>
      <c r="FW12">
        <f>+data!KB7</f>
        <v>0.32930710141100045</v>
      </c>
      <c r="FX12">
        <f>+data!X7</f>
        <v>0.68911700966199929</v>
      </c>
      <c r="FY12">
        <f>+data!AR7</f>
        <v>0.11090798443099993</v>
      </c>
      <c r="FZ12">
        <f>+data!DL7</f>
        <v>0.101051670385</v>
      </c>
      <c r="GA12">
        <f>+data!KC7</f>
        <v>0.101051670385</v>
      </c>
      <c r="GB12">
        <f>+data!DM7</f>
        <v>9.2934837129999958E-3</v>
      </c>
      <c r="GC12">
        <f>+data!KD7</f>
        <v>9.2934837129999958E-3</v>
      </c>
      <c r="GD12">
        <f>+data!DN7</f>
        <v>5.6301726499999999E-4</v>
      </c>
      <c r="GE12">
        <f>+data!KE7</f>
        <v>5.6301726499999999E-4</v>
      </c>
      <c r="GF12">
        <f>+data!AS7</f>
        <v>4.0556610780000002E-2</v>
      </c>
      <c r="GG12">
        <f>+data!DO7</f>
        <v>4.0556610780000002E-2</v>
      </c>
      <c r="GH12">
        <f>+data!KF7</f>
        <v>4.0556610780000002E-2</v>
      </c>
      <c r="GI12">
        <f>+data!AT7</f>
        <v>0.11475692429399978</v>
      </c>
      <c r="GJ12">
        <f>+data!DP7</f>
        <v>9.3988729362999845E-2</v>
      </c>
      <c r="GK12">
        <f>+data!KG7</f>
        <v>2.3748211938000009E-2</v>
      </c>
      <c r="GL12">
        <f>+data!KH7</f>
        <v>2.2903415585000007E-2</v>
      </c>
      <c r="GM12">
        <f>+data!KI7</f>
        <v>1.3229930149999998E-2</v>
      </c>
      <c r="GN12">
        <f>+data!KJ7</f>
        <v>2.6788897113000004E-2</v>
      </c>
      <c r="GO12">
        <f>+data!KK7</f>
        <v>5.8734123460000001E-3</v>
      </c>
      <c r="GP12">
        <f>+data!KL7</f>
        <v>3.2360804300000001E-4</v>
      </c>
      <c r="GQ12">
        <f>+data!KM7</f>
        <v>7.0766992929999998E-3</v>
      </c>
      <c r="GR12">
        <f>+data!DQ7</f>
        <v>1.4726110821000006E-2</v>
      </c>
      <c r="GS12">
        <f>+data!KN7</f>
        <v>8.7710651210000049E-3</v>
      </c>
      <c r="GT12">
        <f>+data!DR7</f>
        <v>6.0414749860000011E-3</v>
      </c>
      <c r="GU12">
        <f>+data!KO7</f>
        <v>6.0414749860000011E-3</v>
      </c>
      <c r="GV12">
        <f>+data!AU7</f>
        <v>4.0750186710999968E-2</v>
      </c>
      <c r="GW12">
        <f>+data!DS7</f>
        <v>4.0750186710999968E-2</v>
      </c>
      <c r="GX12">
        <f>+data!KP7</f>
        <v>1.1297242378999999E-2</v>
      </c>
      <c r="GY12">
        <f>+data!KQ7</f>
        <v>8.1201871819999959E-3</v>
      </c>
      <c r="GZ12">
        <f>+data!KR7</f>
        <v>2.0766390465000006E-2</v>
      </c>
      <c r="HA12">
        <f>+data!KS7</f>
        <v>5.6640106899999995E-4</v>
      </c>
      <c r="HB12">
        <f>+data!AV7</f>
        <v>4.0570219967999935E-2</v>
      </c>
      <c r="HC12">
        <f>+data!DT7</f>
        <v>1.0258165178000002E-2</v>
      </c>
      <c r="HD12">
        <f>+data!KT7</f>
        <v>1.0258165178000002E-2</v>
      </c>
      <c r="HE12">
        <f>+data!DU7</f>
        <v>3.0311928667999977E-2</v>
      </c>
      <c r="HF12">
        <f>+data!KU7</f>
        <v>3.0311928667999977E-2</v>
      </c>
      <c r="HG12">
        <f>+data!AW7</f>
        <v>0.34157823390899977</v>
      </c>
      <c r="HH12">
        <f>+data!DV7</f>
        <v>0.32774541958500025</v>
      </c>
      <c r="HI12">
        <f>+data!KV7</f>
        <v>0.26549880948899973</v>
      </c>
      <c r="HJ12">
        <f>+data!KW7</f>
        <v>6.2247320370000012E-2</v>
      </c>
      <c r="HK12">
        <f>+data!DW7</f>
        <v>1.3832954038999996E-2</v>
      </c>
      <c r="HL12">
        <f>+data!KX7</f>
        <v>9.4344972579999981E-3</v>
      </c>
      <c r="HM12">
        <f>+data!KY7</f>
        <v>4.3984452529999994E-3</v>
      </c>
      <c r="HN12">
        <f>+data!Y7</f>
        <v>0.81574891944600081</v>
      </c>
      <c r="HO12">
        <f>+data!AX7</f>
        <v>0.6085704307600025</v>
      </c>
      <c r="HP12">
        <f>+data!DX7</f>
        <v>0.55352580429500076</v>
      </c>
      <c r="HQ12">
        <f>+data!KZ7</f>
        <v>0.55352580429500076</v>
      </c>
      <c r="HR12">
        <f>+data!DY7</f>
        <v>7.7349333780000048E-3</v>
      </c>
      <c r="HS12">
        <f>+data!LA7</f>
        <v>7.7349333780000048E-3</v>
      </c>
      <c r="HT12">
        <f>+data!DZ7</f>
        <v>4.730869419E-2</v>
      </c>
      <c r="HU12">
        <f>+data!LB7</f>
        <v>4.730869419E-2</v>
      </c>
      <c r="HV12">
        <f>+data!AY7</f>
        <v>0.16812999820900007</v>
      </c>
      <c r="HW12">
        <f>+data!EA7</f>
        <v>5.3620112142999971E-2</v>
      </c>
      <c r="HX12">
        <f>+data!LC7</f>
        <v>5.3620112142999971E-2</v>
      </c>
      <c r="HY12">
        <f>+data!EB7</f>
        <v>9.1744841854000087E-2</v>
      </c>
      <c r="HZ12">
        <f>+data!LD7</f>
        <v>9.1744841854000087E-2</v>
      </c>
      <c r="IA12">
        <f>+data!EC7</f>
        <v>2.2766014122000008E-2</v>
      </c>
      <c r="IB12">
        <f>+data!LE7</f>
        <v>1.4625859923000003E-2</v>
      </c>
      <c r="IC12">
        <f>+data!LF7</f>
        <v>5.6847778360000021E-3</v>
      </c>
      <c r="ID12">
        <f>+data!LG7</f>
        <v>2.4553802499999986E-3</v>
      </c>
      <c r="IE12">
        <f>+data!AZ7</f>
        <v>3.9053030575000022E-2</v>
      </c>
      <c r="IF12">
        <f>+data!Z7</f>
        <v>1.5021351357640003</v>
      </c>
      <c r="IG12">
        <f>+data!BA7</f>
        <v>0.23661039222299995</v>
      </c>
      <c r="IH12">
        <f>+data!ED7</f>
        <v>0.22808418030099992</v>
      </c>
      <c r="II12">
        <f>+data!LH7</f>
        <v>0.13083789405999996</v>
      </c>
      <c r="IJ12">
        <f>+data!LI7</f>
        <v>9.7246397141000016E-2</v>
      </c>
      <c r="IK12">
        <f>+data!EE7</f>
        <v>5.7459685650000005E-3</v>
      </c>
      <c r="IL12">
        <f>+data!LJ7</f>
        <v>5.7459685650000005E-3</v>
      </c>
      <c r="IM12">
        <f>+data!EF7</f>
        <v>2.7659264770000004E-3</v>
      </c>
      <c r="IN12">
        <f>+data!LK7</f>
        <v>2.7659264770000004E-3</v>
      </c>
      <c r="IO12">
        <f>+data!EG7</f>
        <v>1.436058E-5</v>
      </c>
      <c r="IP12">
        <f>+data!LL7</f>
        <v>1.436058E-5</v>
      </c>
      <c r="IQ12">
        <f>+data!BB7</f>
        <v>0.97720216404299864</v>
      </c>
      <c r="IR12">
        <f>+data!EH7</f>
        <v>6.1490272871000021E-2</v>
      </c>
      <c r="IS12">
        <f>+data!LM7</f>
        <v>6.1490272871000021E-2</v>
      </c>
      <c r="IT12">
        <f>+data!EI7</f>
        <v>0.74041296008799751</v>
      </c>
      <c r="IU12">
        <f>+data!LN7</f>
        <v>0.74041296008799751</v>
      </c>
      <c r="IV12">
        <f>+data!EJ7</f>
        <v>9.2024765509000114E-2</v>
      </c>
      <c r="IW12">
        <f>+data!LO7</f>
        <v>9.2024765509000114E-2</v>
      </c>
      <c r="IX12">
        <f>+data!EK7</f>
        <v>8.3279889368000043E-2</v>
      </c>
      <c r="IY12">
        <f>+data!LP7</f>
        <v>8.3279889368000043E-2</v>
      </c>
      <c r="IZ12">
        <f>+data!BC7</f>
        <v>0.28832433631300008</v>
      </c>
      <c r="JA12">
        <f>+data!EL7</f>
        <v>4.3816594210999982E-2</v>
      </c>
      <c r="JB12">
        <f>+data!LQ7</f>
        <v>4.3816594210999982E-2</v>
      </c>
      <c r="JC12">
        <f>+data!EM7</f>
        <v>0.19975436756700019</v>
      </c>
      <c r="JD12">
        <f>+data!LR7</f>
        <v>0.19975436756700019</v>
      </c>
      <c r="JE12">
        <f>+data!EN7</f>
        <v>6.4764457889999998E-3</v>
      </c>
      <c r="JF12">
        <f>+data!LS7</f>
        <v>6.4764457889999998E-3</v>
      </c>
      <c r="JG12">
        <f>+data!EO7</f>
        <v>3.9055171559999984E-3</v>
      </c>
      <c r="JH12">
        <f>+data!LT7</f>
        <v>3.9055171559999984E-3</v>
      </c>
      <c r="JI12">
        <f>+data!EP7</f>
        <v>2.8772990911000013E-2</v>
      </c>
      <c r="JJ12">
        <f>+data!LU7</f>
        <v>2.8772990911000013E-2</v>
      </c>
      <c r="JK12">
        <f>+data!EQ7</f>
        <v>5.5987363969999997E-3</v>
      </c>
      <c r="JL12">
        <f>+data!LV7</f>
        <v>5.5987363969999997E-3</v>
      </c>
      <c r="JM12">
        <f>+data!AA7</f>
        <v>0.95828599958500282</v>
      </c>
      <c r="JN12">
        <f>+data!BD7</f>
        <v>5.8346041929999998E-3</v>
      </c>
      <c r="JO12">
        <f>+data!ER7</f>
        <v>4.0933688930000003E-3</v>
      </c>
      <c r="JP12">
        <f>+data!LW7</f>
        <v>4.0933688930000003E-3</v>
      </c>
      <c r="JQ12">
        <f>+data!BE7</f>
        <v>1.2780543423999997E-2</v>
      </c>
      <c r="JR12">
        <f>+data!ES7</f>
        <v>6.4394113240000012E-3</v>
      </c>
      <c r="JS12">
        <f>+data!LX7</f>
        <v>6.4394113240000012E-3</v>
      </c>
      <c r="JT12">
        <f>+data!BF7</f>
        <v>0.93967131357600375</v>
      </c>
      <c r="JU12">
        <f>+data!ET7</f>
        <v>0.59776258187600173</v>
      </c>
      <c r="JV12">
        <f>+data!LY7</f>
        <v>0.59776258187600173</v>
      </c>
      <c r="JW12">
        <f>+data!AB7</f>
        <v>0.90581573541899862</v>
      </c>
      <c r="JX12">
        <f>+data!BG7</f>
        <v>9.7393037926999992E-2</v>
      </c>
      <c r="JY12">
        <f>+data!EU7</f>
        <v>4.7536813649999982E-2</v>
      </c>
      <c r="JZ12">
        <f>+data!LZ7</f>
        <v>3.3961826809999992E-3</v>
      </c>
      <c r="KA12">
        <f>+data!MA7</f>
        <v>4.4140688769E-2</v>
      </c>
      <c r="KB12">
        <f>+data!EV7</f>
        <v>6.0802888100000008E-3</v>
      </c>
      <c r="KC12">
        <f>+data!MB7</f>
        <v>6.0299367469999997E-3</v>
      </c>
      <c r="KD12">
        <f>+data!MC7</f>
        <v>5.0352063000000001E-5</v>
      </c>
      <c r="KE12">
        <f>+data!EW7</f>
        <v>3.3503630648E-2</v>
      </c>
      <c r="KF12">
        <f>+data!MD7</f>
        <v>3.3503630648E-2</v>
      </c>
      <c r="KG12">
        <f>+data!EX7</f>
        <v>6.7029877200000003E-3</v>
      </c>
      <c r="KH12">
        <f>+data!ME7</f>
        <v>6.7029877200000003E-3</v>
      </c>
      <c r="KI12">
        <f>+data!EY7</f>
        <v>3.5692600060000007E-3</v>
      </c>
      <c r="KJ12">
        <f>+data!MF7</f>
        <v>3.5692600060000007E-3</v>
      </c>
      <c r="KK12">
        <f>+data!BH7</f>
        <v>1.613433186E-3</v>
      </c>
      <c r="KL12">
        <f>+data!EZ7</f>
        <v>9.4953637899999996E-4</v>
      </c>
      <c r="KM12">
        <f>+data!MG7</f>
        <v>8.5237319999999998E-4</v>
      </c>
      <c r="KN12">
        <f>+data!FA7</f>
        <v>6.0493899000000002E-4</v>
      </c>
      <c r="KO12">
        <f>+data!MH7</f>
        <v>5.9167369499999996E-4</v>
      </c>
      <c r="KP12">
        <f>+data!MI7</f>
        <v>1.3265295E-5</v>
      </c>
      <c r="KQ12">
        <f>+data!FB7</f>
        <v>5.9003316999999998E-5</v>
      </c>
      <c r="KR12">
        <f>+data!MJ7</f>
        <v>5.9003316999999998E-5</v>
      </c>
      <c r="KS12">
        <f>+data!BI7</f>
        <v>0.15399217469400003</v>
      </c>
      <c r="KT12">
        <f>+data!FC7</f>
        <v>3.6303516079999987E-2</v>
      </c>
      <c r="KU12">
        <f>+data!MK7</f>
        <v>3.6303516079999987E-2</v>
      </c>
      <c r="KV12">
        <f>+data!FD7</f>
        <v>9.5091229290000055E-3</v>
      </c>
      <c r="KW12">
        <f>+data!ML7</f>
        <v>9.5091229290000055E-3</v>
      </c>
      <c r="KX12">
        <f>+data!FE7</f>
        <v>6.3880570733000019E-2</v>
      </c>
      <c r="KY12">
        <f>+data!MM7</f>
        <v>6.3880570733000019E-2</v>
      </c>
      <c r="KZ12">
        <f>+data!FF7</f>
        <v>3.9683655910000011E-2</v>
      </c>
      <c r="LA12">
        <f>+data!MN7</f>
        <v>3.9683655910000011E-2</v>
      </c>
      <c r="LB12">
        <f>+data!FG7</f>
        <v>4.6143719780000004E-3</v>
      </c>
      <c r="LC12">
        <f>+data!MO7</f>
        <v>4.6143719780000004E-3</v>
      </c>
      <c r="LD12">
        <f>+data!BJ7</f>
        <v>0.3120169854840002</v>
      </c>
      <c r="LE12">
        <f>+data!FH7</f>
        <v>3.6553902931999949E-2</v>
      </c>
      <c r="LF12">
        <f>+data!MP7</f>
        <v>3.6553902931999949E-2</v>
      </c>
      <c r="LG12">
        <f>+data!FI7</f>
        <v>0.27546313923799964</v>
      </c>
      <c r="LH12">
        <f>+data!MQ7</f>
        <v>2.1393748937999991E-2</v>
      </c>
      <c r="LI12">
        <f>+data!MR7</f>
        <v>1.4646293060000004E-3</v>
      </c>
      <c r="LJ12">
        <f>+data!MS7</f>
        <v>0.24609027049999926</v>
      </c>
      <c r="LK12">
        <f>+data!MT7</f>
        <v>6.5140435479999967E-3</v>
      </c>
      <c r="LL12">
        <f>+data!FJ7</f>
        <v>0</v>
      </c>
      <c r="LM12">
        <f>+data!MU7</f>
        <v>0</v>
      </c>
      <c r="LN12">
        <f>+data!BK7</f>
        <v>0.20707812610999946</v>
      </c>
      <c r="LO12">
        <f>+data!FK7</f>
        <v>7.1449351313999876E-2</v>
      </c>
      <c r="LP12">
        <f>+data!MV7</f>
        <v>7.1449351313999876E-2</v>
      </c>
      <c r="LQ12">
        <f>+data!FL7</f>
        <v>9.7123642683000097E-2</v>
      </c>
      <c r="LR12">
        <f>+data!MW7</f>
        <v>9.7123642683000097E-2</v>
      </c>
      <c r="LS12">
        <f>+data!FM7</f>
        <v>6.2994328710000028E-3</v>
      </c>
      <c r="LT12">
        <f>+data!MX7</f>
        <v>6.2994328710000028E-3</v>
      </c>
      <c r="LU12">
        <f>+data!FN7</f>
        <v>3.2212018727000052E-2</v>
      </c>
      <c r="LV12">
        <f>+data!MY7</f>
        <v>3.2212018727000052E-2</v>
      </c>
      <c r="LW12">
        <f>+data!BL7</f>
        <v>0.13372600251399994</v>
      </c>
      <c r="LX12">
        <f>+data!AC7</f>
        <v>0.20374736242099961</v>
      </c>
      <c r="LY12">
        <f>+data!BM7</f>
        <v>2.9657590424000013E-2</v>
      </c>
      <c r="LZ12">
        <f>+data!FO7</f>
        <v>2.1824467224000003E-2</v>
      </c>
      <c r="MA12">
        <f>+data!MZ7</f>
        <v>2.1824467224000003E-2</v>
      </c>
      <c r="MB12">
        <f>+data!BN7</f>
        <v>5.0127362565000007E-2</v>
      </c>
      <c r="MC12">
        <f>+data!FP7</f>
        <v>4.2339231465000016E-2</v>
      </c>
      <c r="MD12">
        <f>+data!NA7</f>
        <v>4.2339231465000016E-2</v>
      </c>
      <c r="ME12">
        <f>+data!BO7</f>
        <v>8.9047321250000002E-3</v>
      </c>
      <c r="MF12">
        <f>+data!FQ7</f>
        <v>5.901357724999997E-3</v>
      </c>
      <c r="MG12">
        <f>+data!NB7</f>
        <v>5.901357724999997E-3</v>
      </c>
      <c r="MH12">
        <f>+data!BP7</f>
        <v>8.7808707743000078E-2</v>
      </c>
      <c r="MI12">
        <f>+data!FR7</f>
        <v>6.3415676042999969E-2</v>
      </c>
      <c r="MJ12">
        <f>+data!NC7</f>
        <v>6.3415676042999969E-2</v>
      </c>
      <c r="MK12">
        <f>+data!BQ7</f>
        <v>2.7249603116000005E-2</v>
      </c>
      <c r="ML12">
        <f>+data!FS7</f>
        <v>1.8145588516E-2</v>
      </c>
      <c r="MM12">
        <f>+data!ND7</f>
        <v>1.8145588516E-2</v>
      </c>
      <c r="MN12">
        <f>+data!AD7</f>
        <v>0.66400141417500091</v>
      </c>
      <c r="MO12">
        <f>+data!BR7</f>
        <v>0.61063637677200078</v>
      </c>
      <c r="MP12">
        <f>+data!FT7</f>
        <v>0.39416520549800049</v>
      </c>
      <c r="MQ12">
        <f>+data!NE7</f>
        <v>0.20224883777799996</v>
      </c>
      <c r="MR12">
        <f>+data!NF7</f>
        <v>0.19191672553400013</v>
      </c>
      <c r="MS12">
        <f>+data!FV7</f>
        <v>0.18887718694200001</v>
      </c>
      <c r="MT12">
        <f>+data!NG7</f>
        <v>0.18887718694200001</v>
      </c>
      <c r="MU12">
        <f>+data!BT7</f>
        <v>5.3365008514999965E-2</v>
      </c>
      <c r="MV12">
        <f>+data!GB7</f>
        <v>5.3365008514999965E-2</v>
      </c>
      <c r="MW12">
        <f>+data!NH7</f>
        <v>5.3365008514999965E-2</v>
      </c>
      <c r="MX12">
        <f>+data!AF7</f>
        <v>0.98338580923399854</v>
      </c>
      <c r="MY12">
        <f>+data!CC7</f>
        <v>0.47621650160600076</v>
      </c>
      <c r="MZ12">
        <f>+data!IA7</f>
        <v>8.664452566800003E-2</v>
      </c>
      <c r="NA12">
        <f>+data!NI7</f>
        <v>8.664452566800003E-2</v>
      </c>
      <c r="NB12">
        <f>+data!IC7</f>
        <v>4.3817169249999992E-3</v>
      </c>
      <c r="NC12">
        <f>+data!NJ7</f>
        <v>4.3817169249999992E-3</v>
      </c>
      <c r="ND12">
        <f>+data!IE7</f>
        <v>0.38519019576100144</v>
      </c>
      <c r="NE12">
        <f>+data!NK7</f>
        <v>0.38519019576100144</v>
      </c>
      <c r="NF12">
        <f>+data!CE7</f>
        <v>0</v>
      </c>
      <c r="NG12">
        <f>+data!IG7</f>
        <v>0</v>
      </c>
      <c r="NH12">
        <f>+data!NL7</f>
        <v>0</v>
      </c>
      <c r="NI12">
        <f>+data!CG7</f>
        <v>5.9240162172000038E-2</v>
      </c>
      <c r="NJ12">
        <f>+data!IL7</f>
        <v>1.7694767975000004E-2</v>
      </c>
      <c r="NK12">
        <f>+data!NM7</f>
        <v>1.7694767975000004E-2</v>
      </c>
      <c r="NL12">
        <f>+data!IM7</f>
        <v>4.1545389118000021E-2</v>
      </c>
      <c r="NM12">
        <f>+data!NN7</f>
        <v>1.6739473357000004E-2</v>
      </c>
      <c r="NN12">
        <f>+data!NO7</f>
        <v>2.4806287204000018E-2</v>
      </c>
      <c r="NO12">
        <f>+data!CH7</f>
        <v>2.3167593679000002E-2</v>
      </c>
      <c r="NP12">
        <f>+data!IN7</f>
        <v>2.3167593679000002E-2</v>
      </c>
      <c r="NQ12">
        <f>+data!NP7</f>
        <v>2.1279306039999998E-2</v>
      </c>
      <c r="NR12">
        <f>+data!NQ7</f>
        <v>1.8882876390000003E-3</v>
      </c>
      <c r="NS12">
        <f>+data!CI7</f>
        <v>0.28408393908500024</v>
      </c>
      <c r="NT12">
        <f>+data!IO7</f>
        <v>6.9412209768999977E-2</v>
      </c>
      <c r="NU12">
        <f>+data!NR7</f>
        <v>6.9412209768999977E-2</v>
      </c>
      <c r="NV12">
        <f>+data!IP7</f>
        <v>4.4614682251999951E-2</v>
      </c>
      <c r="NW12">
        <f>+data!NS7</f>
        <v>4.4614682251999951E-2</v>
      </c>
      <c r="NX12">
        <f>+data!IQ7</f>
        <v>0.12545390208299989</v>
      </c>
      <c r="NY12">
        <f>+data!NT7</f>
        <v>0.12545390208299989</v>
      </c>
      <c r="NZ12">
        <f>+data!IR7</f>
        <v>4.5905436029999988E-3</v>
      </c>
      <c r="OA12">
        <f>+data!NU7</f>
        <v>4.5905436029999988E-3</v>
      </c>
      <c r="OB12">
        <f>+data!CJ7</f>
        <v>4.3671237415000008E-2</v>
      </c>
      <c r="OC12">
        <f>+data!IS7</f>
        <v>4.3671237415000008E-2</v>
      </c>
      <c r="OD12">
        <f>+data!NV7</f>
        <v>4.3671237415000008E-2</v>
      </c>
      <c r="OE12">
        <f>+data!CK7</f>
        <v>9.700695355599992E-2</v>
      </c>
      <c r="OF12">
        <f>+data!IT7</f>
        <v>6.0159321155999985E-2</v>
      </c>
      <c r="OG12">
        <f>+data!NW7</f>
        <v>1.5428229424000007E-2</v>
      </c>
      <c r="OJ12" t="str">
        <f t="shared" si="351"/>
        <v>D6</v>
      </c>
      <c r="OK12" s="79">
        <f t="shared" si="352"/>
        <v>0.94373332794200115</v>
      </c>
      <c r="OL12" s="79">
        <f t="shared" si="353"/>
        <v>0.77978685095500277</v>
      </c>
      <c r="OM12" s="79">
        <f t="shared" si="354"/>
        <v>0.29141928113299975</v>
      </c>
      <c r="ON12" s="79">
        <f t="shared" si="355"/>
        <v>6.445893561499999E-2</v>
      </c>
      <c r="OO12" s="79">
        <f t="shared" si="356"/>
        <v>0.32930710141100045</v>
      </c>
      <c r="OP12" s="79">
        <f t="shared" si="357"/>
        <v>0.74041296008799751</v>
      </c>
      <c r="OS12" t="str">
        <f t="shared" si="358"/>
        <v>D6</v>
      </c>
      <c r="OT12" s="55">
        <f t="shared" si="342"/>
        <v>4.4613922672588097E-2</v>
      </c>
      <c r="OU12" s="55">
        <f t="shared" si="343"/>
        <v>3.6863538925209514E-2</v>
      </c>
      <c r="OV12" s="55">
        <f t="shared" si="344"/>
        <v>1.3776515980548144E-2</v>
      </c>
      <c r="OW12" s="55">
        <f t="shared" si="345"/>
        <v>3.0472230702672395E-3</v>
      </c>
      <c r="OX12" s="55">
        <f t="shared" si="346"/>
        <v>1.5567619710880238E-2</v>
      </c>
      <c r="OY12" s="55">
        <f t="shared" si="347"/>
        <v>3.5002182893320542E-2</v>
      </c>
      <c r="OZ12" s="85">
        <f t="shared" si="359"/>
        <v>0.14887100325281377</v>
      </c>
      <c r="PA12" s="86">
        <f t="shared" si="348"/>
        <v>0.11386882035949324</v>
      </c>
    </row>
    <row r="13" spans="7:417">
      <c r="H13">
        <f t="shared" si="341"/>
        <v>3.896586795726615E-2</v>
      </c>
      <c r="I13">
        <f t="shared" si="349"/>
        <v>0.10075046296230854</v>
      </c>
      <c r="J13">
        <f t="shared" si="350"/>
        <v>9.4539317049277233E-2</v>
      </c>
      <c r="K13" t="s">
        <v>393</v>
      </c>
      <c r="AC13">
        <f>+data!S8</f>
        <v>26.035104158095017</v>
      </c>
      <c r="AD13">
        <f>+data!T8</f>
        <v>5.7662333527709917</v>
      </c>
      <c r="AE13">
        <f>+data!AE8</f>
        <v>5.3056038112470185</v>
      </c>
      <c r="AF13">
        <f>+data!BS8</f>
        <v>0.89222658160700141</v>
      </c>
      <c r="AG13">
        <f>+data!FU8</f>
        <v>4.5606300392000088E-2</v>
      </c>
      <c r="AH13">
        <f>+data!FW8</f>
        <v>0.58215518008099798</v>
      </c>
      <c r="AI13">
        <f>+data!FX8</f>
        <v>8.0038265434000014E-2</v>
      </c>
      <c r="AJ13">
        <f>+data!FY8</f>
        <v>8.9515958480999955E-2</v>
      </c>
      <c r="AK13">
        <f>+data!FZ8</f>
        <v>6.4092160229999992E-3</v>
      </c>
      <c r="AL13">
        <f>+data!GA8</f>
        <v>8.848348638799991E-2</v>
      </c>
      <c r="AM13">
        <f>+data!BU8</f>
        <v>1.4873754776319987</v>
      </c>
      <c r="AN13">
        <f>+data!GC8</f>
        <v>0.21873293993700046</v>
      </c>
      <c r="AO13">
        <f>+data!GD8</f>
        <v>0.36079916093200048</v>
      </c>
      <c r="AP13">
        <f>+data!GE8</f>
        <v>3.6481745720999985E-2</v>
      </c>
      <c r="AQ13">
        <f>+data!GF8</f>
        <v>0.34419470440600153</v>
      </c>
      <c r="AR13">
        <f>+data!GG8</f>
        <v>0.45306843119700024</v>
      </c>
      <c r="AS13">
        <f>+data!GH8</f>
        <v>6.7394417778000024E-2</v>
      </c>
      <c r="AT13">
        <f>+data!GI8</f>
        <v>6.6898966969999949E-3</v>
      </c>
      <c r="AU13">
        <f>+data!BV8</f>
        <v>0.19239148324899985</v>
      </c>
      <c r="AV13">
        <f>+data!GJ8</f>
        <v>0.13570924287800024</v>
      </c>
      <c r="AW13">
        <f>+data!GK8</f>
        <v>1.271246175900001E-2</v>
      </c>
      <c r="AX13">
        <f>+data!GL8</f>
        <v>5.0633360700000005E-3</v>
      </c>
      <c r="AY13">
        <f>+data!GM8</f>
        <v>3.8909242868999987E-2</v>
      </c>
      <c r="AZ13">
        <f>+data!BW8</f>
        <v>0.92549614419000314</v>
      </c>
      <c r="BA13">
        <f>+data!GN8</f>
        <v>0.1541772852700001</v>
      </c>
      <c r="BB13">
        <f>+data!GO8</f>
        <v>0.10457894650299976</v>
      </c>
      <c r="BC13">
        <f>+data!GP8</f>
        <v>2.5537396130999996E-2</v>
      </c>
      <c r="BD13">
        <f>+data!GQ8</f>
        <v>0.11851915434400016</v>
      </c>
      <c r="BE13">
        <f>+data!GR8</f>
        <v>0.30706450519700068</v>
      </c>
      <c r="BF13">
        <f>+data!GS8</f>
        <v>0.10288295563400018</v>
      </c>
      <c r="BG13">
        <f>+data!GT8</f>
        <v>0.11261532502399972</v>
      </c>
      <c r="BH13">
        <f>+data!BX8</f>
        <v>0.28900536428300072</v>
      </c>
      <c r="BI13">
        <f>+data!GU8</f>
        <v>3.8186729750000051E-2</v>
      </c>
      <c r="BJ13">
        <f>+data!GV8</f>
        <v>4.9755725159000092E-2</v>
      </c>
      <c r="BK13">
        <f>+data!GW8</f>
        <v>9.0133518049000078E-2</v>
      </c>
      <c r="BL13">
        <f>+data!GX8</f>
        <v>8.9249869398000156E-2</v>
      </c>
      <c r="BM13">
        <f>+data!GY8</f>
        <v>2.1682270749000008E-2</v>
      </c>
      <c r="BN13">
        <f>+data!BY8</f>
        <v>0.36782668424399911</v>
      </c>
      <c r="BO13">
        <f>+data!GZ8</f>
        <v>8.4362835084000137E-2</v>
      </c>
      <c r="BP13">
        <f>+data!HA8</f>
        <v>5.4711348941000007E-2</v>
      </c>
      <c r="BQ13">
        <f>+data!HB8</f>
        <v>6.5416476416000083E-2</v>
      </c>
      <c r="BR13">
        <f>+data!HC8</f>
        <v>1.3204573322999999E-2</v>
      </c>
      <c r="BS13">
        <f>+data!HD8</f>
        <v>4.2415907946999946E-2</v>
      </c>
      <c r="BT13">
        <f>+data!HE8</f>
        <v>3.295684400099997E-2</v>
      </c>
      <c r="BU13">
        <f>+data!HF8</f>
        <v>3.1851550549999996E-2</v>
      </c>
      <c r="BV13">
        <f>+data!HG8</f>
        <v>4.0936865885999957E-2</v>
      </c>
      <c r="BW13">
        <f>+data!HH8</f>
        <v>1.9983224880000001E-3</v>
      </c>
      <c r="BX13">
        <f>+data!BZ8</f>
        <v>0.63642389228999929</v>
      </c>
      <c r="BY13">
        <f>+data!HI8</f>
        <v>4.9213552558000029E-2</v>
      </c>
      <c r="BZ13">
        <f>+data!HJ8</f>
        <v>3.8657705256999991E-2</v>
      </c>
      <c r="CA13">
        <f>+data!HK8</f>
        <v>0.19658159304399916</v>
      </c>
      <c r="CB13">
        <f>+data!HL8</f>
        <v>0.10091131067299999</v>
      </c>
      <c r="CC13">
        <f>+data!HM8</f>
        <v>3.743630802700005E-2</v>
      </c>
      <c r="CD13">
        <f>+data!HN8</f>
        <v>7.367736406400005E-2</v>
      </c>
      <c r="CE13">
        <f>+data!HO8</f>
        <v>9.4232367043000198E-2</v>
      </c>
      <c r="CF13">
        <f>+data!HP8</f>
        <v>4.0591408069999918E-2</v>
      </c>
      <c r="CG13">
        <f>+data!CA8</f>
        <v>0.35212870529299917</v>
      </c>
      <c r="CH13">
        <f>+data!HQ8</f>
        <v>6.215123342700006E-2</v>
      </c>
      <c r="CI13">
        <f>+data!HR8</f>
        <v>6.0140953993000054E-2</v>
      </c>
      <c r="CJ13">
        <f>+data!HS8</f>
        <v>9.8442015456999876E-2</v>
      </c>
      <c r="CK13">
        <f>+data!HT8</f>
        <v>6.2137344597000099E-2</v>
      </c>
      <c r="CL13">
        <f>+data!HU8</f>
        <v>3.7966860795000085E-2</v>
      </c>
      <c r="CM13">
        <f>+data!HV8</f>
        <v>3.1288624603000026E-2</v>
      </c>
      <c r="CN13">
        <f>+data!CB8</f>
        <v>0.16270395826899997</v>
      </c>
      <c r="CO13">
        <f>+data!HW8</f>
        <v>6.213242120299986E-2</v>
      </c>
      <c r="CP13">
        <f>+data!HX8</f>
        <v>4.1594297132999884E-2</v>
      </c>
      <c r="CQ13">
        <f>+data!HY8</f>
        <v>4.8148473192999995E-2</v>
      </c>
      <c r="CR13">
        <f>+data!HZ8</f>
        <v>9.816448115999998E-3</v>
      </c>
      <c r="CS13">
        <f>+data!AG8</f>
        <v>0.46032431137299945</v>
      </c>
      <c r="CT13">
        <f>+data!CD8</f>
        <v>0.18006135899399928</v>
      </c>
      <c r="CU13">
        <f>+data!IB8</f>
        <v>0.13428806791099981</v>
      </c>
      <c r="CV13">
        <f>+data!ID8</f>
        <v>3.1479298027999966E-2</v>
      </c>
      <c r="CW13">
        <f>+data!IF8</f>
        <v>1.4296809673999997E-2</v>
      </c>
      <c r="CX13">
        <f>+data!CF8</f>
        <v>0.28026441951599912</v>
      </c>
      <c r="CY13">
        <f>+data!IH8</f>
        <v>7.9687246134999945E-2</v>
      </c>
      <c r="CZ13">
        <f>+data!II8</f>
        <v>0.10936454741699993</v>
      </c>
      <c r="DA13">
        <f>+data!IJ8</f>
        <v>8.7878389674000204E-2</v>
      </c>
      <c r="DB13">
        <f>+data!IK8</f>
        <v>3.3371509360000016E-3</v>
      </c>
      <c r="DC13">
        <f>+data!U8</f>
        <v>0.88406413754199875</v>
      </c>
      <c r="DD13">
        <f>+data!AH8</f>
        <v>0.28138514796400077</v>
      </c>
      <c r="DE13">
        <f>+data!CL8</f>
        <v>7.8843676181000008E-2</v>
      </c>
      <c r="DF13">
        <f>+data!IU8</f>
        <v>7.8843676181000008E-2</v>
      </c>
      <c r="DG13">
        <f>+data!CM8</f>
        <v>9.2809493353999808E-2</v>
      </c>
      <c r="DH13">
        <f>+data!IV8</f>
        <v>8.5190231121999915E-2</v>
      </c>
      <c r="DI13">
        <f>+data!IW8</f>
        <v>7.6196063089999924E-3</v>
      </c>
      <c r="DJ13">
        <f>+data!CN8</f>
        <v>0.10975155645399996</v>
      </c>
      <c r="DK13">
        <f>+data!IX8</f>
        <v>0.10975155645399996</v>
      </c>
      <c r="DL13">
        <f>+data!AI8</f>
        <v>0.6026628909380003</v>
      </c>
      <c r="DM13">
        <f>+data!CO8</f>
        <v>0.6026628909380003</v>
      </c>
      <c r="DN13">
        <f>+data!IY8</f>
        <v>0.5861524709</v>
      </c>
      <c r="DO13">
        <f>+data!IZ8</f>
        <v>1.5519716899999999E-4</v>
      </c>
      <c r="DP13">
        <f>+data!JA8</f>
        <v>1.6354922330999996E-2</v>
      </c>
      <c r="DQ13">
        <f>+data!AJ8</f>
        <v>0</v>
      </c>
      <c r="DR13">
        <f>+data!CP8</f>
        <v>0</v>
      </c>
      <c r="DS13">
        <f>+data!V8</f>
        <v>1.1162205742079976</v>
      </c>
      <c r="DT13">
        <f>+data!AK8</f>
        <v>0.74497075671200175</v>
      </c>
      <c r="DU13">
        <f>+data!CQ8</f>
        <v>2.0045200050000005E-3</v>
      </c>
      <c r="DV13">
        <f>+data!JB8</f>
        <v>2.0045200050000005E-3</v>
      </c>
      <c r="DW13">
        <f>+data!CR8</f>
        <v>0.71552506681900085</v>
      </c>
      <c r="DX13">
        <f>+data!JC8</f>
        <v>0.26887853710199994</v>
      </c>
      <c r="DY13">
        <f>+data!JD8</f>
        <v>0.31233115299400044</v>
      </c>
      <c r="DZ13">
        <f>+data!JE8</f>
        <v>0.13398707254999981</v>
      </c>
      <c r="EA13">
        <f>+data!CS8</f>
        <v>1.892320739500002E-2</v>
      </c>
      <c r="EB13">
        <f>+data!JF8</f>
        <v>1.892320739500002E-2</v>
      </c>
      <c r="EC13">
        <f>+data!CT8</f>
        <v>8.5184565340000115E-3</v>
      </c>
      <c r="ED13">
        <f>+data!JG8</f>
        <v>8.5184565340000115E-3</v>
      </c>
      <c r="EE13">
        <f>+data!AL8</f>
        <v>0.37138917763800039</v>
      </c>
      <c r="EF13">
        <f>+data!CU8</f>
        <v>0.36765359576700046</v>
      </c>
      <c r="EG13">
        <f>+data!JH8</f>
        <v>0.13422127155799971</v>
      </c>
      <c r="EH13">
        <f>+data!JI8</f>
        <v>0.17242981001399946</v>
      </c>
      <c r="EI13">
        <f>+data!JJ8</f>
        <v>6.1218071084000028E-2</v>
      </c>
      <c r="EJ13">
        <f>+data!CV8</f>
        <v>3.735460160999998E-3</v>
      </c>
      <c r="EK13">
        <f>+data!JK8</f>
        <v>3.735460160999998E-3</v>
      </c>
      <c r="EL13">
        <f>+data!W8</f>
        <v>9.0932835904240044</v>
      </c>
      <c r="EM13">
        <f>+data!AM8</f>
        <v>0.58019754671199952</v>
      </c>
      <c r="EN13">
        <f>+data!CW8</f>
        <v>0.55899311130699947</v>
      </c>
      <c r="EO13">
        <f>+data!JL8</f>
        <v>0.55899311130699947</v>
      </c>
      <c r="EP13">
        <f>+data!CX8</f>
        <v>2.1016659835999998E-2</v>
      </c>
      <c r="EQ13">
        <f>+data!JM8</f>
        <v>2.1016659835999998E-2</v>
      </c>
      <c r="ER13">
        <f>+data!AN8</f>
        <v>4.6318492413119898</v>
      </c>
      <c r="ES13">
        <f>+data!CY8</f>
        <v>3.0589561248850017</v>
      </c>
      <c r="ET13">
        <f>+data!JN8</f>
        <v>3.0589561248850017</v>
      </c>
      <c r="EU13">
        <f>+data!CZ8</f>
        <v>0.189262125827</v>
      </c>
      <c r="EV13">
        <f>+data!JO8</f>
        <v>0.14980687582700003</v>
      </c>
      <c r="EW13">
        <f>+data!JP8</f>
        <v>3.9455249999999997E-2</v>
      </c>
      <c r="EX13">
        <f>+data!AO8</f>
        <v>0.28378048476700035</v>
      </c>
      <c r="EY13">
        <f>+data!DA8</f>
        <v>0.17772001919699978</v>
      </c>
      <c r="EZ13">
        <f>+data!JQ8</f>
        <v>0.17772001919699978</v>
      </c>
      <c r="FA13">
        <f>+data!DB8</f>
        <v>0.10606060797399994</v>
      </c>
      <c r="FB13">
        <f>+data!JR8</f>
        <v>0.10606060797399994</v>
      </c>
      <c r="FC13">
        <f>+data!AP8</f>
        <v>0.86804255863200019</v>
      </c>
      <c r="FD13">
        <f>+data!DC8</f>
        <v>0.29792968704799933</v>
      </c>
      <c r="FE13">
        <f>+data!JS8</f>
        <v>0.29792968704799933</v>
      </c>
      <c r="FF13">
        <f>+data!DD8</f>
        <v>0.11175635222999999</v>
      </c>
      <c r="FG13">
        <f>+data!JT8</f>
        <v>0.11175635222999999</v>
      </c>
      <c r="FH13">
        <f>+data!DE8</f>
        <v>0.15128132567899985</v>
      </c>
      <c r="FI13">
        <f>+data!JU8</f>
        <v>0.15128132567899985</v>
      </c>
      <c r="FJ13">
        <f>+data!DF8</f>
        <v>0.30708222596300078</v>
      </c>
      <c r="FK13">
        <f>+data!JV8</f>
        <v>0.30708222596300078</v>
      </c>
      <c r="FL13">
        <f>+data!AQ8</f>
        <v>2.623048797199997</v>
      </c>
      <c r="FM13">
        <f>+data!DG8</f>
        <v>1.0190951926520015</v>
      </c>
      <c r="FN13">
        <f>+data!JW8</f>
        <v>1.0190951926520015</v>
      </c>
      <c r="FO13">
        <f>+data!DH8</f>
        <v>0.81319482120000097</v>
      </c>
      <c r="FP13">
        <f>+data!JX8</f>
        <v>0.75188362818399979</v>
      </c>
      <c r="FQ13">
        <f>+data!JY8</f>
        <v>6.1310795442999923E-2</v>
      </c>
      <c r="FR13">
        <f>+data!DI8</f>
        <v>0.14690016289300004</v>
      </c>
      <c r="FS13">
        <f>+data!JZ8</f>
        <v>0.14690016289300004</v>
      </c>
      <c r="FT13">
        <f>+data!DJ8</f>
        <v>0.25488106369000008</v>
      </c>
      <c r="FU13">
        <f>+data!KA8</f>
        <v>0.25488106369000008</v>
      </c>
      <c r="FV13">
        <f>+data!DK8</f>
        <v>0.38897686401299941</v>
      </c>
      <c r="FW13">
        <f>+data!KB8</f>
        <v>0.38897686401299941</v>
      </c>
      <c r="FX13">
        <f>+data!X8</f>
        <v>0.98150197947299778</v>
      </c>
      <c r="FY13">
        <f>+data!AR8</f>
        <v>0.16751923172100011</v>
      </c>
      <c r="FZ13">
        <f>+data!DL8</f>
        <v>0.14406406103900005</v>
      </c>
      <c r="GA13">
        <f>+data!KC8</f>
        <v>0.14406406103900005</v>
      </c>
      <c r="GB13">
        <f>+data!DM8</f>
        <v>2.0587669321000014E-2</v>
      </c>
      <c r="GC13">
        <f>+data!KD8</f>
        <v>2.0587669321000014E-2</v>
      </c>
      <c r="GD13">
        <f>+data!DN8</f>
        <v>2.867520681E-3</v>
      </c>
      <c r="GE13">
        <f>+data!KE8</f>
        <v>2.867520681E-3</v>
      </c>
      <c r="GF13">
        <f>+data!AS8</f>
        <v>6.0836272313999962E-2</v>
      </c>
      <c r="GG13">
        <f>+data!DO8</f>
        <v>6.0836272313999962E-2</v>
      </c>
      <c r="GH13">
        <f>+data!KF8</f>
        <v>6.0836272313999962E-2</v>
      </c>
      <c r="GI13">
        <f>+data!AT8</f>
        <v>0.16897393406799963</v>
      </c>
      <c r="GJ13">
        <f>+data!DP8</f>
        <v>0.13521750060599985</v>
      </c>
      <c r="GK13">
        <f>+data!KG8</f>
        <v>3.3440545464000007E-2</v>
      </c>
      <c r="GL13">
        <f>+data!KH8</f>
        <v>2.8446445767000016E-2</v>
      </c>
      <c r="GM13">
        <f>+data!KI8</f>
        <v>2.4946290097000001E-2</v>
      </c>
      <c r="GN13">
        <f>+data!KJ8</f>
        <v>3.1319672752999995E-2</v>
      </c>
      <c r="GO13">
        <f>+data!KK8</f>
        <v>1.1704130642999997E-2</v>
      </c>
      <c r="GP13">
        <f>+data!KL8</f>
        <v>4.713407969999999E-4</v>
      </c>
      <c r="GQ13">
        <f>+data!KM8</f>
        <v>1.1497818578E-2</v>
      </c>
      <c r="GR13">
        <f>+data!DQ8</f>
        <v>2.4817575485999995E-2</v>
      </c>
      <c r="GS13">
        <f>+data!KN8</f>
        <v>1.8208961933999998E-2</v>
      </c>
      <c r="GT13">
        <f>+data!DR8</f>
        <v>8.9394580099999999E-3</v>
      </c>
      <c r="GU13">
        <f>+data!KO8</f>
        <v>8.9394580099999999E-3</v>
      </c>
      <c r="GV13">
        <f>+data!AU8</f>
        <v>5.5466835286000014E-2</v>
      </c>
      <c r="GW13">
        <f>+data!DS8</f>
        <v>5.5466835286000014E-2</v>
      </c>
      <c r="GX13">
        <f>+data!KP8</f>
        <v>1.6881070120999986E-2</v>
      </c>
      <c r="GY13">
        <f>+data!KQ8</f>
        <v>5.5956359860000011E-3</v>
      </c>
      <c r="GZ13">
        <f>+data!KR8</f>
        <v>3.2447865740999962E-2</v>
      </c>
      <c r="HA13">
        <f>+data!KS8</f>
        <v>5.4236720800000002E-4</v>
      </c>
      <c r="HB13">
        <f>+data!AV8</f>
        <v>5.837792310899996E-2</v>
      </c>
      <c r="HC13">
        <f>+data!DT8</f>
        <v>2.0472290359999985E-2</v>
      </c>
      <c r="HD13">
        <f>+data!KT8</f>
        <v>2.0472290359999985E-2</v>
      </c>
      <c r="HE13">
        <f>+data!DU8</f>
        <v>3.790533827199994E-2</v>
      </c>
      <c r="HF13">
        <f>+data!KU8</f>
        <v>3.790533827199994E-2</v>
      </c>
      <c r="HG13">
        <f>+data!AW8</f>
        <v>0.47032251078299914</v>
      </c>
      <c r="HH13">
        <f>+data!DV8</f>
        <v>0.42211970548099942</v>
      </c>
      <c r="HI13">
        <f>+data!KV8</f>
        <v>0.32291507956999976</v>
      </c>
      <c r="HJ13">
        <f>+data!KW8</f>
        <v>9.9204220210999908E-2</v>
      </c>
      <c r="HK13">
        <f>+data!DW8</f>
        <v>4.8202891591999947E-2</v>
      </c>
      <c r="HL13">
        <f>+data!KX8</f>
        <v>3.8826743791999997E-2</v>
      </c>
      <c r="HM13">
        <f>+data!KY8</f>
        <v>9.3761795050000037E-3</v>
      </c>
      <c r="HN13">
        <f>+data!Y8</f>
        <v>1.0231821456669976</v>
      </c>
      <c r="HO13">
        <f>+data!AX8</f>
        <v>0.64006562628699915</v>
      </c>
      <c r="HP13">
        <f>+data!DX8</f>
        <v>0.55669380092100029</v>
      </c>
      <c r="HQ13">
        <f>+data!KZ8</f>
        <v>0.55669380092100029</v>
      </c>
      <c r="HR13">
        <f>+data!DY8</f>
        <v>1.2713349735000001E-2</v>
      </c>
      <c r="HS13">
        <f>+data!LA8</f>
        <v>1.2713349735000001E-2</v>
      </c>
      <c r="HT13">
        <f>+data!DZ8</f>
        <v>7.0598390107000086E-2</v>
      </c>
      <c r="HU13">
        <f>+data!LB8</f>
        <v>7.0598390107000086E-2</v>
      </c>
      <c r="HV13">
        <f>+data!AY8</f>
        <v>0.28834439267399947</v>
      </c>
      <c r="HW13">
        <f>+data!EA8</f>
        <v>0.10172489584899989</v>
      </c>
      <c r="HX13">
        <f>+data!LC8</f>
        <v>0.10172489584899989</v>
      </c>
      <c r="HY13">
        <f>+data!EB8</f>
        <v>0.14412992819099993</v>
      </c>
      <c r="HZ13">
        <f>+data!LD8</f>
        <v>0.14412992819099993</v>
      </c>
      <c r="IA13">
        <f>+data!EC8</f>
        <v>4.2460263624000003E-2</v>
      </c>
      <c r="IB13">
        <f>+data!LE8</f>
        <v>1.7430276672000002E-2</v>
      </c>
      <c r="IC13">
        <f>+data!LF8</f>
        <v>2.074888225000001E-2</v>
      </c>
      <c r="ID13">
        <f>+data!LG8</f>
        <v>4.2812197149999986E-3</v>
      </c>
      <c r="IE13">
        <f>+data!AZ8</f>
        <v>9.4884763143000095E-2</v>
      </c>
      <c r="IF13">
        <f>+data!Z8</f>
        <v>2.040030591228001</v>
      </c>
      <c r="IG13">
        <f>+data!BA8</f>
        <v>0.30783730370700002</v>
      </c>
      <c r="IH13">
        <f>+data!ED8</f>
        <v>0.292188811351</v>
      </c>
      <c r="II13">
        <f>+data!LH8</f>
        <v>0.16819243517600002</v>
      </c>
      <c r="IJ13">
        <f>+data!LI8</f>
        <v>0.12399640657499994</v>
      </c>
      <c r="IK13">
        <f>+data!EE8</f>
        <v>7.1855133500000005E-3</v>
      </c>
      <c r="IL13">
        <f>+data!LJ8</f>
        <v>7.1855133500000005E-3</v>
      </c>
      <c r="IM13">
        <f>+data!EF8</f>
        <v>8.4508198280000002E-3</v>
      </c>
      <c r="IN13">
        <f>+data!LK8</f>
        <v>8.4508198280000002E-3</v>
      </c>
      <c r="IO13">
        <f>+data!EG8</f>
        <v>1.2172464000000001E-5</v>
      </c>
      <c r="IP13">
        <f>+data!LL8</f>
        <v>1.2172464000000001E-5</v>
      </c>
      <c r="IQ13">
        <f>+data!BB8</f>
        <v>1.3635882610039993</v>
      </c>
      <c r="IR13">
        <f>+data!EH8</f>
        <v>8.2006986378999877E-2</v>
      </c>
      <c r="IS13">
        <f>+data!LM8</f>
        <v>8.2006986378999877E-2</v>
      </c>
      <c r="IT13">
        <f>+data!EI8</f>
        <v>1.0144804308780013</v>
      </c>
      <c r="IU13">
        <f>+data!LN8</f>
        <v>1.0144804308780013</v>
      </c>
      <c r="IV13">
        <f>+data!EJ8</f>
        <v>0.14504895059599976</v>
      </c>
      <c r="IW13">
        <f>+data!LO8</f>
        <v>0.14504895059599976</v>
      </c>
      <c r="IX13">
        <f>+data!EK8</f>
        <v>0.1219782674469999</v>
      </c>
      <c r="IY13">
        <f>+data!LP8</f>
        <v>0.1219782674469999</v>
      </c>
      <c r="IZ13">
        <f>+data!BC8</f>
        <v>0.36868558053800066</v>
      </c>
      <c r="JA13">
        <f>+data!EL8</f>
        <v>6.4627288906000044E-2</v>
      </c>
      <c r="JB13">
        <f>+data!LQ8</f>
        <v>6.4627288906000044E-2</v>
      </c>
      <c r="JC13">
        <f>+data!EM8</f>
        <v>0.21798233186200008</v>
      </c>
      <c r="JD13">
        <f>+data!LR8</f>
        <v>0.21798233186200008</v>
      </c>
      <c r="JE13">
        <f>+data!EN8</f>
        <v>2.4803237169E-2</v>
      </c>
      <c r="JF13">
        <f>+data!LS8</f>
        <v>2.4803237169E-2</v>
      </c>
      <c r="JG13">
        <f>+data!EO8</f>
        <v>1.2304850482999995E-2</v>
      </c>
      <c r="JH13">
        <f>+data!LT8</f>
        <v>1.2304850482999995E-2</v>
      </c>
      <c r="JI13">
        <f>+data!EP8</f>
        <v>4.0688282810000045E-2</v>
      </c>
      <c r="JJ13">
        <f>+data!LU8</f>
        <v>4.0688282810000045E-2</v>
      </c>
      <c r="JK13">
        <f>+data!EQ8</f>
        <v>8.2796272309999981E-3</v>
      </c>
      <c r="JL13">
        <f>+data!LV8</f>
        <v>8.2796272309999981E-3</v>
      </c>
      <c r="JM13">
        <f>+data!AA8</f>
        <v>1.180591185695002</v>
      </c>
      <c r="JN13">
        <f>+data!BD8</f>
        <v>7.7916223710000126E-3</v>
      </c>
      <c r="JO13">
        <f>+data!ER8</f>
        <v>6.1411754710000085E-3</v>
      </c>
      <c r="JP13">
        <f>+data!LW8</f>
        <v>6.1411754710000085E-3</v>
      </c>
      <c r="JQ13">
        <f>+data!BE8</f>
        <v>1.4197483371000002E-2</v>
      </c>
      <c r="JR13">
        <f>+data!ES8</f>
        <v>7.2792884710000012E-3</v>
      </c>
      <c r="JS13">
        <f>+data!LX8</f>
        <v>7.2792884710000012E-3</v>
      </c>
      <c r="JT13">
        <f>+data!BF8</f>
        <v>1.1586021326100004</v>
      </c>
      <c r="JU13">
        <f>+data!ET8</f>
        <v>0.79867715341000034</v>
      </c>
      <c r="JV13">
        <f>+data!LY8</f>
        <v>0.79867715341000034</v>
      </c>
      <c r="JW13">
        <f>+data!AB8</f>
        <v>1.2274490748219979</v>
      </c>
      <c r="JX13">
        <f>+data!BG8</f>
        <v>0.12886113381500006</v>
      </c>
      <c r="JY13">
        <f>+data!EU8</f>
        <v>5.3579570552000071E-2</v>
      </c>
      <c r="JZ13">
        <f>+data!LZ8</f>
        <v>5.1604490790000002E-3</v>
      </c>
      <c r="KA13">
        <f>+data!MA8</f>
        <v>4.8418964105000024E-2</v>
      </c>
      <c r="KB13">
        <f>+data!EV8</f>
        <v>1.0311338365999997E-2</v>
      </c>
      <c r="KC13">
        <f>+data!MB8</f>
        <v>1.0176796126999997E-2</v>
      </c>
      <c r="KD13">
        <f>+data!MC8</f>
        <v>1.3454429700000001E-4</v>
      </c>
      <c r="KE13">
        <f>+data!EW8</f>
        <v>5.3043129310999998E-2</v>
      </c>
      <c r="KF13">
        <f>+data!MD8</f>
        <v>5.3043129310999998E-2</v>
      </c>
      <c r="KG13">
        <f>+data!EX8</f>
        <v>9.3437212030000067E-3</v>
      </c>
      <c r="KH13">
        <f>+data!ME8</f>
        <v>9.3437212030000067E-3</v>
      </c>
      <c r="KI13">
        <f>+data!EY8</f>
        <v>2.5834207000000001E-3</v>
      </c>
      <c r="KJ13">
        <f>+data!MF8</f>
        <v>2.5834207000000001E-3</v>
      </c>
      <c r="KK13">
        <f>+data!BH8</f>
        <v>1.0006537961999998E-2</v>
      </c>
      <c r="KL13">
        <f>+data!EZ8</f>
        <v>7.9310180049999984E-3</v>
      </c>
      <c r="KM13">
        <f>+data!MG8</f>
        <v>7.7246957889999992E-3</v>
      </c>
      <c r="KN13">
        <f>+data!FA8</f>
        <v>7.9808167899999996E-4</v>
      </c>
      <c r="KO13">
        <f>+data!MH8</f>
        <v>4.6940397699999991E-4</v>
      </c>
      <c r="KP13">
        <f>+data!MI8</f>
        <v>3.2867770199999994E-4</v>
      </c>
      <c r="KQ13">
        <f>+data!FB8</f>
        <v>1.2774382779999996E-3</v>
      </c>
      <c r="KR13">
        <f>+data!MJ8</f>
        <v>1.2774382779999996E-3</v>
      </c>
      <c r="KS13">
        <f>+data!BI8</f>
        <v>0.21927419223599975</v>
      </c>
      <c r="KT13">
        <f>+data!FC8</f>
        <v>4.942865283899997E-2</v>
      </c>
      <c r="KU13">
        <f>+data!MK8</f>
        <v>4.942865283899997E-2</v>
      </c>
      <c r="KV13">
        <f>+data!FD8</f>
        <v>1.4230579186000012E-2</v>
      </c>
      <c r="KW13">
        <f>+data!ML8</f>
        <v>1.4230579186000012E-2</v>
      </c>
      <c r="KX13">
        <f>+data!FE8</f>
        <v>8.657838623399991E-2</v>
      </c>
      <c r="KY13">
        <f>+data!MM8</f>
        <v>8.657838623399991E-2</v>
      </c>
      <c r="KZ13">
        <f>+data!FF8</f>
        <v>5.8183621635999973E-2</v>
      </c>
      <c r="LA13">
        <f>+data!MN8</f>
        <v>5.8183621635999973E-2</v>
      </c>
      <c r="LB13">
        <f>+data!FG8</f>
        <v>1.0853308297000005E-2</v>
      </c>
      <c r="LC13">
        <f>+data!MO8</f>
        <v>1.0853308297000005E-2</v>
      </c>
      <c r="LD13">
        <f>+data!BJ8</f>
        <v>0.37713356038600016</v>
      </c>
      <c r="LE13">
        <f>+data!FH8</f>
        <v>5.641328951800003E-2</v>
      </c>
      <c r="LF13">
        <f>+data!MP8</f>
        <v>5.641328951800003E-2</v>
      </c>
      <c r="LG13">
        <f>+data!FI8</f>
        <v>0.32072008160800003</v>
      </c>
      <c r="LH13">
        <f>+data!MQ8</f>
        <v>3.5854135325000036E-2</v>
      </c>
      <c r="LI13">
        <f>+data!MR8</f>
        <v>4.2298457899999989E-3</v>
      </c>
      <c r="LJ13">
        <f>+data!MS8</f>
        <v>0.27589809749800071</v>
      </c>
      <c r="LK13">
        <f>+data!MT8</f>
        <v>4.726316857E-3</v>
      </c>
      <c r="LL13">
        <f>+data!FJ8</f>
        <v>0</v>
      </c>
      <c r="LM13">
        <f>+data!MU8</f>
        <v>0</v>
      </c>
      <c r="LN13">
        <f>+data!BK8</f>
        <v>0.25551204175499981</v>
      </c>
      <c r="LO13">
        <f>+data!FK8</f>
        <v>9.044668956300006E-2</v>
      </c>
      <c r="LP13">
        <f>+data!MV8</f>
        <v>9.044668956300006E-2</v>
      </c>
      <c r="LQ13">
        <f>+data!FL8</f>
        <v>0.11854866975299988</v>
      </c>
      <c r="LR13">
        <f>+data!MW8</f>
        <v>0.11854866975299988</v>
      </c>
      <c r="LS13">
        <f>+data!FM8</f>
        <v>7.1683115510000044E-3</v>
      </c>
      <c r="LT13">
        <f>+data!MX8</f>
        <v>7.1683115510000044E-3</v>
      </c>
      <c r="LU13">
        <f>+data!FN8</f>
        <v>3.9353131847000053E-2</v>
      </c>
      <c r="LV13">
        <f>+data!MY8</f>
        <v>3.9353131847000053E-2</v>
      </c>
      <c r="LW13">
        <f>+data!BL8</f>
        <v>0.23664612678099986</v>
      </c>
      <c r="LX13">
        <f>+data!AC8</f>
        <v>0.27168573708999966</v>
      </c>
      <c r="LY13">
        <f>+data!BM8</f>
        <v>6.179589217100008E-2</v>
      </c>
      <c r="LZ13">
        <f>+data!FO8</f>
        <v>5.1374658771000017E-2</v>
      </c>
      <c r="MA13">
        <f>+data!MZ8</f>
        <v>5.1374658771000017E-2</v>
      </c>
      <c r="MB13">
        <f>+data!BN8</f>
        <v>8.765831485599998E-2</v>
      </c>
      <c r="MC13">
        <f>+data!FP8</f>
        <v>8.183284335600001E-2</v>
      </c>
      <c r="MD13">
        <f>+data!NA8</f>
        <v>8.183284335600001E-2</v>
      </c>
      <c r="ME13">
        <f>+data!BO8</f>
        <v>1.4275189738999999E-2</v>
      </c>
      <c r="MF13">
        <f>+data!FQ8</f>
        <v>1.2689511538999996E-2</v>
      </c>
      <c r="MG13">
        <f>+data!NB8</f>
        <v>1.2689511538999996E-2</v>
      </c>
      <c r="MH13">
        <f>+data!BP8</f>
        <v>7.9384439218999972E-2</v>
      </c>
      <c r="MI13">
        <f>+data!FR8</f>
        <v>5.9085912819000004E-2</v>
      </c>
      <c r="MJ13">
        <f>+data!NC8</f>
        <v>5.9085912819000004E-2</v>
      </c>
      <c r="MK13">
        <f>+data!BQ8</f>
        <v>2.8572569867000002E-2</v>
      </c>
      <c r="ML13">
        <f>+data!FS8</f>
        <v>1.9845555766999992E-2</v>
      </c>
      <c r="MM13">
        <f>+data!ND8</f>
        <v>1.9845555766999992E-2</v>
      </c>
      <c r="MN13">
        <f>+data!AD8</f>
        <v>1.0571407629770002</v>
      </c>
      <c r="MO13">
        <f>+data!BR8</f>
        <v>0.98452717214000152</v>
      </c>
      <c r="MP13">
        <f>+data!FT8</f>
        <v>0.67536375827100181</v>
      </c>
      <c r="MQ13">
        <f>+data!NE8</f>
        <v>0.35640008808700024</v>
      </c>
      <c r="MR13">
        <f>+data!NF8</f>
        <v>0.31864524636799979</v>
      </c>
      <c r="MS13">
        <f>+data!FV8</f>
        <v>0.28424632499600017</v>
      </c>
      <c r="MT13">
        <f>+data!NG8</f>
        <v>0.28424632499600017</v>
      </c>
      <c r="MU13">
        <f>+data!BT8</f>
        <v>7.2612714290999997E-2</v>
      </c>
      <c r="MV13">
        <f>+data!GB8</f>
        <v>7.2612714290999997E-2</v>
      </c>
      <c r="MW13">
        <f>+data!NH8</f>
        <v>7.2612714290999997E-2</v>
      </c>
      <c r="MX13">
        <f>+data!AF8</f>
        <v>1.3928394497979995</v>
      </c>
      <c r="MY13">
        <f>+data!CC8</f>
        <v>0.62937980206200006</v>
      </c>
      <c r="MZ13">
        <f>+data!IA8</f>
        <v>0.12094237431000002</v>
      </c>
      <c r="NA13">
        <f>+data!NI8</f>
        <v>0.12094237431000002</v>
      </c>
      <c r="NB13">
        <f>+data!IC8</f>
        <v>7.1359719980000017E-3</v>
      </c>
      <c r="NC13">
        <f>+data!NJ8</f>
        <v>7.1359719980000017E-3</v>
      </c>
      <c r="ND13">
        <f>+data!IE8</f>
        <v>0.50130177305300017</v>
      </c>
      <c r="NE13">
        <f>+data!NK8</f>
        <v>0.50130177305300017</v>
      </c>
      <c r="NF13">
        <f>+data!CE8</f>
        <v>0</v>
      </c>
      <c r="NG13">
        <f>+data!IG8</f>
        <v>0</v>
      </c>
      <c r="NH13">
        <f>+data!NL8</f>
        <v>0</v>
      </c>
      <c r="NI13">
        <f>+data!CG8</f>
        <v>8.0048383278000054E-2</v>
      </c>
      <c r="NJ13">
        <f>+data!IL8</f>
        <v>2.4076611907999989E-2</v>
      </c>
      <c r="NK13">
        <f>+data!NM8</f>
        <v>2.4076611907999989E-2</v>
      </c>
      <c r="NL13">
        <f>+data!IM8</f>
        <v>5.5971857363999997E-2</v>
      </c>
      <c r="NM13">
        <f>+data!NN8</f>
        <v>1.7210647352000008E-2</v>
      </c>
      <c r="NN13">
        <f>+data!NO8</f>
        <v>3.8761640800999975E-2</v>
      </c>
      <c r="NO13">
        <f>+data!CH8</f>
        <v>2.2533948685999998E-2</v>
      </c>
      <c r="NP13">
        <f>+data!IN8</f>
        <v>2.2533948685999998E-2</v>
      </c>
      <c r="NQ13">
        <f>+data!NP8</f>
        <v>1.8970618314999996E-2</v>
      </c>
      <c r="NR13">
        <f>+data!NQ8</f>
        <v>3.5633303709999998E-3</v>
      </c>
      <c r="NS13">
        <f>+data!CI8</f>
        <v>0.45058963838499955</v>
      </c>
      <c r="NT13">
        <f>+data!IO8</f>
        <v>7.5508250065000004E-2</v>
      </c>
      <c r="NU13">
        <f>+data!NR8</f>
        <v>7.5508250065000004E-2</v>
      </c>
      <c r="NV13">
        <f>+data!IP8</f>
        <v>8.9469708781000079E-2</v>
      </c>
      <c r="NW13">
        <f>+data!NS8</f>
        <v>8.9469708781000079E-2</v>
      </c>
      <c r="NX13">
        <f>+data!IQ8</f>
        <v>0.21855487533299978</v>
      </c>
      <c r="NY13">
        <f>+data!NT8</f>
        <v>0.21855487533299978</v>
      </c>
      <c r="NZ13">
        <f>+data!IR8</f>
        <v>6.1150742699999979E-3</v>
      </c>
      <c r="OA13">
        <f>+data!NU8</f>
        <v>6.1150742699999979E-3</v>
      </c>
      <c r="OB13">
        <f>+data!CJ8</f>
        <v>5.7896895518000001E-2</v>
      </c>
      <c r="OC13">
        <f>+data!IS8</f>
        <v>5.7896895518000001E-2</v>
      </c>
      <c r="OD13">
        <f>+data!NV8</f>
        <v>5.7896895518000001E-2</v>
      </c>
      <c r="OE13">
        <f>+data!CK8</f>
        <v>0.15537944216599989</v>
      </c>
      <c r="OF13">
        <f>+data!IT8</f>
        <v>0.12924669956599985</v>
      </c>
      <c r="OG13">
        <f>+data!NW8</f>
        <v>5.1635169201999995E-2</v>
      </c>
      <c r="OJ13" t="str">
        <f t="shared" si="351"/>
        <v>D7</v>
      </c>
      <c r="OK13" s="79">
        <f t="shared" si="352"/>
        <v>1.0190951926520015</v>
      </c>
      <c r="OL13" s="79">
        <f t="shared" si="353"/>
        <v>0.81319482120000097</v>
      </c>
      <c r="OM13" s="79">
        <f t="shared" si="354"/>
        <v>0.25488106369000008</v>
      </c>
      <c r="ON13" s="79">
        <f t="shared" si="355"/>
        <v>0.14690016289300004</v>
      </c>
      <c r="OO13" s="79">
        <f t="shared" si="356"/>
        <v>0.38897686401299941</v>
      </c>
      <c r="OP13" s="79">
        <f t="shared" si="357"/>
        <v>1.0144804308780013</v>
      </c>
      <c r="OS13" t="str">
        <f t="shared" si="358"/>
        <v>D7</v>
      </c>
      <c r="OT13" s="55">
        <f t="shared" si="342"/>
        <v>3.9143119476829032E-2</v>
      </c>
      <c r="OU13" s="55">
        <f t="shared" si="343"/>
        <v>3.1234552251528318E-2</v>
      </c>
      <c r="OV13" s="55">
        <f t="shared" si="344"/>
        <v>9.789899903694093E-3</v>
      </c>
      <c r="OW13" s="55">
        <f t="shared" si="345"/>
        <v>5.6423881387593685E-3</v>
      </c>
      <c r="OX13" s="55">
        <f t="shared" si="346"/>
        <v>1.4940476583115802E-2</v>
      </c>
      <c r="OY13" s="55">
        <f t="shared" si="347"/>
        <v>3.896586795726615E-2</v>
      </c>
      <c r="OZ13" s="85">
        <f t="shared" si="359"/>
        <v>0.13971630431119275</v>
      </c>
      <c r="PA13" s="86">
        <f t="shared" si="348"/>
        <v>0.10075043635392661</v>
      </c>
    </row>
    <row r="14" spans="7:417">
      <c r="H14">
        <f t="shared" si="341"/>
        <v>4.2204982448135614E-2</v>
      </c>
      <c r="I14">
        <f t="shared" si="349"/>
        <v>8.338279197321545E-2</v>
      </c>
      <c r="J14">
        <f t="shared" si="350"/>
        <v>0.12126152428499092</v>
      </c>
      <c r="K14" t="s">
        <v>394</v>
      </c>
      <c r="AC14">
        <f>+data!S9</f>
        <v>33.394110658569041</v>
      </c>
      <c r="AD14">
        <f>+data!T9</f>
        <v>6.8936108868759964</v>
      </c>
      <c r="AE14">
        <f>+data!AE9</f>
        <v>6.3536233660339798</v>
      </c>
      <c r="AF14">
        <f>+data!BS9</f>
        <v>1.0496776645800019</v>
      </c>
      <c r="AG14">
        <f>+data!FU9</f>
        <v>5.2857860599000141E-2</v>
      </c>
      <c r="AH14">
        <f>+data!FW9</f>
        <v>0.66113462101399956</v>
      </c>
      <c r="AI14">
        <f>+data!FX9</f>
        <v>0.10121831439600022</v>
      </c>
      <c r="AJ14">
        <f>+data!FY9</f>
        <v>0.11668668423300005</v>
      </c>
      <c r="AK14">
        <f>+data!FZ9</f>
        <v>1.4352031446999992E-2</v>
      </c>
      <c r="AL14">
        <f>+data!GA9</f>
        <v>0.1034320908059999</v>
      </c>
      <c r="AM14">
        <f>+data!BU9</f>
        <v>1.6948750453329999</v>
      </c>
      <c r="AN14">
        <f>+data!GC9</f>
        <v>0.34061230887900018</v>
      </c>
      <c r="AO14">
        <f>+data!GD9</f>
        <v>0.36793574119400019</v>
      </c>
      <c r="AP14">
        <f>+data!GE9</f>
        <v>8.7210266760999952E-2</v>
      </c>
      <c r="AQ14">
        <f>+data!GF9</f>
        <v>0.37508621711200019</v>
      </c>
      <c r="AR14">
        <f>+data!GG9</f>
        <v>0.45068857196000134</v>
      </c>
      <c r="AS14">
        <f>+data!GH9</f>
        <v>5.9779002491000065E-2</v>
      </c>
      <c r="AT14">
        <f>+data!GI9</f>
        <v>1.3564641651000003E-2</v>
      </c>
      <c r="AU14">
        <f>+data!BV9</f>
        <v>0.29235724678100028</v>
      </c>
      <c r="AV14">
        <f>+data!GJ9</f>
        <v>0.19839656132900002</v>
      </c>
      <c r="AW14">
        <f>+data!GK9</f>
        <v>3.0100683669000011E-2</v>
      </c>
      <c r="AX14">
        <f>+data!GL9</f>
        <v>1.0906732007999995E-2</v>
      </c>
      <c r="AY14">
        <f>+data!GM9</f>
        <v>5.2955817970999901E-2</v>
      </c>
      <c r="AZ14">
        <f>+data!BW9</f>
        <v>1.1195110341269989</v>
      </c>
      <c r="BA14">
        <f>+data!GN9</f>
        <v>0.19657010576199985</v>
      </c>
      <c r="BB14">
        <f>+data!GO9</f>
        <v>9.9459318683999931E-2</v>
      </c>
      <c r="BC14">
        <f>+data!GP9</f>
        <v>5.3878803363999923E-2</v>
      </c>
      <c r="BD14">
        <f>+data!GQ9</f>
        <v>0.15134026212899979</v>
      </c>
      <c r="BE14">
        <f>+data!GR9</f>
        <v>0.39253615676999803</v>
      </c>
      <c r="BF14">
        <f>+data!GS9</f>
        <v>0.11124197037799984</v>
      </c>
      <c r="BG14">
        <f>+data!GT9</f>
        <v>0.11379465969500008</v>
      </c>
      <c r="BH14">
        <f>+data!BX9</f>
        <v>0.35774182995300086</v>
      </c>
      <c r="BI14">
        <f>+data!GU9</f>
        <v>3.8270350174000087E-2</v>
      </c>
      <c r="BJ14">
        <f>+data!GV9</f>
        <v>5.4645743527000044E-2</v>
      </c>
      <c r="BK14">
        <f>+data!GW9</f>
        <v>0.16242764844200014</v>
      </c>
      <c r="BL14">
        <f>+data!GX9</f>
        <v>8.7577484847000051E-2</v>
      </c>
      <c r="BM14">
        <f>+data!GY9</f>
        <v>1.4823570588999985E-2</v>
      </c>
      <c r="BN14">
        <f>+data!BY9</f>
        <v>0.47563277605999876</v>
      </c>
      <c r="BO14">
        <f>+data!GZ9</f>
        <v>0.11297716836699989</v>
      </c>
      <c r="BP14">
        <f>+data!HA9</f>
        <v>6.6747913070999906E-2</v>
      </c>
      <c r="BQ14">
        <f>+data!HB9</f>
        <v>8.3315909877000105E-2</v>
      </c>
      <c r="BR14">
        <f>+data!HC9</f>
        <v>2.2329018622999974E-2</v>
      </c>
      <c r="BS14">
        <f>+data!HD9</f>
        <v>5.2777830866000019E-2</v>
      </c>
      <c r="BT14">
        <f>+data!HE9</f>
        <v>3.3251828435000012E-2</v>
      </c>
      <c r="BU14">
        <f>+data!HF9</f>
        <v>4.587803767300002E-2</v>
      </c>
      <c r="BV14">
        <f>+data!HG9</f>
        <v>5.5730401945000091E-2</v>
      </c>
      <c r="BW14">
        <f>+data!HH9</f>
        <v>2.6279798680000008E-3</v>
      </c>
      <c r="BX14">
        <f>+data!BZ9</f>
        <v>0.77470118540099908</v>
      </c>
      <c r="BY14">
        <f>+data!HI9</f>
        <v>7.7161917323000026E-2</v>
      </c>
      <c r="BZ14">
        <f>+data!HJ9</f>
        <v>4.3308474865999966E-2</v>
      </c>
      <c r="CA14">
        <f>+data!HK9</f>
        <v>0.24283875580100084</v>
      </c>
      <c r="CB14">
        <f>+data!HL9</f>
        <v>0.10236512002300024</v>
      </c>
      <c r="CC14">
        <f>+data!HM9</f>
        <v>6.0595434000999988E-2</v>
      </c>
      <c r="CD14">
        <f>+data!HN9</f>
        <v>8.7656735726999918E-2</v>
      </c>
      <c r="CE14">
        <f>+data!HO9</f>
        <v>0.1201056806359997</v>
      </c>
      <c r="CF14">
        <f>+data!HP9</f>
        <v>3.5866315162999984E-2</v>
      </c>
      <c r="CG14">
        <f>+data!CA9</f>
        <v>0.40840400030699919</v>
      </c>
      <c r="CH14">
        <f>+data!HQ9</f>
        <v>5.7088173705000071E-2</v>
      </c>
      <c r="CI14">
        <f>+data!HR9</f>
        <v>6.1802680875999959E-2</v>
      </c>
      <c r="CJ14">
        <f>+data!HS9</f>
        <v>0.1158293129060002</v>
      </c>
      <c r="CK14">
        <f>+data!HT9</f>
        <v>9.4653408425000002E-2</v>
      </c>
      <c r="CL14">
        <f>+data!HU9</f>
        <v>5.0504251033999949E-2</v>
      </c>
      <c r="CM14">
        <f>+data!HV9</f>
        <v>2.8530924123999903E-2</v>
      </c>
      <c r="CN14">
        <f>+data!CB9</f>
        <v>0.18072558877200048</v>
      </c>
      <c r="CO14">
        <f>+data!HW9</f>
        <v>6.9546949505000094E-2</v>
      </c>
      <c r="CP14">
        <f>+data!HX9</f>
        <v>4.3960089723000119E-2</v>
      </c>
      <c r="CQ14">
        <f>+data!HY9</f>
        <v>5.4592980055999801E-2</v>
      </c>
      <c r="CR14">
        <f>+data!HZ9</f>
        <v>9.6120820260000017E-3</v>
      </c>
      <c r="CS14">
        <f>+data!AG9</f>
        <v>0.53866472164399948</v>
      </c>
      <c r="CT14">
        <f>+data!CD9</f>
        <v>0.1912435910149998</v>
      </c>
      <c r="CU14">
        <f>+data!IB9</f>
        <v>0.14332461936699986</v>
      </c>
      <c r="CV14">
        <f>+data!ID9</f>
        <v>3.2811997365000033E-2</v>
      </c>
      <c r="CW14">
        <f>+data!IF9</f>
        <v>1.5110803455999997E-2</v>
      </c>
      <c r="CX14">
        <f>+data!CF9</f>
        <v>0.34742452564900028</v>
      </c>
      <c r="CY14">
        <f>+data!IH9</f>
        <v>9.5639964405E-2</v>
      </c>
      <c r="CZ14">
        <f>+data!II9</f>
        <v>0.14217789822200008</v>
      </c>
      <c r="DA14">
        <f>+data!IJ9</f>
        <v>0.1041436320130001</v>
      </c>
      <c r="DB14">
        <f>+data!IK9</f>
        <v>5.2706283890000018E-3</v>
      </c>
      <c r="DC14">
        <f>+data!U9</f>
        <v>1.049018967863002</v>
      </c>
      <c r="DD14">
        <f>+data!AH9</f>
        <v>0.33925165851899886</v>
      </c>
      <c r="DE14">
        <f>+data!CL9</f>
        <v>9.9779697686000118E-2</v>
      </c>
      <c r="DF14">
        <f>+data!IU9</f>
        <v>9.9779697686000118E-2</v>
      </c>
      <c r="DG14">
        <f>+data!CM9</f>
        <v>0.1155085354280002</v>
      </c>
      <c r="DH14">
        <f>+data!IV9</f>
        <v>0.10824429549400021</v>
      </c>
      <c r="DI14">
        <f>+data!IW9</f>
        <v>7.2639776619999978E-3</v>
      </c>
      <c r="DJ14">
        <f>+data!CN9</f>
        <v>0.12396720443700007</v>
      </c>
      <c r="DK14">
        <f>+data!IX9</f>
        <v>0.12396720443700007</v>
      </c>
      <c r="DL14">
        <f>+data!AI9</f>
        <v>0.70976605393200032</v>
      </c>
      <c r="DM14">
        <f>+data!CO9</f>
        <v>0.70976605393200032</v>
      </c>
      <c r="DN14">
        <f>+data!IY9</f>
        <v>0.69180054420600012</v>
      </c>
      <c r="DO14">
        <f>+data!IZ9</f>
        <v>7.9379199899999966E-4</v>
      </c>
      <c r="DP14">
        <f>+data!JA9</f>
        <v>1.7171446776999996E-2</v>
      </c>
      <c r="DQ14">
        <f>+data!AJ9</f>
        <v>0</v>
      </c>
      <c r="DR14">
        <f>+data!CP9</f>
        <v>0</v>
      </c>
      <c r="DS14">
        <f>+data!V9</f>
        <v>1.658099271755999</v>
      </c>
      <c r="DT14">
        <f>+data!AK9</f>
        <v>1.1850265688509978</v>
      </c>
      <c r="DU14">
        <f>+data!CQ9</f>
        <v>2.9814104070000009E-3</v>
      </c>
      <c r="DV14">
        <f>+data!JB9</f>
        <v>2.9814104070000009E-3</v>
      </c>
      <c r="DW14">
        <f>+data!CR9</f>
        <v>1.1428976367780008</v>
      </c>
      <c r="DX14">
        <f>+data!JC9</f>
        <v>0.43358539370099958</v>
      </c>
      <c r="DY14">
        <f>+data!JD9</f>
        <v>0.48940656430700008</v>
      </c>
      <c r="DZ14">
        <f>+data!JE9</f>
        <v>0.21723772094999985</v>
      </c>
      <c r="EA14">
        <f>+data!CS9</f>
        <v>2.7420057986000036E-2</v>
      </c>
      <c r="EB14">
        <f>+data!JF9</f>
        <v>2.7420057986000036E-2</v>
      </c>
      <c r="EC14">
        <f>+data!CT9</f>
        <v>1.1727757996999998E-2</v>
      </c>
      <c r="ED14">
        <f>+data!JG9</f>
        <v>1.1727757996999998E-2</v>
      </c>
      <c r="EE14">
        <f>+data!AL9</f>
        <v>0.47307472553600149</v>
      </c>
      <c r="EF14">
        <f>+data!CU9</f>
        <v>0.46773741667400187</v>
      </c>
      <c r="EG14">
        <f>+data!JH9</f>
        <v>0.17047444185699925</v>
      </c>
      <c r="EH14">
        <f>+data!JI9</f>
        <v>0.20683204043200035</v>
      </c>
      <c r="EI14">
        <f>+data!JJ9</f>
        <v>9.0435448600999835E-2</v>
      </c>
      <c r="EJ14">
        <f>+data!CV9</f>
        <v>5.3377032209999953E-3</v>
      </c>
      <c r="EK14">
        <f>+data!JK9</f>
        <v>5.3377032209999953E-3</v>
      </c>
      <c r="EL14">
        <f>+data!W9</f>
        <v>10.721638978428993</v>
      </c>
      <c r="EM14">
        <f>+data!AM9</f>
        <v>0.96679577179000054</v>
      </c>
      <c r="EN14">
        <f>+data!CW9</f>
        <v>0.94741434339300046</v>
      </c>
      <c r="EO14">
        <f>+data!JL9</f>
        <v>0.94741434339300046</v>
      </c>
      <c r="EP14">
        <f>+data!CX9</f>
        <v>1.9360965695999998E-2</v>
      </c>
      <c r="EQ14">
        <f>+data!JM9</f>
        <v>1.9360965695999998E-2</v>
      </c>
      <c r="ER14">
        <f>+data!AN9</f>
        <v>5.366732544879981</v>
      </c>
      <c r="ES14">
        <f>+data!CY9</f>
        <v>3.9097331254260013</v>
      </c>
      <c r="ET14">
        <f>+data!JN9</f>
        <v>3.9097331254260013</v>
      </c>
      <c r="EU14">
        <f>+data!CZ9</f>
        <v>0.40254836245399978</v>
      </c>
      <c r="EV14">
        <f>+data!JO9</f>
        <v>0.23600310085400009</v>
      </c>
      <c r="EW14">
        <f>+data!JP9</f>
        <v>0.16654526159999999</v>
      </c>
      <c r="EX14">
        <f>+data!AO9</f>
        <v>0.39018196436100028</v>
      </c>
      <c r="EY14">
        <f>+data!DA9</f>
        <v>0.206988998427</v>
      </c>
      <c r="EZ14">
        <f>+data!JQ9</f>
        <v>0.206988998427</v>
      </c>
      <c r="FA14">
        <f>+data!DB9</f>
        <v>0.18319389308300016</v>
      </c>
      <c r="FB14">
        <f>+data!JR9</f>
        <v>0.18319389308300016</v>
      </c>
      <c r="FC14">
        <f>+data!AP9</f>
        <v>0.98885448471699744</v>
      </c>
      <c r="FD14">
        <f>+data!DC9</f>
        <v>0.31577757732700013</v>
      </c>
      <c r="FE14">
        <f>+data!JS9</f>
        <v>0.31577757732700013</v>
      </c>
      <c r="FF14">
        <f>+data!DD9</f>
        <v>0.18392332504399986</v>
      </c>
      <c r="FG14">
        <f>+data!JT9</f>
        <v>0.18392332504399986</v>
      </c>
      <c r="FH14">
        <f>+data!DE9</f>
        <v>0.15016566455200031</v>
      </c>
      <c r="FI14">
        <f>+data!JU9</f>
        <v>0.15016566455200031</v>
      </c>
      <c r="FJ14">
        <f>+data!DF9</f>
        <v>0.33899003062600008</v>
      </c>
      <c r="FK14">
        <f>+data!JV9</f>
        <v>0.33899003062600008</v>
      </c>
      <c r="FL14">
        <f>+data!AQ9</f>
        <v>2.784494182173999</v>
      </c>
      <c r="FM14">
        <f>+data!DG9</f>
        <v>1.0899629442069998</v>
      </c>
      <c r="FN14">
        <f>+data!JW9</f>
        <v>1.0899629442069998</v>
      </c>
      <c r="FO14">
        <f>+data!DH9</f>
        <v>0.73976761405600056</v>
      </c>
      <c r="FP14">
        <f>+data!JX9</f>
        <v>0.67323597425100057</v>
      </c>
      <c r="FQ14">
        <f>+data!JY9</f>
        <v>6.6531508197999953E-2</v>
      </c>
      <c r="FR14">
        <f>+data!DI9</f>
        <v>0.32813823185600016</v>
      </c>
      <c r="FS14">
        <f>+data!JZ9</f>
        <v>0.32813823185600016</v>
      </c>
      <c r="FT14">
        <f>+data!DJ9</f>
        <v>0.24934814080399986</v>
      </c>
      <c r="FU14">
        <f>+data!KA9</f>
        <v>0.24934814080399986</v>
      </c>
      <c r="FV14">
        <f>+data!DK9</f>
        <v>0.37727979290999952</v>
      </c>
      <c r="FW14">
        <f>+data!KB9</f>
        <v>0.37727979290999952</v>
      </c>
      <c r="FX14">
        <f>+data!X9</f>
        <v>1.5151750303510048</v>
      </c>
      <c r="FY14">
        <f>+data!AR9</f>
        <v>0.3059887130950002</v>
      </c>
      <c r="FZ14">
        <f>+data!DL9</f>
        <v>0.27235642434900037</v>
      </c>
      <c r="GA14">
        <f>+data!KC9</f>
        <v>0.27235642434900037</v>
      </c>
      <c r="GB14">
        <f>+data!DM9</f>
        <v>2.5667473031000008E-2</v>
      </c>
      <c r="GC14">
        <f>+data!KD9</f>
        <v>2.5667473031000008E-2</v>
      </c>
      <c r="GD14">
        <f>+data!DN9</f>
        <v>7.9653854699999992E-3</v>
      </c>
      <c r="GE14">
        <f>+data!KE9</f>
        <v>7.9653854699999992E-3</v>
      </c>
      <c r="GF14">
        <f>+data!AS9</f>
        <v>0.12288282391000009</v>
      </c>
      <c r="GG14">
        <f>+data!DO9</f>
        <v>0.12288282391000009</v>
      </c>
      <c r="GH14">
        <f>+data!KF9</f>
        <v>0.12288282391000009</v>
      </c>
      <c r="GI14">
        <f>+data!AT9</f>
        <v>0.2374961067329999</v>
      </c>
      <c r="GJ14">
        <f>+data!DP9</f>
        <v>0.19953360533099976</v>
      </c>
      <c r="GK14">
        <f>+data!KG9</f>
        <v>4.1545817100000007E-2</v>
      </c>
      <c r="GL14">
        <f>+data!KH9</f>
        <v>4.6123573059000035E-2</v>
      </c>
      <c r="GM14">
        <f>+data!KI9</f>
        <v>3.3329598066999998E-2</v>
      </c>
      <c r="GN14">
        <f>+data!KJ9</f>
        <v>6.0094403642000013E-2</v>
      </c>
      <c r="GO14">
        <f>+data!KK9</f>
        <v>1.3346272394000011E-2</v>
      </c>
      <c r="GP14">
        <f>+data!KL9</f>
        <v>2.6431534000000004E-4</v>
      </c>
      <c r="GQ14">
        <f>+data!KM9</f>
        <v>8.1158119739999993E-3</v>
      </c>
      <c r="GR14">
        <f>+data!DQ9</f>
        <v>2.7198350021999981E-2</v>
      </c>
      <c r="GS14">
        <f>+data!KN9</f>
        <v>2.3912910497999984E-2</v>
      </c>
      <c r="GT14">
        <f>+data!DR9</f>
        <v>1.0764496221000003E-2</v>
      </c>
      <c r="GU14">
        <f>+data!KO9</f>
        <v>1.0764496221000003E-2</v>
      </c>
      <c r="GV14">
        <f>+data!AU9</f>
        <v>8.5080808432999921E-2</v>
      </c>
      <c r="GW14">
        <f>+data!DS9</f>
        <v>8.5080808432999921E-2</v>
      </c>
      <c r="GX14">
        <f>+data!KP9</f>
        <v>2.7825052733000059E-2</v>
      </c>
      <c r="GY14">
        <f>+data!KQ9</f>
        <v>1.4981600140999996E-2</v>
      </c>
      <c r="GZ14">
        <f>+data!KR9</f>
        <v>4.209455487399992E-2</v>
      </c>
      <c r="HA14">
        <f>+data!KS9</f>
        <v>1.8027630900000001E-4</v>
      </c>
      <c r="HB14">
        <f>+data!AV9</f>
        <v>7.445842319599999E-2</v>
      </c>
      <c r="HC14">
        <f>+data!DT9</f>
        <v>2.0259758039000004E-2</v>
      </c>
      <c r="HD14">
        <f>+data!KT9</f>
        <v>2.0259758039000004E-2</v>
      </c>
      <c r="HE14">
        <f>+data!DU9</f>
        <v>5.4198565537999926E-2</v>
      </c>
      <c r="HF14">
        <f>+data!KU9</f>
        <v>5.4198565537999926E-2</v>
      </c>
      <c r="HG14">
        <f>+data!AW9</f>
        <v>0.68927511556300058</v>
      </c>
      <c r="HH14">
        <f>+data!DV9</f>
        <v>0.54141882615099879</v>
      </c>
      <c r="HI14">
        <f>+data!KV9</f>
        <v>0.39790872596199894</v>
      </c>
      <c r="HJ14">
        <f>+data!KW9</f>
        <v>0.14351104665400005</v>
      </c>
      <c r="HK14">
        <f>+data!DW9</f>
        <v>0.14785624925399998</v>
      </c>
      <c r="HL14">
        <f>+data!KX9</f>
        <v>0.14006265160300002</v>
      </c>
      <c r="HM14">
        <f>+data!KY9</f>
        <v>7.7935056829999986E-3</v>
      </c>
      <c r="HN14">
        <f>+data!Y9</f>
        <v>1.3161388587339984</v>
      </c>
      <c r="HO14">
        <f>+data!AX9</f>
        <v>0.69072117187799931</v>
      </c>
      <c r="HP14">
        <f>+data!DX9</f>
        <v>0.58314549780199865</v>
      </c>
      <c r="HQ14">
        <f>+data!KZ9</f>
        <v>0.58314549780199865</v>
      </c>
      <c r="HR14">
        <f>+data!DY9</f>
        <v>1.6477525326000012E-2</v>
      </c>
      <c r="HS14">
        <f>+data!LA9</f>
        <v>1.6477525326000012E-2</v>
      </c>
      <c r="HT14">
        <f>+data!DZ9</f>
        <v>9.1098118820000074E-2</v>
      </c>
      <c r="HU14">
        <f>+data!LB9</f>
        <v>9.1098118820000074E-2</v>
      </c>
      <c r="HV14">
        <f>+data!AY9</f>
        <v>0.53928356661599963</v>
      </c>
      <c r="HW14">
        <f>+data!EA9</f>
        <v>0.18365742850099998</v>
      </c>
      <c r="HX14">
        <f>+data!LC9</f>
        <v>0.18365742850099998</v>
      </c>
      <c r="HY14">
        <f>+data!EB9</f>
        <v>0.27656790208300003</v>
      </c>
      <c r="HZ14">
        <f>+data!LD9</f>
        <v>0.27656790208300003</v>
      </c>
      <c r="IA14">
        <f>+data!EC9</f>
        <v>7.9058862494000029E-2</v>
      </c>
      <c r="IB14">
        <f>+data!LE9</f>
        <v>4.869953630200001E-2</v>
      </c>
      <c r="IC14">
        <f>+data!LF9</f>
        <v>2.4368598124999995E-2</v>
      </c>
      <c r="ID14">
        <f>+data!LG9</f>
        <v>5.9907130409999976E-3</v>
      </c>
      <c r="IE14">
        <f>+data!AZ9</f>
        <v>8.6137830260000048E-2</v>
      </c>
      <c r="IF14">
        <f>+data!Z9</f>
        <v>2.9939546553199943</v>
      </c>
      <c r="IG14">
        <f>+data!BA9</f>
        <v>0.65827699413799945</v>
      </c>
      <c r="IH14">
        <f>+data!ED9</f>
        <v>0.61981384976199971</v>
      </c>
      <c r="II14">
        <f>+data!LH9</f>
        <v>0.36469731846999986</v>
      </c>
      <c r="IJ14">
        <f>+data!LI9</f>
        <v>0.25511652631400006</v>
      </c>
      <c r="IK14">
        <f>+data!EE9</f>
        <v>2.5040821817999999E-2</v>
      </c>
      <c r="IL14">
        <f>+data!LJ9</f>
        <v>2.5040821817999999E-2</v>
      </c>
      <c r="IM14">
        <f>+data!EF9</f>
        <v>1.3422441500000003E-2</v>
      </c>
      <c r="IN14">
        <f>+data!LK9</f>
        <v>1.3422441500000003E-2</v>
      </c>
      <c r="IO14">
        <f>+data!EG9</f>
        <v>0</v>
      </c>
      <c r="IP14">
        <f>+data!LL9</f>
        <v>0</v>
      </c>
      <c r="IQ14">
        <f>+data!BB9</f>
        <v>1.9120249596470023</v>
      </c>
      <c r="IR14">
        <f>+data!EH9</f>
        <v>0.13582928201899991</v>
      </c>
      <c r="IS14">
        <f>+data!LM9</f>
        <v>0.13582928201899991</v>
      </c>
      <c r="IT14">
        <f>+data!EI9</f>
        <v>1.4093978542160048</v>
      </c>
      <c r="IU14">
        <f>+data!LN9</f>
        <v>1.4093978542160048</v>
      </c>
      <c r="IV14">
        <f>+data!EJ9</f>
        <v>0.21121594775400002</v>
      </c>
      <c r="IW14">
        <f>+data!LO9</f>
        <v>0.21121594775400002</v>
      </c>
      <c r="IX14">
        <f>+data!EK9</f>
        <v>0.15558766633500004</v>
      </c>
      <c r="IY14">
        <f>+data!LP9</f>
        <v>0.15558766633500004</v>
      </c>
      <c r="IZ14">
        <f>+data!BC9</f>
        <v>0.42365352342300067</v>
      </c>
      <c r="JA14">
        <f>+data!EL9</f>
        <v>7.7488570062999987E-2</v>
      </c>
      <c r="JB14">
        <f>+data!LQ9</f>
        <v>7.7488570062999987E-2</v>
      </c>
      <c r="JC14">
        <f>+data!EM9</f>
        <v>0.26996508161099986</v>
      </c>
      <c r="JD14">
        <f>+data!LR9</f>
        <v>0.26996508161099986</v>
      </c>
      <c r="JE14">
        <f>+data!EN9</f>
        <v>1.5919147460000001E-2</v>
      </c>
      <c r="JF14">
        <f>+data!LS9</f>
        <v>1.5919147460000001E-2</v>
      </c>
      <c r="JG14">
        <f>+data!EO9</f>
        <v>1.5816014206000005E-2</v>
      </c>
      <c r="JH14">
        <f>+data!LT9</f>
        <v>1.5816014206000005E-2</v>
      </c>
      <c r="JI14">
        <f>+data!EP9</f>
        <v>3.8642174640000033E-2</v>
      </c>
      <c r="JJ14">
        <f>+data!LU9</f>
        <v>3.8642174640000033E-2</v>
      </c>
      <c r="JK14">
        <f>+data!EQ9</f>
        <v>5.8145822550000016E-3</v>
      </c>
      <c r="JL14">
        <f>+data!LV9</f>
        <v>5.8145822550000016E-3</v>
      </c>
      <c r="JM14">
        <f>+data!AA9</f>
        <v>1.4510798415979982</v>
      </c>
      <c r="JN14">
        <f>+data!BD9</f>
        <v>1.1787710407000019E-2</v>
      </c>
      <c r="JO14">
        <f>+data!ER9</f>
        <v>1.0125403907000024E-2</v>
      </c>
      <c r="JP14">
        <f>+data!LW9</f>
        <v>1.0125403907000024E-2</v>
      </c>
      <c r="JQ14">
        <f>+data!BE9</f>
        <v>2.271880933599997E-2</v>
      </c>
      <c r="JR14">
        <f>+data!ES9</f>
        <v>1.5877657335999992E-2</v>
      </c>
      <c r="JS14">
        <f>+data!LX9</f>
        <v>1.5877657335999992E-2</v>
      </c>
      <c r="JT14">
        <f>+data!BF9</f>
        <v>1.4165742150959981</v>
      </c>
      <c r="JU14">
        <f>+data!ET9</f>
        <v>1.1147212983959998</v>
      </c>
      <c r="JV14">
        <f>+data!LY9</f>
        <v>1.1147212983959998</v>
      </c>
      <c r="JW14">
        <f>+data!AB9</f>
        <v>1.7078838868079986</v>
      </c>
      <c r="JX14">
        <f>+data!BG9</f>
        <v>0.20494371298600003</v>
      </c>
      <c r="JY14">
        <f>+data!EU9</f>
        <v>0.10186156943699987</v>
      </c>
      <c r="JZ14">
        <f>+data!LZ9</f>
        <v>1.0357686809000018E-2</v>
      </c>
      <c r="KA14">
        <f>+data!MA9</f>
        <v>9.1503557418000009E-2</v>
      </c>
      <c r="KB14">
        <f>+data!EV9</f>
        <v>1.7027321004000003E-2</v>
      </c>
      <c r="KC14">
        <f>+data!MB9</f>
        <v>1.6920637795000006E-2</v>
      </c>
      <c r="KD14">
        <f>+data!MC9</f>
        <v>1.06683209E-4</v>
      </c>
      <c r="KE14">
        <f>+data!EW9</f>
        <v>6.7470361941999943E-2</v>
      </c>
      <c r="KF14">
        <f>+data!MD9</f>
        <v>6.7470361941999943E-2</v>
      </c>
      <c r="KG14">
        <f>+data!EX9</f>
        <v>1.4623026307000006E-2</v>
      </c>
      <c r="KH14">
        <f>+data!ME9</f>
        <v>1.4623026307000006E-2</v>
      </c>
      <c r="KI14">
        <f>+data!EY9</f>
        <v>3.9609244609999997E-3</v>
      </c>
      <c r="KJ14">
        <f>+data!MF9</f>
        <v>3.9609244609999997E-3</v>
      </c>
      <c r="KK14">
        <f>+data!BH9</f>
        <v>8.865082230999995E-3</v>
      </c>
      <c r="KL14">
        <f>+data!EZ9</f>
        <v>3.9372089349999986E-3</v>
      </c>
      <c r="KM14">
        <f>+data!MG9</f>
        <v>3.8559352609999985E-3</v>
      </c>
      <c r="KN14">
        <f>+data!FA9</f>
        <v>4.3662903740000003E-3</v>
      </c>
      <c r="KO14">
        <f>+data!MH9</f>
        <v>4.0998618550000011E-3</v>
      </c>
      <c r="KP14">
        <f>+data!MI9</f>
        <v>2.6642851900000002E-4</v>
      </c>
      <c r="KQ14">
        <f>+data!FB9</f>
        <v>5.6158086400000002E-4</v>
      </c>
      <c r="KR14">
        <f>+data!MJ9</f>
        <v>5.6158086400000002E-4</v>
      </c>
      <c r="KS14">
        <f>+data!BI9</f>
        <v>0.32398080294699994</v>
      </c>
      <c r="KT14">
        <f>+data!FC9</f>
        <v>7.6399206873999953E-2</v>
      </c>
      <c r="KU14">
        <f>+data!MK9</f>
        <v>7.6399206873999953E-2</v>
      </c>
      <c r="KV14">
        <f>+data!FD9</f>
        <v>3.2844753140000071E-2</v>
      </c>
      <c r="KW14">
        <f>+data!ML9</f>
        <v>3.2844753140000071E-2</v>
      </c>
      <c r="KX14">
        <f>+data!FE9</f>
        <v>0.10755714844599994</v>
      </c>
      <c r="KY14">
        <f>+data!MM9</f>
        <v>0.10755714844599994</v>
      </c>
      <c r="KZ14">
        <f>+data!FF9</f>
        <v>8.8801513569999949E-2</v>
      </c>
      <c r="LA14">
        <f>+data!MN9</f>
        <v>8.8801513569999949E-2</v>
      </c>
      <c r="LB14">
        <f>+data!FG9</f>
        <v>1.8378118028999992E-2</v>
      </c>
      <c r="LC14">
        <f>+data!MO9</f>
        <v>1.8378118028999992E-2</v>
      </c>
      <c r="LD14">
        <f>+data!BJ9</f>
        <v>0.44577175005100012</v>
      </c>
      <c r="LE14">
        <f>+data!FH9</f>
        <v>0.10402565096999998</v>
      </c>
      <c r="LF14">
        <f>+data!MP9</f>
        <v>0.10402565096999998</v>
      </c>
      <c r="LG14">
        <f>+data!FI9</f>
        <v>0.34174589917299991</v>
      </c>
      <c r="LH14">
        <f>+data!MQ9</f>
        <v>4.9250107984999979E-2</v>
      </c>
      <c r="LI14">
        <f>+data!MR9</f>
        <v>4.0192624929999967E-3</v>
      </c>
      <c r="LJ14">
        <f>+data!MS9</f>
        <v>0.27579638719800192</v>
      </c>
      <c r="LK14">
        <f>+data!MT9</f>
        <v>1.2549829438999995E-2</v>
      </c>
      <c r="LL14">
        <f>+data!FJ9</f>
        <v>0</v>
      </c>
      <c r="LM14">
        <f>+data!MU9</f>
        <v>0</v>
      </c>
      <c r="LN14">
        <f>+data!BK9</f>
        <v>0.32589497861199945</v>
      </c>
      <c r="LO14">
        <f>+data!FK9</f>
        <v>0.12332904700499996</v>
      </c>
      <c r="LP14">
        <f>+data!MV9</f>
        <v>0.12332904700499996</v>
      </c>
      <c r="LQ14">
        <f>+data!FL9</f>
        <v>0.14622704688900029</v>
      </c>
      <c r="LR14">
        <f>+data!MW9</f>
        <v>0.14622704688900029</v>
      </c>
      <c r="LS14">
        <f>+data!FM9</f>
        <v>8.864653557000007E-3</v>
      </c>
      <c r="LT14">
        <f>+data!MX9</f>
        <v>8.864653557000007E-3</v>
      </c>
      <c r="LU14">
        <f>+data!FN9</f>
        <v>4.7490985861999929E-2</v>
      </c>
      <c r="LV14">
        <f>+data!MY9</f>
        <v>4.7490985861999929E-2</v>
      </c>
      <c r="LW14">
        <f>+data!BL9</f>
        <v>0.39841021128200033</v>
      </c>
      <c r="LX14">
        <f>+data!AC9</f>
        <v>0.35209324651899981</v>
      </c>
      <c r="LY14">
        <f>+data!BM9</f>
        <v>7.9616033395000035E-2</v>
      </c>
      <c r="LZ14">
        <f>+data!FO9</f>
        <v>7.3157387094999971E-2</v>
      </c>
      <c r="MA14">
        <f>+data!MZ9</f>
        <v>7.3157387094999971E-2</v>
      </c>
      <c r="MB14">
        <f>+data!BN9</f>
        <v>0.12786663728899997</v>
      </c>
      <c r="MC14">
        <f>+data!FP9</f>
        <v>0.12399745528899998</v>
      </c>
      <c r="MD14">
        <f>+data!NA9</f>
        <v>0.12399745528899998</v>
      </c>
      <c r="ME14">
        <f>+data!BO9</f>
        <v>1.6091109610000008E-2</v>
      </c>
      <c r="MF14">
        <f>+data!FQ9</f>
        <v>1.5576181710000006E-2</v>
      </c>
      <c r="MG14">
        <f>+data!NB9</f>
        <v>1.5576181710000006E-2</v>
      </c>
      <c r="MH14">
        <f>+data!BP9</f>
        <v>7.7112047103000028E-2</v>
      </c>
      <c r="MI14">
        <f>+data!FR9</f>
        <v>5.1106558203000009E-2</v>
      </c>
      <c r="MJ14">
        <f>+data!NC9</f>
        <v>5.1106558203000009E-2</v>
      </c>
      <c r="MK14">
        <f>+data!BQ9</f>
        <v>5.1407351120999964E-2</v>
      </c>
      <c r="ML14">
        <f>+data!FS9</f>
        <v>4.0756063520999981E-2</v>
      </c>
      <c r="MM14">
        <f>+data!ND9</f>
        <v>4.0756063520999981E-2</v>
      </c>
      <c r="MN14">
        <f>+data!AD9</f>
        <v>1.7819179172970021</v>
      </c>
      <c r="MO14">
        <f>+data!BR9</f>
        <v>1.6722399620040018</v>
      </c>
      <c r="MP14">
        <f>+data!FT9</f>
        <v>1.241487143614004</v>
      </c>
      <c r="MQ14">
        <f>+data!NE9</f>
        <v>0.66554622743799963</v>
      </c>
      <c r="MR14">
        <f>+data!NF9</f>
        <v>0.57313326822000066</v>
      </c>
      <c r="MS14">
        <f>+data!FV9</f>
        <v>0.40130707463299947</v>
      </c>
      <c r="MT14">
        <f>+data!NG9</f>
        <v>0.40130707463299947</v>
      </c>
      <c r="MU14">
        <f>+data!BT9</f>
        <v>0.10965951431500004</v>
      </c>
      <c r="MV14">
        <f>+data!GB9</f>
        <v>0.10965951431500004</v>
      </c>
      <c r="MW14">
        <f>+data!NH9</f>
        <v>0.10965951431500004</v>
      </c>
      <c r="MX14">
        <f>+data!AF9</f>
        <v>1.9535054331650001</v>
      </c>
      <c r="MY14">
        <f>+data!CC9</f>
        <v>0.89550554872900034</v>
      </c>
      <c r="MZ14">
        <f>+data!IA9</f>
        <v>0.19433628895200017</v>
      </c>
      <c r="NA14">
        <f>+data!NI9</f>
        <v>0.19433628895200017</v>
      </c>
      <c r="NB14">
        <f>+data!IC9</f>
        <v>1.1037687591999999E-2</v>
      </c>
      <c r="NC14">
        <f>+data!NJ9</f>
        <v>1.1037687591999999E-2</v>
      </c>
      <c r="ND14">
        <f>+data!IE9</f>
        <v>0.69008952276800029</v>
      </c>
      <c r="NE14">
        <f>+data!NK9</f>
        <v>0.69008952276800029</v>
      </c>
      <c r="NF14">
        <f>+data!CE9</f>
        <v>0</v>
      </c>
      <c r="NG14">
        <f>+data!IG9</f>
        <v>0</v>
      </c>
      <c r="NH14">
        <f>+data!NL9</f>
        <v>0</v>
      </c>
      <c r="NI14">
        <f>+data!CG9</f>
        <v>0.15703197170299979</v>
      </c>
      <c r="NJ14">
        <f>+data!IL9</f>
        <v>4.0706390683999942E-2</v>
      </c>
      <c r="NK14">
        <f>+data!NM9</f>
        <v>4.0706390683999942E-2</v>
      </c>
      <c r="NL14">
        <f>+data!IM9</f>
        <v>0.11632542985999986</v>
      </c>
      <c r="NM14">
        <f>+data!NN9</f>
        <v>2.6791026721000019E-2</v>
      </c>
      <c r="NN14">
        <f>+data!NO9</f>
        <v>8.9534489695000025E-2</v>
      </c>
      <c r="NO14">
        <f>+data!CH9</f>
        <v>2.3806936679999998E-2</v>
      </c>
      <c r="NP14">
        <f>+data!IN9</f>
        <v>2.3806936679999998E-2</v>
      </c>
      <c r="NQ14">
        <f>+data!NP9</f>
        <v>1.1825583325000003E-2</v>
      </c>
      <c r="NR14">
        <f>+data!NQ9</f>
        <v>1.1981354385E-2</v>
      </c>
      <c r="NS14">
        <f>+data!CI9</f>
        <v>0.66281904371399836</v>
      </c>
      <c r="NT14">
        <f>+data!IO9</f>
        <v>7.5607694524000013E-2</v>
      </c>
      <c r="NU14">
        <f>+data!NR9</f>
        <v>7.5607694524000013E-2</v>
      </c>
      <c r="NV14">
        <f>+data!IP9</f>
        <v>0.15045514695000015</v>
      </c>
      <c r="NW14">
        <f>+data!NS9</f>
        <v>0.15045514695000015</v>
      </c>
      <c r="NX14">
        <f>+data!IQ9</f>
        <v>0.35918044382299985</v>
      </c>
      <c r="NY14">
        <f>+data!NT9</f>
        <v>0.35918044382299985</v>
      </c>
      <c r="NZ14">
        <f>+data!IR9</f>
        <v>1.0338958857999989E-2</v>
      </c>
      <c r="OA14">
        <f>+data!NU9</f>
        <v>1.0338958857999989E-2</v>
      </c>
      <c r="OB14">
        <f>+data!CJ9</f>
        <v>5.944268530200001E-2</v>
      </c>
      <c r="OC14">
        <f>+data!IS9</f>
        <v>5.944268530200001E-2</v>
      </c>
      <c r="OD14">
        <f>+data!NV9</f>
        <v>5.944268530200001E-2</v>
      </c>
      <c r="OE14">
        <f>+data!CK9</f>
        <v>0.16173185750099991</v>
      </c>
      <c r="OF14">
        <f>+data!IT9</f>
        <v>0.13677434450099984</v>
      </c>
      <c r="OG14">
        <f>+data!NW9</f>
        <v>0.131234758418</v>
      </c>
      <c r="OJ14" t="str">
        <f t="shared" si="351"/>
        <v>D8</v>
      </c>
      <c r="OK14" s="79">
        <f t="shared" si="352"/>
        <v>1.0899629442069998</v>
      </c>
      <c r="OL14" s="79">
        <f t="shared" si="353"/>
        <v>0.73976761405600056</v>
      </c>
      <c r="OM14" s="79">
        <f t="shared" si="354"/>
        <v>0.24934814080399986</v>
      </c>
      <c r="ON14" s="79">
        <f t="shared" si="355"/>
        <v>0.32813823185600016</v>
      </c>
      <c r="OO14" s="79">
        <f t="shared" si="356"/>
        <v>0.37727979290999952</v>
      </c>
      <c r="OP14" s="79">
        <f t="shared" si="357"/>
        <v>1.4093978542160048</v>
      </c>
      <c r="OS14" t="str">
        <f t="shared" si="358"/>
        <v>D8</v>
      </c>
      <c r="OT14" s="55">
        <f t="shared" si="342"/>
        <v>3.2639376306531812E-2</v>
      </c>
      <c r="OU14" s="55">
        <f t="shared" si="343"/>
        <v>2.215263708081933E-2</v>
      </c>
      <c r="OV14" s="55">
        <f t="shared" si="344"/>
        <v>7.4668298058123703E-3</v>
      </c>
      <c r="OW14" s="55">
        <f t="shared" si="345"/>
        <v>9.8262305952980609E-3</v>
      </c>
      <c r="OX14" s="55">
        <f t="shared" si="346"/>
        <v>1.129779429574922E-2</v>
      </c>
      <c r="OY14" s="55">
        <f t="shared" si="347"/>
        <v>4.2204982448135614E-2</v>
      </c>
      <c r="OZ14" s="85">
        <f t="shared" si="359"/>
        <v>0.12558785053234639</v>
      </c>
      <c r="PA14" s="86">
        <f t="shared" si="348"/>
        <v>8.338286808421079E-2</v>
      </c>
    </row>
    <row r="15" spans="7:417">
      <c r="H15">
        <f t="shared" si="341"/>
        <v>4.3645447547177224E-2</v>
      </c>
      <c r="I15">
        <f t="shared" si="349"/>
        <v>5.8235281560416421E-2</v>
      </c>
      <c r="J15">
        <f t="shared" si="350"/>
        <v>0.17731611179792739</v>
      </c>
      <c r="K15" t="s">
        <v>395</v>
      </c>
      <c r="AC15">
        <f>+data!S10</f>
        <v>48.830937049832997</v>
      </c>
      <c r="AD15">
        <f>+data!T10</f>
        <v>8.8909829938050109</v>
      </c>
      <c r="AE15">
        <f>+data!AE10</f>
        <v>8.254874148251016</v>
      </c>
      <c r="AF15">
        <f>+data!BS10</f>
        <v>1.2616866949320023</v>
      </c>
      <c r="AG15">
        <f>+data!FU10</f>
        <v>6.7386634924000058E-2</v>
      </c>
      <c r="AH15">
        <f>+data!FW10</f>
        <v>0.78402969278300083</v>
      </c>
      <c r="AI15">
        <f>+data!FX10</f>
        <v>0.12107987253199991</v>
      </c>
      <c r="AJ15">
        <f>+data!FY10</f>
        <v>0.13752741510800007</v>
      </c>
      <c r="AK15">
        <f>+data!FZ10</f>
        <v>1.7291732042999983E-2</v>
      </c>
      <c r="AL15">
        <f>+data!GA10</f>
        <v>0.13445885452</v>
      </c>
      <c r="AM15">
        <f>+data!BU10</f>
        <v>2.147543936358999</v>
      </c>
      <c r="AN15">
        <f>+data!GC10</f>
        <v>0.61250239925900007</v>
      </c>
      <c r="AO15">
        <f>+data!GD10</f>
        <v>0.3699627167729998</v>
      </c>
      <c r="AP15">
        <f>+data!GE10</f>
        <v>0.23378315368300018</v>
      </c>
      <c r="AQ15">
        <f>+data!GF10</f>
        <v>0.4211632223809999</v>
      </c>
      <c r="AR15">
        <f>+data!GG10</f>
        <v>0.42988765846799842</v>
      </c>
      <c r="AS15">
        <f>+data!GH10</f>
        <v>5.6543881965000049E-2</v>
      </c>
      <c r="AT15">
        <f>+data!GI10</f>
        <v>2.3710494489999963E-2</v>
      </c>
      <c r="AU15">
        <f>+data!BV10</f>
        <v>0.49511771543000033</v>
      </c>
      <c r="AV15">
        <f>+data!GJ10</f>
        <v>0.35452007104299976</v>
      </c>
      <c r="AW15">
        <f>+data!GK10</f>
        <v>5.6533546975000036E-2</v>
      </c>
      <c r="AX15">
        <f>+data!GL10</f>
        <v>1.8743734774000004E-2</v>
      </c>
      <c r="AY15">
        <f>+data!GM10</f>
        <v>6.5309543104000001E-2</v>
      </c>
      <c r="AZ15">
        <f>+data!BW10</f>
        <v>1.4306086687989987</v>
      </c>
      <c r="BA15">
        <f>+data!GN10</f>
        <v>0.25332387035999931</v>
      </c>
      <c r="BB15">
        <f>+data!GO10</f>
        <v>9.4812364990000189E-2</v>
      </c>
      <c r="BC15">
        <f>+data!GP10</f>
        <v>6.7948397083000045E-2</v>
      </c>
      <c r="BD15">
        <f>+data!GQ10</f>
        <v>0.20117445198599965</v>
      </c>
      <c r="BE15">
        <f>+data!GR10</f>
        <v>0.58091884610900202</v>
      </c>
      <c r="BF15">
        <f>+data!GS10</f>
        <v>0.10916452610699996</v>
      </c>
      <c r="BG15">
        <f>+data!GT10</f>
        <v>0.11990769929699978</v>
      </c>
      <c r="BH15">
        <f>+data!BX10</f>
        <v>0.50665058382399963</v>
      </c>
      <c r="BI15">
        <f>+data!GU10</f>
        <v>3.3447830312000007E-2</v>
      </c>
      <c r="BJ15">
        <f>+data!GV10</f>
        <v>5.9305442887999882E-2</v>
      </c>
      <c r="BK15">
        <f>+data!GW10</f>
        <v>0.32802835798800012</v>
      </c>
      <c r="BL15">
        <f>+data!GX10</f>
        <v>7.8600932059000053E-2</v>
      </c>
      <c r="BM15">
        <f>+data!GY10</f>
        <v>7.2927400709999965E-3</v>
      </c>
      <c r="BN15">
        <f>+data!BY10</f>
        <v>0.66935245371399765</v>
      </c>
      <c r="BO15">
        <f>+data!GZ10</f>
        <v>0.16220037863000017</v>
      </c>
      <c r="BP15">
        <f>+data!HA10</f>
        <v>7.9780627843999849E-2</v>
      </c>
      <c r="BQ15">
        <f>+data!HB10</f>
        <v>0.11114192621599996</v>
      </c>
      <c r="BR15">
        <f>+data!HC10</f>
        <v>4.0747328105000029E-2</v>
      </c>
      <c r="BS15">
        <f>+data!HD10</f>
        <v>7.8036940033999955E-2</v>
      </c>
      <c r="BT15">
        <f>+data!HE10</f>
        <v>4.7487394016999973E-2</v>
      </c>
      <c r="BU15">
        <f>+data!HF10</f>
        <v>7.0372343907999874E-2</v>
      </c>
      <c r="BV15">
        <f>+data!HG10</f>
        <v>7.6259758523999965E-2</v>
      </c>
      <c r="BW15">
        <f>+data!HH10</f>
        <v>3.3561347669999989E-3</v>
      </c>
      <c r="BX15">
        <f>+data!BZ10</f>
        <v>1.0261531578940024</v>
      </c>
      <c r="BY15">
        <f>+data!HI10</f>
        <v>0.11937501509899998</v>
      </c>
      <c r="BZ15">
        <f>+data!HJ10</f>
        <v>4.8511325994000119E-2</v>
      </c>
      <c r="CA15">
        <f>+data!HK10</f>
        <v>0.35673471867399997</v>
      </c>
      <c r="CB15">
        <f>+data!HL10</f>
        <v>9.6416793849999724E-2</v>
      </c>
      <c r="CC15">
        <f>+data!HM10</f>
        <v>0.10272835884700007</v>
      </c>
      <c r="CD15">
        <f>+data!HN10</f>
        <v>0.10957186446999986</v>
      </c>
      <c r="CE15">
        <f>+data!HO10</f>
        <v>0.15369837954599994</v>
      </c>
      <c r="CF15">
        <f>+data!HP10</f>
        <v>3.5563951070999994E-2</v>
      </c>
      <c r="CG15">
        <f>+data!CA10</f>
        <v>0.51568414113200001</v>
      </c>
      <c r="CH15">
        <f>+data!HQ10</f>
        <v>5.4566741440000024E-2</v>
      </c>
      <c r="CI15">
        <f>+data!HR10</f>
        <v>8.6101291167999985E-2</v>
      </c>
      <c r="CJ15">
        <f>+data!HS10</f>
        <v>0.12098157278699997</v>
      </c>
      <c r="CK15">
        <f>+data!HT10</f>
        <v>0.14991077143700079</v>
      </c>
      <c r="CL15">
        <f>+data!HU10</f>
        <v>7.3110259611999975E-2</v>
      </c>
      <c r="CM15">
        <f>+data!HV10</f>
        <v>3.1017283953999993E-2</v>
      </c>
      <c r="CN15">
        <f>+data!CB10</f>
        <v>0.20216251530100024</v>
      </c>
      <c r="CO15">
        <f>+data!HW10</f>
        <v>8.2226281005000096E-2</v>
      </c>
      <c r="CP15">
        <f>+data!HX10</f>
        <v>4.4257292443999986E-2</v>
      </c>
      <c r="CQ15">
        <f>+data!HY10</f>
        <v>5.5461234925000012E-2</v>
      </c>
      <c r="CR15">
        <f>+data!HZ10</f>
        <v>1.2253492032999996E-2</v>
      </c>
      <c r="CS15">
        <f>+data!AG10</f>
        <v>0.63260853203299749</v>
      </c>
      <c r="CT15">
        <f>+data!CD10</f>
        <v>0.21060040778100045</v>
      </c>
      <c r="CU15">
        <f>+data!IB10</f>
        <v>0.16709332471499977</v>
      </c>
      <c r="CV15">
        <f>+data!ID10</f>
        <v>2.9967192035999988E-2</v>
      </c>
      <c r="CW15">
        <f>+data!IF10</f>
        <v>1.3541883322000004E-2</v>
      </c>
      <c r="CX15">
        <f>+data!CF10</f>
        <v>0.42200660106099996</v>
      </c>
      <c r="CY15">
        <f>+data!IH10</f>
        <v>9.9643166905999822E-2</v>
      </c>
      <c r="CZ15">
        <f>+data!II10</f>
        <v>0.18532789238700031</v>
      </c>
      <c r="DA15">
        <f>+data!IJ10</f>
        <v>0.13353223908799988</v>
      </c>
      <c r="DB15">
        <f>+data!IK10</f>
        <v>3.4871503140000031E-3</v>
      </c>
      <c r="DC15">
        <f>+data!U10</f>
        <v>1.3912884767789953</v>
      </c>
      <c r="DD15">
        <f>+data!AH10</f>
        <v>0.41282839730899895</v>
      </c>
      <c r="DE15">
        <f>+data!CL10</f>
        <v>0.13069000532800007</v>
      </c>
      <c r="DF15">
        <f>+data!IU10</f>
        <v>0.13069000532800007</v>
      </c>
      <c r="DG15">
        <f>+data!CM10</f>
        <v>0.13136415125100015</v>
      </c>
      <c r="DH15">
        <f>+data!IV10</f>
        <v>0.12605876631600002</v>
      </c>
      <c r="DI15">
        <f>+data!IW10</f>
        <v>5.3055457510000018E-3</v>
      </c>
      <c r="DJ15">
        <f>+data!CN10</f>
        <v>0.15077586410099997</v>
      </c>
      <c r="DK15">
        <f>+data!IX10</f>
        <v>0.15077586410099997</v>
      </c>
      <c r="DL15">
        <f>+data!AI10</f>
        <v>0.97846045402199988</v>
      </c>
      <c r="DM15">
        <f>+data!CO10</f>
        <v>0.97846045402199988</v>
      </c>
      <c r="DN15">
        <f>+data!IY10</f>
        <v>0.92894865651000025</v>
      </c>
      <c r="DO15">
        <f>+data!IZ10</f>
        <v>1.1232235270000003E-3</v>
      </c>
      <c r="DP15">
        <f>+data!JA10</f>
        <v>4.8388550002000007E-2</v>
      </c>
      <c r="DQ15">
        <f>+data!AJ10</f>
        <v>0</v>
      </c>
      <c r="DR15">
        <f>+data!CP10</f>
        <v>0</v>
      </c>
      <c r="DS15">
        <f>+data!V10</f>
        <v>2.829847272891997</v>
      </c>
      <c r="DT15">
        <f>+data!AK10</f>
        <v>2.1350760515599965</v>
      </c>
      <c r="DU15">
        <f>+data!CQ10</f>
        <v>4.7006938219999999E-3</v>
      </c>
      <c r="DV15">
        <f>+data!JB10</f>
        <v>4.7006938219999999E-3</v>
      </c>
      <c r="DW15">
        <f>+data!CR10</f>
        <v>2.0300769315019966</v>
      </c>
      <c r="DX15">
        <f>+data!JC10</f>
        <v>0.74944464317100046</v>
      </c>
      <c r="DY15">
        <f>+data!JD10</f>
        <v>0.93087314742199712</v>
      </c>
      <c r="DZ15">
        <f>+data!JE10</f>
        <v>0.34449750833599957</v>
      </c>
      <c r="EA15">
        <f>+data!CS10</f>
        <v>4.4870351924999947E-2</v>
      </c>
      <c r="EB15">
        <f>+data!JF10</f>
        <v>4.4870351924999947E-2</v>
      </c>
      <c r="EC15">
        <f>+data!CT10</f>
        <v>5.5428793356000039E-2</v>
      </c>
      <c r="ED15">
        <f>+data!JG10</f>
        <v>5.5428793356000039E-2</v>
      </c>
      <c r="EE15">
        <f>+data!AL10</f>
        <v>0.69493249623099962</v>
      </c>
      <c r="EF15">
        <f>+data!CU10</f>
        <v>0.68790466586000021</v>
      </c>
      <c r="EG15">
        <f>+data!JH10</f>
        <v>0.24368341757799969</v>
      </c>
      <c r="EH15">
        <f>+data!JI10</f>
        <v>0.30968517429999981</v>
      </c>
      <c r="EI15">
        <f>+data!JJ10</f>
        <v>0.13464854290600015</v>
      </c>
      <c r="EJ15">
        <f>+data!CV10</f>
        <v>7.0285918539999999E-3</v>
      </c>
      <c r="EK15">
        <f>+data!JK10</f>
        <v>7.0285918539999999E-3</v>
      </c>
      <c r="EL15">
        <f>+data!W10</f>
        <v>14.198507663021024</v>
      </c>
      <c r="EM15">
        <f>+data!AM10</f>
        <v>1.5623034132550009</v>
      </c>
      <c r="EN15">
        <f>+data!CW10</f>
        <v>1.5416724272760005</v>
      </c>
      <c r="EO15">
        <f>+data!JL10</f>
        <v>1.5416724272760005</v>
      </c>
      <c r="EP15">
        <f>+data!CX10</f>
        <v>2.0480500106000003E-2</v>
      </c>
      <c r="EQ15">
        <f>+data!JM10</f>
        <v>2.0480500106000003E-2</v>
      </c>
      <c r="ER15">
        <f>+data!AN10</f>
        <v>7.3185303733390157</v>
      </c>
      <c r="ES15">
        <f>+data!CY10</f>
        <v>6.0020742499180129</v>
      </c>
      <c r="ET15">
        <f>+data!JN10</f>
        <v>6.0020742499180129</v>
      </c>
      <c r="EU15">
        <f>+data!CZ10</f>
        <v>0.84123821072099991</v>
      </c>
      <c r="EV15">
        <f>+data!JO10</f>
        <v>0.45074349272100012</v>
      </c>
      <c r="EW15">
        <f>+data!JP10</f>
        <v>0.39049471799999996</v>
      </c>
      <c r="EX15">
        <f>+data!AO10</f>
        <v>0.5262120024980006</v>
      </c>
      <c r="EY15">
        <f>+data!DA10</f>
        <v>0.22579177454800026</v>
      </c>
      <c r="EZ15">
        <f>+data!JQ10</f>
        <v>0.22579177454800026</v>
      </c>
      <c r="FA15">
        <f>+data!DB10</f>
        <v>0.30042038781500069</v>
      </c>
      <c r="FB15">
        <f>+data!JR10</f>
        <v>0.30042038781500069</v>
      </c>
      <c r="FC15">
        <f>+data!AP10</f>
        <v>1.0349218178309982</v>
      </c>
      <c r="FD15">
        <f>+data!DC10</f>
        <v>0.34037768562699977</v>
      </c>
      <c r="FE15">
        <f>+data!JS10</f>
        <v>0.34037768562699977</v>
      </c>
      <c r="FF15">
        <f>+data!DD10</f>
        <v>0.22434723979499988</v>
      </c>
      <c r="FG15">
        <f>+data!JT10</f>
        <v>0.22434723979499988</v>
      </c>
      <c r="FH15">
        <f>+data!DE10</f>
        <v>0.13235933547399981</v>
      </c>
      <c r="FI15">
        <f>+data!JU10</f>
        <v>0.13235933547399981</v>
      </c>
      <c r="FJ15">
        <f>+data!DF10</f>
        <v>0.33783783714500015</v>
      </c>
      <c r="FK15">
        <f>+data!JV10</f>
        <v>0.33783783714500015</v>
      </c>
      <c r="FL15">
        <f>+data!AQ10</f>
        <v>2.8436833679559945</v>
      </c>
      <c r="FM15">
        <f>+data!DG10</f>
        <v>1.1871016549840028</v>
      </c>
      <c r="FN15">
        <f>+data!JW10</f>
        <v>1.1871016549840028</v>
      </c>
      <c r="FO15">
        <f>+data!DH10</f>
        <v>0.45580822928300097</v>
      </c>
      <c r="FP15">
        <f>+data!JX10</f>
        <v>0.37717636626600032</v>
      </c>
      <c r="FQ15">
        <f>+data!JY10</f>
        <v>7.8631919589999891E-2</v>
      </c>
      <c r="FR15">
        <f>+data!DI10</f>
        <v>0.72500040351800099</v>
      </c>
      <c r="FS15">
        <f>+data!JZ10</f>
        <v>0.72500040351800099</v>
      </c>
      <c r="FT15">
        <f>+data!DJ10</f>
        <v>0.23721374481100013</v>
      </c>
      <c r="FU15">
        <f>+data!KA10</f>
        <v>0.23721374481100013</v>
      </c>
      <c r="FV15">
        <f>+data!DK10</f>
        <v>0.23855858717399966</v>
      </c>
      <c r="FW15">
        <f>+data!KB10</f>
        <v>0.23855858717399966</v>
      </c>
      <c r="FX15">
        <f>+data!X10</f>
        <v>2.332258463443003</v>
      </c>
      <c r="FY15">
        <f>+data!AR10</f>
        <v>0.43242113684000077</v>
      </c>
      <c r="FZ15">
        <f>+data!DL10</f>
        <v>0.39794461340900089</v>
      </c>
      <c r="GA15">
        <f>+data!KC10</f>
        <v>0.39794461340900089</v>
      </c>
      <c r="GB15">
        <f>+data!DM10</f>
        <v>2.3730395160000008E-2</v>
      </c>
      <c r="GC15">
        <f>+data!KD10</f>
        <v>2.3730395160000008E-2</v>
      </c>
      <c r="GD15">
        <f>+data!DN10</f>
        <v>1.0746446038000002E-2</v>
      </c>
      <c r="GE15">
        <f>+data!KE10</f>
        <v>1.0746446038000002E-2</v>
      </c>
      <c r="GF15">
        <f>+data!AS10</f>
        <v>0.23136971930100025</v>
      </c>
      <c r="GG15">
        <f>+data!DO10</f>
        <v>0.23136971930100025</v>
      </c>
      <c r="GH15">
        <f>+data!KF10</f>
        <v>0.23136971930100025</v>
      </c>
      <c r="GI15">
        <f>+data!AT10</f>
        <v>0.38400581293399977</v>
      </c>
      <c r="GJ15">
        <f>+data!DP10</f>
        <v>0.32934351558399999</v>
      </c>
      <c r="GK15">
        <f>+data!KG10</f>
        <v>7.0946671838000047E-2</v>
      </c>
      <c r="GL15">
        <f>+data!KH10</f>
        <v>8.3464988434000034E-2</v>
      </c>
      <c r="GM15">
        <f>+data!KI10</f>
        <v>5.8526436539999983E-2</v>
      </c>
      <c r="GN15">
        <f>+data!KJ10</f>
        <v>9.6936824747000008E-2</v>
      </c>
      <c r="GO15">
        <f>+data!KK10</f>
        <v>1.4365080980999994E-2</v>
      </c>
      <c r="GP15">
        <f>+data!KL10</f>
        <v>7.3798750200000012E-4</v>
      </c>
      <c r="GQ15">
        <f>+data!KM10</f>
        <v>5.1898448330000013E-3</v>
      </c>
      <c r="GR15">
        <f>+data!DQ10</f>
        <v>3.8040355703999926E-2</v>
      </c>
      <c r="GS15">
        <f>+data!KN10</f>
        <v>3.7216565086999935E-2</v>
      </c>
      <c r="GT15">
        <f>+data!DR10</f>
        <v>1.6622726726000008E-2</v>
      </c>
      <c r="GU15">
        <f>+data!KO10</f>
        <v>1.6622726726000008E-2</v>
      </c>
      <c r="GV15">
        <f>+data!AU10</f>
        <v>0.16134928511700028</v>
      </c>
      <c r="GW15">
        <f>+data!DS10</f>
        <v>0.16134928511700028</v>
      </c>
      <c r="GX15">
        <f>+data!KP10</f>
        <v>7.0383878331000002E-2</v>
      </c>
      <c r="GY15">
        <f>+data!KQ10</f>
        <v>1.7703867317000025E-2</v>
      </c>
      <c r="GZ15">
        <f>+data!KR10</f>
        <v>7.3162018377999918E-2</v>
      </c>
      <c r="HA15">
        <f>+data!KS10</f>
        <v>9.9973284999999999E-5</v>
      </c>
      <c r="HB15">
        <f>+data!AV10</f>
        <v>0.11214397967699975</v>
      </c>
      <c r="HC15">
        <f>+data!DT10</f>
        <v>3.1994017988000029E-2</v>
      </c>
      <c r="HD15">
        <f>+data!KT10</f>
        <v>3.1994017988000029E-2</v>
      </c>
      <c r="HE15">
        <f>+data!DU10</f>
        <v>8.0149710336999969E-2</v>
      </c>
      <c r="HF15">
        <f>+data!KU10</f>
        <v>8.0149710336999969E-2</v>
      </c>
      <c r="HG15">
        <f>+data!AW10</f>
        <v>1.0108849503920014</v>
      </c>
      <c r="HH15">
        <f>+data!DV10</f>
        <v>0.7682661532050008</v>
      </c>
      <c r="HI15">
        <f>+data!KV10</f>
        <v>0.54132640360199991</v>
      </c>
      <c r="HJ15">
        <f>+data!KW10</f>
        <v>0.22696267722400018</v>
      </c>
      <c r="HK15">
        <f>+data!DW10</f>
        <v>0.24262033020000007</v>
      </c>
      <c r="HL15">
        <f>+data!KX10</f>
        <v>0.20952953595800006</v>
      </c>
      <c r="HM15">
        <f>+data!KY10</f>
        <v>3.3090497290999984E-2</v>
      </c>
      <c r="HN15">
        <f>+data!Y10</f>
        <v>2.0629027150059955</v>
      </c>
      <c r="HO15">
        <f>+data!AX10</f>
        <v>0.83207440458400106</v>
      </c>
      <c r="HP15">
        <f>+data!DX10</f>
        <v>0.66231625109100134</v>
      </c>
      <c r="HQ15">
        <f>+data!KZ10</f>
        <v>0.66231625109100134</v>
      </c>
      <c r="HR15">
        <f>+data!DY10</f>
        <v>3.6385046576999994E-2</v>
      </c>
      <c r="HS15">
        <f>+data!LA10</f>
        <v>3.6385046576999994E-2</v>
      </c>
      <c r="HT15">
        <f>+data!DZ10</f>
        <v>0.13337377259100028</v>
      </c>
      <c r="HU15">
        <f>+data!LB10</f>
        <v>0.13337377259100028</v>
      </c>
      <c r="HV15">
        <f>+data!AY10</f>
        <v>0.97839397394100158</v>
      </c>
      <c r="HW15">
        <f>+data!EA10</f>
        <v>0.35634807464299972</v>
      </c>
      <c r="HX15">
        <f>+data!LC10</f>
        <v>0.35634807464299972</v>
      </c>
      <c r="HY15">
        <f>+data!EB10</f>
        <v>0.45834900352900071</v>
      </c>
      <c r="HZ15">
        <f>+data!LD10</f>
        <v>0.45834900352900071</v>
      </c>
      <c r="IA15">
        <f>+data!EC10</f>
        <v>0.16366494380699984</v>
      </c>
      <c r="IB15">
        <f>+data!LE10</f>
        <v>0.1116436431889999</v>
      </c>
      <c r="IC15">
        <f>+data!LF10</f>
        <v>4.7039524163999986E-2</v>
      </c>
      <c r="ID15">
        <f>+data!LG10</f>
        <v>4.9815022260000005E-3</v>
      </c>
      <c r="IE15">
        <f>+data!AZ10</f>
        <v>0.2524376707649999</v>
      </c>
      <c r="IF15">
        <f>+data!Z10</f>
        <v>5.0706685184140072</v>
      </c>
      <c r="IG15">
        <f>+data!BA10</f>
        <v>1.540634819579999</v>
      </c>
      <c r="IH15">
        <f>+data!ED10</f>
        <v>1.4344624330189999</v>
      </c>
      <c r="II15">
        <f>+data!LH10</f>
        <v>0.93122533475900005</v>
      </c>
      <c r="IJ15">
        <f>+data!LI10</f>
        <v>0.50323704899299992</v>
      </c>
      <c r="IK15">
        <f>+data!EE10</f>
        <v>9.3323783896000018E-2</v>
      </c>
      <c r="IL15">
        <f>+data!LJ10</f>
        <v>9.3323783896000018E-2</v>
      </c>
      <c r="IM15">
        <f>+data!EF10</f>
        <v>1.2848564975000013E-2</v>
      </c>
      <c r="IN15">
        <f>+data!LK10</f>
        <v>1.2848564975000013E-2</v>
      </c>
      <c r="IO15">
        <f>+data!EG10</f>
        <v>0</v>
      </c>
      <c r="IP15">
        <f>+data!LL10</f>
        <v>0</v>
      </c>
      <c r="IQ15">
        <f>+data!BB10</f>
        <v>2.9518445765580013</v>
      </c>
      <c r="IR15">
        <f>+data!EH10</f>
        <v>0.211471976422</v>
      </c>
      <c r="IS15">
        <f>+data!LM10</f>
        <v>0.211471976422</v>
      </c>
      <c r="IT15">
        <f>+data!EI10</f>
        <v>2.1312481016879992</v>
      </c>
      <c r="IU15">
        <f>+data!LN10</f>
        <v>2.1312481016879992</v>
      </c>
      <c r="IV15">
        <f>+data!EJ10</f>
        <v>0.4084268978199998</v>
      </c>
      <c r="IW15">
        <f>+data!LO10</f>
        <v>0.4084268978199998</v>
      </c>
      <c r="IX15">
        <f>+data!EK10</f>
        <v>0.20070286818900013</v>
      </c>
      <c r="IY15">
        <f>+data!LP10</f>
        <v>0.20070286818900013</v>
      </c>
      <c r="IZ15">
        <f>+data!BC10</f>
        <v>0.5781893380950005</v>
      </c>
      <c r="JA15">
        <f>+data!EL10</f>
        <v>7.7330301154000053E-2</v>
      </c>
      <c r="JB15">
        <f>+data!LQ10</f>
        <v>7.7330301154000053E-2</v>
      </c>
      <c r="JC15">
        <f>+data!EM10</f>
        <v>0.31180219426100064</v>
      </c>
      <c r="JD15">
        <f>+data!LR10</f>
        <v>0.31180219426100064</v>
      </c>
      <c r="JE15">
        <f>+data!EN10</f>
        <v>7.6842981896999979E-2</v>
      </c>
      <c r="JF15">
        <f>+data!LS10</f>
        <v>7.6842981896999979E-2</v>
      </c>
      <c r="JG15">
        <f>+data!EO10</f>
        <v>4.7193619491999975E-2</v>
      </c>
      <c r="JH15">
        <f>+data!LT10</f>
        <v>4.7193619491999975E-2</v>
      </c>
      <c r="JI15">
        <f>+data!EP10</f>
        <v>5.2018387963000026E-2</v>
      </c>
      <c r="JJ15">
        <f>+data!LU10</f>
        <v>5.2018387963000026E-2</v>
      </c>
      <c r="JK15">
        <f>+data!EQ10</f>
        <v>1.2999834042999999E-2</v>
      </c>
      <c r="JL15">
        <f>+data!LV10</f>
        <v>1.2999834042999999E-2</v>
      </c>
      <c r="JM15">
        <f>+data!AA10</f>
        <v>1.9359466453309999</v>
      </c>
      <c r="JN15">
        <f>+data!BD10</f>
        <v>1.8086016477000016E-2</v>
      </c>
      <c r="JO15">
        <f>+data!ER10</f>
        <v>1.7598109577000014E-2</v>
      </c>
      <c r="JP15">
        <f>+data!LW10</f>
        <v>1.7598109577000014E-2</v>
      </c>
      <c r="JQ15">
        <f>+data!BE10</f>
        <v>2.7424845056000024E-2</v>
      </c>
      <c r="JR15">
        <f>+data!ES10</f>
        <v>2.2968308256000016E-2</v>
      </c>
      <c r="JS15">
        <f>+data!LX10</f>
        <v>2.2968308256000016E-2</v>
      </c>
      <c r="JT15">
        <f>+data!BF10</f>
        <v>1.8904365013740017</v>
      </c>
      <c r="JU15">
        <f>+data!ET10</f>
        <v>1.7355996348740022</v>
      </c>
      <c r="JV15">
        <f>+data!LY10</f>
        <v>1.7355996348740022</v>
      </c>
      <c r="JW15">
        <f>+data!AB10</f>
        <v>2.3874577813359976</v>
      </c>
      <c r="JX15">
        <f>+data!BG10</f>
        <v>0.33358435296499955</v>
      </c>
      <c r="JY15">
        <f>+data!EU10</f>
        <v>0.15725446753300021</v>
      </c>
      <c r="JZ15">
        <f>+data!LZ10</f>
        <v>1.2304962889000006E-2</v>
      </c>
      <c r="KA15">
        <f>+data!MA10</f>
        <v>0.14494945556799999</v>
      </c>
      <c r="KB15">
        <f>+data!EV10</f>
        <v>2.4169229231000015E-2</v>
      </c>
      <c r="KC15">
        <f>+data!MB10</f>
        <v>2.3908772044000003E-2</v>
      </c>
      <c r="KD15">
        <f>+data!MC10</f>
        <v>2.6045512900000001E-4</v>
      </c>
      <c r="KE15">
        <f>+data!EW10</f>
        <v>0.12383036144799986</v>
      </c>
      <c r="KF15">
        <f>+data!MD10</f>
        <v>0.12383036144799986</v>
      </c>
      <c r="KG15">
        <f>+data!EX10</f>
        <v>2.0442257550000002E-2</v>
      </c>
      <c r="KH15">
        <f>+data!ME10</f>
        <v>2.0442257550000002E-2</v>
      </c>
      <c r="KI15">
        <f>+data!EY10</f>
        <v>7.8578146660000046E-3</v>
      </c>
      <c r="KJ15">
        <f>+data!MF10</f>
        <v>7.8578146660000046E-3</v>
      </c>
      <c r="KK15">
        <f>+data!BH10</f>
        <v>4.3468813690999995E-2</v>
      </c>
      <c r="KL15">
        <f>+data!EZ10</f>
        <v>2.9702853031000002E-2</v>
      </c>
      <c r="KM15">
        <f>+data!MG10</f>
        <v>2.8971419201000007E-2</v>
      </c>
      <c r="KN15">
        <f>+data!FA10</f>
        <v>1.1103073062000002E-2</v>
      </c>
      <c r="KO15">
        <f>+data!MH10</f>
        <v>8.699031960000006E-3</v>
      </c>
      <c r="KP15">
        <f>+data!MI10</f>
        <v>2.4040247960000006E-3</v>
      </c>
      <c r="KQ15">
        <f>+data!FB10</f>
        <v>2.6628682109999997E-3</v>
      </c>
      <c r="KR15">
        <f>+data!MJ10</f>
        <v>2.6628682109999997E-3</v>
      </c>
      <c r="KS15">
        <f>+data!BI10</f>
        <v>0.48351120238400019</v>
      </c>
      <c r="KT15">
        <f>+data!FC10</f>
        <v>0.15766082109999996</v>
      </c>
      <c r="KU15">
        <f>+data!MK10</f>
        <v>0.15766082109999996</v>
      </c>
      <c r="KV15">
        <f>+data!FD10</f>
        <v>5.8549414497000081E-2</v>
      </c>
      <c r="KW15">
        <f>+data!ML10</f>
        <v>5.8549414497000081E-2</v>
      </c>
      <c r="KX15">
        <f>+data!FE10</f>
        <v>0.14759362468600004</v>
      </c>
      <c r="KY15">
        <f>+data!MM10</f>
        <v>0.14759362468600004</v>
      </c>
      <c r="KZ15">
        <f>+data!FF10</f>
        <v>0.10178271417200004</v>
      </c>
      <c r="LA15">
        <f>+data!MN10</f>
        <v>0.10178271417200004</v>
      </c>
      <c r="LB15">
        <f>+data!FG10</f>
        <v>1.7899837624999991E-2</v>
      </c>
      <c r="LC15">
        <f>+data!MO10</f>
        <v>1.7899837624999991E-2</v>
      </c>
      <c r="LD15">
        <f>+data!BJ10</f>
        <v>0.54458878876399985</v>
      </c>
      <c r="LE15">
        <f>+data!FH10</f>
        <v>0.15453760500200014</v>
      </c>
      <c r="LF15">
        <f>+data!MP10</f>
        <v>0.15453760500200014</v>
      </c>
      <c r="LG15">
        <f>+data!FI10</f>
        <v>0.39005634110599924</v>
      </c>
      <c r="LH15">
        <f>+data!MQ10</f>
        <v>8.6293956677999953E-2</v>
      </c>
      <c r="LI15">
        <f>+data!MR10</f>
        <v>6.5926325880000048E-3</v>
      </c>
      <c r="LJ15">
        <f>+data!MS10</f>
        <v>0.27443914878100006</v>
      </c>
      <c r="LK15">
        <f>+data!MT10</f>
        <v>2.2280611108999999E-2</v>
      </c>
      <c r="LL15">
        <f>+data!FJ10</f>
        <v>0</v>
      </c>
      <c r="LM15">
        <f>+data!MU10</f>
        <v>0</v>
      </c>
      <c r="LN15">
        <f>+data!BK10</f>
        <v>0.43395833725799898</v>
      </c>
      <c r="LO15">
        <f>+data!FK10</f>
        <v>0.14699008549800008</v>
      </c>
      <c r="LP15">
        <f>+data!MV10</f>
        <v>0.14699008549800008</v>
      </c>
      <c r="LQ15">
        <f>+data!FL10</f>
        <v>0.20845141010700016</v>
      </c>
      <c r="LR15">
        <f>+data!MW10</f>
        <v>0.20845141010700016</v>
      </c>
      <c r="LS15">
        <f>+data!FM10</f>
        <v>9.0248373640000133E-3</v>
      </c>
      <c r="LT15">
        <f>+data!MX10</f>
        <v>9.0248373640000133E-3</v>
      </c>
      <c r="LU15">
        <f>+data!FN10</f>
        <v>6.9495497412999971E-2</v>
      </c>
      <c r="LV15">
        <f>+data!MY10</f>
        <v>6.9495497412999971E-2</v>
      </c>
      <c r="LW15">
        <f>+data!BL10</f>
        <v>0.54832013565299986</v>
      </c>
      <c r="LX15">
        <f>+data!AC10</f>
        <v>0.91827711788299993</v>
      </c>
      <c r="LY15">
        <f>+data!BM10</f>
        <v>0.23810148808599974</v>
      </c>
      <c r="LZ15">
        <f>+data!FO10</f>
        <v>0.23591785068599971</v>
      </c>
      <c r="MA15">
        <f>+data!MZ10</f>
        <v>0.23591785068599971</v>
      </c>
      <c r="MB15">
        <f>+data!BN10</f>
        <v>0.39819592928100039</v>
      </c>
      <c r="MC15">
        <f>+data!FP10</f>
        <v>0.39713411608100041</v>
      </c>
      <c r="MD15">
        <f>+data!NA10</f>
        <v>0.39713411608100041</v>
      </c>
      <c r="ME15">
        <f>+data!BO10</f>
        <v>7.6645249898999998E-2</v>
      </c>
      <c r="MF15">
        <f>+data!FQ10</f>
        <v>7.6303221099000007E-2</v>
      </c>
      <c r="MG15">
        <f>+data!NB10</f>
        <v>7.6303221099000007E-2</v>
      </c>
      <c r="MH15">
        <f>+data!BP10</f>
        <v>9.6375387350999889E-2</v>
      </c>
      <c r="MI15">
        <f>+data!FR10</f>
        <v>8.1479120250999945E-2</v>
      </c>
      <c r="MJ15">
        <f>+data!NC10</f>
        <v>8.1479120250999945E-2</v>
      </c>
      <c r="MK15">
        <f>+data!BQ10</f>
        <v>0.10895806859499994</v>
      </c>
      <c r="ML15">
        <f>+data!FS10</f>
        <v>0.10156759989499996</v>
      </c>
      <c r="MM15">
        <f>+data!ND10</f>
        <v>0.10156759989499996</v>
      </c>
      <c r="MN15">
        <f>+data!AD10</f>
        <v>3.6656261841029956</v>
      </c>
      <c r="MO15">
        <f>+data!BR10</f>
        <v>3.4600560597309928</v>
      </c>
      <c r="MP15">
        <f>+data!FT10</f>
        <v>3.0696788818149958</v>
      </c>
      <c r="MQ15">
        <f>+data!NE10</f>
        <v>1.6512763938069999</v>
      </c>
      <c r="MR15">
        <f>+data!NF10</f>
        <v>1.3887456594269967</v>
      </c>
      <c r="MS15">
        <f>+data!FV10</f>
        <v>0.3722063649320006</v>
      </c>
      <c r="MT15">
        <f>+data!NG10</f>
        <v>0.3722063649320006</v>
      </c>
      <c r="MU15">
        <f>+data!BT10</f>
        <v>0.20557016034299999</v>
      </c>
      <c r="MV15">
        <f>+data!GB10</f>
        <v>0.20557016034299999</v>
      </c>
      <c r="MW15">
        <f>+data!NH10</f>
        <v>0.20557016034299999</v>
      </c>
      <c r="MX15">
        <f>+data!AF10</f>
        <v>3.1464603001010008</v>
      </c>
      <c r="MY15">
        <f>+data!CC10</f>
        <v>1.3895244325070024</v>
      </c>
      <c r="MZ15">
        <f>+data!IA10</f>
        <v>0.3320567566020004</v>
      </c>
      <c r="NA15">
        <f>+data!NI10</f>
        <v>0.3320567566020004</v>
      </c>
      <c r="NB15">
        <f>+data!IC10</f>
        <v>1.065742304900001E-2</v>
      </c>
      <c r="NC15">
        <f>+data!NJ10</f>
        <v>1.065742304900001E-2</v>
      </c>
      <c r="ND15">
        <f>+data!IE10</f>
        <v>1.0467262410760028</v>
      </c>
      <c r="NE15">
        <f>+data!NK10</f>
        <v>1.0467262410760028</v>
      </c>
      <c r="NF15">
        <f>+data!CE10</f>
        <v>0</v>
      </c>
      <c r="NG15">
        <f>+data!IG10</f>
        <v>0</v>
      </c>
      <c r="NH15">
        <f>+data!NL10</f>
        <v>0</v>
      </c>
      <c r="NI15">
        <f>+data!CG10</f>
        <v>0.2230034969449998</v>
      </c>
      <c r="NJ15">
        <f>+data!IL10</f>
        <v>5.451366320099988E-2</v>
      </c>
      <c r="NK15">
        <f>+data!NM10</f>
        <v>5.451366320099988E-2</v>
      </c>
      <c r="NL15">
        <f>+data!IM10</f>
        <v>0.16847852376999983</v>
      </c>
      <c r="NM15">
        <f>+data!NN10</f>
        <v>3.9856747677000003E-2</v>
      </c>
      <c r="NN15">
        <f>+data!NO10</f>
        <v>0.12862199590300008</v>
      </c>
      <c r="NO15">
        <f>+data!CH10</f>
        <v>6.9541525480999997E-2</v>
      </c>
      <c r="NP15">
        <f>+data!IN10</f>
        <v>6.9541525480999997E-2</v>
      </c>
      <c r="NQ15">
        <f>+data!NP10</f>
        <v>4.1349256325E-2</v>
      </c>
      <c r="NR15">
        <f>+data!NQ10</f>
        <v>2.8192269156000004E-2</v>
      </c>
      <c r="NS15">
        <f>+data!CI10</f>
        <v>1.1903187964399993</v>
      </c>
      <c r="NT15">
        <f>+data!IO10</f>
        <v>8.6517820806000026E-2</v>
      </c>
      <c r="NU15">
        <f>+data!NR10</f>
        <v>8.6517820806000026E-2</v>
      </c>
      <c r="NV15">
        <f>+data!IP10</f>
        <v>0.27692850916800033</v>
      </c>
      <c r="NW15">
        <f>+data!NS10</f>
        <v>0.27692850916800033</v>
      </c>
      <c r="NX15">
        <f>+data!IQ10</f>
        <v>0.71816739929899798</v>
      </c>
      <c r="NY15">
        <f>+data!NT10</f>
        <v>0.71816739929899798</v>
      </c>
      <c r="NZ15">
        <f>+data!IR10</f>
        <v>1.0871393832000004E-2</v>
      </c>
      <c r="OA15">
        <f>+data!NU10</f>
        <v>1.0871393832000004E-2</v>
      </c>
      <c r="OB15">
        <f>+data!CJ10</f>
        <v>5.9699260471000021E-2</v>
      </c>
      <c r="OC15">
        <f>+data!IS10</f>
        <v>5.9699260471000021E-2</v>
      </c>
      <c r="OD15">
        <f>+data!NV10</f>
        <v>5.9699260471000021E-2</v>
      </c>
      <c r="OE15">
        <f>+data!CK10</f>
        <v>0.24140359817899992</v>
      </c>
      <c r="OF15">
        <f>+data!IT10</f>
        <v>0.22493527427899987</v>
      </c>
      <c r="OG15">
        <f>+data!NW10</f>
        <v>0.34158656027099998</v>
      </c>
      <c r="OJ15" t="str">
        <f t="shared" si="351"/>
        <v>D9</v>
      </c>
      <c r="OK15" s="79">
        <f t="shared" si="352"/>
        <v>1.1871016549840028</v>
      </c>
      <c r="OL15" s="79">
        <f t="shared" si="353"/>
        <v>0.45580822928300097</v>
      </c>
      <c r="OM15" s="79">
        <f t="shared" si="354"/>
        <v>0.23721374481100013</v>
      </c>
      <c r="ON15" s="79">
        <f t="shared" si="355"/>
        <v>0.72500040351800099</v>
      </c>
      <c r="OO15" s="79">
        <f t="shared" si="356"/>
        <v>0.23855858717399966</v>
      </c>
      <c r="OP15" s="79">
        <f t="shared" si="357"/>
        <v>2.1312481016879992</v>
      </c>
      <c r="OS15" t="str">
        <f t="shared" si="358"/>
        <v>D9</v>
      </c>
      <c r="OT15" s="55">
        <f t="shared" si="342"/>
        <v>2.4310441836750758E-2</v>
      </c>
      <c r="OU15" s="55">
        <f t="shared" si="343"/>
        <v>9.3344149594720878E-3</v>
      </c>
      <c r="OV15" s="55">
        <f t="shared" si="344"/>
        <v>4.8578577259109018E-3</v>
      </c>
      <c r="OW15" s="55">
        <f t="shared" si="345"/>
        <v>1.4847153204906201E-2</v>
      </c>
      <c r="OX15" s="55">
        <f t="shared" si="346"/>
        <v>4.8853985114097982E-3</v>
      </c>
      <c r="OY15" s="55">
        <f t="shared" si="347"/>
        <v>4.3645447547177224E-2</v>
      </c>
      <c r="OZ15" s="85">
        <f t="shared" si="359"/>
        <v>0.10188071378562696</v>
      </c>
      <c r="PA15" s="86">
        <f t="shared" si="348"/>
        <v>5.8235266238449747E-2</v>
      </c>
    </row>
    <row r="16" spans="7:417">
      <c r="H16">
        <f t="shared" si="341"/>
        <v>4.4456346952392707E-2</v>
      </c>
      <c r="I16">
        <f t="shared" si="349"/>
        <v>3.7334511678346755E-2</v>
      </c>
      <c r="J16">
        <f t="shared" si="350"/>
        <v>0.31391379224305171</v>
      </c>
      <c r="K16" t="s">
        <v>396</v>
      </c>
      <c r="AC16">
        <f>+data!S11</f>
        <v>86.448459041125815</v>
      </c>
      <c r="AD16">
        <f>+data!T11</f>
        <v>11.159215290460002</v>
      </c>
      <c r="AE16">
        <f>+data!AE11</f>
        <v>10.416751718537013</v>
      </c>
      <c r="AF16">
        <f>+data!BS11</f>
        <v>1.5218551134599947</v>
      </c>
      <c r="AG16">
        <f>+data!FU11</f>
        <v>8.1523890611999675E-2</v>
      </c>
      <c r="AH16">
        <f>+data!FW11</f>
        <v>0.88983743642500346</v>
      </c>
      <c r="AI16">
        <f>+data!FX11</f>
        <v>0.1370041102330001</v>
      </c>
      <c r="AJ16">
        <f>+data!FY11</f>
        <v>0.22895547811399986</v>
      </c>
      <c r="AK16">
        <f>+data!FZ11</f>
        <v>1.9086850985999999E-2</v>
      </c>
      <c r="AL16">
        <f>+data!GA11</f>
        <v>0.16543734557499989</v>
      </c>
      <c r="AM16">
        <f>+data!BU11</f>
        <v>2.5471015475179986</v>
      </c>
      <c r="AN16">
        <f>+data!GC11</f>
        <v>0.95008433647800072</v>
      </c>
      <c r="AO16">
        <f>+data!GD11</f>
        <v>0.36538869620999959</v>
      </c>
      <c r="AP16">
        <f>+data!GE11</f>
        <v>0.30945642276099977</v>
      </c>
      <c r="AQ16">
        <f>+data!GF11</f>
        <v>0.44009988202799871</v>
      </c>
      <c r="AR16">
        <f>+data!GG11</f>
        <v>0.37984877091399971</v>
      </c>
      <c r="AS16">
        <f>+data!GH11</f>
        <v>6.3202931446000019E-2</v>
      </c>
      <c r="AT16">
        <f>+data!GI11</f>
        <v>3.9028324822000027E-2</v>
      </c>
      <c r="AU16">
        <f>+data!BV11</f>
        <v>0.88086692408299971</v>
      </c>
      <c r="AV16">
        <f>+data!GJ11</f>
        <v>0.597111723282999</v>
      </c>
      <c r="AW16">
        <f>+data!GK11</f>
        <v>0.156442646677</v>
      </c>
      <c r="AX16">
        <f>+data!GL11</f>
        <v>3.7696802907999968E-2</v>
      </c>
      <c r="AY16">
        <f>+data!GM11</f>
        <v>8.9612332473999898E-2</v>
      </c>
      <c r="AZ16">
        <f>+data!BW11</f>
        <v>1.847464139631998</v>
      </c>
      <c r="BA16">
        <f>+data!GN11</f>
        <v>0.27861586465400023</v>
      </c>
      <c r="BB16">
        <f>+data!GO11</f>
        <v>0.10887321485900013</v>
      </c>
      <c r="BC16">
        <f>+data!GP11</f>
        <v>0.11864880566300019</v>
      </c>
      <c r="BD16">
        <f>+data!GQ11</f>
        <v>0.23792225953300014</v>
      </c>
      <c r="BE16">
        <f>+data!GR11</f>
        <v>0.85978194597200142</v>
      </c>
      <c r="BF16">
        <f>+data!GS11</f>
        <v>0.10557217340400009</v>
      </c>
      <c r="BG16">
        <f>+data!GT11</f>
        <v>0.13165106090000001</v>
      </c>
      <c r="BH16">
        <f>+data!BX11</f>
        <v>0.63341277991500289</v>
      </c>
      <c r="BI16">
        <f>+data!GU11</f>
        <v>2.9133567073999975E-2</v>
      </c>
      <c r="BJ16">
        <f>+data!GV11</f>
        <v>7.857790210499975E-2</v>
      </c>
      <c r="BK16">
        <f>+data!GW11</f>
        <v>0.45775325879499978</v>
      </c>
      <c r="BL16">
        <f>+data!GX11</f>
        <v>6.5433363310000048E-2</v>
      </c>
      <c r="BM16">
        <f>+data!GY11</f>
        <v>2.5120574180000012E-3</v>
      </c>
      <c r="BN16">
        <f>+data!BY11</f>
        <v>0.86951518704700026</v>
      </c>
      <c r="BO16">
        <f>+data!GZ11</f>
        <v>0.20384320433799996</v>
      </c>
      <c r="BP16">
        <f>+data!HA11</f>
        <v>9.2127009122999814E-2</v>
      </c>
      <c r="BQ16">
        <f>+data!HB11</f>
        <v>0.1358262800760002</v>
      </c>
      <c r="BR16">
        <f>+data!HC11</f>
        <v>6.2810428651999997E-2</v>
      </c>
      <c r="BS16">
        <f>+data!HD11</f>
        <v>0.10194490228700001</v>
      </c>
      <c r="BT16">
        <f>+data!HE11</f>
        <v>5.4076876683000021E-2</v>
      </c>
      <c r="BU16">
        <f>+data!HF11</f>
        <v>0.10711642619000011</v>
      </c>
      <c r="BV16">
        <f>+data!HG11</f>
        <v>0.10802136729100036</v>
      </c>
      <c r="BW16">
        <f>+data!HH11</f>
        <v>3.7463728559999961E-3</v>
      </c>
      <c r="BX16">
        <f>+data!BZ11</f>
        <v>1.2535752650350038</v>
      </c>
      <c r="BY16">
        <f>+data!HI11</f>
        <v>0.16242683721099979</v>
      </c>
      <c r="BZ16">
        <f>+data!HJ11</f>
        <v>5.4609875623000001E-2</v>
      </c>
      <c r="CA16">
        <f>+data!HK11</f>
        <v>0.45632454760200053</v>
      </c>
      <c r="CB16">
        <f>+data!HL11</f>
        <v>0.11035720973300021</v>
      </c>
      <c r="CC16">
        <f>+data!HM11</f>
        <v>0.13576142934800006</v>
      </c>
      <c r="CD16">
        <f>+data!HN11</f>
        <v>0.13201807980700003</v>
      </c>
      <c r="CE16">
        <f>+data!HO11</f>
        <v>0.16317990735800023</v>
      </c>
      <c r="CF16">
        <f>+data!HP11</f>
        <v>3.4421651471999978E-2</v>
      </c>
      <c r="CG16">
        <f>+data!CA11</f>
        <v>0.62865815412599824</v>
      </c>
      <c r="CH16">
        <f>+data!HQ11</f>
        <v>5.1528271480999942E-2</v>
      </c>
      <c r="CI16">
        <f>+data!HR11</f>
        <v>9.8343173230000011E-2</v>
      </c>
      <c r="CJ16">
        <f>+data!HS11</f>
        <v>0.12209527867800024</v>
      </c>
      <c r="CK16">
        <f>+data!HT11</f>
        <v>0.241811227272</v>
      </c>
      <c r="CL16">
        <f>+data!HU11</f>
        <v>8.9236906785999978E-2</v>
      </c>
      <c r="CM16">
        <f>+data!HV11</f>
        <v>2.5645446347000035E-2</v>
      </c>
      <c r="CN16">
        <f>+data!CB11</f>
        <v>0.23430708170200015</v>
      </c>
      <c r="CO16">
        <f>+data!HW11</f>
        <v>0.100659688444</v>
      </c>
      <c r="CP16">
        <f>+data!HX11</f>
        <v>4.9115797857000071E-2</v>
      </c>
      <c r="CQ16">
        <f>+data!HY11</f>
        <v>4.9786209365000049E-2</v>
      </c>
      <c r="CR16">
        <f>+data!HZ11</f>
        <v>1.3045653638000003E-2</v>
      </c>
      <c r="CS16">
        <f>+data!AG11</f>
        <v>0.73058425218800027</v>
      </c>
      <c r="CT16">
        <f>+data!CD11</f>
        <v>0.23646896728300021</v>
      </c>
      <c r="CU16">
        <f>+data!IB11</f>
        <v>0.19602808366300026</v>
      </c>
      <c r="CV16">
        <f>+data!ID11</f>
        <v>2.656593156500001E-2</v>
      </c>
      <c r="CW16">
        <f>+data!IF11</f>
        <v>1.3874866865E-2</v>
      </c>
      <c r="CX16">
        <f>+data!CF11</f>
        <v>0.49411810942199991</v>
      </c>
      <c r="CY16">
        <f>+data!IH11</f>
        <v>0.11054142913500001</v>
      </c>
      <c r="CZ16">
        <f>+data!II11</f>
        <v>0.21867079489999985</v>
      </c>
      <c r="DA16">
        <f>+data!IJ11</f>
        <v>0.16004136584700013</v>
      </c>
      <c r="DB16">
        <f>+data!IK11</f>
        <v>4.3833010879999997E-3</v>
      </c>
      <c r="DC16">
        <f>+data!U11</f>
        <v>2.0950958110760021</v>
      </c>
      <c r="DD16">
        <f>+data!AH11</f>
        <v>0.64756858747100077</v>
      </c>
      <c r="DE16">
        <f>+data!CL11</f>
        <v>0.28173187775800013</v>
      </c>
      <c r="DF16">
        <f>+data!IU11</f>
        <v>0.28173187775800013</v>
      </c>
      <c r="DG16">
        <f>+data!CM11</f>
        <v>0.23246988619400005</v>
      </c>
      <c r="DH16">
        <f>+data!IV11</f>
        <v>0.22156257853100003</v>
      </c>
      <c r="DI16">
        <f>+data!IW11</f>
        <v>1.0907258407000003E-2</v>
      </c>
      <c r="DJ16">
        <f>+data!CN11</f>
        <v>0.1333642733509999</v>
      </c>
      <c r="DK16">
        <f>+data!IX11</f>
        <v>0.1333642733509999</v>
      </c>
      <c r="DL16">
        <f>+data!AI11</f>
        <v>1.4475295886260016</v>
      </c>
      <c r="DM16">
        <f>+data!CO11</f>
        <v>1.4475295886260016</v>
      </c>
      <c r="DN16">
        <f>+data!IY11</f>
        <v>1.3537039492920018</v>
      </c>
      <c r="DO16">
        <f>+data!IZ11</f>
        <v>3.5427683088999982E-2</v>
      </c>
      <c r="DP16">
        <f>+data!JA11</f>
        <v>5.8398361807999996E-2</v>
      </c>
      <c r="DQ16">
        <f>+data!AJ11</f>
        <v>0</v>
      </c>
      <c r="DR16">
        <f>+data!CP11</f>
        <v>0</v>
      </c>
      <c r="DS16">
        <f>+data!V11</f>
        <v>5.77354491832401</v>
      </c>
      <c r="DT16">
        <f>+data!AK11</f>
        <v>4.5706877218980155</v>
      </c>
      <c r="DU16">
        <f>+data!CQ11</f>
        <v>4.9513934190000006E-3</v>
      </c>
      <c r="DV16">
        <f>+data!JB11</f>
        <v>4.9513934190000006E-3</v>
      </c>
      <c r="DW16">
        <f>+data!CR11</f>
        <v>4.1588992610729969</v>
      </c>
      <c r="DX16">
        <f>+data!JC11</f>
        <v>1.5665442294340006</v>
      </c>
      <c r="DY16">
        <f>+data!JD11</f>
        <v>1.9813596350039961</v>
      </c>
      <c r="DZ16">
        <f>+data!JE11</f>
        <v>0.58575572949299981</v>
      </c>
      <c r="EA16">
        <f>+data!CS11</f>
        <v>0.12064550952200004</v>
      </c>
      <c r="EB16">
        <f>+data!JF11</f>
        <v>0.12064550952200004</v>
      </c>
      <c r="EC16">
        <f>+data!CT11</f>
        <v>0.28618950600099985</v>
      </c>
      <c r="ED16">
        <f>+data!JG11</f>
        <v>0.28618950600099985</v>
      </c>
      <c r="EE16">
        <f>+data!AL11</f>
        <v>1.2028577613770015</v>
      </c>
      <c r="EF16">
        <f>+data!CU11</f>
        <v>1.1957526474630018</v>
      </c>
      <c r="EG16">
        <f>+data!JH11</f>
        <v>0.43625697868799956</v>
      </c>
      <c r="EH16">
        <f>+data!JI11</f>
        <v>0.59671240170400031</v>
      </c>
      <c r="EI16">
        <f>+data!JJ11</f>
        <v>0.16278382456900001</v>
      </c>
      <c r="EJ16">
        <f>+data!CV11</f>
        <v>7.1040064460000055E-3</v>
      </c>
      <c r="EK16">
        <f>+data!JK11</f>
        <v>7.1040064460000055E-3</v>
      </c>
      <c r="EL16">
        <f>+data!W11</f>
        <v>22.179582447975044</v>
      </c>
      <c r="EM16">
        <f>+data!AM11</f>
        <v>1.582046921254</v>
      </c>
      <c r="EN16">
        <f>+data!CW11</f>
        <v>1.5316619478670002</v>
      </c>
      <c r="EO16">
        <f>+data!JL11</f>
        <v>1.5316619478670002</v>
      </c>
      <c r="EP16">
        <f>+data!CX11</f>
        <v>5.0384771047000024E-2</v>
      </c>
      <c r="EQ16">
        <f>+data!JM11</f>
        <v>5.0384771047000024E-2</v>
      </c>
      <c r="ER16">
        <f>+data!AN11</f>
        <v>12.458049466521011</v>
      </c>
      <c r="ES16">
        <f>+data!CY11</f>
        <v>9.926358617587006</v>
      </c>
      <c r="ET16">
        <f>+data!JN11</f>
        <v>9.926358617587006</v>
      </c>
      <c r="EU16">
        <f>+data!CZ11</f>
        <v>2.4024547096339997</v>
      </c>
      <c r="EV16">
        <f>+data!JO11</f>
        <v>0.73834513243399968</v>
      </c>
      <c r="EW16">
        <f>+data!JP11</f>
        <v>1.6641095772000001</v>
      </c>
      <c r="EX16">
        <f>+data!AO11</f>
        <v>1.1165007281240025</v>
      </c>
      <c r="EY16">
        <f>+data!DA11</f>
        <v>0.29480671715600015</v>
      </c>
      <c r="EZ16">
        <f>+data!JQ11</f>
        <v>0.29480671715600015</v>
      </c>
      <c r="FA16">
        <f>+data!DB11</f>
        <v>0.82169440750200118</v>
      </c>
      <c r="FB16">
        <f>+data!JR11</f>
        <v>0.82169440750200118</v>
      </c>
      <c r="FC16">
        <f>+data!AP11</f>
        <v>1.2611230133300044</v>
      </c>
      <c r="FD16">
        <f>+data!DC11</f>
        <v>0.38536701532200035</v>
      </c>
      <c r="FE16">
        <f>+data!JS11</f>
        <v>0.38536701532200035</v>
      </c>
      <c r="FF16">
        <f>+data!DD11</f>
        <v>0.33135325888199912</v>
      </c>
      <c r="FG16">
        <f>+data!JT11</f>
        <v>0.33135325888199912</v>
      </c>
      <c r="FH16">
        <f>+data!DE11</f>
        <v>0.12688679209099979</v>
      </c>
      <c r="FI16">
        <f>+data!JU11</f>
        <v>0.12688679209099979</v>
      </c>
      <c r="FJ16">
        <f>+data!DF11</f>
        <v>0.41752240141699959</v>
      </c>
      <c r="FK16">
        <f>+data!JV11</f>
        <v>0.41752240141699959</v>
      </c>
      <c r="FL16">
        <f>+data!AQ11</f>
        <v>3.2275110036459926</v>
      </c>
      <c r="FM16">
        <f>+data!DG11</f>
        <v>1.3938984253070033</v>
      </c>
      <c r="FN16">
        <f>+data!JW11</f>
        <v>1.3938984253070033</v>
      </c>
      <c r="FO16">
        <f>+data!DH11</f>
        <v>0.29181303114400009</v>
      </c>
      <c r="FP16">
        <f>+data!JX11</f>
        <v>0.23338553106900015</v>
      </c>
      <c r="FQ16">
        <f>+data!JY11</f>
        <v>5.8427577341999916E-2</v>
      </c>
      <c r="FR16">
        <f>+data!DI11</f>
        <v>1.2923784160130003</v>
      </c>
      <c r="FS16">
        <f>+data!JZ11</f>
        <v>1.2923784160130003</v>
      </c>
      <c r="FT16">
        <f>+data!DJ11</f>
        <v>0.17302465946400011</v>
      </c>
      <c r="FU16">
        <f>+data!KA11</f>
        <v>0.17302465946400011</v>
      </c>
      <c r="FV16">
        <f>+data!DK11</f>
        <v>7.6394579875999957E-2</v>
      </c>
      <c r="FW16">
        <f>+data!KB11</f>
        <v>7.6394579875999957E-2</v>
      </c>
      <c r="FX16">
        <f>+data!X11</f>
        <v>5.4943893780810038</v>
      </c>
      <c r="FY16">
        <f>+data!AR11</f>
        <v>1.1664892802539986</v>
      </c>
      <c r="FZ16">
        <f>+data!DL11</f>
        <v>1.0649332989059996</v>
      </c>
      <c r="GA16">
        <f>+data!KC11</f>
        <v>1.0649332989059996</v>
      </c>
      <c r="GB16">
        <f>+data!DM11</f>
        <v>6.0811172544999965E-2</v>
      </c>
      <c r="GC16">
        <f>+data!KD11</f>
        <v>6.0811172544999965E-2</v>
      </c>
      <c r="GD16">
        <f>+data!DN11</f>
        <v>4.074507149199999E-2</v>
      </c>
      <c r="GE16">
        <f>+data!KE11</f>
        <v>4.074507149199999E-2</v>
      </c>
      <c r="GF16">
        <f>+data!AS11</f>
        <v>0.75987791879099964</v>
      </c>
      <c r="GG16">
        <f>+data!DO11</f>
        <v>0.75987791879099964</v>
      </c>
      <c r="GH16">
        <f>+data!KF11</f>
        <v>0.75987791879099964</v>
      </c>
      <c r="GI16">
        <f>+data!AT11</f>
        <v>0.58388134028799932</v>
      </c>
      <c r="GJ16">
        <f>+data!DP11</f>
        <v>0.51284918768499987</v>
      </c>
      <c r="GK16">
        <f>+data!KG11</f>
        <v>0.11860484410100006</v>
      </c>
      <c r="GL16">
        <f>+data!KH11</f>
        <v>0.13674098698900014</v>
      </c>
      <c r="GM16">
        <f>+data!KI11</f>
        <v>9.1305575674000022E-2</v>
      </c>
      <c r="GN16">
        <f>+data!KJ11</f>
        <v>0.14207032598099997</v>
      </c>
      <c r="GO16">
        <f>+data!KK11</f>
        <v>1.767907788400001E-2</v>
      </c>
      <c r="GP16">
        <f>+data!KL11</f>
        <v>1.362759601E-3</v>
      </c>
      <c r="GQ16">
        <f>+data!KM11</f>
        <v>5.5054703579999987E-3</v>
      </c>
      <c r="GR16">
        <f>+data!DQ11</f>
        <v>4.0232801355000014E-2</v>
      </c>
      <c r="GS16">
        <f>+data!KN11</f>
        <v>3.9774289345000012E-2</v>
      </c>
      <c r="GT16">
        <f>+data!DR11</f>
        <v>3.0798086276999974E-2</v>
      </c>
      <c r="GU16">
        <f>+data!KO11</f>
        <v>3.0798086276999974E-2</v>
      </c>
      <c r="GV16">
        <f>+data!AU11</f>
        <v>0.40486875485300011</v>
      </c>
      <c r="GW16">
        <f>+data!DS11</f>
        <v>0.40486875485300011</v>
      </c>
      <c r="GX16">
        <f>+data!KP11</f>
        <v>0.19917191768699985</v>
      </c>
      <c r="GY16">
        <f>+data!KQ11</f>
        <v>3.9940813228999998E-2</v>
      </c>
      <c r="GZ16">
        <f>+data!KR11</f>
        <v>0.16535352501400014</v>
      </c>
      <c r="HA16">
        <f>+data!KS11</f>
        <v>4.0218744700000003E-4</v>
      </c>
      <c r="HB16">
        <f>+data!AV11</f>
        <v>0.17867000464500057</v>
      </c>
      <c r="HC16">
        <f>+data!DT11</f>
        <v>3.8951285469999986E-2</v>
      </c>
      <c r="HD16">
        <f>+data!KT11</f>
        <v>3.8951285469999986E-2</v>
      </c>
      <c r="HE16">
        <f>+data!DU11</f>
        <v>0.13957899628800005</v>
      </c>
      <c r="HF16">
        <f>+data!KU11</f>
        <v>0.13957899628800005</v>
      </c>
      <c r="HG16">
        <f>+data!AW11</f>
        <v>2.4006784215929993</v>
      </c>
      <c r="HH16">
        <f>+data!DV11</f>
        <v>1.1058610612330002</v>
      </c>
      <c r="HI16">
        <f>+data!KV11</f>
        <v>0.72475912089499961</v>
      </c>
      <c r="HJ16">
        <f>+data!KW11</f>
        <v>0.38105700088500072</v>
      </c>
      <c r="HK16">
        <f>+data!DW11</f>
        <v>1.2948186844900009</v>
      </c>
      <c r="HL16">
        <f>+data!KX11</f>
        <v>1.1608637763530005</v>
      </c>
      <c r="HM16">
        <f>+data!KY11</f>
        <v>0.13395583730800004</v>
      </c>
      <c r="HN16">
        <f>+data!Y11</f>
        <v>4.4391254322539977</v>
      </c>
      <c r="HO16">
        <f>+data!AX11</f>
        <v>1.0487707816340015</v>
      </c>
      <c r="HP16">
        <f>+data!DX11</f>
        <v>0.84308599918100158</v>
      </c>
      <c r="HQ16">
        <f>+data!KZ11</f>
        <v>0.84308599918100158</v>
      </c>
      <c r="HR16">
        <f>+data!DY11</f>
        <v>6.3089010330999992E-2</v>
      </c>
      <c r="HS16">
        <f>+data!LA11</f>
        <v>6.3089010330999992E-2</v>
      </c>
      <c r="HT16">
        <f>+data!DZ11</f>
        <v>0.14257908495500007</v>
      </c>
      <c r="HU16">
        <f>+data!LB11</f>
        <v>0.14257908495500007</v>
      </c>
      <c r="HV16">
        <f>+data!AY11</f>
        <v>2.3984745824069957</v>
      </c>
      <c r="HW16">
        <f>+data!EA11</f>
        <v>0.74247561046899935</v>
      </c>
      <c r="HX16">
        <f>+data!LC11</f>
        <v>0.74247561046899935</v>
      </c>
      <c r="HY16">
        <f>+data!EB11</f>
        <v>1.1814028153809997</v>
      </c>
      <c r="HZ16">
        <f>+data!LD11</f>
        <v>1.1814028153809997</v>
      </c>
      <c r="IA16">
        <f>+data!EC11</f>
        <v>0.47459483775799988</v>
      </c>
      <c r="IB16">
        <f>+data!LE11</f>
        <v>0.28834349687399974</v>
      </c>
      <c r="IC16">
        <f>+data!LF11</f>
        <v>0.17112389394099994</v>
      </c>
      <c r="ID16">
        <f>+data!LG11</f>
        <v>1.5127981430000001E-2</v>
      </c>
      <c r="IE16">
        <f>+data!AZ11</f>
        <v>0.9918818003590002</v>
      </c>
      <c r="IF16">
        <f>+data!Z11</f>
        <v>10.969838843110976</v>
      </c>
      <c r="IG16">
        <f>+data!BA11</f>
        <v>4.5525593512989948</v>
      </c>
      <c r="IH16">
        <f>+data!ED11</f>
        <v>4.3948390349980002</v>
      </c>
      <c r="II16">
        <f>+data!LH11</f>
        <v>3.362934101655001</v>
      </c>
      <c r="IJ16">
        <f>+data!LI11</f>
        <v>1.0319049545149994</v>
      </c>
      <c r="IK16">
        <f>+data!EE11</f>
        <v>0.12585858923299997</v>
      </c>
      <c r="IL16">
        <f>+data!LJ11</f>
        <v>0.12585858923299997</v>
      </c>
      <c r="IM16">
        <f>+data!EF11</f>
        <v>2.7053801375999994E-2</v>
      </c>
      <c r="IN16">
        <f>+data!LK11</f>
        <v>2.7053801375999994E-2</v>
      </c>
      <c r="IO16">
        <f>+data!EG11</f>
        <v>4.8079123319999997E-3</v>
      </c>
      <c r="IP16">
        <f>+data!LL11</f>
        <v>4.8079123319999997E-3</v>
      </c>
      <c r="IQ16">
        <f>+data!BB11</f>
        <v>5.4667595963810172</v>
      </c>
      <c r="IR16">
        <f>+data!EH11</f>
        <v>0.53183727780999979</v>
      </c>
      <c r="IS16">
        <f>+data!LM11</f>
        <v>0.53183727780999979</v>
      </c>
      <c r="IT16">
        <f>+data!EI11</f>
        <v>3.8431826886319995</v>
      </c>
      <c r="IU16">
        <f>+data!LN11</f>
        <v>3.8431826886319995</v>
      </c>
      <c r="IV16">
        <f>+data!EJ11</f>
        <v>0.81131054584699891</v>
      </c>
      <c r="IW16">
        <f>+data!LO11</f>
        <v>0.81131054584699891</v>
      </c>
      <c r="IX16">
        <f>+data!EK11</f>
        <v>0.28043297126400013</v>
      </c>
      <c r="IY16">
        <f>+data!LP11</f>
        <v>0.28043297126400013</v>
      </c>
      <c r="IZ16">
        <f>+data!BC11</f>
        <v>0.95049148478600254</v>
      </c>
      <c r="JA16">
        <f>+data!EL11</f>
        <v>5.0275999243999989E-2</v>
      </c>
      <c r="JB16">
        <f>+data!LQ11</f>
        <v>5.0275999243999989E-2</v>
      </c>
      <c r="JC16">
        <f>+data!EM11</f>
        <v>0.37960589048499899</v>
      </c>
      <c r="JD16">
        <f>+data!LR11</f>
        <v>0.37960589048499899</v>
      </c>
      <c r="JE16">
        <f>+data!EN11</f>
        <v>0.34327758694100041</v>
      </c>
      <c r="JF16">
        <f>+data!LS11</f>
        <v>0.34327758694100041</v>
      </c>
      <c r="JG16">
        <f>+data!EO11</f>
        <v>0.12139680239699999</v>
      </c>
      <c r="JH16">
        <f>+data!LT11</f>
        <v>0.12139680239699999</v>
      </c>
      <c r="JI16">
        <f>+data!EP11</f>
        <v>4.4218084784000002E-2</v>
      </c>
      <c r="JJ16">
        <f>+data!LU11</f>
        <v>4.4218084784000002E-2</v>
      </c>
      <c r="JK16">
        <f>+data!EQ11</f>
        <v>1.1715167135999998E-2</v>
      </c>
      <c r="JL16">
        <f>+data!LV11</f>
        <v>1.1715167135999998E-2</v>
      </c>
      <c r="JM16">
        <f>+data!AA11</f>
        <v>2.9270255639399942</v>
      </c>
      <c r="JN16">
        <f>+data!BD11</f>
        <v>3.513931013600001E-2</v>
      </c>
      <c r="JO16">
        <f>+data!ER11</f>
        <v>3.4997951236000004E-2</v>
      </c>
      <c r="JP16">
        <f>+data!LW11</f>
        <v>3.4997951236000004E-2</v>
      </c>
      <c r="JQ16">
        <f>+data!BE11</f>
        <v>4.6456843234000005E-2</v>
      </c>
      <c r="JR16">
        <f>+data!ES11</f>
        <v>4.5373273434000001E-2</v>
      </c>
      <c r="JS16">
        <f>+data!LX11</f>
        <v>4.5373273434000001E-2</v>
      </c>
      <c r="JT16">
        <f>+data!BF11</f>
        <v>2.8454292808959951</v>
      </c>
      <c r="JU16">
        <f>+data!ET11</f>
        <v>2.8092387844959945</v>
      </c>
      <c r="JV16">
        <f>+data!LY11</f>
        <v>2.8092387844959945</v>
      </c>
      <c r="JW16">
        <f>+data!AB11</f>
        <v>4.3690876226439919</v>
      </c>
      <c r="JX16">
        <f>+data!BG11</f>
        <v>0.54890489041400037</v>
      </c>
      <c r="JY16">
        <f>+data!EU11</f>
        <v>0.25978574421599998</v>
      </c>
      <c r="JZ16">
        <f>+data!LZ11</f>
        <v>2.5535819152000004E-2</v>
      </c>
      <c r="KA16">
        <f>+data!MA11</f>
        <v>0.23424992489499985</v>
      </c>
      <c r="KB16">
        <f>+data!EV11</f>
        <v>3.9849682448000051E-2</v>
      </c>
      <c r="KC16">
        <f>+data!MB11</f>
        <v>3.6273095657000036E-2</v>
      </c>
      <c r="KD16">
        <f>+data!MC11</f>
        <v>3.5765867909999987E-3</v>
      </c>
      <c r="KE16">
        <f>+data!EW11</f>
        <v>0.19032504615699991</v>
      </c>
      <c r="KF16">
        <f>+data!MD11</f>
        <v>0.19032504615699991</v>
      </c>
      <c r="KG16">
        <f>+data!EX11</f>
        <v>4.0062146459999989E-2</v>
      </c>
      <c r="KH16">
        <f>+data!ME11</f>
        <v>4.0062146459999989E-2</v>
      </c>
      <c r="KI16">
        <f>+data!EY11</f>
        <v>1.8872964042000007E-2</v>
      </c>
      <c r="KJ16">
        <f>+data!MF11</f>
        <v>1.8872964042000007E-2</v>
      </c>
      <c r="KK16">
        <f>+data!BH11</f>
        <v>0.32606479029000002</v>
      </c>
      <c r="KL16">
        <f>+data!EZ11</f>
        <v>0.29170992211000002</v>
      </c>
      <c r="KM16">
        <f>+data!MG11</f>
        <v>0.28524957316800009</v>
      </c>
      <c r="KN16">
        <f>+data!FA11</f>
        <v>2.0481148115999995E-2</v>
      </c>
      <c r="KO16">
        <f>+data!MH11</f>
        <v>1.4646700753000001E-2</v>
      </c>
      <c r="KP16">
        <f>+data!MI11</f>
        <v>5.8344473630000011E-3</v>
      </c>
      <c r="KQ16">
        <f>+data!FB11</f>
        <v>1.3873701799E-2</v>
      </c>
      <c r="KR16">
        <f>+data!MJ11</f>
        <v>1.3873701799E-2</v>
      </c>
      <c r="KS16">
        <f>+data!BI11</f>
        <v>0.9266402256399997</v>
      </c>
      <c r="KT16">
        <f>+data!FC11</f>
        <v>0.32052851777299984</v>
      </c>
      <c r="KU16">
        <f>+data!MK11</f>
        <v>0.32052851777299984</v>
      </c>
      <c r="KV16">
        <f>+data!FD11</f>
        <v>0.13180913718500001</v>
      </c>
      <c r="KW16">
        <f>+data!ML11</f>
        <v>0.13180735194500001</v>
      </c>
      <c r="KX16">
        <f>+data!FE11</f>
        <v>0.23768851907099994</v>
      </c>
      <c r="KY16">
        <f>+data!MM11</f>
        <v>0.23768851907099994</v>
      </c>
      <c r="KZ16">
        <f>+data!FF11</f>
        <v>0.11984001078700018</v>
      </c>
      <c r="LA16">
        <f>+data!MN11</f>
        <v>0.11984001078700018</v>
      </c>
      <c r="LB16">
        <f>+data!FG11</f>
        <v>0.11669223619800001</v>
      </c>
      <c r="LC16">
        <f>+data!MO11</f>
        <v>0.11669223619800001</v>
      </c>
      <c r="LD16">
        <f>+data!BJ11</f>
        <v>0.91858284647399946</v>
      </c>
      <c r="LE16">
        <f>+data!FH11</f>
        <v>0.35231430824299986</v>
      </c>
      <c r="LF16">
        <f>+data!MP11</f>
        <v>0.35231430824299986</v>
      </c>
      <c r="LG16">
        <f>+data!FI11</f>
        <v>0.56625962149500109</v>
      </c>
      <c r="LH16">
        <f>+data!MQ11</f>
        <v>0.1851066510509998</v>
      </c>
      <c r="LI16">
        <f>+data!MR11</f>
        <v>7.0445839730000036E-3</v>
      </c>
      <c r="LJ16">
        <f>+data!MS11</f>
        <v>0.32108409573000019</v>
      </c>
      <c r="LK16">
        <f>+data!MT11</f>
        <v>4.2028110734999985E-2</v>
      </c>
      <c r="LL16">
        <f>+data!FJ11</f>
        <v>0</v>
      </c>
      <c r="LM16">
        <f>+data!MU11</f>
        <v>0</v>
      </c>
      <c r="LN16">
        <f>+data!BK11</f>
        <v>0.90868954680699776</v>
      </c>
      <c r="LO16">
        <f>+data!FK11</f>
        <v>0.31469315884699978</v>
      </c>
      <c r="LP16">
        <f>+data!MV11</f>
        <v>0.31469315884699978</v>
      </c>
      <c r="LQ16">
        <f>+data!FL11</f>
        <v>0.43392448824600061</v>
      </c>
      <c r="LR16">
        <f>+data!MW11</f>
        <v>0.43392448824600061</v>
      </c>
      <c r="LS16">
        <f>+data!FM11</f>
        <v>2.9332677161999974E-2</v>
      </c>
      <c r="LT16">
        <f>+data!MX11</f>
        <v>2.9332677161999974E-2</v>
      </c>
      <c r="LU16">
        <f>+data!FN11</f>
        <v>0.13074199942299997</v>
      </c>
      <c r="LV16">
        <f>+data!MY11</f>
        <v>0.13074199942299997</v>
      </c>
      <c r="LW16">
        <f>+data!BL11</f>
        <v>0.74021346167800139</v>
      </c>
      <c r="LX16">
        <f>+data!AC11</f>
        <v>2.5683679608630015</v>
      </c>
      <c r="LY16">
        <f>+data!BM11</f>
        <v>0.71935781333699989</v>
      </c>
      <c r="LZ16">
        <f>+data!FO11</f>
        <v>0.7155220987369999</v>
      </c>
      <c r="MA16">
        <f>+data!MZ11</f>
        <v>0.7155220987369999</v>
      </c>
      <c r="MB16">
        <f>+data!BN11</f>
        <v>1.1149959536809992</v>
      </c>
      <c r="MC16">
        <f>+data!FP11</f>
        <v>1.1146121949809995</v>
      </c>
      <c r="MD16">
        <f>+data!NA11</f>
        <v>1.1146121949809995</v>
      </c>
      <c r="ME16">
        <f>+data!BO11</f>
        <v>0.14077986480000004</v>
      </c>
      <c r="MF16">
        <f>+data!FQ11</f>
        <v>0.14077323830000005</v>
      </c>
      <c r="MG16">
        <f>+data!NB11</f>
        <v>0.14077323830000005</v>
      </c>
      <c r="MH16">
        <f>+data!BP11</f>
        <v>0.27551979060400023</v>
      </c>
      <c r="MI16">
        <f>+data!FR11</f>
        <v>0.26986231990400011</v>
      </c>
      <c r="MJ16">
        <f>+data!NC11</f>
        <v>0.26986231990400011</v>
      </c>
      <c r="MK16">
        <f>+data!BQ11</f>
        <v>0.31764668277399977</v>
      </c>
      <c r="ML16">
        <f>+data!FS11</f>
        <v>0.3159299377739998</v>
      </c>
      <c r="MM16">
        <f>+data!ND11</f>
        <v>0.3159299377739998</v>
      </c>
      <c r="MN16">
        <f>+data!AD11</f>
        <v>8.1375970877600121</v>
      </c>
      <c r="MO16">
        <f>+data!BR11</f>
        <v>7.3339734987310088</v>
      </c>
      <c r="MP16">
        <f>+data!FT11</f>
        <v>6.9204081123610033</v>
      </c>
      <c r="MQ16">
        <f>+data!NE11</f>
        <v>3.8683447921640046</v>
      </c>
      <c r="MR16">
        <f>+data!NF11</f>
        <v>2.8887946431500007</v>
      </c>
      <c r="MS16">
        <f>+data!FV11</f>
        <v>0.40770122970300043</v>
      </c>
      <c r="MT16">
        <f>+data!NG11</f>
        <v>0.40770122970300043</v>
      </c>
      <c r="MU16">
        <f>+data!BT11</f>
        <v>0.80362479940099962</v>
      </c>
      <c r="MV16">
        <f>+data!GB11</f>
        <v>0.80362479940099962</v>
      </c>
      <c r="MW16">
        <f>+data!NH11</f>
        <v>0.80362479940099962</v>
      </c>
      <c r="MX16">
        <f>+data!AF11</f>
        <v>6.3352880343019748</v>
      </c>
      <c r="MY16">
        <f>+data!CC11</f>
        <v>2.822013653474011</v>
      </c>
      <c r="MZ16">
        <f>+data!IA11</f>
        <v>0.7184728025129985</v>
      </c>
      <c r="NA16">
        <f>+data!NI11</f>
        <v>0.7184728025129985</v>
      </c>
      <c r="NB16">
        <f>+data!IC11</f>
        <v>1.9919668228999998E-2</v>
      </c>
      <c r="NC16">
        <f>+data!NJ11</f>
        <v>1.9919668228999998E-2</v>
      </c>
      <c r="ND16">
        <f>+data!IE11</f>
        <v>2.0836204327219994</v>
      </c>
      <c r="NE16">
        <f>+data!NK11</f>
        <v>2.0836204327219994</v>
      </c>
      <c r="NF16">
        <f>+data!CE11</f>
        <v>0</v>
      </c>
      <c r="NG16">
        <f>+data!IG11</f>
        <v>0</v>
      </c>
      <c r="NH16">
        <f>+data!NL11</f>
        <v>0</v>
      </c>
      <c r="NI16">
        <f>+data!CG11</f>
        <v>0.68971754068899926</v>
      </c>
      <c r="NJ16">
        <f>+data!IL11</f>
        <v>0.13552372122299997</v>
      </c>
      <c r="NK16">
        <f>+data!NM11</f>
        <v>0.13552372122299997</v>
      </c>
      <c r="NL16">
        <f>+data!IM11</f>
        <v>0.55419434157999914</v>
      </c>
      <c r="NM16">
        <f>+data!NN11</f>
        <v>0.25654641611999995</v>
      </c>
      <c r="NN16">
        <f>+data!NO11</f>
        <v>0.29764811723900036</v>
      </c>
      <c r="NO16">
        <f>+data!CH11</f>
        <v>0.14159241725999996</v>
      </c>
      <c r="NP16">
        <f>+data!IN11</f>
        <v>0.14159241725999996</v>
      </c>
      <c r="NQ16">
        <f>+data!NP11</f>
        <v>3.4238456886000003E-2</v>
      </c>
      <c r="NR16">
        <f>+data!NQ11</f>
        <v>0.107353960374</v>
      </c>
      <c r="NS16">
        <f>+data!CI11</f>
        <v>2.292675088314001</v>
      </c>
      <c r="NT16">
        <f>+data!IO11</f>
        <v>0.14086940360700018</v>
      </c>
      <c r="NU16">
        <f>+data!NR11</f>
        <v>0.14086940360700018</v>
      </c>
      <c r="NV16">
        <f>+data!IP11</f>
        <v>0.53735525086599956</v>
      </c>
      <c r="NW16">
        <f>+data!NS11</f>
        <v>0.53735525086599956</v>
      </c>
      <c r="NX16">
        <f>+data!IQ11</f>
        <v>1.3072972811170007</v>
      </c>
      <c r="NY16">
        <f>+data!NT11</f>
        <v>1.3072972811170007</v>
      </c>
      <c r="NZ16">
        <f>+data!IR11</f>
        <v>1.0967746164999995E-2</v>
      </c>
      <c r="OA16">
        <f>+data!NU11</f>
        <v>1.0967746164999995E-2</v>
      </c>
      <c r="OB16">
        <f>+data!CJ11</f>
        <v>0.10549254948099986</v>
      </c>
      <c r="OC16">
        <f>+data!IS11</f>
        <v>0.10549254948099986</v>
      </c>
      <c r="OD16">
        <f>+data!NV11</f>
        <v>0.10549254948099986</v>
      </c>
      <c r="OE16">
        <f>+data!CK11</f>
        <v>0.52346138019999944</v>
      </c>
      <c r="OF16">
        <f>+data!IT11</f>
        <v>0.51349386809999953</v>
      </c>
      <c r="OG16">
        <f>+data!NW11</f>
        <v>1.0329913491530012</v>
      </c>
      <c r="OJ16" t="str">
        <f t="shared" si="351"/>
        <v>D10</v>
      </c>
      <c r="OK16" s="79">
        <f t="shared" si="352"/>
        <v>1.3938984253070033</v>
      </c>
      <c r="OL16" s="79">
        <f t="shared" si="353"/>
        <v>0.29181303114400009</v>
      </c>
      <c r="OM16" s="79">
        <f t="shared" si="354"/>
        <v>0.17302465946400011</v>
      </c>
      <c r="ON16" s="79">
        <f t="shared" si="355"/>
        <v>1.2923784160130003</v>
      </c>
      <c r="OO16" s="79">
        <f t="shared" si="356"/>
        <v>7.6394579875999957E-2</v>
      </c>
      <c r="OP16" s="79">
        <f t="shared" si="357"/>
        <v>3.8431826886319995</v>
      </c>
      <c r="OS16" t="str">
        <f t="shared" si="358"/>
        <v>D10</v>
      </c>
      <c r="OT16" s="55">
        <f t="shared" si="342"/>
        <v>1.6124040159511563E-2</v>
      </c>
      <c r="OU16" s="55">
        <f t="shared" si="343"/>
        <v>3.375572385913518E-3</v>
      </c>
      <c r="OV16" s="55">
        <f t="shared" si="344"/>
        <v>2.0014776594420003E-3</v>
      </c>
      <c r="OW16" s="55">
        <f t="shared" si="345"/>
        <v>1.4949698703110274E-2</v>
      </c>
      <c r="OX16" s="55">
        <f t="shared" si="346"/>
        <v>8.8370088632415108E-4</v>
      </c>
      <c r="OY16" s="55">
        <f t="shared" si="347"/>
        <v>4.4456346952392707E-2</v>
      </c>
      <c r="OZ16" s="85">
        <f t="shared" si="359"/>
        <v>8.1790836746694212E-2</v>
      </c>
      <c r="PA16" s="86">
        <f t="shared" si="348"/>
        <v>3.7334489794301505E-2</v>
      </c>
    </row>
    <row r="17" spans="8:417">
      <c r="H17">
        <f>+IT17/AC17</f>
        <v>3.8333297131470982E-2</v>
      </c>
      <c r="I17">
        <f t="shared" si="349"/>
        <v>7.4314271065661422E-2</v>
      </c>
      <c r="K17" t="s">
        <v>397</v>
      </c>
      <c r="AC17">
        <f>+data!S12</f>
        <v>275.38917109507571</v>
      </c>
      <c r="AD17">
        <f>+data!T12</f>
        <v>55.757492971800247</v>
      </c>
      <c r="AE17">
        <f>+data!AE12</f>
        <v>51.949150393653312</v>
      </c>
      <c r="AF17">
        <f>+data!BS12</f>
        <v>8.9077036759589259</v>
      </c>
      <c r="AG17">
        <f>+data!FU12</f>
        <v>0.4913758381289956</v>
      </c>
      <c r="AH17">
        <f>+data!FW12</f>
        <v>5.8840686849470689</v>
      </c>
      <c r="AI17">
        <f>+data!FX12</f>
        <v>0.68811673992699507</v>
      </c>
      <c r="AJ17">
        <f>+data!FY12</f>
        <v>0.86902003332200228</v>
      </c>
      <c r="AK17">
        <f>+data!FZ12</f>
        <v>6.3343610236000047E-2</v>
      </c>
      <c r="AL17">
        <f>+data!GA12</f>
        <v>0.91179094665500082</v>
      </c>
      <c r="AM17">
        <f>+data!BU12</f>
        <v>13.796996762667975</v>
      </c>
      <c r="AN17">
        <f>+data!GC12</f>
        <v>2.6270459337750163</v>
      </c>
      <c r="AO17">
        <f>+data!GD12</f>
        <v>2.9493894562340195</v>
      </c>
      <c r="AP17">
        <f>+data!GE12</f>
        <v>0.8557318467929983</v>
      </c>
      <c r="AQ17">
        <f>+data!GF12</f>
        <v>2.9769892778800187</v>
      </c>
      <c r="AR17">
        <f>+data!GG12</f>
        <v>3.47615922633504</v>
      </c>
      <c r="AS17">
        <f>+data!GH12</f>
        <v>0.8101201879539931</v>
      </c>
      <c r="AT17">
        <f>+data!GI12</f>
        <v>0.10162155108699973</v>
      </c>
      <c r="AU17">
        <f>+data!BV12</f>
        <v>2.4601804345330334</v>
      </c>
      <c r="AV17">
        <f>+data!GJ12</f>
        <v>1.7929013948260162</v>
      </c>
      <c r="AW17">
        <f>+data!GK12</f>
        <v>0.26902047968100012</v>
      </c>
      <c r="AX17">
        <f>+data!GL12</f>
        <v>8.4317772133999935E-2</v>
      </c>
      <c r="AY17">
        <f>+data!GM12</f>
        <v>0.31393034251799873</v>
      </c>
      <c r="AZ17">
        <f>+data!BW12</f>
        <v>9.2689145037020388</v>
      </c>
      <c r="BA17">
        <f>+data!GN12</f>
        <v>1.7655017375989963</v>
      </c>
      <c r="BB17">
        <f>+data!GO12</f>
        <v>0.72504948418300508</v>
      </c>
      <c r="BC17">
        <f>+data!GP12</f>
        <v>0.31657578189800112</v>
      </c>
      <c r="BD17">
        <f>+data!GQ12</f>
        <v>1.1192597386479952</v>
      </c>
      <c r="BE17">
        <f>+data!GR12</f>
        <v>3.5395232652779551</v>
      </c>
      <c r="BF17">
        <f>+data!GS12</f>
        <v>0.71482297293000985</v>
      </c>
      <c r="BG17">
        <f>+data!GT12</f>
        <v>1.0775638861320112</v>
      </c>
      <c r="BH17">
        <f>+data!BX12</f>
        <v>2.7844972803120269</v>
      </c>
      <c r="BI17">
        <f>+data!GU12</f>
        <v>0.2557369096199994</v>
      </c>
      <c r="BJ17">
        <f>+data!GV12</f>
        <v>0.4075647796449976</v>
      </c>
      <c r="BK17">
        <f>+data!GW12</f>
        <v>1.1146754726419978</v>
      </c>
      <c r="BL17">
        <f>+data!GX12</f>
        <v>0.84819578570800935</v>
      </c>
      <c r="BM17">
        <f>+data!GY12</f>
        <v>0.15833760783199996</v>
      </c>
      <c r="BN17">
        <f>+data!BY12</f>
        <v>3.7016165314250249</v>
      </c>
      <c r="BO17">
        <f>+data!GZ12</f>
        <v>0.86216970494800549</v>
      </c>
      <c r="BP17">
        <f>+data!HA12</f>
        <v>0.48656212273599725</v>
      </c>
      <c r="BQ17">
        <f>+data!HB12</f>
        <v>0.70757099781999688</v>
      </c>
      <c r="BR17">
        <f>+data!HC12</f>
        <v>0.17609431433300043</v>
      </c>
      <c r="BS17">
        <f>+data!HD12</f>
        <v>0.41665912792700177</v>
      </c>
      <c r="BT17">
        <f>+data!HE12</f>
        <v>0.27983572654599864</v>
      </c>
      <c r="BU17">
        <f>+data!HF12</f>
        <v>0.36669368270000025</v>
      </c>
      <c r="BV17">
        <f>+data!HG12</f>
        <v>0.39133428010300242</v>
      </c>
      <c r="BW17">
        <f>+data!HH12</f>
        <v>1.4712024133999973E-2</v>
      </c>
      <c r="BX17">
        <f>+data!BZ12</f>
        <v>6.7655727899441338</v>
      </c>
      <c r="BY17">
        <f>+data!HI12</f>
        <v>0.57659473356600266</v>
      </c>
      <c r="BZ17">
        <f>+data!HJ12</f>
        <v>0.33731140168499879</v>
      </c>
      <c r="CA17">
        <f>+data!HK12</f>
        <v>2.1550801292589847</v>
      </c>
      <c r="CB17">
        <f>+data!HL12</f>
        <v>0.89928914108100477</v>
      </c>
      <c r="CC17">
        <f>+data!HM12</f>
        <v>0.54916221814900112</v>
      </c>
      <c r="CD17">
        <f>+data!HN12</f>
        <v>0.96805352356400476</v>
      </c>
      <c r="CE17">
        <f>+data!HO12</f>
        <v>1.0030314652460017</v>
      </c>
      <c r="CF17">
        <f>+data!HP12</f>
        <v>0.24715995818900055</v>
      </c>
      <c r="CG17">
        <f>+data!CA12</f>
        <v>3.0258207404180077</v>
      </c>
      <c r="CH17">
        <f>+data!HQ12</f>
        <v>0.54155882383200138</v>
      </c>
      <c r="CI17">
        <f>+data!HR12</f>
        <v>0.57142972237199985</v>
      </c>
      <c r="CJ17">
        <f>+data!HS12</f>
        <v>0.69320701998900047</v>
      </c>
      <c r="CK17">
        <f>+data!HT12</f>
        <v>0.65216011311700017</v>
      </c>
      <c r="CL17">
        <f>+data!HU12</f>
        <v>0.33177963758599927</v>
      </c>
      <c r="CM17">
        <f>+data!HV12</f>
        <v>0.23565065511399885</v>
      </c>
      <c r="CN17">
        <f>+data!CB12</f>
        <v>1.2379085803419816</v>
      </c>
      <c r="CO17">
        <f>+data!HW12</f>
        <v>0.47117272939500104</v>
      </c>
      <c r="CP17">
        <f>+data!HX12</f>
        <v>0.3020472607479972</v>
      </c>
      <c r="CQ17">
        <f>+data!HY12</f>
        <v>0.35238519320199851</v>
      </c>
      <c r="CR17">
        <f>+data!HZ12</f>
        <v>7.8209462315999997E-2</v>
      </c>
      <c r="CS17">
        <f>+data!AG12</f>
        <v>3.7908041845200153</v>
      </c>
      <c r="CT17">
        <f>+data!CD12</f>
        <v>1.4487399414130011</v>
      </c>
      <c r="CU17">
        <f>+data!IB12</f>
        <v>1.1451221297489995</v>
      </c>
      <c r="CV17">
        <f>+data!ID12</f>
        <v>0.20648203608300103</v>
      </c>
      <c r="CW17">
        <f>+data!IF12</f>
        <v>9.7130481297999643E-2</v>
      </c>
      <c r="CX17">
        <f>+data!CF12</f>
        <v>2.342068136894019</v>
      </c>
      <c r="CY17">
        <f>+data!IH12</f>
        <v>0.60940069993999824</v>
      </c>
      <c r="CZ17">
        <f>+data!II12</f>
        <v>1.0790497661389933</v>
      </c>
      <c r="DA17">
        <f>+data!IJ12</f>
        <v>0.63163844211600562</v>
      </c>
      <c r="DB17">
        <f>+data!IK12</f>
        <v>2.1289137999000035E-2</v>
      </c>
      <c r="DC17">
        <f>+data!U12</f>
        <v>9.0467381185869691</v>
      </c>
      <c r="DD17">
        <f>+data!AH12</f>
        <v>2.7476061199920321</v>
      </c>
      <c r="DE17">
        <f>+data!CL12</f>
        <v>0.88194420934599294</v>
      </c>
      <c r="DF17">
        <f>+data!IU12</f>
        <v>0.88194420934599294</v>
      </c>
      <c r="DG17">
        <f>+data!CM12</f>
        <v>0.97184335074399897</v>
      </c>
      <c r="DH17">
        <f>+data!IV12</f>
        <v>0.92405493510699932</v>
      </c>
      <c r="DI17">
        <f>+data!IW12</f>
        <v>4.7787609827000074E-2</v>
      </c>
      <c r="DJ17">
        <f>+data!CN12</f>
        <v>0.89385894121999421</v>
      </c>
      <c r="DK17">
        <f>+data!IX12</f>
        <v>0.89385894121999421</v>
      </c>
      <c r="DL17">
        <f>+data!AI12</f>
        <v>6.2991185644139831</v>
      </c>
      <c r="DM17">
        <f>+data!CO12</f>
        <v>6.2991185644139831</v>
      </c>
      <c r="DN17">
        <f>+data!IY12</f>
        <v>6.0649459080539767</v>
      </c>
      <c r="DO17">
        <f>+data!IZ12</f>
        <v>3.8317103277999968E-2</v>
      </c>
      <c r="DP17">
        <f>+data!JA12</f>
        <v>0.19585481720199993</v>
      </c>
      <c r="DQ17">
        <f>+data!AJ12</f>
        <v>0</v>
      </c>
      <c r="DR17">
        <f>+data!CP12</f>
        <v>0</v>
      </c>
      <c r="DS17">
        <f>+data!V12</f>
        <v>14.138058707510998</v>
      </c>
      <c r="DT17">
        <f>+data!AK12</f>
        <v>10.34736543386806</v>
      </c>
      <c r="DU17">
        <f>+data!CQ12</f>
        <v>1.8788423597999981E-2</v>
      </c>
      <c r="DV17">
        <f>+data!JB12</f>
        <v>1.8788423597999981E-2</v>
      </c>
      <c r="DW17">
        <f>+data!CR12</f>
        <v>9.7065942460510009</v>
      </c>
      <c r="DX17">
        <f>+data!JC12</f>
        <v>3.5972394499740039</v>
      </c>
      <c r="DY17">
        <f>+data!JD12</f>
        <v>4.3965316498990044</v>
      </c>
      <c r="DZ17">
        <f>+data!JE12</f>
        <v>1.6791031311449922</v>
      </c>
      <c r="EA17">
        <f>+data!CS12</f>
        <v>0.250242303562</v>
      </c>
      <c r="EB17">
        <f>+data!JF12</f>
        <v>0.250242303562</v>
      </c>
      <c r="EC17">
        <f>+data!CT12</f>
        <v>0.3717407605449991</v>
      </c>
      <c r="ED17">
        <f>+data!JG12</f>
        <v>0.3717407605449991</v>
      </c>
      <c r="EE17">
        <f>+data!AL12</f>
        <v>3.7910077398490354</v>
      </c>
      <c r="EF17">
        <f>+data!CU12</f>
        <v>3.7619470866770355</v>
      </c>
      <c r="EG17">
        <f>+data!JH12</f>
        <v>1.3605968357960039</v>
      </c>
      <c r="EH17">
        <f>+data!JI12</f>
        <v>1.7290305849049958</v>
      </c>
      <c r="EI17">
        <f>+data!JJ12</f>
        <v>0.67266039841699998</v>
      </c>
      <c r="EJ17">
        <f>+data!CV12</f>
        <v>2.9059928573000021E-2</v>
      </c>
      <c r="EK17">
        <f>+data!JK12</f>
        <v>2.9059928573000021E-2</v>
      </c>
      <c r="EL17">
        <f>+data!W12</f>
        <v>86.647997992371089</v>
      </c>
      <c r="EM17">
        <f>+data!AM12</f>
        <v>5.4643763429550081</v>
      </c>
      <c r="EN17">
        <f>+data!CW12</f>
        <v>5.335333967945</v>
      </c>
      <c r="EO17">
        <f>+data!JL12</f>
        <v>5.335333967945</v>
      </c>
      <c r="EP17">
        <f>+data!CX12</f>
        <v>0.128671202185</v>
      </c>
      <c r="EQ17">
        <f>+data!JM12</f>
        <v>0.128671202185</v>
      </c>
      <c r="ER17">
        <f>+data!AN12</f>
        <v>47.502840132288213</v>
      </c>
      <c r="ES17">
        <f>+data!CY12</f>
        <v>36.833024495699341</v>
      </c>
      <c r="ET17">
        <f>+data!JN12</f>
        <v>36.833024495699341</v>
      </c>
      <c r="EU17">
        <f>+data!CZ12</f>
        <v>4.2616524559890019</v>
      </c>
      <c r="EV17">
        <f>+data!JO12</f>
        <v>1.9915760971890017</v>
      </c>
      <c r="EW17">
        <f>+data!JP12</f>
        <v>2.2700763587999999</v>
      </c>
      <c r="EX17">
        <f>+data!AO12</f>
        <v>2.9008790749430142</v>
      </c>
      <c r="EY17">
        <f>+data!DA12</f>
        <v>1.3056981276059991</v>
      </c>
      <c r="EZ17">
        <f>+data!JQ12</f>
        <v>1.3056981276059991</v>
      </c>
      <c r="FA17">
        <f>+data!DB12</f>
        <v>1.5951843742040015</v>
      </c>
      <c r="FB17">
        <f>+data!JR12</f>
        <v>1.5951843742040015</v>
      </c>
      <c r="FC17">
        <f>+data!AP12</f>
        <v>6.4640065857410454</v>
      </c>
      <c r="FD17">
        <f>+data!DC12</f>
        <v>2.578595518888001</v>
      </c>
      <c r="FE17">
        <f>+data!JS12</f>
        <v>2.578595518888001</v>
      </c>
      <c r="FF17">
        <f>+data!DD12</f>
        <v>1.0597588379779923</v>
      </c>
      <c r="FG17">
        <f>+data!JT12</f>
        <v>1.0597588379779923</v>
      </c>
      <c r="FH17">
        <f>+data!DE12</f>
        <v>0.88334402705099391</v>
      </c>
      <c r="FI17">
        <f>+data!JU12</f>
        <v>0.88334402705099391</v>
      </c>
      <c r="FJ17">
        <f>+data!DF12</f>
        <v>1.9423389609570052</v>
      </c>
      <c r="FK17">
        <f>+data!JV12</f>
        <v>1.9423389609570052</v>
      </c>
      <c r="FL17">
        <f>+data!AQ12</f>
        <v>20.465345509307266</v>
      </c>
      <c r="FM17">
        <f>+data!DG12</f>
        <v>8.5112647322890123</v>
      </c>
      <c r="FN17">
        <f>+data!JW12</f>
        <v>8.5112647322890123</v>
      </c>
      <c r="FO17">
        <f>+data!DH12</f>
        <v>4.8193756455309513</v>
      </c>
      <c r="FP17">
        <f>+data!JX12</f>
        <v>4.0405400953359889</v>
      </c>
      <c r="FQ17">
        <f>+data!JY12</f>
        <v>0.77883552341799489</v>
      </c>
      <c r="FR17">
        <f>+data!DI12</f>
        <v>2.605564209716996</v>
      </c>
      <c r="FS17">
        <f>+data!JZ12</f>
        <v>2.605564209716996</v>
      </c>
      <c r="FT17">
        <f>+data!DJ12</f>
        <v>2.5951418742010048</v>
      </c>
      <c r="FU17">
        <f>+data!KA12</f>
        <v>2.5951418742010048</v>
      </c>
      <c r="FV17">
        <f>+data!DK12</f>
        <v>1.9340030456710031</v>
      </c>
      <c r="FW17">
        <f>+data!KB12</f>
        <v>1.9340030456710031</v>
      </c>
      <c r="FX17">
        <f>+data!X12</f>
        <v>12.730780203988003</v>
      </c>
      <c r="FY17">
        <f>+data!AR12</f>
        <v>2.3900078108690042</v>
      </c>
      <c r="FZ17">
        <f>+data!DL12</f>
        <v>2.1399855171280042</v>
      </c>
      <c r="GA17">
        <f>+data!KC12</f>
        <v>2.1399855171280042</v>
      </c>
      <c r="GB17">
        <f>+data!DM12</f>
        <v>0.18529908320499999</v>
      </c>
      <c r="GC17">
        <f>+data!KD12</f>
        <v>0.18529908320499999</v>
      </c>
      <c r="GD17">
        <f>+data!DN12</f>
        <v>6.4725079285000015E-2</v>
      </c>
      <c r="GE17">
        <f>+data!KE12</f>
        <v>6.4725079285000015E-2</v>
      </c>
      <c r="GF17">
        <f>+data!AS12</f>
        <v>1.3364466063379996</v>
      </c>
      <c r="GG17">
        <f>+data!DO12</f>
        <v>1.3364466063379996</v>
      </c>
      <c r="GH17">
        <f>+data!KF12</f>
        <v>1.3364466063379996</v>
      </c>
      <c r="GI17">
        <f>+data!AT12</f>
        <v>1.7194466913170026</v>
      </c>
      <c r="GJ17">
        <f>+data!DP12</f>
        <v>1.4570715819829991</v>
      </c>
      <c r="GK17">
        <f>+data!KG12</f>
        <v>0.3414333630460003</v>
      </c>
      <c r="GL17">
        <f>+data!KH12</f>
        <v>0.34655711219900048</v>
      </c>
      <c r="GM17">
        <f>+data!KI12</f>
        <v>0.25681319202200048</v>
      </c>
      <c r="GN17">
        <f>+data!KJ12</f>
        <v>0.40533798277000022</v>
      </c>
      <c r="GO17">
        <f>+data!KK12</f>
        <v>8.0755233276999946E-2</v>
      </c>
      <c r="GP17">
        <f>+data!KL12</f>
        <v>3.5799668999999998E-3</v>
      </c>
      <c r="GQ17">
        <f>+data!KM12</f>
        <v>5.0826632394999974E-2</v>
      </c>
      <c r="GR17">
        <f>+data!DQ12</f>
        <v>0.16788196297100039</v>
      </c>
      <c r="GS17">
        <f>+data!KN12</f>
        <v>0.13961334529600028</v>
      </c>
      <c r="GT17">
        <f>+data!DR12</f>
        <v>9.4492454458000127E-2</v>
      </c>
      <c r="GU17">
        <f>+data!KO12</f>
        <v>9.4492454458000127E-2</v>
      </c>
      <c r="GV17">
        <f>+data!AU12</f>
        <v>0.82409636291000132</v>
      </c>
      <c r="GW17">
        <f>+data!DS12</f>
        <v>0.82409636291000132</v>
      </c>
      <c r="GX17">
        <f>+data!KP12</f>
        <v>0.34957772889899968</v>
      </c>
      <c r="GY17">
        <f>+data!KQ12</f>
        <v>9.2230017830999975E-2</v>
      </c>
      <c r="GZ17">
        <f>+data!KR12</f>
        <v>0.3802492655789998</v>
      </c>
      <c r="HA17">
        <f>+data!KS12</f>
        <v>2.0315363080000001E-3</v>
      </c>
      <c r="HB17">
        <f>+data!AV12</f>
        <v>0.53236052701700098</v>
      </c>
      <c r="HC17">
        <f>+data!DT12</f>
        <v>0.1374884147719998</v>
      </c>
      <c r="HD17">
        <f>+data!KT12</f>
        <v>0.1374884147719998</v>
      </c>
      <c r="HE17">
        <f>+data!DU12</f>
        <v>0.39473180686899967</v>
      </c>
      <c r="HF17">
        <f>+data!KU12</f>
        <v>0.39473180686899967</v>
      </c>
      <c r="HG17">
        <f>+data!AW12</f>
        <v>5.9284154875579409</v>
      </c>
      <c r="HH17">
        <f>+data!DV12</f>
        <v>4.1449061129959608</v>
      </c>
      <c r="HI17">
        <f>+data!KV12</f>
        <v>3.1190622722129602</v>
      </c>
      <c r="HJ17">
        <f>+data!KW12</f>
        <v>1.0258064797440036</v>
      </c>
      <c r="HK17">
        <f>+data!DW12</f>
        <v>1.7835116175889978</v>
      </c>
      <c r="HL17">
        <f>+data!KX12</f>
        <v>1.5724913491980004</v>
      </c>
      <c r="HM17">
        <f>+data!KY12</f>
        <v>0.21102091478600066</v>
      </c>
      <c r="HN17">
        <f>+data!Y12</f>
        <v>11.854925204602067</v>
      </c>
      <c r="HO17">
        <f>+data!AX12</f>
        <v>5.6428454584009762</v>
      </c>
      <c r="HP17">
        <f>+data!DX12</f>
        <v>4.9534551662880242</v>
      </c>
      <c r="HQ17">
        <f>+data!KZ12</f>
        <v>4.9534551662880242</v>
      </c>
      <c r="HR17">
        <f>+data!DY12</f>
        <v>0.1497599096300001</v>
      </c>
      <c r="HS17">
        <f>+data!LA12</f>
        <v>0.1497599096300001</v>
      </c>
      <c r="HT17">
        <f>+data!DZ12</f>
        <v>0.53955482262599952</v>
      </c>
      <c r="HU17">
        <f>+data!LB12</f>
        <v>0.53955482262599952</v>
      </c>
      <c r="HV17">
        <f>+data!AY12</f>
        <v>4.6792470822070147</v>
      </c>
      <c r="HW17">
        <f>+data!EA12</f>
        <v>1.526338487234002</v>
      </c>
      <c r="HX17">
        <f>+data!LC12</f>
        <v>1.526338487234002</v>
      </c>
      <c r="HY17">
        <f>+data!EB12</f>
        <v>2.3067691118300022</v>
      </c>
      <c r="HZ17">
        <f>+data!LD12</f>
        <v>2.3067691118300022</v>
      </c>
      <c r="IA17">
        <f>+data!EC12</f>
        <v>0.84607837357400018</v>
      </c>
      <c r="IB17">
        <f>+data!LE12</f>
        <v>0.52795172035600046</v>
      </c>
      <c r="IC17">
        <f>+data!LF12</f>
        <v>0.28178392088099996</v>
      </c>
      <c r="ID17">
        <f>+data!LG12</f>
        <v>3.6343152333000006E-2</v>
      </c>
      <c r="IE17">
        <f>+data!AZ12</f>
        <v>1.5329608185029988</v>
      </c>
      <c r="IF17">
        <f>+data!Z12</f>
        <v>25.45056477665992</v>
      </c>
      <c r="IG17">
        <f>+data!BA12</f>
        <v>7.6289207332220039</v>
      </c>
      <c r="IH17">
        <f>+data!ED12</f>
        <v>7.2857083065770034</v>
      </c>
      <c r="II17">
        <f>+data!LH12</f>
        <v>5.1024708001040038</v>
      </c>
      <c r="IJ17">
        <f>+data!LI12</f>
        <v>2.1832375836999987</v>
      </c>
      <c r="IK17">
        <f>+data!EE12</f>
        <v>0.26510927458799982</v>
      </c>
      <c r="IL17">
        <f>+data!LJ12</f>
        <v>0.26510927458799982</v>
      </c>
      <c r="IM17">
        <f>+data!EF12</f>
        <v>7.1645980662999958E-2</v>
      </c>
      <c r="IN17">
        <f>+data!LK12</f>
        <v>7.1645980662999958E-2</v>
      </c>
      <c r="IO17">
        <f>+data!EG12</f>
        <v>6.4572632719999993E-3</v>
      </c>
      <c r="IP17">
        <f>+data!LL12</f>
        <v>6.4572632719999993E-3</v>
      </c>
      <c r="IQ17">
        <f>+data!BB12</f>
        <v>14.416430231797069</v>
      </c>
      <c r="IR17">
        <f>+data!EH12</f>
        <v>1.1216087391550014</v>
      </c>
      <c r="IS17">
        <f>+data!LM12</f>
        <v>1.1216087391550014</v>
      </c>
      <c r="IT17">
        <f>+data!EI12</f>
        <v>10.556574922377036</v>
      </c>
      <c r="IU17">
        <f>+data!LN12</f>
        <v>10.556574922377036</v>
      </c>
      <c r="IV17">
        <f>+data!EJ12</f>
        <v>1.7855692805759953</v>
      </c>
      <c r="IW17">
        <f>+data!LO12</f>
        <v>1.7855692805759953</v>
      </c>
      <c r="IX17">
        <f>+data!EK12</f>
        <v>0.95263228878799855</v>
      </c>
      <c r="IY17">
        <f>+data!LP12</f>
        <v>0.95263228878799855</v>
      </c>
      <c r="IZ17">
        <f>+data!BC12</f>
        <v>3.4052697988030212</v>
      </c>
      <c r="JA17">
        <f>+data!EL12</f>
        <v>0.37906898421199997</v>
      </c>
      <c r="JB17">
        <f>+data!LQ12</f>
        <v>0.37906898421199997</v>
      </c>
      <c r="JC17">
        <f>+data!EM12</f>
        <v>1.9631015030629917</v>
      </c>
      <c r="JD17">
        <f>+data!LR12</f>
        <v>1.9631015030629917</v>
      </c>
      <c r="JE17">
        <f>+data!EN12</f>
        <v>0.4780974100480001</v>
      </c>
      <c r="JF17">
        <f>+data!LS12</f>
        <v>0.4780974100480001</v>
      </c>
      <c r="JG17">
        <f>+data!EO12</f>
        <v>0.20202187645000017</v>
      </c>
      <c r="JH17">
        <f>+data!LT12</f>
        <v>0.20202187645000017</v>
      </c>
      <c r="JI17">
        <f>+data!EP12</f>
        <v>0.31343766541700013</v>
      </c>
      <c r="JJ17">
        <f>+data!LU12</f>
        <v>0.31343766541700013</v>
      </c>
      <c r="JK17">
        <f>+data!EQ12</f>
        <v>6.9529776524000081E-2</v>
      </c>
      <c r="JL17">
        <f>+data!LV12</f>
        <v>6.9529776524000081E-2</v>
      </c>
      <c r="JM17">
        <f>+data!AA12</f>
        <v>10.783141102726828</v>
      </c>
      <c r="JN17">
        <f>+data!BD12</f>
        <v>8.5903179022999723E-2</v>
      </c>
      <c r="JO17">
        <f>+data!ER12</f>
        <v>7.804661612299979E-2</v>
      </c>
      <c r="JP17">
        <f>+data!LW12</f>
        <v>7.804661612299979E-2</v>
      </c>
      <c r="JQ17">
        <f>+data!BE12</f>
        <v>0.14203713147099994</v>
      </c>
      <c r="JR17">
        <f>+data!ES12</f>
        <v>0.10793338987099993</v>
      </c>
      <c r="JS17">
        <f>+data!LX12</f>
        <v>0.10793338987099993</v>
      </c>
      <c r="JT17">
        <f>+data!BF12</f>
        <v>10.555202383040834</v>
      </c>
      <c r="JU17">
        <f>+data!ET12</f>
        <v>8.9538344584409248</v>
      </c>
      <c r="JV17">
        <f>+data!LY12</f>
        <v>8.9538344584409248</v>
      </c>
      <c r="JW17">
        <f>+data!AB12</f>
        <v>12.317243903558051</v>
      </c>
      <c r="JX17">
        <f>+data!BG12</f>
        <v>1.4349185583409982</v>
      </c>
      <c r="JY17">
        <f>+data!EU12</f>
        <v>0.68116210136700095</v>
      </c>
      <c r="JZ17">
        <f>+data!LZ12</f>
        <v>6.2519522230000027E-2</v>
      </c>
      <c r="KA17">
        <f>+data!MA12</f>
        <v>0.61864194441300036</v>
      </c>
      <c r="KB17">
        <f>+data!EV12</f>
        <v>0.1062408997319999</v>
      </c>
      <c r="KC17">
        <f>+data!MB12</f>
        <v>0.10206103649899997</v>
      </c>
      <c r="KD17">
        <f>+data!MC12</f>
        <v>4.1799100309999979E-3</v>
      </c>
      <c r="KE17">
        <f>+data!EW12</f>
        <v>0.50493071759500041</v>
      </c>
      <c r="KF17">
        <f>+data!MD12</f>
        <v>0.50493071759500041</v>
      </c>
      <c r="KG17">
        <f>+data!EX12</f>
        <v>9.8823853584999941E-2</v>
      </c>
      <c r="KH17">
        <f>+data!ME12</f>
        <v>9.8823853584999941E-2</v>
      </c>
      <c r="KI17">
        <f>+data!EY12</f>
        <v>4.3639573187000014E-2</v>
      </c>
      <c r="KJ17">
        <f>+data!MF12</f>
        <v>4.3639573187000014E-2</v>
      </c>
      <c r="KK17">
        <f>+data!BH12</f>
        <v>0.39544388797799995</v>
      </c>
      <c r="KL17">
        <f>+data!EZ12</f>
        <v>0.33834306898799993</v>
      </c>
      <c r="KM17">
        <f>+data!MG12</f>
        <v>0.33076652714699994</v>
      </c>
      <c r="KN17">
        <f>+data!FA12</f>
        <v>3.8135164526999998E-2</v>
      </c>
      <c r="KO17">
        <f>+data!MH12</f>
        <v>2.8860440970000029E-2</v>
      </c>
      <c r="KP17">
        <f>+data!MI12</f>
        <v>9.2747072509999952E-3</v>
      </c>
      <c r="KQ17">
        <f>+data!FB12</f>
        <v>1.8965660252999998E-2</v>
      </c>
      <c r="KR17">
        <f>+data!MJ12</f>
        <v>1.8965660252999998E-2</v>
      </c>
      <c r="KS17">
        <f>+data!BI12</f>
        <v>2.3418092513079887</v>
      </c>
      <c r="KT17">
        <f>+data!FC12</f>
        <v>0.69781803401999976</v>
      </c>
      <c r="KU17">
        <f>+data!MK12</f>
        <v>0.69781803401999976</v>
      </c>
      <c r="KV17">
        <f>+data!FD12</f>
        <v>0.25849310070800002</v>
      </c>
      <c r="KW17">
        <f>+data!ML12</f>
        <v>0.25849131546800003</v>
      </c>
      <c r="KX17">
        <f>+data!FE12</f>
        <v>0.73746912389900476</v>
      </c>
      <c r="KY17">
        <f>+data!MM12</f>
        <v>0.73746912389900476</v>
      </c>
      <c r="KZ17">
        <f>+data!FF12</f>
        <v>0.47016561243499988</v>
      </c>
      <c r="LA17">
        <f>+data!MN12</f>
        <v>0.47016561243499988</v>
      </c>
      <c r="LB17">
        <f>+data!FG12</f>
        <v>0.17775426221400029</v>
      </c>
      <c r="LC17">
        <f>+data!MO12</f>
        <v>0.17775426221400029</v>
      </c>
      <c r="LD17">
        <f>+data!BJ12</f>
        <v>3.4273978371939577</v>
      </c>
      <c r="LE17">
        <f>+data!FH12</f>
        <v>0.74425444017200215</v>
      </c>
      <c r="LF17">
        <f>+data!MP12</f>
        <v>0.74425444017200215</v>
      </c>
      <c r="LG17">
        <f>+data!FI12</f>
        <v>2.6831399487619452</v>
      </c>
      <c r="LH17">
        <f>+data!MQ12</f>
        <v>0.3983370019460008</v>
      </c>
      <c r="LI17">
        <f>+data!MR12</f>
        <v>2.5425900870000004E-2</v>
      </c>
      <c r="LJ17">
        <f>+data!MS12</f>
        <v>2.1526488868540499</v>
      </c>
      <c r="LK17">
        <f>+data!MT12</f>
        <v>9.5141794920999778E-2</v>
      </c>
      <c r="LL17">
        <f>+data!FJ12</f>
        <v>0</v>
      </c>
      <c r="LM17">
        <f>+data!MU12</f>
        <v>0</v>
      </c>
      <c r="LN17">
        <f>+data!BK12</f>
        <v>2.5404361801879989</v>
      </c>
      <c r="LO17">
        <f>+data!FK12</f>
        <v>0.8525507700550029</v>
      </c>
      <c r="LP17">
        <f>+data!MV12</f>
        <v>0.8525507700550029</v>
      </c>
      <c r="LQ17">
        <f>+data!FL12</f>
        <v>1.183425129747997</v>
      </c>
      <c r="LR17">
        <f>+data!MW12</f>
        <v>1.183425129747997</v>
      </c>
      <c r="LS17">
        <f>+data!FM12</f>
        <v>0.13119623201099997</v>
      </c>
      <c r="LT17">
        <f>+data!MX12</f>
        <v>0.13119623201099997</v>
      </c>
      <c r="LU17">
        <f>+data!FN12</f>
        <v>0.37330439702499901</v>
      </c>
      <c r="LV17">
        <f>+data!MY12</f>
        <v>0.37330439702499901</v>
      </c>
      <c r="LW17">
        <f>+data!BL12</f>
        <v>2.1771947379439909</v>
      </c>
      <c r="LX17">
        <f>+data!AC12</f>
        <v>4.5925104951919931</v>
      </c>
      <c r="LY17">
        <f>+data!BM12</f>
        <v>1.1702312334279987</v>
      </c>
      <c r="LZ17">
        <f>+data!FO12</f>
        <v>1.1255513204279992</v>
      </c>
      <c r="MA17">
        <f>+data!MZ12</f>
        <v>1.1255513204279992</v>
      </c>
      <c r="MB17">
        <f>+data!BN12</f>
        <v>1.8206522141619976</v>
      </c>
      <c r="MC17">
        <f>+data!FP12</f>
        <v>1.7892379064619996</v>
      </c>
      <c r="MD17">
        <f>+data!NA12</f>
        <v>1.7892379064619996</v>
      </c>
      <c r="ME17">
        <f>+data!BO12</f>
        <v>0.279118193254</v>
      </c>
      <c r="MF17">
        <f>+data!FQ12</f>
        <v>0.26971189175399995</v>
      </c>
      <c r="MG17">
        <f>+data!NB12</f>
        <v>0.26971189175399995</v>
      </c>
      <c r="MH17">
        <f>+data!BP12</f>
        <v>0.76420698351100136</v>
      </c>
      <c r="MI17">
        <f>+data!FR12</f>
        <v>0.64802126291100071</v>
      </c>
      <c r="MJ17">
        <f>+data!NC12</f>
        <v>0.64802126291100071</v>
      </c>
      <c r="MK17">
        <f>+data!BQ12</f>
        <v>0.55823600068200019</v>
      </c>
      <c r="ML17">
        <f>+data!FS12</f>
        <v>0.5131261871820002</v>
      </c>
      <c r="MM17">
        <f>+data!ND12</f>
        <v>0.5131261871820002</v>
      </c>
      <c r="MN17">
        <f>+data!AD12</f>
        <v>16.40552306392102</v>
      </c>
      <c r="MO17">
        <f>+data!BR12</f>
        <v>15.009097703205033</v>
      </c>
      <c r="MP17">
        <f>+data!FT12</f>
        <v>13.020585635136969</v>
      </c>
      <c r="MQ17">
        <f>+data!NE12</f>
        <v>7.01538906285196</v>
      </c>
      <c r="MR17">
        <f>+data!NF12</f>
        <v>5.8083292228950016</v>
      </c>
      <c r="MS17">
        <f>+data!FV12</f>
        <v>1.8640482887530054</v>
      </c>
      <c r="MT17">
        <f>+data!NG12</f>
        <v>1.8640482887530054</v>
      </c>
      <c r="MU17">
        <f>+data!BT12</f>
        <v>1.3964082224420007</v>
      </c>
      <c r="MV17">
        <f>+data!GB12</f>
        <v>1.3964082224420007</v>
      </c>
      <c r="MW17">
        <f>+data!NH12</f>
        <v>1.3964082224420007</v>
      </c>
      <c r="MX17">
        <f>+data!AF12</f>
        <v>15.66234818242387</v>
      </c>
      <c r="MY17">
        <f>+data!CC12</f>
        <v>7.3465613911350394</v>
      </c>
      <c r="MZ17">
        <f>+data!IA12</f>
        <v>1.5925840949919956</v>
      </c>
      <c r="NA17">
        <f>+data!NI12</f>
        <v>1.5925840949919956</v>
      </c>
      <c r="NB17">
        <f>+data!IC12</f>
        <v>5.9654872666999967E-2</v>
      </c>
      <c r="NC17">
        <f>+data!NJ12</f>
        <v>5.9654872666999967E-2</v>
      </c>
      <c r="ND17">
        <f>+data!IE12</f>
        <v>5.6941950887790806</v>
      </c>
      <c r="NE17">
        <f>+data!NK12</f>
        <v>5.6941950887790806</v>
      </c>
      <c r="NF17">
        <f>+data!CE12</f>
        <v>0</v>
      </c>
      <c r="NG17">
        <f>+data!IG12</f>
        <v>0</v>
      </c>
      <c r="NH17">
        <f>+data!NL12</f>
        <v>0</v>
      </c>
      <c r="NI17">
        <f>+data!CG12</f>
        <v>1.2929395659050023</v>
      </c>
      <c r="NJ17">
        <f>+data!IL12</f>
        <v>0.30559752672100021</v>
      </c>
      <c r="NK17">
        <f>+data!NM12</f>
        <v>0.30559752672100021</v>
      </c>
      <c r="NL17">
        <f>+data!IM12</f>
        <v>0.98732827010899959</v>
      </c>
      <c r="NM17">
        <f>+data!NN12</f>
        <v>0.38582716577499887</v>
      </c>
      <c r="NN17">
        <f>+data!NO12</f>
        <v>0.60150232678499815</v>
      </c>
      <c r="NO17">
        <f>+data!CH12</f>
        <v>0.33852061718399978</v>
      </c>
      <c r="NP17">
        <f>+data!IN12</f>
        <v>0.33852061718399978</v>
      </c>
      <c r="NQ17">
        <f>+data!NP12</f>
        <v>0.17384769705499997</v>
      </c>
      <c r="NR17">
        <f>+data!NQ12</f>
        <v>0.1646730151089999</v>
      </c>
      <c r="NS17">
        <f>+data!CI12</f>
        <v>5.226271118265025</v>
      </c>
      <c r="NT17">
        <f>+data!IO12</f>
        <v>0.53968896534300237</v>
      </c>
      <c r="NU17">
        <f>+data!NR12</f>
        <v>0.53968896534300237</v>
      </c>
      <c r="NV17">
        <f>+data!IP12</f>
        <v>1.1401842943000027</v>
      </c>
      <c r="NW17">
        <f>+data!NS12</f>
        <v>1.1401842943000027</v>
      </c>
      <c r="NX17">
        <f>+data!IQ12</f>
        <v>2.8952850898639841</v>
      </c>
      <c r="NY17">
        <f>+data!NT12</f>
        <v>2.8952850898639841</v>
      </c>
      <c r="NZ17">
        <f>+data!IR12</f>
        <v>5.1218002943000135E-2</v>
      </c>
      <c r="OA17">
        <f>+data!NU12</f>
        <v>5.1218002943000135E-2</v>
      </c>
      <c r="OB17">
        <f>+data!CJ12</f>
        <v>0.39332359630300073</v>
      </c>
      <c r="OC17">
        <f>+data!IS12</f>
        <v>0.39332359630300073</v>
      </c>
      <c r="OD17">
        <f>+data!NV12</f>
        <v>0.39332359630300073</v>
      </c>
      <c r="OE17">
        <f>+data!CK12</f>
        <v>1.340708928117998</v>
      </c>
      <c r="OF17">
        <f>+data!IT12</f>
        <v>1.1776218888179992</v>
      </c>
      <c r="OG17">
        <f>+data!NW12</f>
        <v>1.5942218809549988</v>
      </c>
      <c r="OJ17" s="22" t="str">
        <f t="shared" si="351"/>
        <v>Total</v>
      </c>
      <c r="OK17" s="80">
        <f t="shared" si="352"/>
        <v>8.5112647322890123</v>
      </c>
      <c r="OL17" s="80">
        <f t="shared" si="353"/>
        <v>4.8193756455309513</v>
      </c>
      <c r="OM17" s="80">
        <f t="shared" si="354"/>
        <v>2.5951418742010048</v>
      </c>
      <c r="ON17" s="80">
        <f t="shared" si="355"/>
        <v>2.605564209716996</v>
      </c>
      <c r="OO17" s="80">
        <f t="shared" si="356"/>
        <v>1.9340030456710031</v>
      </c>
      <c r="OP17" s="80">
        <f t="shared" si="357"/>
        <v>10.556574922377036</v>
      </c>
      <c r="OS17" s="22" t="str">
        <f t="shared" si="358"/>
        <v>Total</v>
      </c>
      <c r="OT17" s="85">
        <f t="shared" si="342"/>
        <v>3.090631595441555E-2</v>
      </c>
      <c r="OU17" s="85">
        <f t="shared" si="343"/>
        <v>1.7500236579262966E-2</v>
      </c>
      <c r="OV17" s="85">
        <f t="shared" si="344"/>
        <v>9.4235436487263135E-3</v>
      </c>
      <c r="OW17" s="85">
        <f t="shared" si="345"/>
        <v>9.4613894923901987E-3</v>
      </c>
      <c r="OX17" s="85">
        <f t="shared" si="346"/>
        <v>7.0227999088726166E-3</v>
      </c>
      <c r="OY17" s="85">
        <f t="shared" si="347"/>
        <v>3.8333297131470982E-2</v>
      </c>
      <c r="OZ17" s="85">
        <f t="shared" si="359"/>
        <v>0.11264758271513864</v>
      </c>
      <c r="PA17" s="86">
        <f>+SUM(OT17:OX17)</f>
        <v>7.431428558366765E-2</v>
      </c>
    </row>
    <row r="18" spans="8:417">
      <c r="OJ18" s="81" t="s">
        <v>2446</v>
      </c>
      <c r="OK18" s="83">
        <f>+OK17/SUM($OK$17:$OO$17)</f>
        <v>0.41588660526944443</v>
      </c>
      <c r="OL18" s="83">
        <f t="shared" ref="OL18:OO18" si="360">+OL17/SUM($OK$17:$OO$17)</f>
        <v>0.23548953531363914</v>
      </c>
      <c r="OM18" s="83">
        <f t="shared" si="360"/>
        <v>0.12680662371593013</v>
      </c>
      <c r="ON18" s="83">
        <f t="shared" si="360"/>
        <v>0.12731589112483599</v>
      </c>
      <c r="OO18" s="83">
        <f t="shared" si="360"/>
        <v>9.4501344576150323E-2</v>
      </c>
      <c r="OP18" s="83"/>
      <c r="OS18" s="81" t="s">
        <v>2454</v>
      </c>
      <c r="OT18" s="83">
        <f>+OT7/OT16</f>
        <v>2.9126108702197611</v>
      </c>
      <c r="OU18" s="83">
        <f t="shared" ref="OU18:PA18" si="361">+OU7/OU16</f>
        <v>6.496001786768324</v>
      </c>
      <c r="OV18" s="83">
        <f t="shared" si="361"/>
        <v>10.16633739573042</v>
      </c>
      <c r="OW18" s="83">
        <f t="shared" si="361"/>
        <v>6.2581008612367706E-2</v>
      </c>
      <c r="OX18" s="83">
        <f t="shared" si="361"/>
        <v>3.2532222087126925</v>
      </c>
      <c r="OY18" s="83">
        <f t="shared" si="361"/>
        <v>0.27276133116906065</v>
      </c>
      <c r="OZ18" s="83">
        <f t="shared" si="361"/>
        <v>1.2859006607125487</v>
      </c>
      <c r="PA18" s="83">
        <f t="shared" si="361"/>
        <v>2.4923045460597253</v>
      </c>
    </row>
    <row r="19" spans="8:417">
      <c r="DR19" t="e">
        <f>+DR7/DR16</f>
        <v>#DIV/0!</v>
      </c>
      <c r="DS19">
        <f t="shared" ref="DS19:DU19" si="362">+DS7/DS16</f>
        <v>3.3859656943787682E-2</v>
      </c>
      <c r="DT19">
        <f t="shared" si="362"/>
        <v>2.4574250981941412E-2</v>
      </c>
      <c r="DU19">
        <f t="shared" si="362"/>
        <v>3.3813261001953109E-2</v>
      </c>
      <c r="OJ19" s="81" t="s">
        <v>2447</v>
      </c>
      <c r="OK19" s="83">
        <f>+OK17/SUM($OK$17:$OP$17)</f>
        <v>0.2743628865305609</v>
      </c>
      <c r="OL19" s="83">
        <f t="shared" ref="OL19:OP19" si="363">+OL17/SUM($OK$17:$OP$17)</f>
        <v>0.15535385808958971</v>
      </c>
      <c r="OM19" s="83">
        <f t="shared" si="363"/>
        <v>8.3655089808330974E-2</v>
      </c>
      <c r="ON19" s="83">
        <f t="shared" si="363"/>
        <v>8.3991056570792172E-2</v>
      </c>
      <c r="OO19" s="83">
        <f t="shared" si="363"/>
        <v>6.2343103505662953E-2</v>
      </c>
      <c r="OP19" s="83">
        <f t="shared" si="363"/>
        <v>0.34029400549506328</v>
      </c>
    </row>
    <row r="20" spans="8:417">
      <c r="OO20" s="79"/>
      <c r="OT20" t="s">
        <v>2450</v>
      </c>
    </row>
    <row r="21" spans="8:417">
      <c r="AD21" t="e">
        <f>+VLOOKUP(AD6,'Converter - CPA to COICOP'!$B$5:$G$255,4,FALSE)</f>
        <v>#N/A</v>
      </c>
      <c r="AE21" t="e">
        <f>+VLOOKUP(AE6,'Converter - CPA to COICOP'!$B$5:$G$255,4,FALSE)</f>
        <v>#N/A</v>
      </c>
      <c r="AF21">
        <f>+VLOOKUP(AF6,'Converter - CPA to COICOP'!$B$5:$G$255,4,FALSE)</f>
        <v>10.6</v>
      </c>
      <c r="AG21" t="e">
        <f>+VLOOKUP(AG6,'Converter - CPA to COICOP'!$B$5:$G$255,4,FALSE)</f>
        <v>#N/A</v>
      </c>
      <c r="AH21" t="e">
        <f>+VLOOKUP(AH6,'Converter - CPA to COICOP'!$B$5:$G$255,4,FALSE)</f>
        <v>#N/A</v>
      </c>
      <c r="AI21" t="e">
        <f>+VLOOKUP(AI6,'Converter - CPA to COICOP'!$B$5:$G$255,4,FALSE)</f>
        <v>#N/A</v>
      </c>
      <c r="AJ21" t="e">
        <f>+VLOOKUP(AJ6,'Converter - CPA to COICOP'!$B$5:$G$255,4,FALSE)</f>
        <v>#N/A</v>
      </c>
      <c r="AK21" t="e">
        <f>+VLOOKUP(AK6,'Converter - CPA to COICOP'!$B$5:$G$255,4,FALSE)</f>
        <v>#N/A</v>
      </c>
      <c r="AL21" t="e">
        <f>+VLOOKUP(AL6,'Converter - CPA to COICOP'!$B$5:$G$255,4,FALSE)</f>
        <v>#N/A</v>
      </c>
      <c r="AM21">
        <f>+VLOOKUP(AM6,'Converter - CPA to COICOP'!$B$5:$G$255,4,FALSE)</f>
        <v>10.1</v>
      </c>
      <c r="AN21" t="e">
        <f>+VLOOKUP(AN6,'Converter - CPA to COICOP'!$B$5:$G$255,4,FALSE)</f>
        <v>#N/A</v>
      </c>
      <c r="AO21" t="e">
        <f>+VLOOKUP(AO6,'Converter - CPA to COICOP'!$B$5:$G$255,4,FALSE)</f>
        <v>#N/A</v>
      </c>
      <c r="AP21" t="e">
        <f>+VLOOKUP(AP6,'Converter - CPA to COICOP'!$B$5:$G$255,4,FALSE)</f>
        <v>#N/A</v>
      </c>
      <c r="AQ21" t="e">
        <f>+VLOOKUP(AQ6,'Converter - CPA to COICOP'!$B$5:$G$255,4,FALSE)</f>
        <v>#N/A</v>
      </c>
      <c r="AR21" t="e">
        <f>+VLOOKUP(AR6,'Converter - CPA to COICOP'!$B$5:$G$255,4,FALSE)</f>
        <v>#N/A</v>
      </c>
      <c r="AS21" t="e">
        <f>+VLOOKUP(AS6,'Converter - CPA to COICOP'!$B$5:$G$255,4,FALSE)</f>
        <v>#N/A</v>
      </c>
      <c r="AT21" t="e">
        <f>+VLOOKUP(AT6,'Converter - CPA to COICOP'!$B$5:$G$255,4,FALSE)</f>
        <v>#N/A</v>
      </c>
      <c r="AU21">
        <f>+VLOOKUP(AU6,'Converter - CPA to COICOP'!$B$5:$G$255,4,FALSE)</f>
        <v>3</v>
      </c>
      <c r="AV21" t="e">
        <f>+VLOOKUP(AV6,'Converter - CPA to COICOP'!$B$5:$G$255,4,FALSE)</f>
        <v>#N/A</v>
      </c>
      <c r="AW21" t="e">
        <f>+VLOOKUP(AW6,'Converter - CPA to COICOP'!$B$5:$G$255,4,FALSE)</f>
        <v>#N/A</v>
      </c>
      <c r="AX21" t="e">
        <f>+VLOOKUP(AX6,'Converter - CPA to COICOP'!$B$5:$G$255,4,FALSE)</f>
        <v>#N/A</v>
      </c>
      <c r="AY21" t="e">
        <f>+VLOOKUP(AY6,'Converter - CPA to COICOP'!$B$5:$G$255,4,FALSE)</f>
        <v>#N/A</v>
      </c>
      <c r="AZ21">
        <f>+VLOOKUP(AZ6,'Converter - CPA to COICOP'!$B$5:$G$255,4,FALSE)</f>
        <v>1</v>
      </c>
      <c r="BA21" t="e">
        <f>+VLOOKUP(BA6,'Converter - CPA to COICOP'!$B$5:$G$255,4,FALSE)</f>
        <v>#N/A</v>
      </c>
      <c r="BB21" t="e">
        <f>+VLOOKUP(BB6,'Converter - CPA to COICOP'!$B$5:$G$255,4,FALSE)</f>
        <v>#N/A</v>
      </c>
      <c r="BC21" t="e">
        <f>+VLOOKUP(BC6,'Converter - CPA to COICOP'!$B$5:$G$255,4,FALSE)</f>
        <v>#N/A</v>
      </c>
      <c r="BD21" t="e">
        <f>+VLOOKUP(BD6,'Converter - CPA to COICOP'!$B$5:$G$255,4,FALSE)</f>
        <v>#N/A</v>
      </c>
      <c r="BE21" t="e">
        <f>+VLOOKUP(BE6,'Converter - CPA to COICOP'!$B$5:$G$255,4,FALSE)</f>
        <v>#N/A</v>
      </c>
      <c r="BF21" t="e">
        <f>+VLOOKUP(BF6,'Converter - CPA to COICOP'!$B$5:$G$255,4,FALSE)</f>
        <v>#N/A</v>
      </c>
      <c r="BG21" t="e">
        <f>+VLOOKUP(BG6,'Converter - CPA to COICOP'!$B$5:$G$255,4,FALSE)</f>
        <v>#N/A</v>
      </c>
      <c r="BH21">
        <f>+VLOOKUP(BH6,'Converter - CPA to COICOP'!$B$5:$G$255,4,FALSE)</f>
        <v>10.4</v>
      </c>
      <c r="BI21" t="e">
        <f>+VLOOKUP(BI6,'Converter - CPA to COICOP'!$B$5:$G$255,4,FALSE)</f>
        <v>#N/A</v>
      </c>
      <c r="BJ21" t="e">
        <f>+VLOOKUP(BJ6,'Converter - CPA to COICOP'!$B$5:$G$255,4,FALSE)</f>
        <v>#N/A</v>
      </c>
      <c r="BK21" t="e">
        <f>+VLOOKUP(BK6,'Converter - CPA to COICOP'!$B$5:$G$255,4,FALSE)</f>
        <v>#N/A</v>
      </c>
      <c r="BL21" t="e">
        <f>+VLOOKUP(BL6,'Converter - CPA to COICOP'!$B$5:$G$255,4,FALSE)</f>
        <v>#N/A</v>
      </c>
      <c r="BM21" t="e">
        <f>+VLOOKUP(BM6,'Converter - CPA to COICOP'!$B$5:$G$255,4,FALSE)</f>
        <v>#N/A</v>
      </c>
      <c r="BN21">
        <f>+VLOOKUP(BN6,'Converter - CPA to COICOP'!$B$5:$G$255,4,FALSE)</f>
        <v>1</v>
      </c>
      <c r="BO21" t="e">
        <f>+VLOOKUP(BO6,'Converter - CPA to COICOP'!$B$5:$G$255,4,FALSE)</f>
        <v>#N/A</v>
      </c>
      <c r="BP21" t="e">
        <f>+VLOOKUP(BP6,'Converter - CPA to COICOP'!$B$5:$G$255,4,FALSE)</f>
        <v>#N/A</v>
      </c>
      <c r="BQ21" t="e">
        <f>+VLOOKUP(BQ6,'Converter - CPA to COICOP'!$B$5:$G$255,4,FALSE)</f>
        <v>#N/A</v>
      </c>
      <c r="BR21" t="e">
        <f>+VLOOKUP(BR6,'Converter - CPA to COICOP'!$B$5:$G$255,4,FALSE)</f>
        <v>#N/A</v>
      </c>
      <c r="BS21" t="e">
        <f>+VLOOKUP(BS6,'Converter - CPA to COICOP'!$B$5:$G$255,4,FALSE)</f>
        <v>#N/A</v>
      </c>
      <c r="BT21" t="e">
        <f>+VLOOKUP(BT6,'Converter - CPA to COICOP'!$B$5:$G$255,4,FALSE)</f>
        <v>#N/A</v>
      </c>
      <c r="BU21" t="e">
        <f>+VLOOKUP(BU6,'Converter - CPA to COICOP'!$B$5:$G$255,4,FALSE)</f>
        <v>#N/A</v>
      </c>
      <c r="BV21" t="e">
        <f>+VLOOKUP(BV6,'Converter - CPA to COICOP'!$B$5:$G$255,4,FALSE)</f>
        <v>#N/A</v>
      </c>
      <c r="BW21" t="e">
        <f>+VLOOKUP(BW6,'Converter - CPA to COICOP'!$B$5:$G$255,4,FALSE)</f>
        <v>#N/A</v>
      </c>
      <c r="BX21">
        <f>+VLOOKUP(BX6,'Converter - CPA to COICOP'!$B$5:$G$255,4,FALSE)</f>
        <v>1</v>
      </c>
      <c r="BY21" t="e">
        <f>+VLOOKUP(BY6,'Converter - CPA to COICOP'!$B$5:$G$255,4,FALSE)</f>
        <v>#N/A</v>
      </c>
      <c r="BZ21" t="e">
        <f>+VLOOKUP(BZ6,'Converter - CPA to COICOP'!$B$5:$G$255,4,FALSE)</f>
        <v>#N/A</v>
      </c>
      <c r="CA21" t="e">
        <f>+VLOOKUP(CA6,'Converter - CPA to COICOP'!$B$5:$G$255,4,FALSE)</f>
        <v>#N/A</v>
      </c>
      <c r="CB21" t="e">
        <f>+VLOOKUP(CB6,'Converter - CPA to COICOP'!$B$5:$G$255,4,FALSE)</f>
        <v>#N/A</v>
      </c>
      <c r="CC21" t="e">
        <f>+VLOOKUP(CC6,'Converter - CPA to COICOP'!$B$5:$G$255,4,FALSE)</f>
        <v>#N/A</v>
      </c>
      <c r="CD21" t="e">
        <f>+VLOOKUP(CD6,'Converter - CPA to COICOP'!$B$5:$G$255,4,FALSE)</f>
        <v>#N/A</v>
      </c>
      <c r="CE21" t="e">
        <f>+VLOOKUP(CE6,'Converter - CPA to COICOP'!$B$5:$G$255,4,FALSE)</f>
        <v>#N/A</v>
      </c>
      <c r="CF21" t="e">
        <f>+VLOOKUP(CF6,'Converter - CPA to COICOP'!$B$5:$G$255,4,FALSE)</f>
        <v>#N/A</v>
      </c>
      <c r="CG21" t="str">
        <f>+VLOOKUP(CG6,'Converter - CPA to COICOP'!$B$5:$G$255,4,FALSE)</f>
        <v>10.2-3</v>
      </c>
      <c r="CH21" t="e">
        <f>+VLOOKUP(CH6,'Converter - CPA to COICOP'!$B$5:$G$255,4,FALSE)</f>
        <v>#N/A</v>
      </c>
      <c r="CI21" t="e">
        <f>+VLOOKUP(CI6,'Converter - CPA to COICOP'!$B$5:$G$255,4,FALSE)</f>
        <v>#N/A</v>
      </c>
      <c r="CJ21" t="e">
        <f>+VLOOKUP(CJ6,'Converter - CPA to COICOP'!$B$5:$G$255,4,FALSE)</f>
        <v>#N/A</v>
      </c>
      <c r="CK21" t="e">
        <f>+VLOOKUP(CK6,'Converter - CPA to COICOP'!$B$5:$G$255,4,FALSE)</f>
        <v>#N/A</v>
      </c>
      <c r="CL21" t="e">
        <f>+VLOOKUP(CL6,'Converter - CPA to COICOP'!$B$5:$G$255,4,FALSE)</f>
        <v>#N/A</v>
      </c>
      <c r="CM21" t="e">
        <f>+VLOOKUP(CM6,'Converter - CPA to COICOP'!$B$5:$G$255,4,FALSE)</f>
        <v>#N/A</v>
      </c>
      <c r="CN21">
        <f>+VLOOKUP(CN6,'Converter - CPA to COICOP'!$B$5:$G$255,4,FALSE)</f>
        <v>1</v>
      </c>
      <c r="CO21" t="e">
        <f>+VLOOKUP(CO6,'Converter - CPA to COICOP'!$B$5:$G$255,4,FALSE)</f>
        <v>#N/A</v>
      </c>
      <c r="CP21" t="e">
        <f>+VLOOKUP(CP6,'Converter - CPA to COICOP'!$B$5:$G$255,4,FALSE)</f>
        <v>#N/A</v>
      </c>
      <c r="CQ21" t="e">
        <f>+VLOOKUP(CQ6,'Converter - CPA to COICOP'!$B$5:$G$255,4,FALSE)</f>
        <v>#N/A</v>
      </c>
      <c r="CR21" t="e">
        <f>+VLOOKUP(CR6,'Converter - CPA to COICOP'!$B$5:$G$255,4,FALSE)</f>
        <v>#N/A</v>
      </c>
      <c r="CS21" t="e">
        <f>+VLOOKUP(CS6,'Converter - CPA to COICOP'!$B$5:$G$255,4,FALSE)</f>
        <v>#N/A</v>
      </c>
      <c r="CT21">
        <f>+VLOOKUP(CT6,'Converter - CPA to COICOP'!$B$5:$G$255,4,FALSE)</f>
        <v>10.8</v>
      </c>
      <c r="CU21" t="e">
        <f>+VLOOKUP(CU6,'Converter - CPA to COICOP'!$B$5:$G$255,4,FALSE)</f>
        <v>#N/A</v>
      </c>
      <c r="CV21" t="e">
        <f>+VLOOKUP(CV6,'Converter - CPA to COICOP'!$B$5:$G$255,4,FALSE)</f>
        <v>#N/A</v>
      </c>
      <c r="CW21" t="e">
        <f>+VLOOKUP(CW6,'Converter - CPA to COICOP'!$B$5:$G$255,4,FALSE)</f>
        <v>#N/A</v>
      </c>
      <c r="CX21" t="str">
        <f>+VLOOKUP(CX6,'Converter - CPA to COICOP'!$B$5:$G$255,4,FALSE)</f>
        <v>10.2-3</v>
      </c>
      <c r="CY21" t="e">
        <f>+VLOOKUP(CY6,'Converter - CPA to COICOP'!$B$5:$G$255,4,FALSE)</f>
        <v>#N/A</v>
      </c>
      <c r="CZ21" t="e">
        <f>+VLOOKUP(CZ6,'Converter - CPA to COICOP'!$B$5:$G$255,4,FALSE)</f>
        <v>#N/A</v>
      </c>
      <c r="DA21" t="e">
        <f>+VLOOKUP(DA6,'Converter - CPA to COICOP'!$B$5:$G$255,4,FALSE)</f>
        <v>#N/A</v>
      </c>
      <c r="DB21" t="e">
        <f>+VLOOKUP(DB6,'Converter - CPA to COICOP'!$B$5:$G$255,4,FALSE)</f>
        <v>#N/A</v>
      </c>
      <c r="DC21" t="e">
        <f>+VLOOKUP(DC6,'Converter - CPA to COICOP'!$B$5:$G$255,4,FALSE)</f>
        <v>#N/A</v>
      </c>
      <c r="DD21" t="e">
        <f>+VLOOKUP(DD6,'Converter - CPA to COICOP'!$B$5:$G$255,4,FALSE)</f>
        <v>#N/A</v>
      </c>
      <c r="DE21" t="str">
        <f>+VLOOKUP(DE6,'Converter - CPA to COICOP'!$B$5:$G$255,4,FALSE)</f>
        <v>11.01-6</v>
      </c>
      <c r="DF21" t="e">
        <f>+VLOOKUP(DF6,'Converter - CPA to COICOP'!$B$5:$G$255,4,FALSE)</f>
        <v>#N/A</v>
      </c>
      <c r="DG21" t="str">
        <f>+VLOOKUP(DG6,'Converter - CPA to COICOP'!$B$5:$G$255,4,FALSE)</f>
        <v>11.01-6</v>
      </c>
      <c r="DH21" t="e">
        <f>+VLOOKUP(DH6,'Converter - CPA to COICOP'!$B$5:$G$255,4,FALSE)</f>
        <v>#N/A</v>
      </c>
      <c r="DI21" t="e">
        <f>+VLOOKUP(DI6,'Converter - CPA to COICOP'!$B$5:$G$255,4,FALSE)</f>
        <v>#N/A</v>
      </c>
      <c r="DJ21" t="str">
        <f>+VLOOKUP(DJ6,'Converter - CPA to COICOP'!$B$5:$G$255,4,FALSE)</f>
        <v>11.01-6</v>
      </c>
      <c r="DK21" t="e">
        <f>+VLOOKUP(DK6,'Converter - CPA to COICOP'!$B$5:$G$255,4,FALSE)</f>
        <v>#N/A</v>
      </c>
      <c r="DL21" t="e">
        <f>+VLOOKUP(DL6,'Converter - CPA to COICOP'!$B$5:$G$255,4,FALSE)</f>
        <v>#N/A</v>
      </c>
      <c r="DM21" t="e">
        <f>+VLOOKUP(DM6,'Converter - CPA to COICOP'!$B$5:$G$255,4,FALSE)</f>
        <v>#N/A</v>
      </c>
      <c r="DN21" t="e">
        <f>+VLOOKUP(DN6,'Converter - CPA to COICOP'!$B$5:$G$255,4,FALSE)</f>
        <v>#N/A</v>
      </c>
      <c r="DO21" t="e">
        <f>+VLOOKUP(DO6,'Converter - CPA to COICOP'!$B$5:$G$255,4,FALSE)</f>
        <v>#N/A</v>
      </c>
      <c r="DP21" t="e">
        <f>+VLOOKUP(DP6,'Converter - CPA to COICOP'!$B$5:$G$255,4,FALSE)</f>
        <v>#N/A</v>
      </c>
      <c r="DQ21" t="e">
        <f>+VLOOKUP(DQ6,'Converter - CPA to COICOP'!$B$5:$G$255,4,FALSE)</f>
        <v>#N/A</v>
      </c>
      <c r="DR21" t="e">
        <f>+VLOOKUP(DR6,'Converter - CPA to COICOP'!$B$5:$G$255,4,FALSE)</f>
        <v>#N/A</v>
      </c>
      <c r="DS21" t="e">
        <f>+VLOOKUP(DS6,'Converter - CPA to COICOP'!$B$5:$G$255,4,FALSE)</f>
        <v>#N/A</v>
      </c>
      <c r="DT21" t="e">
        <f>+VLOOKUP(DT6,'Converter - CPA to COICOP'!$B$5:$G$255,4,FALSE)</f>
        <v>#N/A</v>
      </c>
      <c r="DU21">
        <f>+VLOOKUP(DU6,'Converter - CPA to COICOP'!$B$5:$G$255,4,FALSE)</f>
        <v>13</v>
      </c>
      <c r="DV21" t="e">
        <f>+VLOOKUP(DV6,'Converter - CPA to COICOP'!$B$5:$G$255,4,FALSE)</f>
        <v>#N/A</v>
      </c>
      <c r="DW21">
        <f>+VLOOKUP(DW6,'Converter - CPA to COICOP'!$B$5:$G$255,4,FALSE)</f>
        <v>13</v>
      </c>
      <c r="DX21" t="e">
        <f>+VLOOKUP(DX6,'Converter - CPA to COICOP'!$B$5:$G$255,4,FALSE)</f>
        <v>#N/A</v>
      </c>
      <c r="DY21" t="e">
        <f>+VLOOKUP(DY6,'Converter - CPA to COICOP'!$B$5:$G$255,4,FALSE)</f>
        <v>#N/A</v>
      </c>
      <c r="DZ21" t="e">
        <f>+VLOOKUP(DZ6,'Converter - CPA to COICOP'!$B$5:$G$255,4,FALSE)</f>
        <v>#N/A</v>
      </c>
      <c r="EA21">
        <f>+VLOOKUP(EA6,'Converter - CPA to COICOP'!$B$5:$G$255,4,FALSE)</f>
        <v>13</v>
      </c>
      <c r="EB21" t="e">
        <f>+VLOOKUP(EB6,'Converter - CPA to COICOP'!$B$5:$G$255,4,FALSE)</f>
        <v>#N/A</v>
      </c>
      <c r="EC21">
        <f>+VLOOKUP(EC6,'Converter - CPA to COICOP'!$B$5:$G$255,4,FALSE)</f>
        <v>77</v>
      </c>
      <c r="ED21" t="e">
        <f>+VLOOKUP(ED6,'Converter - CPA to COICOP'!$B$5:$G$255,4,FALSE)</f>
        <v>#N/A</v>
      </c>
      <c r="EE21" t="e">
        <f>+VLOOKUP(EE6,'Converter - CPA to COICOP'!$B$5:$G$255,4,FALSE)</f>
        <v>#N/A</v>
      </c>
      <c r="EF21">
        <f>+VLOOKUP(EF6,'Converter - CPA to COICOP'!$B$5:$G$255,4,FALSE)</f>
        <v>15</v>
      </c>
      <c r="EG21" t="e">
        <f>+VLOOKUP(EG6,'Converter - CPA to COICOP'!$B$5:$G$255,4,FALSE)</f>
        <v>#N/A</v>
      </c>
      <c r="EH21" t="e">
        <f>+VLOOKUP(EH6,'Converter - CPA to COICOP'!$B$5:$G$255,4,FALSE)</f>
        <v>#N/A</v>
      </c>
      <c r="EI21" t="e">
        <f>+VLOOKUP(EI6,'Converter - CPA to COICOP'!$B$5:$G$255,4,FALSE)</f>
        <v>#N/A</v>
      </c>
      <c r="EJ21">
        <f>+VLOOKUP(EJ6,'Converter - CPA to COICOP'!$B$5:$G$255,4,FALSE)</f>
        <v>95</v>
      </c>
      <c r="EK21" t="e">
        <f>+VLOOKUP(EK6,'Converter - CPA to COICOP'!$B$5:$G$255,4,FALSE)</f>
        <v>#N/A</v>
      </c>
      <c r="EL21" t="e">
        <f>+VLOOKUP(EL6,'Converter - CPA to COICOP'!$B$5:$G$255,4,FALSE)</f>
        <v>#N/A</v>
      </c>
      <c r="EM21" t="e">
        <f>+VLOOKUP(EM6,'Converter - CPA to COICOP'!$B$5:$G$255,4,FALSE)</f>
        <v>#N/A</v>
      </c>
      <c r="EN21" t="str">
        <f>+VLOOKUP(EN6,'Converter - CPA to COICOP'!$B$5:$G$255,4,FALSE)</f>
        <v>68.1-2</v>
      </c>
      <c r="EO21" t="e">
        <f>+VLOOKUP(EO6,'Converter - CPA to COICOP'!$B$5:$G$255,4,FALSE)</f>
        <v>#N/A</v>
      </c>
      <c r="EP21" t="str">
        <f>+VLOOKUP(EP6,'Converter - CPA to COICOP'!$B$5:$G$255,4,FALSE)</f>
        <v>68.1-2</v>
      </c>
      <c r="EQ21" t="e">
        <f>+VLOOKUP(EQ6,'Converter - CPA to COICOP'!$B$5:$G$255,4,FALSE)</f>
        <v>#N/A</v>
      </c>
      <c r="ER21" t="e">
        <f>+VLOOKUP(ER6,'Converter - CPA to COICOP'!$B$5:$G$255,4,FALSE)</f>
        <v>#N/A</v>
      </c>
      <c r="ES21" t="str">
        <f>+VLOOKUP(ES6,'Converter - CPA to COICOP'!$B$5:$G$255,4,FALSE)</f>
        <v>68.2IMP</v>
      </c>
      <c r="ET21" t="e">
        <f>+VLOOKUP(ET6,'Converter - CPA to COICOP'!$B$5:$G$255,4,FALSE)</f>
        <v>#N/A</v>
      </c>
      <c r="EU21" t="str">
        <f>+VLOOKUP(EU6,'Converter - CPA to COICOP'!$B$5:$G$255,4,FALSE)</f>
        <v>68.1-2</v>
      </c>
      <c r="EV21" t="e">
        <f>+VLOOKUP(EV6,'Converter - CPA to COICOP'!$B$5:$G$255,4,FALSE)</f>
        <v>#N/A</v>
      </c>
      <c r="EW21" t="e">
        <f>+VLOOKUP(EW6,'Converter - CPA to COICOP'!$B$5:$G$255,4,FALSE)</f>
        <v>#N/A</v>
      </c>
      <c r="EX21" t="e">
        <f>+VLOOKUP(EX6,'Converter - CPA to COICOP'!$B$5:$G$255,4,FALSE)</f>
        <v>#N/A</v>
      </c>
      <c r="EY21">
        <f>+VLOOKUP(EY6,'Converter - CPA to COICOP'!$B$5:$G$255,4,FALSE)</f>
        <v>16</v>
      </c>
      <c r="EZ21" t="e">
        <f>+VLOOKUP(EZ6,'Converter - CPA to COICOP'!$B$5:$G$255,4,FALSE)</f>
        <v>#N/A</v>
      </c>
      <c r="FA21">
        <f>+VLOOKUP(FA6,'Converter - CPA to COICOP'!$B$5:$G$255,4,FALSE)</f>
        <v>43</v>
      </c>
      <c r="FB21" t="e">
        <f>+VLOOKUP(FB6,'Converter - CPA to COICOP'!$B$5:$G$255,4,FALSE)</f>
        <v>#N/A</v>
      </c>
      <c r="FC21" t="e">
        <f>+VLOOKUP(FC6,'Converter - CPA to COICOP'!$B$5:$G$255,4,FALSE)</f>
        <v>#N/A</v>
      </c>
      <c r="FD21">
        <f>+VLOOKUP(FD6,'Converter - CPA to COICOP'!$B$5:$G$255,4,FALSE)</f>
        <v>36</v>
      </c>
      <c r="FE21" t="e">
        <f>+VLOOKUP(FE6,'Converter - CPA to COICOP'!$B$5:$G$255,4,FALSE)</f>
        <v>#N/A</v>
      </c>
      <c r="FF21">
        <f>+VLOOKUP(FF6,'Converter - CPA to COICOP'!$B$5:$G$255,4,FALSE)</f>
        <v>38</v>
      </c>
      <c r="FG21" t="e">
        <f>+VLOOKUP(FG6,'Converter - CPA to COICOP'!$B$5:$G$255,4,FALSE)</f>
        <v>#N/A</v>
      </c>
      <c r="FH21">
        <f>+VLOOKUP(FH6,'Converter - CPA to COICOP'!$B$5:$G$255,4,FALSE)</f>
        <v>37</v>
      </c>
      <c r="FI21" t="e">
        <f>+VLOOKUP(FI6,'Converter - CPA to COICOP'!$B$5:$G$255,4,FALSE)</f>
        <v>#N/A</v>
      </c>
      <c r="FJ21">
        <f>+VLOOKUP(FJ6,'Converter - CPA to COICOP'!$B$5:$G$255,4,FALSE)</f>
        <v>38</v>
      </c>
      <c r="FK21" t="e">
        <f>+VLOOKUP(FK6,'Converter - CPA to COICOP'!$B$5:$G$255,4,FALSE)</f>
        <v>#N/A</v>
      </c>
      <c r="FL21" t="e">
        <f>+VLOOKUP(FL6,'Converter - CPA to COICOP'!$B$5:$G$255,4,FALSE)</f>
        <v>#N/A</v>
      </c>
      <c r="FM21">
        <f>+VLOOKUP(FM6,'Converter - CPA to COICOP'!$B$5:$G$255,4,FALSE)</f>
        <v>35.1</v>
      </c>
      <c r="FN21" t="e">
        <f>+VLOOKUP(FN6,'Converter - CPA to COICOP'!$B$5:$G$255,4,FALSE)</f>
        <v>#N/A</v>
      </c>
      <c r="FO21">
        <f>+VLOOKUP(FO6,'Converter - CPA to COICOP'!$B$5:$G$255,4,FALSE)</f>
        <v>19</v>
      </c>
      <c r="FP21" t="e">
        <f>+VLOOKUP(FP6,'Converter - CPA to COICOP'!$B$5:$G$255,4,FALSE)</f>
        <v>#N/A</v>
      </c>
      <c r="FQ21" t="e">
        <f>+VLOOKUP(FQ6,'Converter - CPA to COICOP'!$B$5:$G$255,4,FALSE)</f>
        <v>#N/A</v>
      </c>
      <c r="FR21">
        <f>+VLOOKUP(FR6,'Converter - CPA to COICOP'!$B$5:$G$255,4,FALSE)</f>
        <v>19</v>
      </c>
      <c r="FS21" t="e">
        <f>+VLOOKUP(FS6,'Converter - CPA to COICOP'!$B$5:$G$255,4,FALSE)</f>
        <v>#N/A</v>
      </c>
      <c r="FT21">
        <f>+VLOOKUP(FT6,'Converter - CPA to COICOP'!$B$5:$G$255,4,FALSE)</f>
        <v>2</v>
      </c>
      <c r="FU21" t="e">
        <f>+VLOOKUP(FU6,'Converter - CPA to COICOP'!$B$5:$G$255,4,FALSE)</f>
        <v>#N/A</v>
      </c>
      <c r="FV21" t="str">
        <f>+VLOOKUP(FV6,'Converter - CPA to COICOP'!$B$5:$G$255,4,FALSE)</f>
        <v>35.2-3</v>
      </c>
      <c r="FW21" t="e">
        <f>+VLOOKUP(FW6,'Converter - CPA to COICOP'!$B$5:$G$255,4,FALSE)</f>
        <v>#N/A</v>
      </c>
      <c r="FX21" t="e">
        <f>+VLOOKUP(FX6,'Converter - CPA to COICOP'!$B$5:$G$255,4,FALSE)</f>
        <v>#N/A</v>
      </c>
      <c r="FY21" t="e">
        <f>+VLOOKUP(FY6,'Converter - CPA to COICOP'!$B$5:$G$255,4,FALSE)</f>
        <v>#N/A</v>
      </c>
      <c r="FZ21">
        <f>+VLOOKUP(FZ6,'Converter - CPA to COICOP'!$B$5:$G$255,4,FALSE)</f>
        <v>13</v>
      </c>
      <c r="GA21" t="e">
        <f>+VLOOKUP(GA6,'Converter - CPA to COICOP'!$B$5:$G$255,4,FALSE)</f>
        <v>#N/A</v>
      </c>
      <c r="GB21">
        <f>+VLOOKUP(GB6,'Converter - CPA to COICOP'!$B$5:$G$255,4,FALSE)</f>
        <v>13</v>
      </c>
      <c r="GC21" t="e">
        <f>+VLOOKUP(GC6,'Converter - CPA to COICOP'!$B$5:$G$255,4,FALSE)</f>
        <v>#N/A</v>
      </c>
      <c r="GD21">
        <f>+VLOOKUP(GD6,'Converter - CPA to COICOP'!$B$5:$G$255,4,FALSE)</f>
        <v>95</v>
      </c>
      <c r="GE21" t="e">
        <f>+VLOOKUP(GE6,'Converter - CPA to COICOP'!$B$5:$G$255,4,FALSE)</f>
        <v>#N/A</v>
      </c>
      <c r="GF21" t="e">
        <f>+VLOOKUP(GF6,'Converter - CPA to COICOP'!$B$5:$G$255,4,FALSE)</f>
        <v>#N/A</v>
      </c>
      <c r="GG21" t="e">
        <f>+VLOOKUP(GG6,'Converter - CPA to COICOP'!$B$5:$G$255,4,FALSE)</f>
        <v>#N/A</v>
      </c>
      <c r="GH21" t="e">
        <f>+VLOOKUP(GH6,'Converter - CPA to COICOP'!$B$5:$G$255,4,FALSE)</f>
        <v>#N/A</v>
      </c>
      <c r="GI21" t="e">
        <f>+VLOOKUP(GI6,'Converter - CPA to COICOP'!$B$5:$G$255,4,FALSE)</f>
        <v>#N/A</v>
      </c>
      <c r="GJ21">
        <f>+VLOOKUP(GJ6,'Converter - CPA to COICOP'!$B$5:$G$255,4,FALSE)</f>
        <v>27</v>
      </c>
      <c r="GK21" t="e">
        <f>+VLOOKUP(GK6,'Converter - CPA to COICOP'!$B$5:$G$255,4,FALSE)</f>
        <v>#N/A</v>
      </c>
      <c r="GL21" t="e">
        <f>+VLOOKUP(GL6,'Converter - CPA to COICOP'!$B$5:$G$255,4,FALSE)</f>
        <v>#N/A</v>
      </c>
      <c r="GM21" t="e">
        <f>+VLOOKUP(GM6,'Converter - CPA to COICOP'!$B$5:$G$255,4,FALSE)</f>
        <v>#N/A</v>
      </c>
      <c r="GN21" t="e">
        <f>+VLOOKUP(GN6,'Converter - CPA to COICOP'!$B$5:$G$255,4,FALSE)</f>
        <v>#N/A</v>
      </c>
      <c r="GO21" t="e">
        <f>+VLOOKUP(GO6,'Converter - CPA to COICOP'!$B$5:$G$255,4,FALSE)</f>
        <v>#N/A</v>
      </c>
      <c r="GP21" t="e">
        <f>+VLOOKUP(GP6,'Converter - CPA to COICOP'!$B$5:$G$255,4,FALSE)</f>
        <v>#N/A</v>
      </c>
      <c r="GQ21" t="e">
        <f>+VLOOKUP(GQ6,'Converter - CPA to COICOP'!$B$5:$G$255,4,FALSE)</f>
        <v>#N/A</v>
      </c>
      <c r="GR21">
        <f>+VLOOKUP(GR6,'Converter - CPA to COICOP'!$B$5:$G$255,4,FALSE)</f>
        <v>27</v>
      </c>
      <c r="GS21" t="e">
        <f>+VLOOKUP(GS6,'Converter - CPA to COICOP'!$B$5:$G$255,4,FALSE)</f>
        <v>#N/A</v>
      </c>
      <c r="GT21">
        <f>+VLOOKUP(GT6,'Converter - CPA to COICOP'!$B$5:$G$255,4,FALSE)</f>
        <v>95</v>
      </c>
      <c r="GU21" t="e">
        <f>+VLOOKUP(GU6,'Converter - CPA to COICOP'!$B$5:$G$255,4,FALSE)</f>
        <v>#N/A</v>
      </c>
      <c r="GV21" t="e">
        <f>+VLOOKUP(GV6,'Converter - CPA to COICOP'!$B$5:$G$255,4,FALSE)</f>
        <v>#N/A</v>
      </c>
      <c r="GW21" t="e">
        <f>+VLOOKUP(GW6,'Converter - CPA to COICOP'!$B$5:$G$255,4,FALSE)</f>
        <v>#N/A</v>
      </c>
      <c r="GX21" t="e">
        <f>+VLOOKUP(GX6,'Converter - CPA to COICOP'!$B$5:$G$255,4,FALSE)</f>
        <v>#N/A</v>
      </c>
      <c r="GY21" t="e">
        <f>+VLOOKUP(GY6,'Converter - CPA to COICOP'!$B$5:$G$255,4,FALSE)</f>
        <v>#N/A</v>
      </c>
      <c r="GZ21" t="e">
        <f>+VLOOKUP(GZ6,'Converter - CPA to COICOP'!$B$5:$G$255,4,FALSE)</f>
        <v>#N/A</v>
      </c>
      <c r="HA21" t="e">
        <f>+VLOOKUP(HA6,'Converter - CPA to COICOP'!$B$5:$G$255,4,FALSE)</f>
        <v>#N/A</v>
      </c>
      <c r="HB21" t="e">
        <f>+VLOOKUP(HB6,'Converter - CPA to COICOP'!$B$5:$G$255,4,FALSE)</f>
        <v>#N/A</v>
      </c>
      <c r="HC21">
        <f>+VLOOKUP(HC6,'Converter - CPA to COICOP'!$B$5:$G$255,4,FALSE)</f>
        <v>28</v>
      </c>
      <c r="HD21" t="e">
        <f>+VLOOKUP(HD6,'Converter - CPA to COICOP'!$B$5:$G$255,4,FALSE)</f>
        <v>#N/A</v>
      </c>
      <c r="HE21">
        <f>+VLOOKUP(HE6,'Converter - CPA to COICOP'!$B$5:$G$255,4,FALSE)</f>
        <v>22</v>
      </c>
      <c r="HF21" t="e">
        <f>+VLOOKUP(HF6,'Converter - CPA to COICOP'!$B$5:$G$255,4,FALSE)</f>
        <v>#N/A</v>
      </c>
      <c r="HG21" t="e">
        <f>+VLOOKUP(HG6,'Converter - CPA to COICOP'!$B$5:$G$255,4,FALSE)</f>
        <v>#N/A</v>
      </c>
      <c r="HH21">
        <f>+VLOOKUP(HH6,'Converter - CPA to COICOP'!$B$5:$G$255,4,FALSE)</f>
        <v>13</v>
      </c>
      <c r="HI21" t="e">
        <f>+VLOOKUP(HI6,'Converter - CPA to COICOP'!$B$5:$G$255,4,FALSE)</f>
        <v>#N/A</v>
      </c>
      <c r="HJ21" t="e">
        <f>+VLOOKUP(HJ6,'Converter - CPA to COICOP'!$B$5:$G$255,4,FALSE)</f>
        <v>#N/A</v>
      </c>
      <c r="HK21">
        <f>+VLOOKUP(HK6,'Converter - CPA to COICOP'!$B$5:$G$255,4,FALSE)</f>
        <v>77</v>
      </c>
      <c r="HL21" t="e">
        <f>+VLOOKUP(HL6,'Converter - CPA to COICOP'!$B$5:$G$255,4,FALSE)</f>
        <v>#N/A</v>
      </c>
      <c r="HM21" t="e">
        <f>+VLOOKUP(HM6,'Converter - CPA to COICOP'!$B$5:$G$255,4,FALSE)</f>
        <v>#N/A</v>
      </c>
      <c r="HN21" t="e">
        <f>+VLOOKUP(HN6,'Converter - CPA to COICOP'!$B$5:$G$255,4,FALSE)</f>
        <v>#N/A</v>
      </c>
      <c r="HO21" t="e">
        <f>+VLOOKUP(HO6,'Converter - CPA to COICOP'!$B$5:$G$255,4,FALSE)</f>
        <v>#N/A</v>
      </c>
      <c r="HP21">
        <f>+VLOOKUP(HP6,'Converter - CPA to COICOP'!$B$5:$G$255,4,FALSE)</f>
        <v>21</v>
      </c>
      <c r="HQ21" t="e">
        <f>+VLOOKUP(HQ6,'Converter - CPA to COICOP'!$B$5:$G$255,4,FALSE)</f>
        <v>#N/A</v>
      </c>
      <c r="HR21">
        <f>+VLOOKUP(HR6,'Converter - CPA to COICOP'!$B$5:$G$255,4,FALSE)</f>
        <v>22</v>
      </c>
      <c r="HS21" t="e">
        <f>+VLOOKUP(HS6,'Converter - CPA to COICOP'!$B$5:$G$255,4,FALSE)</f>
        <v>#N/A</v>
      </c>
      <c r="HT21">
        <f>+VLOOKUP(HT6,'Converter - CPA to COICOP'!$B$5:$G$255,4,FALSE)</f>
        <v>26</v>
      </c>
      <c r="HU21" t="e">
        <f>+VLOOKUP(HU6,'Converter - CPA to COICOP'!$B$5:$G$255,4,FALSE)</f>
        <v>#N/A</v>
      </c>
      <c r="HV21" t="e">
        <f>+VLOOKUP(HV6,'Converter - CPA to COICOP'!$B$5:$G$255,4,FALSE)</f>
        <v>#N/A</v>
      </c>
      <c r="HW21">
        <f>+VLOOKUP(HW6,'Converter - CPA to COICOP'!$B$5:$G$255,4,FALSE)</f>
        <v>86</v>
      </c>
      <c r="HX21" t="e">
        <f>+VLOOKUP(HX6,'Converter - CPA to COICOP'!$B$5:$G$255,4,FALSE)</f>
        <v>#N/A</v>
      </c>
      <c r="HY21">
        <f>+VLOOKUP(HY6,'Converter - CPA to COICOP'!$B$5:$G$255,4,FALSE)</f>
        <v>86</v>
      </c>
      <c r="HZ21" t="e">
        <f>+VLOOKUP(HZ6,'Converter - CPA to COICOP'!$B$5:$G$255,4,FALSE)</f>
        <v>#N/A</v>
      </c>
      <c r="IA21">
        <f>+VLOOKUP(IA6,'Converter - CPA to COICOP'!$B$5:$G$255,4,FALSE)</f>
        <v>86</v>
      </c>
      <c r="IB21" t="e">
        <f>+VLOOKUP(IB6,'Converter - CPA to COICOP'!$B$5:$G$255,4,FALSE)</f>
        <v>#N/A</v>
      </c>
      <c r="IC21" t="e">
        <f>+VLOOKUP(IC6,'Converter - CPA to COICOP'!$B$5:$G$255,4,FALSE)</f>
        <v>#N/A</v>
      </c>
      <c r="ID21" t="e">
        <f>+VLOOKUP(ID6,'Converter - CPA to COICOP'!$B$5:$G$255,4,FALSE)</f>
        <v>#N/A</v>
      </c>
      <c r="IE21" t="e">
        <f>+VLOOKUP(IE6,'Converter - CPA to COICOP'!$B$5:$G$255,4,FALSE)</f>
        <v>#N/A</v>
      </c>
      <c r="IF21" t="e">
        <f>+VLOOKUP(IF6,'Converter - CPA to COICOP'!$B$5:$G$255,4,FALSE)</f>
        <v>#N/A</v>
      </c>
      <c r="IG21" t="e">
        <f>+VLOOKUP(IG6,'Converter - CPA to COICOP'!$B$5:$G$255,4,FALSE)</f>
        <v>#N/A</v>
      </c>
      <c r="IH21">
        <f>+VLOOKUP(IH6,'Converter - CPA to COICOP'!$B$5:$G$255,4,FALSE)</f>
        <v>29</v>
      </c>
      <c r="II21" t="e">
        <f>+VLOOKUP(II6,'Converter - CPA to COICOP'!$B$5:$G$255,4,FALSE)</f>
        <v>#N/A</v>
      </c>
      <c r="IJ21" t="e">
        <f>+VLOOKUP(IJ6,'Converter - CPA to COICOP'!$B$5:$G$255,4,FALSE)</f>
        <v>#N/A</v>
      </c>
      <c r="IK21" t="str">
        <f>+VLOOKUP(IK6,'Converter - CPA to COICOP'!$B$5:$G$255,4,FALSE)</f>
        <v>30OTHER</v>
      </c>
      <c r="IL21" t="e">
        <f>+VLOOKUP(IL6,'Converter - CPA to COICOP'!$B$5:$G$255,4,FALSE)</f>
        <v>#N/A</v>
      </c>
      <c r="IM21" t="str">
        <f>+VLOOKUP(IM6,'Converter - CPA to COICOP'!$B$5:$G$255,4,FALSE)</f>
        <v>30OTHER</v>
      </c>
      <c r="IN21" t="e">
        <f>+VLOOKUP(IN6,'Converter - CPA to COICOP'!$B$5:$G$255,4,FALSE)</f>
        <v>#N/A</v>
      </c>
      <c r="IO21" t="e">
        <f>+VLOOKUP(IO6,'Converter - CPA to COICOP'!$B$5:$G$255,4,FALSE)</f>
        <v>#N/A</v>
      </c>
      <c r="IP21" t="e">
        <f>+VLOOKUP(IP6,'Converter - CPA to COICOP'!$B$5:$G$255,4,FALSE)</f>
        <v>#N/A</v>
      </c>
      <c r="IQ21" t="e">
        <f>+VLOOKUP(IQ6,'Converter - CPA to COICOP'!$B$5:$G$255,4,FALSE)</f>
        <v>#N/A</v>
      </c>
      <c r="IR21">
        <f>+VLOOKUP(IR6,'Converter - CPA to COICOP'!$B$5:$G$255,4,FALSE)</f>
        <v>20.3</v>
      </c>
      <c r="IS21" t="e">
        <f>+VLOOKUP(IS6,'Converter - CPA to COICOP'!$B$5:$G$255,4,FALSE)</f>
        <v>#N/A</v>
      </c>
      <c r="IT21">
        <f>+VLOOKUP(IT6,'Converter - CPA to COICOP'!$B$5:$G$255,4,FALSE)</f>
        <v>19</v>
      </c>
      <c r="IU21" t="e">
        <f>+VLOOKUP(IU6,'Converter - CPA to COICOP'!$B$5:$G$255,4,FALSE)</f>
        <v>#N/A</v>
      </c>
      <c r="IV21">
        <f>+VLOOKUP(IV6,'Converter - CPA to COICOP'!$B$5:$G$255,4,FALSE)</f>
        <v>45</v>
      </c>
      <c r="IW21" t="e">
        <f>+VLOOKUP(IW6,'Converter - CPA to COICOP'!$B$5:$G$255,4,FALSE)</f>
        <v>#N/A</v>
      </c>
      <c r="IX21">
        <f>+VLOOKUP(IX6,'Converter - CPA to COICOP'!$B$5:$G$255,4,FALSE)</f>
        <v>52</v>
      </c>
      <c r="IY21" t="e">
        <f>+VLOOKUP(IY6,'Converter - CPA to COICOP'!$B$5:$G$255,4,FALSE)</f>
        <v>#N/A</v>
      </c>
      <c r="IZ21" t="e">
        <f>+VLOOKUP(IZ6,'Converter - CPA to COICOP'!$B$5:$G$255,4,FALSE)</f>
        <v>#N/A</v>
      </c>
      <c r="JA21" t="str">
        <f>+VLOOKUP(JA6,'Converter - CPA to COICOP'!$B$5:$G$255,4,FALSE)</f>
        <v>49.1-2</v>
      </c>
      <c r="JB21" t="e">
        <f>+VLOOKUP(JB6,'Converter - CPA to COICOP'!$B$5:$G$255,4,FALSE)</f>
        <v>#N/A</v>
      </c>
      <c r="JC21" t="str">
        <f>+VLOOKUP(JC6,'Converter - CPA to COICOP'!$B$5:$G$255,4,FALSE)</f>
        <v>49.3-5</v>
      </c>
      <c r="JD21" t="e">
        <f>+VLOOKUP(JD6,'Converter - CPA to COICOP'!$B$5:$G$255,4,FALSE)</f>
        <v>#N/A</v>
      </c>
      <c r="JE21">
        <f>+VLOOKUP(JE6,'Converter - CPA to COICOP'!$B$5:$G$255,4,FALSE)</f>
        <v>51</v>
      </c>
      <c r="JF21" t="e">
        <f>+VLOOKUP(JF6,'Converter - CPA to COICOP'!$B$5:$G$255,4,FALSE)</f>
        <v>#N/A</v>
      </c>
      <c r="JG21">
        <f>+VLOOKUP(JG6,'Converter - CPA to COICOP'!$B$5:$G$255,4,FALSE)</f>
        <v>50</v>
      </c>
      <c r="JH21" t="e">
        <f>+VLOOKUP(JH6,'Converter - CPA to COICOP'!$B$5:$G$255,4,FALSE)</f>
        <v>#N/A</v>
      </c>
      <c r="JI21" t="e">
        <f>+VLOOKUP(JI6,'Converter - CPA to COICOP'!$B$5:$G$255,4,FALSE)</f>
        <v>#N/A</v>
      </c>
      <c r="JJ21" t="e">
        <f>+VLOOKUP(JJ6,'Converter - CPA to COICOP'!$B$5:$G$255,4,FALSE)</f>
        <v>#N/A</v>
      </c>
      <c r="JK21" t="str">
        <f>+VLOOKUP(JK6,'Converter - CPA to COICOP'!$B$5:$G$255,4,FALSE)</f>
        <v>49.3-5</v>
      </c>
      <c r="JL21" t="e">
        <f>+VLOOKUP(JL6,'Converter - CPA to COICOP'!$B$5:$G$255,4,FALSE)</f>
        <v>#N/A</v>
      </c>
      <c r="JM21" t="e">
        <f>+VLOOKUP(JM6,'Converter - CPA to COICOP'!$B$5:$G$255,4,FALSE)</f>
        <v>#N/A</v>
      </c>
      <c r="JN21" t="e">
        <f>+VLOOKUP(JN6,'Converter - CPA to COICOP'!$B$5:$G$255,4,FALSE)</f>
        <v>#N/A</v>
      </c>
      <c r="JO21" t="e">
        <f>+VLOOKUP(JO6,'Converter - CPA to COICOP'!$B$5:$G$255,4,FALSE)</f>
        <v>#N/A</v>
      </c>
      <c r="JP21" t="e">
        <f>+VLOOKUP(JP6,'Converter - CPA to COICOP'!$B$5:$G$255,4,FALSE)</f>
        <v>#N/A</v>
      </c>
      <c r="JQ21" t="e">
        <f>+VLOOKUP(JQ6,'Converter - CPA to COICOP'!$B$5:$G$255,4,FALSE)</f>
        <v>#N/A</v>
      </c>
      <c r="JR21" t="e">
        <f>+VLOOKUP(JR6,'Converter - CPA to COICOP'!$B$5:$G$255,4,FALSE)</f>
        <v>#N/A</v>
      </c>
      <c r="JS21" t="e">
        <f>+VLOOKUP(JS6,'Converter - CPA to COICOP'!$B$5:$G$255,4,FALSE)</f>
        <v>#N/A</v>
      </c>
      <c r="JT21" t="e">
        <f>+VLOOKUP(JT6,'Converter - CPA to COICOP'!$B$5:$G$255,4,FALSE)</f>
        <v>#N/A</v>
      </c>
      <c r="JU21" t="e">
        <f>+VLOOKUP(JU6,'Converter - CPA to COICOP'!$B$5:$G$255,4,FALSE)</f>
        <v>#N/A</v>
      </c>
      <c r="JV21" t="e">
        <f>+VLOOKUP(JV6,'Converter - CPA to COICOP'!$B$5:$G$255,4,FALSE)</f>
        <v>#N/A</v>
      </c>
      <c r="JW21" t="e">
        <f>+VLOOKUP(JW6,'Converter - CPA to COICOP'!$B$5:$G$255,4,FALSE)</f>
        <v>#N/A</v>
      </c>
      <c r="JX21" t="e">
        <f>+VLOOKUP(JX6,'Converter - CPA to COICOP'!$B$5:$G$255,4,FALSE)</f>
        <v>#N/A</v>
      </c>
      <c r="JY21">
        <f>+VLOOKUP(JY6,'Converter - CPA to COICOP'!$B$5:$G$255,4,FALSE)</f>
        <v>26</v>
      </c>
      <c r="JZ21" t="e">
        <f>+VLOOKUP(JZ6,'Converter - CPA to COICOP'!$B$5:$G$255,4,FALSE)</f>
        <v>#N/A</v>
      </c>
      <c r="KA21" t="e">
        <f>+VLOOKUP(KA6,'Converter - CPA to COICOP'!$B$5:$G$255,4,FALSE)</f>
        <v>#N/A</v>
      </c>
      <c r="KB21">
        <f>+VLOOKUP(KB6,'Converter - CPA to COICOP'!$B$5:$G$255,4,FALSE)</f>
        <v>26</v>
      </c>
      <c r="KC21" t="e">
        <f>+VLOOKUP(KC6,'Converter - CPA to COICOP'!$B$5:$G$255,4,FALSE)</f>
        <v>#N/A</v>
      </c>
      <c r="KD21" t="e">
        <f>+VLOOKUP(KD6,'Converter - CPA to COICOP'!$B$5:$G$255,4,FALSE)</f>
        <v>#N/A</v>
      </c>
      <c r="KE21">
        <f>+VLOOKUP(KE6,'Converter - CPA to COICOP'!$B$5:$G$255,4,FALSE)</f>
        <v>26</v>
      </c>
      <c r="KF21" t="e">
        <f>+VLOOKUP(KF6,'Converter - CPA to COICOP'!$B$5:$G$255,4,FALSE)</f>
        <v>#N/A</v>
      </c>
      <c r="KG21">
        <f>+VLOOKUP(KG6,'Converter - CPA to COICOP'!$B$5:$G$255,4,FALSE)</f>
        <v>20.5</v>
      </c>
      <c r="KH21" t="e">
        <f>+VLOOKUP(KH6,'Converter - CPA to COICOP'!$B$5:$G$255,4,FALSE)</f>
        <v>#N/A</v>
      </c>
      <c r="KI21">
        <f>+VLOOKUP(KI6,'Converter - CPA to COICOP'!$B$5:$G$255,4,FALSE)</f>
        <v>95</v>
      </c>
      <c r="KJ21" t="e">
        <f>+VLOOKUP(KJ6,'Converter - CPA to COICOP'!$B$5:$G$255,4,FALSE)</f>
        <v>#N/A</v>
      </c>
      <c r="KK21" t="e">
        <f>+VLOOKUP(KK6,'Converter - CPA to COICOP'!$B$5:$G$255,4,FALSE)</f>
        <v>#N/A</v>
      </c>
      <c r="KL21">
        <f>+VLOOKUP(KL6,'Converter - CPA to COICOP'!$B$5:$G$255,4,FALSE)</f>
        <v>1</v>
      </c>
      <c r="KM21" t="e">
        <f>+VLOOKUP(KM6,'Converter - CPA to COICOP'!$B$5:$G$255,4,FALSE)</f>
        <v>#N/A</v>
      </c>
      <c r="KN21">
        <f>+VLOOKUP(KN6,'Converter - CPA to COICOP'!$B$5:$G$255,4,FALSE)</f>
        <v>32</v>
      </c>
      <c r="KO21" t="e">
        <f>+VLOOKUP(KO6,'Converter - CPA to COICOP'!$B$5:$G$255,4,FALSE)</f>
        <v>#N/A</v>
      </c>
      <c r="KP21" t="e">
        <f>+VLOOKUP(KP6,'Converter - CPA to COICOP'!$B$5:$G$255,4,FALSE)</f>
        <v>#N/A</v>
      </c>
      <c r="KQ21">
        <f>+VLOOKUP(KQ6,'Converter - CPA to COICOP'!$B$5:$G$255,4,FALSE)</f>
        <v>52</v>
      </c>
      <c r="KR21" t="e">
        <f>+VLOOKUP(KR6,'Converter - CPA to COICOP'!$B$5:$G$255,4,FALSE)</f>
        <v>#N/A</v>
      </c>
      <c r="KS21" t="e">
        <f>+VLOOKUP(KS6,'Converter - CPA to COICOP'!$B$5:$G$255,4,FALSE)</f>
        <v>#N/A</v>
      </c>
      <c r="KT21">
        <f>+VLOOKUP(KT6,'Converter - CPA to COICOP'!$B$5:$G$255,4,FALSE)</f>
        <v>18</v>
      </c>
      <c r="KU21" t="e">
        <f>+VLOOKUP(KU6,'Converter - CPA to COICOP'!$B$5:$G$255,4,FALSE)</f>
        <v>#N/A</v>
      </c>
      <c r="KV21">
        <f>+VLOOKUP(KV6,'Converter - CPA to COICOP'!$B$5:$G$255,4,FALSE)</f>
        <v>13</v>
      </c>
      <c r="KW21" t="e">
        <f>+VLOOKUP(KW6,'Converter - CPA to COICOP'!$B$5:$G$255,4,FALSE)</f>
        <v>#N/A</v>
      </c>
      <c r="KX21">
        <f>+VLOOKUP(KX6,'Converter - CPA to COICOP'!$B$5:$G$255,4,FALSE)</f>
        <v>1</v>
      </c>
      <c r="KY21" t="e">
        <f>+VLOOKUP(KY6,'Converter - CPA to COICOP'!$B$5:$G$255,4,FALSE)</f>
        <v>#N/A</v>
      </c>
      <c r="KZ21">
        <f>+VLOOKUP(KZ6,'Converter - CPA to COICOP'!$B$5:$G$255,4,FALSE)</f>
        <v>1</v>
      </c>
      <c r="LA21" t="e">
        <f>+VLOOKUP(LA6,'Converter - CPA to COICOP'!$B$5:$G$255,4,FALSE)</f>
        <v>#N/A</v>
      </c>
      <c r="LB21">
        <f>+VLOOKUP(LB6,'Converter - CPA to COICOP'!$B$5:$G$255,4,FALSE)</f>
        <v>75</v>
      </c>
      <c r="LC21" t="e">
        <f>+VLOOKUP(LC6,'Converter - CPA to COICOP'!$B$5:$G$255,4,FALSE)</f>
        <v>#N/A</v>
      </c>
      <c r="LD21" t="e">
        <f>+VLOOKUP(LD6,'Converter - CPA to COICOP'!$B$5:$G$255,4,FALSE)</f>
        <v>#N/A</v>
      </c>
      <c r="LE21">
        <f>+VLOOKUP(LE6,'Converter - CPA to COICOP'!$B$5:$G$255,4,FALSE)</f>
        <v>77</v>
      </c>
      <c r="LF21" t="e">
        <f>+VLOOKUP(LF6,'Converter - CPA to COICOP'!$B$5:$G$255,4,FALSE)</f>
        <v>#N/A</v>
      </c>
      <c r="LG21">
        <f>+VLOOKUP(LG6,'Converter - CPA to COICOP'!$B$5:$G$255,4,FALSE)</f>
        <v>59</v>
      </c>
      <c r="LH21" t="e">
        <f>+VLOOKUP(LH6,'Converter - CPA to COICOP'!$B$5:$G$255,4,FALSE)</f>
        <v>#N/A</v>
      </c>
      <c r="LI21" t="e">
        <f>+VLOOKUP(LI6,'Converter - CPA to COICOP'!$B$5:$G$255,4,FALSE)</f>
        <v>#N/A</v>
      </c>
      <c r="LJ21" t="e">
        <f>+VLOOKUP(LJ6,'Converter - CPA to COICOP'!$B$5:$G$255,4,FALSE)</f>
        <v>#N/A</v>
      </c>
      <c r="LK21" t="e">
        <f>+VLOOKUP(LK6,'Converter - CPA to COICOP'!$B$5:$G$255,4,FALSE)</f>
        <v>#N/A</v>
      </c>
      <c r="LL21">
        <f>+VLOOKUP(LL6,'Converter - CPA to COICOP'!$B$5:$G$255,4,FALSE)</f>
        <v>92</v>
      </c>
      <c r="LM21" t="e">
        <f>+VLOOKUP(LM6,'Converter - CPA to COICOP'!$B$5:$G$255,4,FALSE)</f>
        <v>#N/A</v>
      </c>
      <c r="LN21" t="e">
        <f>+VLOOKUP(LN6,'Converter - CPA to COICOP'!$B$5:$G$255,4,FALSE)</f>
        <v>#N/A</v>
      </c>
      <c r="LO21">
        <f>+VLOOKUP(LO6,'Converter - CPA to COICOP'!$B$5:$G$255,4,FALSE)</f>
        <v>58</v>
      </c>
      <c r="LP21" t="e">
        <f>+VLOOKUP(LP6,'Converter - CPA to COICOP'!$B$5:$G$255,4,FALSE)</f>
        <v>#N/A</v>
      </c>
      <c r="LQ21">
        <f>+VLOOKUP(LQ6,'Converter - CPA to COICOP'!$B$5:$G$255,4,FALSE)</f>
        <v>58</v>
      </c>
      <c r="LR21" t="e">
        <f>+VLOOKUP(LR6,'Converter - CPA to COICOP'!$B$5:$G$255,4,FALSE)</f>
        <v>#N/A</v>
      </c>
      <c r="LS21">
        <f>+VLOOKUP(LS6,'Converter - CPA to COICOP'!$B$5:$G$255,4,FALSE)</f>
        <v>58</v>
      </c>
      <c r="LT21" t="e">
        <f>+VLOOKUP(LT6,'Converter - CPA to COICOP'!$B$5:$G$255,4,FALSE)</f>
        <v>#N/A</v>
      </c>
      <c r="LU21">
        <f>+VLOOKUP(LU6,'Converter - CPA to COICOP'!$B$5:$G$255,4,FALSE)</f>
        <v>16</v>
      </c>
      <c r="LV21" t="e">
        <f>+VLOOKUP(LV6,'Converter - CPA to COICOP'!$B$5:$G$255,4,FALSE)</f>
        <v>#N/A</v>
      </c>
      <c r="LW21" t="e">
        <f>+VLOOKUP(LW6,'Converter - CPA to COICOP'!$B$5:$G$255,4,FALSE)</f>
        <v>#N/A</v>
      </c>
      <c r="LX21" t="e">
        <f>+VLOOKUP(LX6,'Converter - CPA to COICOP'!$B$5:$G$255,4,FALSE)</f>
        <v>#N/A</v>
      </c>
      <c r="LY21">
        <f>+VLOOKUP(LY6,'Converter - CPA to COICOP'!$B$5:$G$255,4,FALSE)</f>
        <v>85</v>
      </c>
      <c r="LZ21" t="e">
        <f>+VLOOKUP(LZ6,'Converter - CPA to COICOP'!$B$5:$G$255,4,FALSE)</f>
        <v>#N/A</v>
      </c>
      <c r="MA21" t="e">
        <f>+VLOOKUP(MA6,'Converter - CPA to COICOP'!$B$5:$G$255,4,FALSE)</f>
        <v>#N/A</v>
      </c>
      <c r="MB21">
        <f>+VLOOKUP(MB6,'Converter - CPA to COICOP'!$B$5:$G$255,4,FALSE)</f>
        <v>85</v>
      </c>
      <c r="MC21" t="e">
        <f>+VLOOKUP(MC6,'Converter - CPA to COICOP'!$B$5:$G$255,4,FALSE)</f>
        <v>#N/A</v>
      </c>
      <c r="MD21" t="e">
        <f>+VLOOKUP(MD6,'Converter - CPA to COICOP'!$B$5:$G$255,4,FALSE)</f>
        <v>#N/A</v>
      </c>
      <c r="ME21">
        <f>+VLOOKUP(ME6,'Converter - CPA to COICOP'!$B$5:$G$255,4,FALSE)</f>
        <v>85</v>
      </c>
      <c r="MF21" t="e">
        <f>+VLOOKUP(MF6,'Converter - CPA to COICOP'!$B$5:$G$255,4,FALSE)</f>
        <v>#N/A</v>
      </c>
      <c r="MG21" t="e">
        <f>+VLOOKUP(MG6,'Converter - CPA to COICOP'!$B$5:$G$255,4,FALSE)</f>
        <v>#N/A</v>
      </c>
      <c r="MH21">
        <f>+VLOOKUP(MH6,'Converter - CPA to COICOP'!$B$5:$G$255,4,FALSE)</f>
        <v>85</v>
      </c>
      <c r="MI21" t="e">
        <f>+VLOOKUP(MI6,'Converter - CPA to COICOP'!$B$5:$G$255,4,FALSE)</f>
        <v>#N/A</v>
      </c>
      <c r="MJ21" t="e">
        <f>+VLOOKUP(MJ6,'Converter - CPA to COICOP'!$B$5:$G$255,4,FALSE)</f>
        <v>#N/A</v>
      </c>
      <c r="MK21">
        <f>+VLOOKUP(MK6,'Converter - CPA to COICOP'!$B$5:$G$255,4,FALSE)</f>
        <v>85</v>
      </c>
      <c r="ML21" t="e">
        <f>+VLOOKUP(ML6,'Converter - CPA to COICOP'!$B$5:$G$255,4,FALSE)</f>
        <v>#N/A</v>
      </c>
      <c r="MM21" t="e">
        <f>+VLOOKUP(MM6,'Converter - CPA to COICOP'!$B$5:$G$255,4,FALSE)</f>
        <v>#N/A</v>
      </c>
      <c r="MN21" t="e">
        <f>+VLOOKUP(MN6,'Converter - CPA to COICOP'!$B$5:$G$255,4,FALSE)</f>
        <v>#N/A</v>
      </c>
      <c r="MO21" t="e">
        <f>+VLOOKUP(MO6,'Converter - CPA to COICOP'!$B$5:$G$255,4,FALSE)</f>
        <v>#N/A</v>
      </c>
      <c r="MP21">
        <f>+VLOOKUP(MP6,'Converter - CPA to COICOP'!$B$5:$G$255,4,FALSE)</f>
        <v>56</v>
      </c>
      <c r="MQ21" t="e">
        <f>+VLOOKUP(MQ6,'Converter - CPA to COICOP'!$B$5:$G$255,4,FALSE)</f>
        <v>#N/A</v>
      </c>
      <c r="MR21" t="e">
        <f>+VLOOKUP(MR6,'Converter - CPA to COICOP'!$B$5:$G$255,4,FALSE)</f>
        <v>#N/A</v>
      </c>
      <c r="MS21">
        <f>+VLOOKUP(MS6,'Converter - CPA to COICOP'!$B$5:$G$255,4,FALSE)</f>
        <v>56</v>
      </c>
      <c r="MT21" t="e">
        <f>+VLOOKUP(MT6,'Converter - CPA to COICOP'!$B$5:$G$255,4,FALSE)</f>
        <v>#N/A</v>
      </c>
      <c r="MU21">
        <f>+VLOOKUP(MU6,'Converter - CPA to COICOP'!$B$5:$G$255,4,FALSE)</f>
        <v>55</v>
      </c>
      <c r="MV21" t="e">
        <f>+VLOOKUP(MV6,'Converter - CPA to COICOP'!$B$5:$G$255,4,FALSE)</f>
        <v>#N/A</v>
      </c>
      <c r="MW21" t="e">
        <f>+VLOOKUP(MW6,'Converter - CPA to COICOP'!$B$5:$G$255,4,FALSE)</f>
        <v>#N/A</v>
      </c>
      <c r="MX21" t="e">
        <f>+VLOOKUP(MX6,'Converter - CPA to COICOP'!$B$5:$G$255,4,FALSE)</f>
        <v>#N/A</v>
      </c>
      <c r="MY21" t="e">
        <f>+VLOOKUP(MY6,'Converter - CPA to COICOP'!$B$5:$G$255,4,FALSE)</f>
        <v>#N/A</v>
      </c>
      <c r="MZ21">
        <f>+VLOOKUP(MZ6,'Converter - CPA to COICOP'!$B$5:$G$255,4,FALSE)</f>
        <v>96</v>
      </c>
      <c r="NA21" t="e">
        <f>+VLOOKUP(NA6,'Converter - CPA to COICOP'!$B$5:$G$255,4,FALSE)</f>
        <v>#N/A</v>
      </c>
      <c r="NB21">
        <f>+VLOOKUP(NB6,'Converter - CPA to COICOP'!$B$5:$G$255,4,FALSE)</f>
        <v>27</v>
      </c>
      <c r="NC21" t="e">
        <f>+VLOOKUP(NC6,'Converter - CPA to COICOP'!$B$5:$G$255,4,FALSE)</f>
        <v>#N/A</v>
      </c>
      <c r="ND21">
        <f>+VLOOKUP(ND6,'Converter - CPA to COICOP'!$B$5:$G$255,4,FALSE)</f>
        <v>17</v>
      </c>
      <c r="NE21" t="e">
        <f>+VLOOKUP(NE6,'Converter - CPA to COICOP'!$B$5:$G$255,4,FALSE)</f>
        <v>#N/A</v>
      </c>
      <c r="NF21">
        <f>+VLOOKUP(NF6,'Converter - CPA to COICOP'!$B$5:$G$255,4,FALSE)</f>
        <v>96</v>
      </c>
      <c r="NG21" t="e">
        <f>+VLOOKUP(NG6,'Converter - CPA to COICOP'!$B$5:$G$255,4,FALSE)</f>
        <v>#N/A</v>
      </c>
      <c r="NH21" t="e">
        <f>+VLOOKUP(NH6,'Converter - CPA to COICOP'!$B$5:$G$255,4,FALSE)</f>
        <v>#N/A</v>
      </c>
      <c r="NI21" t="e">
        <f>+VLOOKUP(NI6,'Converter - CPA to COICOP'!$B$5:$G$255,4,FALSE)</f>
        <v>#N/A</v>
      </c>
      <c r="NJ21">
        <f>+VLOOKUP(NJ6,'Converter - CPA to COICOP'!$B$5:$G$255,4,FALSE)</f>
        <v>15</v>
      </c>
      <c r="NK21" t="e">
        <f>+VLOOKUP(NK6,'Converter - CPA to COICOP'!$B$5:$G$255,4,FALSE)</f>
        <v>#N/A</v>
      </c>
      <c r="NL21">
        <f>+VLOOKUP(NL6,'Converter - CPA to COICOP'!$B$5:$G$255,4,FALSE)</f>
        <v>8</v>
      </c>
      <c r="NM21" t="e">
        <f>+VLOOKUP(NM6,'Converter - CPA to COICOP'!$B$5:$G$255,4,FALSE)</f>
        <v>#N/A</v>
      </c>
      <c r="NN21" t="e">
        <f>+VLOOKUP(NN6,'Converter - CPA to COICOP'!$B$5:$G$255,4,FALSE)</f>
        <v>#N/A</v>
      </c>
      <c r="NO21">
        <f>+VLOOKUP(NO6,'Converter - CPA to COICOP'!$B$5:$G$255,4,FALSE)</f>
        <v>86</v>
      </c>
      <c r="NP21" t="e">
        <f>+VLOOKUP(NP6,'Converter - CPA to COICOP'!$B$5:$G$255,4,FALSE)</f>
        <v>#N/A</v>
      </c>
      <c r="NQ21" t="e">
        <f>+VLOOKUP(NQ6,'Converter - CPA to COICOP'!$B$5:$G$255,4,FALSE)</f>
        <v>#N/A</v>
      </c>
      <c r="NR21" t="e">
        <f>+VLOOKUP(NR6,'Converter - CPA to COICOP'!$B$5:$G$255,4,FALSE)</f>
        <v>#N/A</v>
      </c>
      <c r="NS21" t="e">
        <f>+VLOOKUP(NS6,'Converter - CPA to COICOP'!$B$5:$G$255,4,FALSE)</f>
        <v>#N/A</v>
      </c>
      <c r="NT21" t="str">
        <f>+VLOOKUP(NT6,'Converter - CPA to COICOP'!$B$5:$G$255,4,FALSE)</f>
        <v>65.1-2</v>
      </c>
      <c r="NU21" t="e">
        <f>+VLOOKUP(NU6,'Converter - CPA to COICOP'!$B$5:$G$255,4,FALSE)</f>
        <v>#N/A</v>
      </c>
      <c r="NV21" t="str">
        <f>+VLOOKUP(NV6,'Converter - CPA to COICOP'!$B$5:$G$255,4,FALSE)</f>
        <v>65.1-2</v>
      </c>
      <c r="NW21" t="e">
        <f>+VLOOKUP(NW6,'Converter - CPA to COICOP'!$B$5:$G$255,4,FALSE)</f>
        <v>#N/A</v>
      </c>
      <c r="NX21" t="str">
        <f>+VLOOKUP(NX6,'Converter - CPA to COICOP'!$B$5:$G$255,4,FALSE)</f>
        <v>65.1-2</v>
      </c>
      <c r="NY21" t="e">
        <f>+VLOOKUP(NY6,'Converter - CPA to COICOP'!$B$5:$G$255,4,FALSE)</f>
        <v>#N/A</v>
      </c>
      <c r="NZ21" t="str">
        <f>+VLOOKUP(NZ6,'Converter - CPA to COICOP'!$B$5:$G$255,4,FALSE)</f>
        <v>65.1-2</v>
      </c>
      <c r="OA21" t="e">
        <f>+VLOOKUP(OA6,'Converter - CPA to COICOP'!$B$5:$G$255,4,FALSE)</f>
        <v>#N/A</v>
      </c>
      <c r="OB21" t="e">
        <f>+VLOOKUP(OB6,'Converter - CPA to COICOP'!$B$5:$G$255,4,FALSE)</f>
        <v>#N/A</v>
      </c>
      <c r="OC21">
        <f>+VLOOKUP(OC6,'Converter - CPA to COICOP'!$B$5:$G$255,4,FALSE)</f>
        <v>64</v>
      </c>
      <c r="OD21" t="e">
        <f>+VLOOKUP(OD6,'Converter - CPA to COICOP'!$B$5:$G$255,4,FALSE)</f>
        <v>#N/A</v>
      </c>
      <c r="OE21">
        <f>+VLOOKUP(OE6,'Converter - CPA to COICOP'!$B$5:$G$255,4,FALSE)</f>
        <v>68.3</v>
      </c>
      <c r="OF21" t="e">
        <f>+VLOOKUP(OF6,'Converter - CPA to COICOP'!$B$5:$G$255,4,FALSE)</f>
        <v>#N/A</v>
      </c>
      <c r="OG21" t="e">
        <f>+VLOOKUP(OG6,'Converter - CPA to COICOP'!$B$5:$G$255,4,FALSE)</f>
        <v>#N/A</v>
      </c>
      <c r="OJ21" t="s">
        <v>2219</v>
      </c>
      <c r="OK21" s="79" t="str">
        <f>+J32</f>
        <v>ele</v>
      </c>
      <c r="OL21" s="79" t="str">
        <f>+J27</f>
        <v>gas</v>
      </c>
      <c r="OM21" s="79" t="str">
        <f>+J33</f>
        <v>COL</v>
      </c>
      <c r="ON21" s="79" t="str">
        <f>+J26</f>
        <v>oil</v>
      </c>
      <c r="OO21" s="22"/>
      <c r="OT21" s="79" t="str">
        <f>+OK21</f>
        <v>ele</v>
      </c>
      <c r="OU21" s="79" t="str">
        <f>+OL21</f>
        <v>gas</v>
      </c>
      <c r="OV21" s="79" t="str">
        <f>+OM21</f>
        <v>COL</v>
      </c>
      <c r="OW21" s="79" t="str">
        <f>+ON21</f>
        <v>oil</v>
      </c>
      <c r="OZ21" t="s">
        <v>2452</v>
      </c>
      <c r="PA21" t="s">
        <v>2453</v>
      </c>
    </row>
    <row r="22" spans="8:417">
      <c r="K22" s="14" t="s">
        <v>851</v>
      </c>
      <c r="AD22" t="e">
        <f>+VLOOKUP(AD6,'Converter - CPA to COICOP'!$B$5:$G$255,6,FALSE)</f>
        <v>#N/A</v>
      </c>
      <c r="AE22" t="e">
        <f>+VLOOKUP(AE6,'Converter - CPA to COICOP'!$B$5:$G$255,6,FALSE)</f>
        <v>#N/A</v>
      </c>
      <c r="AF22">
        <f>+VLOOKUP(AF6,'Converter - CPA to COICOP'!$B$5:$G$255,6,FALSE)</f>
        <v>1</v>
      </c>
      <c r="AG22" t="e">
        <f>+VLOOKUP(AG6,'Converter - CPA to COICOP'!$B$5:$G$255,6,FALSE)</f>
        <v>#N/A</v>
      </c>
      <c r="AH22" t="e">
        <f>+VLOOKUP(AH6,'Converter - CPA to COICOP'!$B$5:$G$255,6,FALSE)</f>
        <v>#N/A</v>
      </c>
      <c r="AI22" t="e">
        <f>+VLOOKUP(AI6,'Converter - CPA to COICOP'!$B$5:$G$255,6,FALSE)</f>
        <v>#N/A</v>
      </c>
      <c r="AJ22" t="e">
        <f>+VLOOKUP(AJ6,'Converter - CPA to COICOP'!$B$5:$G$255,6,FALSE)</f>
        <v>#N/A</v>
      </c>
      <c r="AK22" t="e">
        <f>+VLOOKUP(AK6,'Converter - CPA to COICOP'!$B$5:$G$255,6,FALSE)</f>
        <v>#N/A</v>
      </c>
      <c r="AL22" t="e">
        <f>+VLOOKUP(AL6,'Converter - CPA to COICOP'!$B$5:$G$255,6,FALSE)</f>
        <v>#N/A</v>
      </c>
      <c r="AM22">
        <f>+VLOOKUP(AM6,'Converter - CPA to COICOP'!$B$5:$G$255,6,FALSE)</f>
        <v>1</v>
      </c>
      <c r="AN22" t="e">
        <f>+VLOOKUP(AN6,'Converter - CPA to COICOP'!$B$5:$G$255,6,FALSE)</f>
        <v>#N/A</v>
      </c>
      <c r="AO22" t="e">
        <f>+VLOOKUP(AO6,'Converter - CPA to COICOP'!$B$5:$G$255,6,FALSE)</f>
        <v>#N/A</v>
      </c>
      <c r="AP22" t="e">
        <f>+VLOOKUP(AP6,'Converter - CPA to COICOP'!$B$5:$G$255,6,FALSE)</f>
        <v>#N/A</v>
      </c>
      <c r="AQ22" t="e">
        <f>+VLOOKUP(AQ6,'Converter - CPA to COICOP'!$B$5:$G$255,6,FALSE)</f>
        <v>#N/A</v>
      </c>
      <c r="AR22" t="e">
        <f>+VLOOKUP(AR6,'Converter - CPA to COICOP'!$B$5:$G$255,6,FALSE)</f>
        <v>#N/A</v>
      </c>
      <c r="AS22" t="e">
        <f>+VLOOKUP(AS6,'Converter - CPA to COICOP'!$B$5:$G$255,6,FALSE)</f>
        <v>#N/A</v>
      </c>
      <c r="AT22" t="e">
        <f>+VLOOKUP(AT6,'Converter - CPA to COICOP'!$B$5:$G$255,6,FALSE)</f>
        <v>#N/A</v>
      </c>
      <c r="AU22">
        <f>+VLOOKUP(AU6,'Converter - CPA to COICOP'!$B$5:$G$255,6,FALSE)</f>
        <v>1</v>
      </c>
      <c r="AV22" t="e">
        <f>+VLOOKUP(AV6,'Converter - CPA to COICOP'!$B$5:$G$255,6,FALSE)</f>
        <v>#N/A</v>
      </c>
      <c r="AW22" t="e">
        <f>+VLOOKUP(AW6,'Converter - CPA to COICOP'!$B$5:$G$255,6,FALSE)</f>
        <v>#N/A</v>
      </c>
      <c r="AX22" t="e">
        <f>+VLOOKUP(AX6,'Converter - CPA to COICOP'!$B$5:$G$255,6,FALSE)</f>
        <v>#N/A</v>
      </c>
      <c r="AY22" t="e">
        <f>+VLOOKUP(AY6,'Converter - CPA to COICOP'!$B$5:$G$255,6,FALSE)</f>
        <v>#N/A</v>
      </c>
      <c r="AZ22">
        <f>+VLOOKUP(AZ6,'Converter - CPA to COICOP'!$B$5:$G$255,6,FALSE)</f>
        <v>6.7762416187029009E-2</v>
      </c>
      <c r="BA22" t="e">
        <f>+VLOOKUP(BA6,'Converter - CPA to COICOP'!$B$5:$G$255,6,FALSE)</f>
        <v>#N/A</v>
      </c>
      <c r="BB22" t="e">
        <f>+VLOOKUP(BB6,'Converter - CPA to COICOP'!$B$5:$G$255,6,FALSE)</f>
        <v>#N/A</v>
      </c>
      <c r="BC22" t="e">
        <f>+VLOOKUP(BC6,'Converter - CPA to COICOP'!$B$5:$G$255,6,FALSE)</f>
        <v>#N/A</v>
      </c>
      <c r="BD22" t="e">
        <f>+VLOOKUP(BD6,'Converter - CPA to COICOP'!$B$5:$G$255,6,FALSE)</f>
        <v>#N/A</v>
      </c>
      <c r="BE22" t="e">
        <f>+VLOOKUP(BE6,'Converter - CPA to COICOP'!$B$5:$G$255,6,FALSE)</f>
        <v>#N/A</v>
      </c>
      <c r="BF22" t="e">
        <f>+VLOOKUP(BF6,'Converter - CPA to COICOP'!$B$5:$G$255,6,FALSE)</f>
        <v>#N/A</v>
      </c>
      <c r="BG22" t="e">
        <f>+VLOOKUP(BG6,'Converter - CPA to COICOP'!$B$5:$G$255,6,FALSE)</f>
        <v>#N/A</v>
      </c>
      <c r="BH22">
        <f>+VLOOKUP(BH6,'Converter - CPA to COICOP'!$B$5:$G$255,6,FALSE)</f>
        <v>1</v>
      </c>
      <c r="BI22" t="e">
        <f>+VLOOKUP(BI6,'Converter - CPA to COICOP'!$B$5:$G$255,6,FALSE)</f>
        <v>#N/A</v>
      </c>
      <c r="BJ22" t="e">
        <f>+VLOOKUP(BJ6,'Converter - CPA to COICOP'!$B$5:$G$255,6,FALSE)</f>
        <v>#N/A</v>
      </c>
      <c r="BK22" t="e">
        <f>+VLOOKUP(BK6,'Converter - CPA to COICOP'!$B$5:$G$255,6,FALSE)</f>
        <v>#N/A</v>
      </c>
      <c r="BL22" t="e">
        <f>+VLOOKUP(BL6,'Converter - CPA to COICOP'!$B$5:$G$255,6,FALSE)</f>
        <v>#N/A</v>
      </c>
      <c r="BM22" t="e">
        <f>+VLOOKUP(BM6,'Converter - CPA to COICOP'!$B$5:$G$255,6,FALSE)</f>
        <v>#N/A</v>
      </c>
      <c r="BN22">
        <f>+VLOOKUP(BN6,'Converter - CPA to COICOP'!$B$5:$G$255,6,FALSE)</f>
        <v>0.40853260547083603</v>
      </c>
      <c r="BO22" t="e">
        <f>+VLOOKUP(BO6,'Converter - CPA to COICOP'!$B$5:$G$255,6,FALSE)</f>
        <v>#N/A</v>
      </c>
      <c r="BP22" t="e">
        <f>+VLOOKUP(BP6,'Converter - CPA to COICOP'!$B$5:$G$255,6,FALSE)</f>
        <v>#N/A</v>
      </c>
      <c r="BQ22" t="e">
        <f>+VLOOKUP(BQ6,'Converter - CPA to COICOP'!$B$5:$G$255,6,FALSE)</f>
        <v>#N/A</v>
      </c>
      <c r="BR22" t="e">
        <f>+VLOOKUP(BR6,'Converter - CPA to COICOP'!$B$5:$G$255,6,FALSE)</f>
        <v>#N/A</v>
      </c>
      <c r="BS22" t="e">
        <f>+VLOOKUP(BS6,'Converter - CPA to COICOP'!$B$5:$G$255,6,FALSE)</f>
        <v>#N/A</v>
      </c>
      <c r="BT22" t="e">
        <f>+VLOOKUP(BT6,'Converter - CPA to COICOP'!$B$5:$G$255,6,FALSE)</f>
        <v>#N/A</v>
      </c>
      <c r="BU22" t="e">
        <f>+VLOOKUP(BU6,'Converter - CPA to COICOP'!$B$5:$G$255,6,FALSE)</f>
        <v>#N/A</v>
      </c>
      <c r="BV22" t="e">
        <f>+VLOOKUP(BV6,'Converter - CPA to COICOP'!$B$5:$G$255,6,FALSE)</f>
        <v>#N/A</v>
      </c>
      <c r="BW22" t="e">
        <f>+VLOOKUP(BW6,'Converter - CPA to COICOP'!$B$5:$G$255,6,FALSE)</f>
        <v>#N/A</v>
      </c>
      <c r="BX22">
        <f>+VLOOKUP(BX6,'Converter - CPA to COICOP'!$B$5:$G$255,6,FALSE)</f>
        <v>0.33999881326766745</v>
      </c>
      <c r="BY22" t="e">
        <f>+VLOOKUP(BY6,'Converter - CPA to COICOP'!$B$5:$G$255,6,FALSE)</f>
        <v>#N/A</v>
      </c>
      <c r="BZ22" t="e">
        <f>+VLOOKUP(BZ6,'Converter - CPA to COICOP'!$B$5:$G$255,6,FALSE)</f>
        <v>#N/A</v>
      </c>
      <c r="CA22" t="e">
        <f>+VLOOKUP(CA6,'Converter - CPA to COICOP'!$B$5:$G$255,6,FALSE)</f>
        <v>#N/A</v>
      </c>
      <c r="CB22" t="e">
        <f>+VLOOKUP(CB6,'Converter - CPA to COICOP'!$B$5:$G$255,6,FALSE)</f>
        <v>#N/A</v>
      </c>
      <c r="CC22" t="e">
        <f>+VLOOKUP(CC6,'Converter - CPA to COICOP'!$B$5:$G$255,6,FALSE)</f>
        <v>#N/A</v>
      </c>
      <c r="CD22" t="e">
        <f>+VLOOKUP(CD6,'Converter - CPA to COICOP'!$B$5:$G$255,6,FALSE)</f>
        <v>#N/A</v>
      </c>
      <c r="CE22" t="e">
        <f>+VLOOKUP(CE6,'Converter - CPA to COICOP'!$B$5:$G$255,6,FALSE)</f>
        <v>#N/A</v>
      </c>
      <c r="CF22" t="e">
        <f>+VLOOKUP(CF6,'Converter - CPA to COICOP'!$B$5:$G$255,6,FALSE)</f>
        <v>#N/A</v>
      </c>
      <c r="CG22">
        <f>+VLOOKUP(CG6,'Converter - CPA to COICOP'!$B$5:$G$255,6,FALSE)</f>
        <v>3.0379746835443037E-2</v>
      </c>
      <c r="CH22" t="e">
        <f>+VLOOKUP(CH6,'Converter - CPA to COICOP'!$B$5:$G$255,6,FALSE)</f>
        <v>#N/A</v>
      </c>
      <c r="CI22" t="e">
        <f>+VLOOKUP(CI6,'Converter - CPA to COICOP'!$B$5:$G$255,6,FALSE)</f>
        <v>#N/A</v>
      </c>
      <c r="CJ22" t="e">
        <f>+VLOOKUP(CJ6,'Converter - CPA to COICOP'!$B$5:$G$255,6,FALSE)</f>
        <v>#N/A</v>
      </c>
      <c r="CK22" t="e">
        <f>+VLOOKUP(CK6,'Converter - CPA to COICOP'!$B$5:$G$255,6,FALSE)</f>
        <v>#N/A</v>
      </c>
      <c r="CL22" t="e">
        <f>+VLOOKUP(CL6,'Converter - CPA to COICOP'!$B$5:$G$255,6,FALSE)</f>
        <v>#N/A</v>
      </c>
      <c r="CM22" t="e">
        <f>+VLOOKUP(CM6,'Converter - CPA to COICOP'!$B$5:$G$255,6,FALSE)</f>
        <v>#N/A</v>
      </c>
      <c r="CN22">
        <f>+VLOOKUP(CN6,'Converter - CPA to COICOP'!$B$5:$G$255,6,FALSE)</f>
        <v>3.5957989675428709E-2</v>
      </c>
      <c r="CO22" t="e">
        <f>+VLOOKUP(CO6,'Converter - CPA to COICOP'!$B$5:$G$255,6,FALSE)</f>
        <v>#N/A</v>
      </c>
      <c r="CP22" t="e">
        <f>+VLOOKUP(CP6,'Converter - CPA to COICOP'!$B$5:$G$255,6,FALSE)</f>
        <v>#N/A</v>
      </c>
      <c r="CQ22" t="e">
        <f>+VLOOKUP(CQ6,'Converter - CPA to COICOP'!$B$5:$G$255,6,FALSE)</f>
        <v>#N/A</v>
      </c>
      <c r="CR22" t="e">
        <f>+VLOOKUP(CR6,'Converter - CPA to COICOP'!$B$5:$G$255,6,FALSE)</f>
        <v>#N/A</v>
      </c>
      <c r="CS22" t="e">
        <f>+VLOOKUP(CS6,'Converter - CPA to COICOP'!$B$5:$G$255,6,FALSE)</f>
        <v>#N/A</v>
      </c>
      <c r="CT22">
        <f>+VLOOKUP(CT6,'Converter - CPA to COICOP'!$B$5:$G$255,6,FALSE)</f>
        <v>0.1694970184080892</v>
      </c>
      <c r="CU22" t="e">
        <f>+VLOOKUP(CU6,'Converter - CPA to COICOP'!$B$5:$G$255,6,FALSE)</f>
        <v>#N/A</v>
      </c>
      <c r="CV22" t="e">
        <f>+VLOOKUP(CV6,'Converter - CPA to COICOP'!$B$5:$G$255,6,FALSE)</f>
        <v>#N/A</v>
      </c>
      <c r="CW22" t="e">
        <f>+VLOOKUP(CW6,'Converter - CPA to COICOP'!$B$5:$G$255,6,FALSE)</f>
        <v>#N/A</v>
      </c>
      <c r="CX22">
        <f>+VLOOKUP(CX6,'Converter - CPA to COICOP'!$B$5:$G$255,6,FALSE)</f>
        <v>0.16232315711094564</v>
      </c>
      <c r="CY22" t="e">
        <f>+VLOOKUP(CY6,'Converter - CPA to COICOP'!$B$5:$G$255,6,FALSE)</f>
        <v>#N/A</v>
      </c>
      <c r="CZ22" t="e">
        <f>+VLOOKUP(CZ6,'Converter - CPA to COICOP'!$B$5:$G$255,6,FALSE)</f>
        <v>#N/A</v>
      </c>
      <c r="DA22" t="e">
        <f>+VLOOKUP(DA6,'Converter - CPA to COICOP'!$B$5:$G$255,6,FALSE)</f>
        <v>#N/A</v>
      </c>
      <c r="DB22" t="e">
        <f>+VLOOKUP(DB6,'Converter - CPA to COICOP'!$B$5:$G$255,6,FALSE)</f>
        <v>#N/A</v>
      </c>
      <c r="DC22" t="e">
        <f>+VLOOKUP(DC6,'Converter - CPA to COICOP'!$B$5:$G$255,6,FALSE)</f>
        <v>#N/A</v>
      </c>
      <c r="DD22" t="e">
        <f>+VLOOKUP(DD6,'Converter - CPA to COICOP'!$B$5:$G$255,6,FALSE)</f>
        <v>#N/A</v>
      </c>
      <c r="DE22">
        <f>+VLOOKUP(DE6,'Converter - CPA to COICOP'!$B$5:$G$255,6,FALSE)</f>
        <v>0.28198341274042704</v>
      </c>
      <c r="DF22" t="e">
        <f>+VLOOKUP(DF6,'Converter - CPA to COICOP'!$B$5:$G$255,6,FALSE)</f>
        <v>#N/A</v>
      </c>
      <c r="DG22">
        <f>+VLOOKUP(DG6,'Converter - CPA to COICOP'!$B$5:$G$255,6,FALSE)</f>
        <v>0.46891359331804011</v>
      </c>
      <c r="DH22" t="e">
        <f>+VLOOKUP(DH6,'Converter - CPA to COICOP'!$B$5:$G$255,6,FALSE)</f>
        <v>#N/A</v>
      </c>
      <c r="DI22" t="e">
        <f>+VLOOKUP(DI6,'Converter - CPA to COICOP'!$B$5:$G$255,6,FALSE)</f>
        <v>#N/A</v>
      </c>
      <c r="DJ22">
        <f>+VLOOKUP(DJ6,'Converter - CPA to COICOP'!$B$5:$G$255,6,FALSE)</f>
        <v>0.24910299394153285</v>
      </c>
      <c r="DK22" t="e">
        <f>+VLOOKUP(DK6,'Converter - CPA to COICOP'!$B$5:$G$255,6,FALSE)</f>
        <v>#N/A</v>
      </c>
      <c r="DL22" t="e">
        <f>+VLOOKUP(DL6,'Converter - CPA to COICOP'!$B$5:$G$255,6,FALSE)</f>
        <v>#N/A</v>
      </c>
      <c r="DM22" t="e">
        <f>+VLOOKUP(DM6,'Converter - CPA to COICOP'!$B$5:$G$255,6,FALSE)</f>
        <v>#N/A</v>
      </c>
      <c r="DN22" t="e">
        <f>+VLOOKUP(DN6,'Converter - CPA to COICOP'!$B$5:$G$255,6,FALSE)</f>
        <v>#N/A</v>
      </c>
      <c r="DO22" t="e">
        <f>+VLOOKUP(DO6,'Converter - CPA to COICOP'!$B$5:$G$255,6,FALSE)</f>
        <v>#N/A</v>
      </c>
      <c r="DP22" t="e">
        <f>+VLOOKUP(DP6,'Converter - CPA to COICOP'!$B$5:$G$255,6,FALSE)</f>
        <v>#N/A</v>
      </c>
      <c r="DQ22" t="e">
        <f>+VLOOKUP(DQ6,'Converter - CPA to COICOP'!$B$5:$G$255,6,FALSE)</f>
        <v>#N/A</v>
      </c>
      <c r="DR22" t="e">
        <f>+VLOOKUP(DR6,'Converter - CPA to COICOP'!$B$5:$G$255,6,FALSE)</f>
        <v>#N/A</v>
      </c>
      <c r="DS22" t="e">
        <f>+VLOOKUP(DS6,'Converter - CPA to COICOP'!$B$5:$G$255,6,FALSE)</f>
        <v>#N/A</v>
      </c>
      <c r="DT22" t="e">
        <f>+VLOOKUP(DT6,'Converter - CPA to COICOP'!$B$5:$G$255,6,FALSE)</f>
        <v>#N/A</v>
      </c>
      <c r="DU22">
        <f>+VLOOKUP(DU6,'Converter - CPA to COICOP'!$B$5:$G$255,6,FALSE)</f>
        <v>5.3561491374513076E-2</v>
      </c>
      <c r="DV22" t="e">
        <f>+VLOOKUP(DV6,'Converter - CPA to COICOP'!$B$5:$G$255,6,FALSE)</f>
        <v>#N/A</v>
      </c>
      <c r="DW22">
        <f>+VLOOKUP(DW6,'Converter - CPA to COICOP'!$B$5:$G$255,6,FALSE)</f>
        <v>6.1421814134668892E-2</v>
      </c>
      <c r="DX22" t="e">
        <f>+VLOOKUP(DX6,'Converter - CPA to COICOP'!$B$5:$G$255,6,FALSE)</f>
        <v>#N/A</v>
      </c>
      <c r="DY22" t="e">
        <f>+VLOOKUP(DY6,'Converter - CPA to COICOP'!$B$5:$G$255,6,FALSE)</f>
        <v>#N/A</v>
      </c>
      <c r="DZ22" t="e">
        <f>+VLOOKUP(DZ6,'Converter - CPA to COICOP'!$B$5:$G$255,6,FALSE)</f>
        <v>#N/A</v>
      </c>
      <c r="EA22">
        <f>+VLOOKUP(EA6,'Converter - CPA to COICOP'!$B$5:$G$255,6,FALSE)</f>
        <v>9.7662771285475791E-2</v>
      </c>
      <c r="EB22" t="e">
        <f>+VLOOKUP(EB6,'Converter - CPA to COICOP'!$B$5:$G$255,6,FALSE)</f>
        <v>#N/A</v>
      </c>
      <c r="EC22">
        <f>+VLOOKUP(EC6,'Converter - CPA to COICOP'!$B$5:$G$255,6,FALSE)</f>
        <v>1.0616007822321553E-2</v>
      </c>
      <c r="ED22" t="e">
        <f>+VLOOKUP(ED6,'Converter - CPA to COICOP'!$B$5:$G$255,6,FALSE)</f>
        <v>#N/A</v>
      </c>
      <c r="EE22" t="e">
        <f>+VLOOKUP(EE6,'Converter - CPA to COICOP'!$B$5:$G$255,6,FALSE)</f>
        <v>#N/A</v>
      </c>
      <c r="EF22">
        <f>+VLOOKUP(EF6,'Converter - CPA to COICOP'!$B$5:$G$255,6,FALSE)</f>
        <v>0.81317422434367537</v>
      </c>
      <c r="EG22" t="e">
        <f>+VLOOKUP(EG6,'Converter - CPA to COICOP'!$B$5:$G$255,6,FALSE)</f>
        <v>#N/A</v>
      </c>
      <c r="EH22" t="e">
        <f>+VLOOKUP(EH6,'Converter - CPA to COICOP'!$B$5:$G$255,6,FALSE)</f>
        <v>#N/A</v>
      </c>
      <c r="EI22" t="e">
        <f>+VLOOKUP(EI6,'Converter - CPA to COICOP'!$B$5:$G$255,6,FALSE)</f>
        <v>#N/A</v>
      </c>
      <c r="EJ22">
        <f>+VLOOKUP(EJ6,'Converter - CPA to COICOP'!$B$5:$G$255,6,FALSE)</f>
        <v>4.6040515653775323E-2</v>
      </c>
      <c r="EK22" t="e">
        <f>+VLOOKUP(EK6,'Converter - CPA to COICOP'!$B$5:$G$255,6,FALSE)</f>
        <v>#N/A</v>
      </c>
      <c r="EL22" t="e">
        <f>+VLOOKUP(EL6,'Converter - CPA to COICOP'!$B$5:$G$255,6,FALSE)</f>
        <v>#N/A</v>
      </c>
      <c r="EM22" t="e">
        <f>+VLOOKUP(EM6,'Converter - CPA to COICOP'!$B$5:$G$255,6,FALSE)</f>
        <v>#N/A</v>
      </c>
      <c r="EN22">
        <f>+VLOOKUP(EN6,'Converter - CPA to COICOP'!$B$5:$G$255,6,FALSE)</f>
        <v>0.92677872820104767</v>
      </c>
      <c r="EO22" t="e">
        <f>+VLOOKUP(EO6,'Converter - CPA to COICOP'!$B$5:$G$255,6,FALSE)</f>
        <v>#N/A</v>
      </c>
      <c r="EP22">
        <f>+VLOOKUP(EP6,'Converter - CPA to COICOP'!$B$5:$G$255,6,FALSE)</f>
        <v>0</v>
      </c>
      <c r="EQ22" t="e">
        <f>+VLOOKUP(EQ6,'Converter - CPA to COICOP'!$B$5:$G$255,6,FALSE)</f>
        <v>#N/A</v>
      </c>
      <c r="ER22" t="e">
        <f>+VLOOKUP(ER6,'Converter - CPA to COICOP'!$B$5:$G$255,6,FALSE)</f>
        <v>#N/A</v>
      </c>
      <c r="ES22">
        <f>+VLOOKUP(ES6,'Converter - CPA to COICOP'!$B$5:$G$255,6,FALSE)</f>
        <v>1</v>
      </c>
      <c r="ET22" t="e">
        <f>+VLOOKUP(ET6,'Converter - CPA to COICOP'!$B$5:$G$255,6,FALSE)</f>
        <v>#N/A</v>
      </c>
      <c r="EU22">
        <f>+VLOOKUP(EU6,'Converter - CPA to COICOP'!$B$5:$G$255,6,FALSE)</f>
        <v>6.367283336648763E-2</v>
      </c>
      <c r="EV22" t="e">
        <f>+VLOOKUP(EV6,'Converter - CPA to COICOP'!$B$5:$G$255,6,FALSE)</f>
        <v>#N/A</v>
      </c>
      <c r="EW22" t="e">
        <f>+VLOOKUP(EW6,'Converter - CPA to COICOP'!$B$5:$G$255,6,FALSE)</f>
        <v>#N/A</v>
      </c>
      <c r="EX22" t="e">
        <f>+VLOOKUP(EX6,'Converter - CPA to COICOP'!$B$5:$G$255,6,FALSE)</f>
        <v>#N/A</v>
      </c>
      <c r="EY22">
        <f>+VLOOKUP(EY6,'Converter - CPA to COICOP'!$B$5:$G$255,6,FALSE)</f>
        <v>0.10376398779247202</v>
      </c>
      <c r="EZ22" t="e">
        <f>+VLOOKUP(EZ6,'Converter - CPA to COICOP'!$B$5:$G$255,6,FALSE)</f>
        <v>#N/A</v>
      </c>
      <c r="FA22">
        <f>+VLOOKUP(FA6,'Converter - CPA to COICOP'!$B$5:$G$255,6,FALSE)</f>
        <v>1</v>
      </c>
      <c r="FB22" t="e">
        <f>+VLOOKUP(FB6,'Converter - CPA to COICOP'!$B$5:$G$255,6,FALSE)</f>
        <v>#N/A</v>
      </c>
      <c r="FC22" t="e">
        <f>+VLOOKUP(FC6,'Converter - CPA to COICOP'!$B$5:$G$255,6,FALSE)</f>
        <v>#N/A</v>
      </c>
      <c r="FD22">
        <f>+VLOOKUP(FD6,'Converter - CPA to COICOP'!$B$5:$G$255,6,FALSE)</f>
        <v>1</v>
      </c>
      <c r="FE22" t="e">
        <f>+VLOOKUP(FE6,'Converter - CPA to COICOP'!$B$5:$G$255,6,FALSE)</f>
        <v>#N/A</v>
      </c>
      <c r="FF22">
        <f>+VLOOKUP(FF6,'Converter - CPA to COICOP'!$B$5:$G$255,6,FALSE)</f>
        <v>1</v>
      </c>
      <c r="FG22" t="e">
        <f>+VLOOKUP(FG6,'Converter - CPA to COICOP'!$B$5:$G$255,6,FALSE)</f>
        <v>#N/A</v>
      </c>
      <c r="FH22">
        <f>+VLOOKUP(FH6,'Converter - CPA to COICOP'!$B$5:$G$255,6,FALSE)</f>
        <v>1</v>
      </c>
      <c r="FI22" t="e">
        <f>+VLOOKUP(FI6,'Converter - CPA to COICOP'!$B$5:$G$255,6,FALSE)</f>
        <v>#N/A</v>
      </c>
      <c r="FJ22">
        <f>+VLOOKUP(FJ6,'Converter - CPA to COICOP'!$B$5:$G$255,6,FALSE)</f>
        <v>0</v>
      </c>
      <c r="FK22" t="e">
        <f>+VLOOKUP(FK6,'Converter - CPA to COICOP'!$B$5:$G$255,6,FALSE)</f>
        <v>#N/A</v>
      </c>
      <c r="FL22" t="e">
        <f>+VLOOKUP(FL6,'Converter - CPA to COICOP'!$B$5:$G$255,6,FALSE)</f>
        <v>#N/A</v>
      </c>
      <c r="FM22">
        <f>+VLOOKUP(FM6,'Converter - CPA to COICOP'!$B$5:$G$255,6,FALSE)</f>
        <v>1</v>
      </c>
      <c r="FN22" t="e">
        <f>+VLOOKUP(FN6,'Converter - CPA to COICOP'!$B$5:$G$255,6,FALSE)</f>
        <v>#N/A</v>
      </c>
      <c r="FO22">
        <f>+VLOOKUP(FO6,'Converter - CPA to COICOP'!$B$5:$G$255,6,FALSE)</f>
        <v>5.5857752822132539E-3</v>
      </c>
      <c r="FP22" t="e">
        <f>+VLOOKUP(FP6,'Converter - CPA to COICOP'!$B$5:$G$255,6,FALSE)</f>
        <v>#N/A</v>
      </c>
      <c r="FQ22" t="e">
        <f>+VLOOKUP(FQ6,'Converter - CPA to COICOP'!$B$5:$G$255,6,FALSE)</f>
        <v>#N/A</v>
      </c>
      <c r="FR22">
        <f>+VLOOKUP(FR6,'Converter - CPA to COICOP'!$B$5:$G$255,6,FALSE)</f>
        <v>4.5943732818623149E-2</v>
      </c>
      <c r="FS22" t="e">
        <f>+VLOOKUP(FS6,'Converter - CPA to COICOP'!$B$5:$G$255,6,FALSE)</f>
        <v>#N/A</v>
      </c>
      <c r="FT22">
        <f>+VLOOKUP(FT6,'Converter - CPA to COICOP'!$B$5:$G$255,6,FALSE)</f>
        <v>0.12048192771084337</v>
      </c>
      <c r="FU22" t="e">
        <f>+VLOOKUP(FU6,'Converter - CPA to COICOP'!$B$5:$G$255,6,FALSE)</f>
        <v>#N/A</v>
      </c>
      <c r="FV22">
        <f>+VLOOKUP(FV6,'Converter - CPA to COICOP'!$B$5:$G$255,6,FALSE)</f>
        <v>0</v>
      </c>
      <c r="FW22" t="e">
        <f>+VLOOKUP(FW6,'Converter - CPA to COICOP'!$B$5:$G$255,6,FALSE)</f>
        <v>#N/A</v>
      </c>
      <c r="FX22" t="e">
        <f>+VLOOKUP(FX6,'Converter - CPA to COICOP'!$B$5:$G$255,6,FALSE)</f>
        <v>#N/A</v>
      </c>
      <c r="FY22" t="e">
        <f>+VLOOKUP(FY6,'Converter - CPA to COICOP'!$B$5:$G$255,6,FALSE)</f>
        <v>#N/A</v>
      </c>
      <c r="FZ22">
        <f>+VLOOKUP(FZ6,'Converter - CPA to COICOP'!$B$5:$G$255,6,FALSE)</f>
        <v>1.7737896494156927E-2</v>
      </c>
      <c r="GA22" t="e">
        <f>+VLOOKUP(GA6,'Converter - CPA to COICOP'!$B$5:$G$255,6,FALSE)</f>
        <v>#N/A</v>
      </c>
      <c r="GB22">
        <f>+VLOOKUP(GB6,'Converter - CPA to COICOP'!$B$5:$G$255,6,FALSE)</f>
        <v>0.3550361713967724</v>
      </c>
      <c r="GC22" t="e">
        <f>+VLOOKUP(GC6,'Converter - CPA to COICOP'!$B$5:$G$255,6,FALSE)</f>
        <v>#N/A</v>
      </c>
      <c r="GD22">
        <f>+VLOOKUP(GD6,'Converter - CPA to COICOP'!$B$5:$G$255,6,FALSE)</f>
        <v>2.85451197053407E-2</v>
      </c>
      <c r="GE22" t="e">
        <f>+VLOOKUP(GE6,'Converter - CPA to COICOP'!$B$5:$G$255,6,FALSE)</f>
        <v>#N/A</v>
      </c>
      <c r="GF22" t="e">
        <f>+VLOOKUP(GF6,'Converter - CPA to COICOP'!$B$5:$G$255,6,FALSE)</f>
        <v>#N/A</v>
      </c>
      <c r="GG22" t="e">
        <f>+VLOOKUP(GG6,'Converter - CPA to COICOP'!$B$5:$G$255,6,FALSE)</f>
        <v>#N/A</v>
      </c>
      <c r="GH22" t="e">
        <f>+VLOOKUP(GH6,'Converter - CPA to COICOP'!$B$5:$G$255,6,FALSE)</f>
        <v>#N/A</v>
      </c>
      <c r="GI22" t="e">
        <f>+VLOOKUP(GI6,'Converter - CPA to COICOP'!$B$5:$G$255,6,FALSE)</f>
        <v>#N/A</v>
      </c>
      <c r="GJ22">
        <f>+VLOOKUP(GJ6,'Converter - CPA to COICOP'!$B$5:$G$255,6,FALSE)</f>
        <v>0.49381680989310417</v>
      </c>
      <c r="GK22" t="e">
        <f>+VLOOKUP(GK6,'Converter - CPA to COICOP'!$B$5:$G$255,6,FALSE)</f>
        <v>#N/A</v>
      </c>
      <c r="GL22" t="e">
        <f>+VLOOKUP(GL6,'Converter - CPA to COICOP'!$B$5:$G$255,6,FALSE)</f>
        <v>#N/A</v>
      </c>
      <c r="GM22" t="e">
        <f>+VLOOKUP(GM6,'Converter - CPA to COICOP'!$B$5:$G$255,6,FALSE)</f>
        <v>#N/A</v>
      </c>
      <c r="GN22" t="e">
        <f>+VLOOKUP(GN6,'Converter - CPA to COICOP'!$B$5:$G$255,6,FALSE)</f>
        <v>#N/A</v>
      </c>
      <c r="GO22" t="e">
        <f>+VLOOKUP(GO6,'Converter - CPA to COICOP'!$B$5:$G$255,6,FALSE)</f>
        <v>#N/A</v>
      </c>
      <c r="GP22" t="e">
        <f>+VLOOKUP(GP6,'Converter - CPA to COICOP'!$B$5:$G$255,6,FALSE)</f>
        <v>#N/A</v>
      </c>
      <c r="GQ22" t="e">
        <f>+VLOOKUP(GQ6,'Converter - CPA to COICOP'!$B$5:$G$255,6,FALSE)</f>
        <v>#N/A</v>
      </c>
      <c r="GR22">
        <f>+VLOOKUP(GR6,'Converter - CPA to COICOP'!$B$5:$G$255,6,FALSE)</f>
        <v>8.604066233494026E-2</v>
      </c>
      <c r="GS22" t="e">
        <f>+VLOOKUP(GS6,'Converter - CPA to COICOP'!$B$5:$G$255,6,FALSE)</f>
        <v>#N/A</v>
      </c>
      <c r="GT22">
        <f>+VLOOKUP(GT6,'Converter - CPA to COICOP'!$B$5:$G$255,6,FALSE)</f>
        <v>0.43922651933701656</v>
      </c>
      <c r="GU22" t="e">
        <f>+VLOOKUP(GU6,'Converter - CPA to COICOP'!$B$5:$G$255,6,FALSE)</f>
        <v>#N/A</v>
      </c>
      <c r="GV22" t="e">
        <f>+VLOOKUP(GV6,'Converter - CPA to COICOP'!$B$5:$G$255,6,FALSE)</f>
        <v>#N/A</v>
      </c>
      <c r="GW22" t="e">
        <f>+VLOOKUP(GW6,'Converter - CPA to COICOP'!$B$5:$G$255,6,FALSE)</f>
        <v>#N/A</v>
      </c>
      <c r="GX22" t="e">
        <f>+VLOOKUP(GX6,'Converter - CPA to COICOP'!$B$5:$G$255,6,FALSE)</f>
        <v>#N/A</v>
      </c>
      <c r="GY22" t="e">
        <f>+VLOOKUP(GY6,'Converter - CPA to COICOP'!$B$5:$G$255,6,FALSE)</f>
        <v>#N/A</v>
      </c>
      <c r="GZ22" t="e">
        <f>+VLOOKUP(GZ6,'Converter - CPA to COICOP'!$B$5:$G$255,6,FALSE)</f>
        <v>#N/A</v>
      </c>
      <c r="HA22" t="e">
        <f>+VLOOKUP(HA6,'Converter - CPA to COICOP'!$B$5:$G$255,6,FALSE)</f>
        <v>#N/A</v>
      </c>
      <c r="HB22" t="e">
        <f>+VLOOKUP(HB6,'Converter - CPA to COICOP'!$B$5:$G$255,6,FALSE)</f>
        <v>#N/A</v>
      </c>
      <c r="HC22">
        <f>+VLOOKUP(HC6,'Converter - CPA to COICOP'!$B$5:$G$255,6,FALSE)</f>
        <v>0.15705765407554673</v>
      </c>
      <c r="HD22" t="e">
        <f>+VLOOKUP(HD6,'Converter - CPA to COICOP'!$B$5:$G$255,6,FALSE)</f>
        <v>#N/A</v>
      </c>
      <c r="HE22">
        <f>+VLOOKUP(HE6,'Converter - CPA to COICOP'!$B$5:$G$255,6,FALSE)</f>
        <v>0.23605270535463976</v>
      </c>
      <c r="HF22" t="e">
        <f>+VLOOKUP(HF6,'Converter - CPA to COICOP'!$B$5:$G$255,6,FALSE)</f>
        <v>#N/A</v>
      </c>
      <c r="HG22" t="e">
        <f>+VLOOKUP(HG6,'Converter - CPA to COICOP'!$B$5:$G$255,6,FALSE)</f>
        <v>#N/A</v>
      </c>
      <c r="HH22">
        <f>+VLOOKUP(HH6,'Converter - CPA to COICOP'!$B$5:$G$255,6,FALSE)</f>
        <v>2.8519755147468004E-3</v>
      </c>
      <c r="HI22" t="e">
        <f>+VLOOKUP(HI6,'Converter - CPA to COICOP'!$B$5:$G$255,6,FALSE)</f>
        <v>#N/A</v>
      </c>
      <c r="HJ22" t="e">
        <f>+VLOOKUP(HJ6,'Converter - CPA to COICOP'!$B$5:$G$255,6,FALSE)</f>
        <v>#N/A</v>
      </c>
      <c r="HK22">
        <f>+VLOOKUP(HK6,'Converter - CPA to COICOP'!$B$5:$G$255,6,FALSE)</f>
        <v>2.9333705824835872E-3</v>
      </c>
      <c r="HL22" t="e">
        <f>+VLOOKUP(HL6,'Converter - CPA to COICOP'!$B$5:$G$255,6,FALSE)</f>
        <v>#N/A</v>
      </c>
      <c r="HM22" t="e">
        <f>+VLOOKUP(HM6,'Converter - CPA to COICOP'!$B$5:$G$255,6,FALSE)</f>
        <v>#N/A</v>
      </c>
      <c r="HN22" t="e">
        <f>+VLOOKUP(HN6,'Converter - CPA to COICOP'!$B$5:$G$255,6,FALSE)</f>
        <v>#N/A</v>
      </c>
      <c r="HO22" t="e">
        <f>+VLOOKUP(HO6,'Converter - CPA to COICOP'!$B$5:$G$255,6,FALSE)</f>
        <v>#N/A</v>
      </c>
      <c r="HP22">
        <f>+VLOOKUP(HP6,'Converter - CPA to COICOP'!$B$5:$G$255,6,FALSE)</f>
        <v>0.42409658899020602</v>
      </c>
      <c r="HQ22" t="e">
        <f>+VLOOKUP(HQ6,'Converter - CPA to COICOP'!$B$5:$G$255,6,FALSE)</f>
        <v>#N/A</v>
      </c>
      <c r="HR22">
        <f>+VLOOKUP(HR6,'Converter - CPA to COICOP'!$B$5:$G$255,6,FALSE)</f>
        <v>9.6159237454443505E-2</v>
      </c>
      <c r="HS22" t="e">
        <f>+VLOOKUP(HS6,'Converter - CPA to COICOP'!$B$5:$G$255,6,FALSE)</f>
        <v>#N/A</v>
      </c>
      <c r="HT22">
        <f>+VLOOKUP(HT6,'Converter - CPA to COICOP'!$B$5:$G$255,6,FALSE)</f>
        <v>5.6417081356324499E-2</v>
      </c>
      <c r="HU22" t="e">
        <f>+VLOOKUP(HU6,'Converter - CPA to COICOP'!$B$5:$G$255,6,FALSE)</f>
        <v>#N/A</v>
      </c>
      <c r="HV22" t="e">
        <f>+VLOOKUP(HV6,'Converter - CPA to COICOP'!$B$5:$G$255,6,FALSE)</f>
        <v>#N/A</v>
      </c>
      <c r="HW22">
        <f>+VLOOKUP(HW6,'Converter - CPA to COICOP'!$B$5:$G$255,6,FALSE)</f>
        <v>0.10887364461163974</v>
      </c>
      <c r="HX22" t="e">
        <f>+VLOOKUP(HX6,'Converter - CPA to COICOP'!$B$5:$G$255,6,FALSE)</f>
        <v>#N/A</v>
      </c>
      <c r="HY22">
        <f>+VLOOKUP(HY6,'Converter - CPA to COICOP'!$B$5:$G$255,6,FALSE)</f>
        <v>0.22427528214206682</v>
      </c>
      <c r="HZ22" t="e">
        <f>+VLOOKUP(HZ6,'Converter - CPA to COICOP'!$B$5:$G$255,6,FALSE)</f>
        <v>#N/A</v>
      </c>
      <c r="IA22">
        <f>+VLOOKUP(IA6,'Converter - CPA to COICOP'!$B$5:$G$255,6,FALSE)</f>
        <v>6.561186103120159E-2</v>
      </c>
      <c r="IB22" t="e">
        <f>+VLOOKUP(IB6,'Converter - CPA to COICOP'!$B$5:$G$255,6,FALSE)</f>
        <v>#N/A</v>
      </c>
      <c r="IC22" t="e">
        <f>+VLOOKUP(IC6,'Converter - CPA to COICOP'!$B$5:$G$255,6,FALSE)</f>
        <v>#N/A</v>
      </c>
      <c r="ID22" t="e">
        <f>+VLOOKUP(ID6,'Converter - CPA to COICOP'!$B$5:$G$255,6,FALSE)</f>
        <v>#N/A</v>
      </c>
      <c r="IE22" t="e">
        <f>+VLOOKUP(IE6,'Converter - CPA to COICOP'!$B$5:$G$255,6,FALSE)</f>
        <v>#N/A</v>
      </c>
      <c r="IF22" t="e">
        <f>+VLOOKUP(IF6,'Converter - CPA to COICOP'!$B$5:$G$255,6,FALSE)</f>
        <v>#N/A</v>
      </c>
      <c r="IG22" t="e">
        <f>+VLOOKUP(IG6,'Converter - CPA to COICOP'!$B$5:$G$255,6,FALSE)</f>
        <v>#N/A</v>
      </c>
      <c r="IH22">
        <f>+VLOOKUP(IH6,'Converter - CPA to COICOP'!$B$5:$G$255,6,FALSE)</f>
        <v>0.82022957590893808</v>
      </c>
      <c r="II22" t="e">
        <f>+VLOOKUP(II6,'Converter - CPA to COICOP'!$B$5:$G$255,6,FALSE)</f>
        <v>#N/A</v>
      </c>
      <c r="IJ22" t="e">
        <f>+VLOOKUP(IJ6,'Converter - CPA to COICOP'!$B$5:$G$255,6,FALSE)</f>
        <v>#N/A</v>
      </c>
      <c r="IK22">
        <f>+VLOOKUP(IK6,'Converter - CPA to COICOP'!$B$5:$G$255,6,FALSE)</f>
        <v>0.14289209689258625</v>
      </c>
      <c r="IL22" t="e">
        <f>+VLOOKUP(IL6,'Converter - CPA to COICOP'!$B$5:$G$255,6,FALSE)</f>
        <v>#N/A</v>
      </c>
      <c r="IM22">
        <f>+VLOOKUP(IM6,'Converter - CPA to COICOP'!$B$5:$G$255,6,FALSE)</f>
        <v>0.38096403229752873</v>
      </c>
      <c r="IN22" t="e">
        <f>+VLOOKUP(IN6,'Converter - CPA to COICOP'!$B$5:$G$255,6,FALSE)</f>
        <v>#N/A</v>
      </c>
      <c r="IO22" t="e">
        <f>+VLOOKUP(IO6,'Converter - CPA to COICOP'!$B$5:$G$255,6,FALSE)</f>
        <v>#N/A</v>
      </c>
      <c r="IP22" t="e">
        <f>+VLOOKUP(IP6,'Converter - CPA to COICOP'!$B$5:$G$255,6,FALSE)</f>
        <v>#N/A</v>
      </c>
      <c r="IQ22" t="e">
        <f>+VLOOKUP(IQ6,'Converter - CPA to COICOP'!$B$5:$G$255,6,FALSE)</f>
        <v>#N/A</v>
      </c>
      <c r="IR22">
        <f>+VLOOKUP(IR6,'Converter - CPA to COICOP'!$B$5:$G$255,6,FALSE)</f>
        <v>3.7974683544303799E-2</v>
      </c>
      <c r="IS22" t="e">
        <f>+VLOOKUP(IS6,'Converter - CPA to COICOP'!$B$5:$G$255,6,FALSE)</f>
        <v>#N/A</v>
      </c>
      <c r="IT22">
        <f>+VLOOKUP(IT6,'Converter - CPA to COICOP'!$B$5:$G$255,6,FALSE)</f>
        <v>0.94847049189916355</v>
      </c>
      <c r="IU22" t="e">
        <f>+VLOOKUP(IU6,'Converter - CPA to COICOP'!$B$5:$G$255,6,FALSE)</f>
        <v>#N/A</v>
      </c>
      <c r="IV22">
        <f>+VLOOKUP(IV6,'Converter - CPA to COICOP'!$B$5:$G$255,6,FALSE)</f>
        <v>1</v>
      </c>
      <c r="IW22" t="e">
        <f>+VLOOKUP(IW6,'Converter - CPA to COICOP'!$B$5:$G$255,6,FALSE)</f>
        <v>#N/A</v>
      </c>
      <c r="IX22">
        <f>+VLOOKUP(IX6,'Converter - CPA to COICOP'!$B$5:$G$255,6,FALSE)</f>
        <v>0.86522911051212936</v>
      </c>
      <c r="IY22" t="e">
        <f>+VLOOKUP(IY6,'Converter - CPA to COICOP'!$B$5:$G$255,6,FALSE)</f>
        <v>#N/A</v>
      </c>
      <c r="IZ22" t="e">
        <f>+VLOOKUP(IZ6,'Converter - CPA to COICOP'!$B$5:$G$255,6,FALSE)</f>
        <v>#N/A</v>
      </c>
      <c r="JA22">
        <f>+VLOOKUP(JA6,'Converter - CPA to COICOP'!$B$5:$G$255,6,FALSE)</f>
        <v>1</v>
      </c>
      <c r="JB22" t="e">
        <f>+VLOOKUP(JB6,'Converter - CPA to COICOP'!$B$5:$G$255,6,FALSE)</f>
        <v>#N/A</v>
      </c>
      <c r="JC22">
        <f>+VLOOKUP(JC6,'Converter - CPA to COICOP'!$B$5:$G$255,6,FALSE)</f>
        <v>0.72183038018234991</v>
      </c>
      <c r="JD22" t="e">
        <f>+VLOOKUP(JD6,'Converter - CPA to COICOP'!$B$5:$G$255,6,FALSE)</f>
        <v>#N/A</v>
      </c>
      <c r="JE22">
        <f>+VLOOKUP(JE6,'Converter - CPA to COICOP'!$B$5:$G$255,6,FALSE)</f>
        <v>1</v>
      </c>
      <c r="JF22" t="e">
        <f>+VLOOKUP(JF6,'Converter - CPA to COICOP'!$B$5:$G$255,6,FALSE)</f>
        <v>#N/A</v>
      </c>
      <c r="JG22">
        <f>+VLOOKUP(JG6,'Converter - CPA to COICOP'!$B$5:$G$255,6,FALSE)</f>
        <v>1</v>
      </c>
      <c r="JH22" t="e">
        <f>+VLOOKUP(JH6,'Converter - CPA to COICOP'!$B$5:$G$255,6,FALSE)</f>
        <v>#N/A</v>
      </c>
      <c r="JI22" t="e">
        <f>+VLOOKUP(JI6,'Converter - CPA to COICOP'!$B$5:$G$255,6,FALSE)</f>
        <v>#N/A</v>
      </c>
      <c r="JJ22" t="e">
        <f>+VLOOKUP(JJ6,'Converter - CPA to COICOP'!$B$5:$G$255,6,FALSE)</f>
        <v>#N/A</v>
      </c>
      <c r="JK22">
        <f>+VLOOKUP(JK6,'Converter - CPA to COICOP'!$B$5:$G$255,6,FALSE)</f>
        <v>7.1391708240151383E-2</v>
      </c>
      <c r="JL22" t="e">
        <f>+VLOOKUP(JL6,'Converter - CPA to COICOP'!$B$5:$G$255,6,FALSE)</f>
        <v>#N/A</v>
      </c>
      <c r="JM22" t="e">
        <f>+VLOOKUP(JM6,'Converter - CPA to COICOP'!$B$5:$G$255,6,FALSE)</f>
        <v>#N/A</v>
      </c>
      <c r="JN22" t="e">
        <f>+VLOOKUP(JN6,'Converter - CPA to COICOP'!$B$5:$G$255,6,FALSE)</f>
        <v>#N/A</v>
      </c>
      <c r="JO22" t="e">
        <f>+VLOOKUP(JO6,'Converter - CPA to COICOP'!$B$5:$G$255,6,FALSE)</f>
        <v>#N/A</v>
      </c>
      <c r="JP22" t="e">
        <f>+VLOOKUP(JP6,'Converter - CPA to COICOP'!$B$5:$G$255,6,FALSE)</f>
        <v>#N/A</v>
      </c>
      <c r="JQ22" t="e">
        <f>+VLOOKUP(JQ6,'Converter - CPA to COICOP'!$B$5:$G$255,6,FALSE)</f>
        <v>#N/A</v>
      </c>
      <c r="JR22" t="e">
        <f>+VLOOKUP(JR6,'Converter - CPA to COICOP'!$B$5:$G$255,6,FALSE)</f>
        <v>#N/A</v>
      </c>
      <c r="JS22" t="e">
        <f>+VLOOKUP(JS6,'Converter - CPA to COICOP'!$B$5:$G$255,6,FALSE)</f>
        <v>#N/A</v>
      </c>
      <c r="JT22" t="e">
        <f>+VLOOKUP(JT6,'Converter - CPA to COICOP'!$B$5:$G$255,6,FALSE)</f>
        <v>#N/A</v>
      </c>
      <c r="JU22" t="e">
        <f>+VLOOKUP(JU6,'Converter - CPA to COICOP'!$B$5:$G$255,6,FALSE)</f>
        <v>#N/A</v>
      </c>
      <c r="JV22" t="e">
        <f>+VLOOKUP(JV6,'Converter - CPA to COICOP'!$B$5:$G$255,6,FALSE)</f>
        <v>#N/A</v>
      </c>
      <c r="JW22" t="e">
        <f>+VLOOKUP(JW6,'Converter - CPA to COICOP'!$B$5:$G$255,6,FALSE)</f>
        <v>#N/A</v>
      </c>
      <c r="JX22" t="e">
        <f>+VLOOKUP(JX6,'Converter - CPA to COICOP'!$B$5:$G$255,6,FALSE)</f>
        <v>#N/A</v>
      </c>
      <c r="JY22">
        <f>+VLOOKUP(JY6,'Converter - CPA to COICOP'!$B$5:$G$255,6,FALSE)</f>
        <v>0.27693553986807085</v>
      </c>
      <c r="JZ22" t="e">
        <f>+VLOOKUP(JZ6,'Converter - CPA to COICOP'!$B$5:$G$255,6,FALSE)</f>
        <v>#N/A</v>
      </c>
      <c r="KA22" t="e">
        <f>+VLOOKUP(KA6,'Converter - CPA to COICOP'!$B$5:$G$255,6,FALSE)</f>
        <v>#N/A</v>
      </c>
      <c r="KB22">
        <f>+VLOOKUP(KB6,'Converter - CPA to COICOP'!$B$5:$G$255,6,FALSE)</f>
        <v>0.14211318134475176</v>
      </c>
      <c r="KC22" t="e">
        <f>+VLOOKUP(KC6,'Converter - CPA to COICOP'!$B$5:$G$255,6,FALSE)</f>
        <v>#N/A</v>
      </c>
      <c r="KD22" t="e">
        <f>+VLOOKUP(KD6,'Converter - CPA to COICOP'!$B$5:$G$255,6,FALSE)</f>
        <v>#N/A</v>
      </c>
      <c r="KE22">
        <f>+VLOOKUP(KE6,'Converter - CPA to COICOP'!$B$5:$G$255,6,FALSE)</f>
        <v>0.37686610346024768</v>
      </c>
      <c r="KF22" t="e">
        <f>+VLOOKUP(KF6,'Converter - CPA to COICOP'!$B$5:$G$255,6,FALSE)</f>
        <v>#N/A</v>
      </c>
      <c r="KG22">
        <f>+VLOOKUP(KG6,'Converter - CPA to COICOP'!$B$5:$G$255,6,FALSE)</f>
        <v>0.167531504818384</v>
      </c>
      <c r="KH22" t="e">
        <f>+VLOOKUP(KH6,'Converter - CPA to COICOP'!$B$5:$G$255,6,FALSE)</f>
        <v>#N/A</v>
      </c>
      <c r="KI22">
        <f>+VLOOKUP(KI6,'Converter - CPA to COICOP'!$B$5:$G$255,6,FALSE)</f>
        <v>9.7605893186003684E-2</v>
      </c>
      <c r="KJ22" t="e">
        <f>+VLOOKUP(KJ6,'Converter - CPA to COICOP'!$B$5:$G$255,6,FALSE)</f>
        <v>#N/A</v>
      </c>
      <c r="KK22" t="e">
        <f>+VLOOKUP(KK6,'Converter - CPA to COICOP'!$B$5:$G$255,6,FALSE)</f>
        <v>#N/A</v>
      </c>
      <c r="KL22">
        <f>+VLOOKUP(KL6,'Converter - CPA to COICOP'!$B$5:$G$255,6,FALSE)</f>
        <v>9.7312051266836772E-3</v>
      </c>
      <c r="KM22" t="e">
        <f>+VLOOKUP(KM6,'Converter - CPA to COICOP'!$B$5:$G$255,6,FALSE)</f>
        <v>#N/A</v>
      </c>
      <c r="KN22">
        <f>+VLOOKUP(KN6,'Converter - CPA to COICOP'!$B$5:$G$255,6,FALSE)</f>
        <v>1.3100942958726233E-2</v>
      </c>
      <c r="KO22" t="e">
        <f>+VLOOKUP(KO6,'Converter - CPA to COICOP'!$B$5:$G$255,6,FALSE)</f>
        <v>#N/A</v>
      </c>
      <c r="KP22" t="e">
        <f>+VLOOKUP(KP6,'Converter - CPA to COICOP'!$B$5:$G$255,6,FALSE)</f>
        <v>#N/A</v>
      </c>
      <c r="KQ22">
        <f>+VLOOKUP(KQ6,'Converter - CPA to COICOP'!$B$5:$G$255,6,FALSE)</f>
        <v>0.13477088948787061</v>
      </c>
      <c r="KR22" t="e">
        <f>+VLOOKUP(KR6,'Converter - CPA to COICOP'!$B$5:$G$255,6,FALSE)</f>
        <v>#N/A</v>
      </c>
      <c r="KS22" t="e">
        <f>+VLOOKUP(KS6,'Converter - CPA to COICOP'!$B$5:$G$255,6,FALSE)</f>
        <v>#N/A</v>
      </c>
      <c r="KT22">
        <f>+VLOOKUP(KT6,'Converter - CPA to COICOP'!$B$5:$G$255,6,FALSE)</f>
        <v>1</v>
      </c>
      <c r="KU22" t="e">
        <f>+VLOOKUP(KU6,'Converter - CPA to COICOP'!$B$5:$G$255,6,FALSE)</f>
        <v>#N/A</v>
      </c>
      <c r="KV22">
        <f>+VLOOKUP(KV6,'Converter - CPA to COICOP'!$B$5:$G$255,6,FALSE)</f>
        <v>3.0467445742904841E-2</v>
      </c>
      <c r="KW22" t="e">
        <f>+VLOOKUP(KW6,'Converter - CPA to COICOP'!$B$5:$G$255,6,FALSE)</f>
        <v>#N/A</v>
      </c>
      <c r="KX22">
        <f>+VLOOKUP(KX6,'Converter - CPA to COICOP'!$B$5:$G$255,6,FALSE)</f>
        <v>0.12970984394469828</v>
      </c>
      <c r="KY22" t="e">
        <f>+VLOOKUP(KY6,'Converter - CPA to COICOP'!$B$5:$G$255,6,FALSE)</f>
        <v>#N/A</v>
      </c>
      <c r="KZ22">
        <f>+VLOOKUP(KZ6,'Converter - CPA to COICOP'!$B$5:$G$255,6,FALSE)</f>
        <v>8.3071263276567973E-3</v>
      </c>
      <c r="LA22" t="e">
        <f>+VLOOKUP(LA6,'Converter - CPA to COICOP'!$B$5:$G$255,6,FALSE)</f>
        <v>#N/A</v>
      </c>
      <c r="LB22">
        <f>+VLOOKUP(LB6,'Converter - CPA to COICOP'!$B$5:$G$255,6,FALSE)</f>
        <v>1</v>
      </c>
      <c r="LC22" t="e">
        <f>+VLOOKUP(LC6,'Converter - CPA to COICOP'!$B$5:$G$255,6,FALSE)</f>
        <v>#N/A</v>
      </c>
      <c r="LD22" t="e">
        <f>+VLOOKUP(LD6,'Converter - CPA to COICOP'!$B$5:$G$255,6,FALSE)</f>
        <v>#N/A</v>
      </c>
      <c r="LE22">
        <f>+VLOOKUP(LE6,'Converter - CPA to COICOP'!$B$5:$G$255,6,FALSE)</f>
        <v>1.7041486241095125E-2</v>
      </c>
      <c r="LF22" t="e">
        <f>+VLOOKUP(LF6,'Converter - CPA to COICOP'!$B$5:$G$255,6,FALSE)</f>
        <v>#N/A</v>
      </c>
      <c r="LG22">
        <f>+VLOOKUP(LG6,'Converter - CPA to COICOP'!$B$5:$G$255,6,FALSE)</f>
        <v>0.27520113582584005</v>
      </c>
      <c r="LH22" t="e">
        <f>+VLOOKUP(LH6,'Converter - CPA to COICOP'!$B$5:$G$255,6,FALSE)</f>
        <v>#N/A</v>
      </c>
      <c r="LI22" t="e">
        <f>+VLOOKUP(LI6,'Converter - CPA to COICOP'!$B$5:$G$255,6,FALSE)</f>
        <v>#N/A</v>
      </c>
      <c r="LJ22" t="e">
        <f>+VLOOKUP(LJ6,'Converter - CPA to COICOP'!$B$5:$G$255,6,FALSE)</f>
        <v>#N/A</v>
      </c>
      <c r="LK22" t="e">
        <f>+VLOOKUP(LK6,'Converter - CPA to COICOP'!$B$5:$G$255,6,FALSE)</f>
        <v>#N/A</v>
      </c>
      <c r="LL22">
        <f>+VLOOKUP(LL6,'Converter - CPA to COICOP'!$B$5:$G$255,6,FALSE)</f>
        <v>1</v>
      </c>
      <c r="LM22" t="e">
        <f>+VLOOKUP(LM6,'Converter - CPA to COICOP'!$B$5:$G$255,6,FALSE)</f>
        <v>#N/A</v>
      </c>
      <c r="LN22" t="e">
        <f>+VLOOKUP(LN6,'Converter - CPA to COICOP'!$B$5:$G$255,6,FALSE)</f>
        <v>#N/A</v>
      </c>
      <c r="LO22">
        <f>+VLOOKUP(LO6,'Converter - CPA to COICOP'!$B$5:$G$255,6,FALSE)</f>
        <v>0.21114582576473154</v>
      </c>
      <c r="LP22" t="e">
        <f>+VLOOKUP(LP6,'Converter - CPA to COICOP'!$B$5:$G$255,6,FALSE)</f>
        <v>#N/A</v>
      </c>
      <c r="LQ22">
        <f>+VLOOKUP(LQ6,'Converter - CPA to COICOP'!$B$5:$G$255,6,FALSE)</f>
        <v>0.2840223788418223</v>
      </c>
      <c r="LR22" t="e">
        <f>+VLOOKUP(LR6,'Converter - CPA to COICOP'!$B$5:$G$255,6,FALSE)</f>
        <v>#N/A</v>
      </c>
      <c r="LS22">
        <f>+VLOOKUP(LS6,'Converter - CPA to COICOP'!$B$5:$G$255,6,FALSE)</f>
        <v>0.10520961999564049</v>
      </c>
      <c r="LT22" t="e">
        <f>+VLOOKUP(LT6,'Converter - CPA to COICOP'!$B$5:$G$255,6,FALSE)</f>
        <v>#N/A</v>
      </c>
      <c r="LU22">
        <f>+VLOOKUP(LU6,'Converter - CPA to COICOP'!$B$5:$G$255,6,FALSE)</f>
        <v>0.32146490335707018</v>
      </c>
      <c r="LV22" t="e">
        <f>+VLOOKUP(LV6,'Converter - CPA to COICOP'!$B$5:$G$255,6,FALSE)</f>
        <v>#N/A</v>
      </c>
      <c r="LW22" t="e">
        <f>+VLOOKUP(LW6,'Converter - CPA to COICOP'!$B$5:$G$255,6,FALSE)</f>
        <v>#N/A</v>
      </c>
      <c r="LX22" t="e">
        <f>+VLOOKUP(LX6,'Converter - CPA to COICOP'!$B$5:$G$255,6,FALSE)</f>
        <v>#N/A</v>
      </c>
      <c r="LY22">
        <f>+VLOOKUP(LY6,'Converter - CPA to COICOP'!$B$5:$G$255,6,FALSE)</f>
        <v>6.9321354862207113E-2</v>
      </c>
      <c r="LZ22" t="e">
        <f>+VLOOKUP(LZ6,'Converter - CPA to COICOP'!$B$5:$G$255,6,FALSE)</f>
        <v>#N/A</v>
      </c>
      <c r="MA22" t="e">
        <f>+VLOOKUP(MA6,'Converter - CPA to COICOP'!$B$5:$G$255,6,FALSE)</f>
        <v>#N/A</v>
      </c>
      <c r="MB22">
        <f>+VLOOKUP(MB6,'Converter - CPA to COICOP'!$B$5:$G$255,6,FALSE)</f>
        <v>0.1389462182833556</v>
      </c>
      <c r="MC22" t="e">
        <f>+VLOOKUP(MC6,'Converter - CPA to COICOP'!$B$5:$G$255,6,FALSE)</f>
        <v>#N/A</v>
      </c>
      <c r="MD22" t="e">
        <f>+VLOOKUP(MD6,'Converter - CPA to COICOP'!$B$5:$G$255,6,FALSE)</f>
        <v>#N/A</v>
      </c>
      <c r="ME22">
        <f>+VLOOKUP(ME6,'Converter - CPA to COICOP'!$B$5:$G$255,6,FALSE)</f>
        <v>0.13287604710452836</v>
      </c>
      <c r="MF22" t="e">
        <f>+VLOOKUP(MF6,'Converter - CPA to COICOP'!$B$5:$G$255,6,FALSE)</f>
        <v>#N/A</v>
      </c>
      <c r="MG22" t="e">
        <f>+VLOOKUP(MG6,'Converter - CPA to COICOP'!$B$5:$G$255,6,FALSE)</f>
        <v>#N/A</v>
      </c>
      <c r="MH22">
        <f>+VLOOKUP(MH6,'Converter - CPA to COICOP'!$B$5:$G$255,6,FALSE)</f>
        <v>0.55511715430375141</v>
      </c>
      <c r="MI22" t="e">
        <f>+VLOOKUP(MI6,'Converter - CPA to COICOP'!$B$5:$G$255,6,FALSE)</f>
        <v>#N/A</v>
      </c>
      <c r="MJ22" t="e">
        <f>+VLOOKUP(MJ6,'Converter - CPA to COICOP'!$B$5:$G$255,6,FALSE)</f>
        <v>#N/A</v>
      </c>
      <c r="MK22">
        <f>+VLOOKUP(MK6,'Converter - CPA to COICOP'!$B$5:$G$255,6,FALSE)</f>
        <v>9.4876775525069804E-2</v>
      </c>
      <c r="ML22" t="e">
        <f>+VLOOKUP(ML6,'Converter - CPA to COICOP'!$B$5:$G$255,6,FALSE)</f>
        <v>#N/A</v>
      </c>
      <c r="MM22" t="e">
        <f>+VLOOKUP(MM6,'Converter - CPA to COICOP'!$B$5:$G$255,6,FALSE)</f>
        <v>#N/A</v>
      </c>
      <c r="MN22" t="e">
        <f>+VLOOKUP(MN6,'Converter - CPA to COICOP'!$B$5:$G$255,6,FALSE)</f>
        <v>#N/A</v>
      </c>
      <c r="MO22" t="e">
        <f>+VLOOKUP(MO6,'Converter - CPA to COICOP'!$B$5:$G$255,6,FALSE)</f>
        <v>#N/A</v>
      </c>
      <c r="MP22">
        <f>+VLOOKUP(MP6,'Converter - CPA to COICOP'!$B$5:$G$255,6,FALSE)</f>
        <v>0.91163492666966206</v>
      </c>
      <c r="MQ22" t="e">
        <f>+VLOOKUP(MQ6,'Converter - CPA to COICOP'!$B$5:$G$255,6,FALSE)</f>
        <v>#N/A</v>
      </c>
      <c r="MR22" t="e">
        <f>+VLOOKUP(MR6,'Converter - CPA to COICOP'!$B$5:$G$255,6,FALSE)</f>
        <v>#N/A</v>
      </c>
      <c r="MS22">
        <f>+VLOOKUP(MS6,'Converter - CPA to COICOP'!$B$5:$G$255,6,FALSE)</f>
        <v>8.8365073330337912E-2</v>
      </c>
      <c r="MT22" t="e">
        <f>+VLOOKUP(MT6,'Converter - CPA to COICOP'!$B$5:$G$255,6,FALSE)</f>
        <v>#N/A</v>
      </c>
      <c r="MU22">
        <f>+VLOOKUP(MU6,'Converter - CPA to COICOP'!$B$5:$G$255,6,FALSE)</f>
        <v>1</v>
      </c>
      <c r="MV22" t="e">
        <f>+VLOOKUP(MV6,'Converter - CPA to COICOP'!$B$5:$G$255,6,FALSE)</f>
        <v>#N/A</v>
      </c>
      <c r="MW22" t="e">
        <f>+VLOOKUP(MW6,'Converter - CPA to COICOP'!$B$5:$G$255,6,FALSE)</f>
        <v>#N/A</v>
      </c>
      <c r="MX22" t="e">
        <f>+VLOOKUP(MX6,'Converter - CPA to COICOP'!$B$5:$G$255,6,FALSE)</f>
        <v>#N/A</v>
      </c>
      <c r="MY22" t="e">
        <f>+VLOOKUP(MY6,'Converter - CPA to COICOP'!$B$5:$G$255,6,FALSE)</f>
        <v>#N/A</v>
      </c>
      <c r="MZ22">
        <f>+VLOOKUP(MZ6,'Converter - CPA to COICOP'!$B$5:$G$255,6,FALSE)</f>
        <v>0.34505431675242998</v>
      </c>
      <c r="NA22" t="e">
        <f>+VLOOKUP(NA6,'Converter - CPA to COICOP'!$B$5:$G$255,6,FALSE)</f>
        <v>#N/A</v>
      </c>
      <c r="NB22">
        <f>+VLOOKUP(NB6,'Converter - CPA to COICOP'!$B$5:$G$255,6,FALSE)</f>
        <v>0.14797736323621882</v>
      </c>
      <c r="NC22" t="e">
        <f>+VLOOKUP(NC6,'Converter - CPA to COICOP'!$B$5:$G$255,6,FALSE)</f>
        <v>#N/A</v>
      </c>
      <c r="ND22">
        <f>+VLOOKUP(ND6,'Converter - CPA to COICOP'!$B$5:$G$255,6,FALSE)</f>
        <v>0.80875631464998798</v>
      </c>
      <c r="NE22" t="e">
        <f>+VLOOKUP(NE6,'Converter - CPA to COICOP'!$B$5:$G$255,6,FALSE)</f>
        <v>#N/A</v>
      </c>
      <c r="NF22">
        <f>+VLOOKUP(NF6,'Converter - CPA to COICOP'!$B$5:$G$255,6,FALSE)</f>
        <v>0.33676386506575184</v>
      </c>
      <c r="NG22" t="e">
        <f>+VLOOKUP(NG6,'Converter - CPA to COICOP'!$B$5:$G$255,6,FALSE)</f>
        <v>#N/A</v>
      </c>
      <c r="NH22" t="e">
        <f>+VLOOKUP(NH6,'Converter - CPA to COICOP'!$B$5:$G$255,6,FALSE)</f>
        <v>#N/A</v>
      </c>
      <c r="NI22" t="e">
        <f>+VLOOKUP(NI6,'Converter - CPA to COICOP'!$B$5:$G$255,6,FALSE)</f>
        <v>#N/A</v>
      </c>
      <c r="NJ22">
        <f>+VLOOKUP(NJ6,'Converter - CPA to COICOP'!$B$5:$G$255,6,FALSE)</f>
        <v>3.1885441527446302E-2</v>
      </c>
      <c r="NK22" t="e">
        <f>+VLOOKUP(NK6,'Converter - CPA to COICOP'!$B$5:$G$255,6,FALSE)</f>
        <v>#N/A</v>
      </c>
      <c r="NL22">
        <f>+VLOOKUP(NL6,'Converter - CPA to COICOP'!$B$5:$G$255,6,FALSE)</f>
        <v>0.58333333333333337</v>
      </c>
      <c r="NM22" t="e">
        <f>+VLOOKUP(NM6,'Converter - CPA to COICOP'!$B$5:$G$255,6,FALSE)</f>
        <v>#N/A</v>
      </c>
      <c r="NN22" t="e">
        <f>+VLOOKUP(NN6,'Converter - CPA to COICOP'!$B$5:$G$255,6,FALSE)</f>
        <v>#N/A</v>
      </c>
      <c r="NO22">
        <f>+VLOOKUP(NO6,'Converter - CPA to COICOP'!$B$5:$G$255,6,FALSE)</f>
        <v>0.26377517149811908</v>
      </c>
      <c r="NP22" t="e">
        <f>+VLOOKUP(NP6,'Converter - CPA to COICOP'!$B$5:$G$255,6,FALSE)</f>
        <v>#N/A</v>
      </c>
      <c r="NQ22" t="e">
        <f>+VLOOKUP(NQ6,'Converter - CPA to COICOP'!$B$5:$G$255,6,FALSE)</f>
        <v>#N/A</v>
      </c>
      <c r="NR22" t="e">
        <f>+VLOOKUP(NR6,'Converter - CPA to COICOP'!$B$5:$G$255,6,FALSE)</f>
        <v>#N/A</v>
      </c>
      <c r="NS22" t="e">
        <f>+VLOOKUP(NS6,'Converter - CPA to COICOP'!$B$5:$G$255,6,FALSE)</f>
        <v>#N/A</v>
      </c>
      <c r="NT22">
        <f>+VLOOKUP(NT6,'Converter - CPA to COICOP'!$B$5:$G$255,6,FALSE)</f>
        <v>0.10680093806042212</v>
      </c>
      <c r="NU22" t="e">
        <f>+VLOOKUP(NU6,'Converter - CPA to COICOP'!$B$5:$G$255,6,FALSE)</f>
        <v>#N/A</v>
      </c>
      <c r="NV22">
        <f>+VLOOKUP(NV6,'Converter - CPA to COICOP'!$B$5:$G$255,6,FALSE)</f>
        <v>4.5937370671816802E-2</v>
      </c>
      <c r="NW22" t="e">
        <f>+VLOOKUP(NW6,'Converter - CPA to COICOP'!$B$5:$G$255,6,FALSE)</f>
        <v>#N/A</v>
      </c>
      <c r="NX22">
        <f>+VLOOKUP(NX6,'Converter - CPA to COICOP'!$B$5:$G$255,6,FALSE)</f>
        <v>7.8245275210373846E-2</v>
      </c>
      <c r="NY22" t="e">
        <f>+VLOOKUP(NY6,'Converter - CPA to COICOP'!$B$5:$G$255,6,FALSE)</f>
        <v>#N/A</v>
      </c>
      <c r="NZ22">
        <f>+VLOOKUP(NZ6,'Converter - CPA to COICOP'!$B$5:$G$255,6,FALSE)</f>
        <v>0</v>
      </c>
      <c r="OA22" t="e">
        <f>+VLOOKUP(OA6,'Converter - CPA to COICOP'!$B$5:$G$255,6,FALSE)</f>
        <v>#N/A</v>
      </c>
      <c r="OB22" t="e">
        <f>+VLOOKUP(OB6,'Converter - CPA to COICOP'!$B$5:$G$255,6,FALSE)</f>
        <v>#N/A</v>
      </c>
      <c r="OC22">
        <f>+VLOOKUP(OC6,'Converter - CPA to COICOP'!$B$5:$G$255,6,FALSE)</f>
        <v>0.36988105352591333</v>
      </c>
      <c r="OD22" t="e">
        <f>+VLOOKUP(OD6,'Converter - CPA to COICOP'!$B$5:$G$255,6,FALSE)</f>
        <v>#N/A</v>
      </c>
      <c r="OE22">
        <f>+VLOOKUP(OE6,'Converter - CPA to COICOP'!$B$5:$G$255,6,FALSE)</f>
        <v>1</v>
      </c>
      <c r="OF22" t="e">
        <f>+VLOOKUP(OF6,'Converter - CPA to COICOP'!$B$5:$G$255,6,FALSE)</f>
        <v>#N/A</v>
      </c>
      <c r="OG22" t="e">
        <f>+VLOOKUP(OG6,'Converter - CPA to COICOP'!$B$5:$G$255,6,FALSE)</f>
        <v>#N/A</v>
      </c>
      <c r="OJ22" s="22" t="s">
        <v>397</v>
      </c>
      <c r="OK22" s="22">
        <f>+K32</f>
        <v>24.04187363996304</v>
      </c>
      <c r="OL22" s="22">
        <f>+K27</f>
        <v>3.9106204638683901</v>
      </c>
      <c r="OM22" s="22">
        <f>+K33</f>
        <v>0.16953513082435351</v>
      </c>
      <c r="ON22" s="22">
        <f>+K26</f>
        <v>44.113837221037002</v>
      </c>
      <c r="OO22" s="81"/>
      <c r="OT22" s="55">
        <f>+OK22/SUM($K$26:$K$43)</f>
        <v>3.3750171603019435E-2</v>
      </c>
      <c r="OU22" s="55">
        <f>+OL22/SUM($K$26:$K$43)</f>
        <v>5.4897598126649391E-3</v>
      </c>
      <c r="OV22" s="55">
        <f>+OM22/SUM($K$26:$K$43)</f>
        <v>2.379947521457432E-4</v>
      </c>
      <c r="OW22" s="55">
        <f>+ON22/SUM($K$26:$K$43)</f>
        <v>6.1927352192836564E-2</v>
      </c>
      <c r="OZ22" s="85">
        <f t="shared" ref="OZ22" si="364">+SUM(OT22:OY22)</f>
        <v>0.10140527836066668</v>
      </c>
      <c r="PA22" s="55">
        <f>+SUM(OT22:OV22)</f>
        <v>3.9477926167830114E-2</v>
      </c>
    </row>
    <row r="23" spans="8:417">
      <c r="K23" s="14" t="s">
        <v>852</v>
      </c>
      <c r="AD23" t="e">
        <f>+VLOOKUP(AD6,'Converter - CPA to COICOP'!$B$5:$G$255,5,FALSE)</f>
        <v>#N/A</v>
      </c>
      <c r="AE23" t="e">
        <f>+VLOOKUP(AE6,'Converter - CPA to COICOP'!$B$5:$G$255,5,FALSE)</f>
        <v>#N/A</v>
      </c>
      <c r="AF23">
        <f>+VLOOKUP(AF6,'Converter - CPA to COICOP'!$B$5:$G$255,5,FALSE)</f>
        <v>0.22899999999999998</v>
      </c>
      <c r="AG23" t="e">
        <f>+VLOOKUP(AG6,'Converter - CPA to COICOP'!$B$5:$G$255,5,FALSE)</f>
        <v>#N/A</v>
      </c>
      <c r="AH23" t="e">
        <f>+VLOOKUP(AH6,'Converter - CPA to COICOP'!$B$5:$G$255,5,FALSE)</f>
        <v>#N/A</v>
      </c>
      <c r="AI23" t="e">
        <f>+VLOOKUP(AI6,'Converter - CPA to COICOP'!$B$5:$G$255,5,FALSE)</f>
        <v>#N/A</v>
      </c>
      <c r="AJ23" t="e">
        <f>+VLOOKUP(AJ6,'Converter - CPA to COICOP'!$B$5:$G$255,5,FALSE)</f>
        <v>#N/A</v>
      </c>
      <c r="AK23" t="e">
        <f>+VLOOKUP(AK6,'Converter - CPA to COICOP'!$B$5:$G$255,5,FALSE)</f>
        <v>#N/A</v>
      </c>
      <c r="AL23" t="e">
        <f>+VLOOKUP(AL6,'Converter - CPA to COICOP'!$B$5:$G$255,5,FALSE)</f>
        <v>#N/A</v>
      </c>
      <c r="AM23">
        <f>+VLOOKUP(AM6,'Converter - CPA to COICOP'!$B$5:$G$255,5,FALSE)</f>
        <v>1</v>
      </c>
      <c r="AN23" t="e">
        <f>+VLOOKUP(AN6,'Converter - CPA to COICOP'!$B$5:$G$255,5,FALSE)</f>
        <v>#N/A</v>
      </c>
      <c r="AO23" t="e">
        <f>+VLOOKUP(AO6,'Converter - CPA to COICOP'!$B$5:$G$255,5,FALSE)</f>
        <v>#N/A</v>
      </c>
      <c r="AP23" t="e">
        <f>+VLOOKUP(AP6,'Converter - CPA to COICOP'!$B$5:$G$255,5,FALSE)</f>
        <v>#N/A</v>
      </c>
      <c r="AQ23" t="e">
        <f>+VLOOKUP(AQ6,'Converter - CPA to COICOP'!$B$5:$G$255,5,FALSE)</f>
        <v>#N/A</v>
      </c>
      <c r="AR23" t="e">
        <f>+VLOOKUP(AR6,'Converter - CPA to COICOP'!$B$5:$G$255,5,FALSE)</f>
        <v>#N/A</v>
      </c>
      <c r="AS23" t="e">
        <f>+VLOOKUP(AS6,'Converter - CPA to COICOP'!$B$5:$G$255,5,FALSE)</f>
        <v>#N/A</v>
      </c>
      <c r="AT23" t="e">
        <f>+VLOOKUP(AT6,'Converter - CPA to COICOP'!$B$5:$G$255,5,FALSE)</f>
        <v>#N/A</v>
      </c>
      <c r="AU23">
        <f>+VLOOKUP(AU6,'Converter - CPA to COICOP'!$B$5:$G$255,5,FALSE)</f>
        <v>0.14000000000000001</v>
      </c>
      <c r="AV23" t="e">
        <f>+VLOOKUP(AV6,'Converter - CPA to COICOP'!$B$5:$G$255,5,FALSE)</f>
        <v>#N/A</v>
      </c>
      <c r="AW23" t="e">
        <f>+VLOOKUP(AW6,'Converter - CPA to COICOP'!$B$5:$G$255,5,FALSE)</f>
        <v>#N/A</v>
      </c>
      <c r="AX23" t="e">
        <f>+VLOOKUP(AX6,'Converter - CPA to COICOP'!$B$5:$G$255,5,FALSE)</f>
        <v>#N/A</v>
      </c>
      <c r="AY23" t="e">
        <f>+VLOOKUP(AY6,'Converter - CPA to COICOP'!$B$5:$G$255,5,FALSE)</f>
        <v>#N/A</v>
      </c>
      <c r="AZ23">
        <f>+VLOOKUP(AZ6,'Converter - CPA to COICOP'!$B$5:$G$255,5,FALSE)</f>
        <v>0.10300000000000001</v>
      </c>
      <c r="BA23" t="e">
        <f>+VLOOKUP(BA6,'Converter - CPA to COICOP'!$B$5:$G$255,5,FALSE)</f>
        <v>#N/A</v>
      </c>
      <c r="BB23" t="e">
        <f>+VLOOKUP(BB6,'Converter - CPA to COICOP'!$B$5:$G$255,5,FALSE)</f>
        <v>#N/A</v>
      </c>
      <c r="BC23" t="e">
        <f>+VLOOKUP(BC6,'Converter - CPA to COICOP'!$B$5:$G$255,5,FALSE)</f>
        <v>#N/A</v>
      </c>
      <c r="BD23" t="e">
        <f>+VLOOKUP(BD6,'Converter - CPA to COICOP'!$B$5:$G$255,5,FALSE)</f>
        <v>#N/A</v>
      </c>
      <c r="BE23" t="e">
        <f>+VLOOKUP(BE6,'Converter - CPA to COICOP'!$B$5:$G$255,5,FALSE)</f>
        <v>#N/A</v>
      </c>
      <c r="BF23" t="e">
        <f>+VLOOKUP(BF6,'Converter - CPA to COICOP'!$B$5:$G$255,5,FALSE)</f>
        <v>#N/A</v>
      </c>
      <c r="BG23" t="e">
        <f>+VLOOKUP(BG6,'Converter - CPA to COICOP'!$B$5:$G$255,5,FALSE)</f>
        <v>#N/A</v>
      </c>
      <c r="BH23">
        <f>+VLOOKUP(BH6,'Converter - CPA to COICOP'!$B$5:$G$255,5,FALSE)</f>
        <v>0.61399999999999999</v>
      </c>
      <c r="BI23" t="e">
        <f>+VLOOKUP(BI6,'Converter - CPA to COICOP'!$B$5:$G$255,5,FALSE)</f>
        <v>#N/A</v>
      </c>
      <c r="BJ23" t="e">
        <f>+VLOOKUP(BJ6,'Converter - CPA to COICOP'!$B$5:$G$255,5,FALSE)</f>
        <v>#N/A</v>
      </c>
      <c r="BK23" t="e">
        <f>+VLOOKUP(BK6,'Converter - CPA to COICOP'!$B$5:$G$255,5,FALSE)</f>
        <v>#N/A</v>
      </c>
      <c r="BL23" t="e">
        <f>+VLOOKUP(BL6,'Converter - CPA to COICOP'!$B$5:$G$255,5,FALSE)</f>
        <v>#N/A</v>
      </c>
      <c r="BM23" t="e">
        <f>+VLOOKUP(BM6,'Converter - CPA to COICOP'!$B$5:$G$255,5,FALSE)</f>
        <v>#N/A</v>
      </c>
      <c r="BN23">
        <f>+VLOOKUP(BN6,'Converter - CPA to COICOP'!$B$5:$G$255,5,FALSE)</f>
        <v>0.93</v>
      </c>
      <c r="BO23" t="e">
        <f>+VLOOKUP(BO6,'Converter - CPA to COICOP'!$B$5:$G$255,5,FALSE)</f>
        <v>#N/A</v>
      </c>
      <c r="BP23" t="e">
        <f>+VLOOKUP(BP6,'Converter - CPA to COICOP'!$B$5:$G$255,5,FALSE)</f>
        <v>#N/A</v>
      </c>
      <c r="BQ23" t="e">
        <f>+VLOOKUP(BQ6,'Converter - CPA to COICOP'!$B$5:$G$255,5,FALSE)</f>
        <v>#N/A</v>
      </c>
      <c r="BR23" t="e">
        <f>+VLOOKUP(BR6,'Converter - CPA to COICOP'!$B$5:$G$255,5,FALSE)</f>
        <v>#N/A</v>
      </c>
      <c r="BS23" t="e">
        <f>+VLOOKUP(BS6,'Converter - CPA to COICOP'!$B$5:$G$255,5,FALSE)</f>
        <v>#N/A</v>
      </c>
      <c r="BT23" t="e">
        <f>+VLOOKUP(BT6,'Converter - CPA to COICOP'!$B$5:$G$255,5,FALSE)</f>
        <v>#N/A</v>
      </c>
      <c r="BU23" t="e">
        <f>+VLOOKUP(BU6,'Converter - CPA to COICOP'!$B$5:$G$255,5,FALSE)</f>
        <v>#N/A</v>
      </c>
      <c r="BV23" t="e">
        <f>+VLOOKUP(BV6,'Converter - CPA to COICOP'!$B$5:$G$255,5,FALSE)</f>
        <v>#N/A</v>
      </c>
      <c r="BW23" t="e">
        <f>+VLOOKUP(BW6,'Converter - CPA to COICOP'!$B$5:$G$255,5,FALSE)</f>
        <v>#N/A</v>
      </c>
      <c r="BX23">
        <f>+VLOOKUP(BX6,'Converter - CPA to COICOP'!$B$5:$G$255,5,FALSE)</f>
        <v>0.44299999999999995</v>
      </c>
      <c r="BY23" t="e">
        <f>+VLOOKUP(BY6,'Converter - CPA to COICOP'!$B$5:$G$255,5,FALSE)</f>
        <v>#N/A</v>
      </c>
      <c r="BZ23" t="e">
        <f>+VLOOKUP(BZ6,'Converter - CPA to COICOP'!$B$5:$G$255,5,FALSE)</f>
        <v>#N/A</v>
      </c>
      <c r="CA23" t="e">
        <f>+VLOOKUP(CA6,'Converter - CPA to COICOP'!$B$5:$G$255,5,FALSE)</f>
        <v>#N/A</v>
      </c>
      <c r="CB23" t="e">
        <f>+VLOOKUP(CB6,'Converter - CPA to COICOP'!$B$5:$G$255,5,FALSE)</f>
        <v>#N/A</v>
      </c>
      <c r="CC23" t="e">
        <f>+VLOOKUP(CC6,'Converter - CPA to COICOP'!$B$5:$G$255,5,FALSE)</f>
        <v>#N/A</v>
      </c>
      <c r="CD23" t="e">
        <f>+VLOOKUP(CD6,'Converter - CPA to COICOP'!$B$5:$G$255,5,FALSE)</f>
        <v>#N/A</v>
      </c>
      <c r="CE23" t="e">
        <f>+VLOOKUP(CE6,'Converter - CPA to COICOP'!$B$5:$G$255,5,FALSE)</f>
        <v>#N/A</v>
      </c>
      <c r="CF23" t="e">
        <f>+VLOOKUP(CF6,'Converter - CPA to COICOP'!$B$5:$G$255,5,FALSE)</f>
        <v>#N/A</v>
      </c>
      <c r="CG23">
        <f>+VLOOKUP(CG6,'Converter - CPA to COICOP'!$B$5:$G$255,5,FALSE)</f>
        <v>4.0999999999999995E-2</v>
      </c>
      <c r="CH23" t="e">
        <f>+VLOOKUP(CH6,'Converter - CPA to COICOP'!$B$5:$G$255,5,FALSE)</f>
        <v>#N/A</v>
      </c>
      <c r="CI23" t="e">
        <f>+VLOOKUP(CI6,'Converter - CPA to COICOP'!$B$5:$G$255,5,FALSE)</f>
        <v>#N/A</v>
      </c>
      <c r="CJ23" t="e">
        <f>+VLOOKUP(CJ6,'Converter - CPA to COICOP'!$B$5:$G$255,5,FALSE)</f>
        <v>#N/A</v>
      </c>
      <c r="CK23" t="e">
        <f>+VLOOKUP(CK6,'Converter - CPA to COICOP'!$B$5:$G$255,5,FALSE)</f>
        <v>#N/A</v>
      </c>
      <c r="CL23" t="e">
        <f>+VLOOKUP(CL6,'Converter - CPA to COICOP'!$B$5:$G$255,5,FALSE)</f>
        <v>#N/A</v>
      </c>
      <c r="CM23" t="e">
        <f>+VLOOKUP(CM6,'Converter - CPA to COICOP'!$B$5:$G$255,5,FALSE)</f>
        <v>#N/A</v>
      </c>
      <c r="CN23">
        <f>+VLOOKUP(CN6,'Converter - CPA to COICOP'!$B$5:$G$255,5,FALSE)</f>
        <v>0.25</v>
      </c>
      <c r="CO23" t="e">
        <f>+VLOOKUP(CO6,'Converter - CPA to COICOP'!$B$5:$G$255,5,FALSE)</f>
        <v>#N/A</v>
      </c>
      <c r="CP23" t="e">
        <f>+VLOOKUP(CP6,'Converter - CPA to COICOP'!$B$5:$G$255,5,FALSE)</f>
        <v>#N/A</v>
      </c>
      <c r="CQ23" t="e">
        <f>+VLOOKUP(CQ6,'Converter - CPA to COICOP'!$B$5:$G$255,5,FALSE)</f>
        <v>#N/A</v>
      </c>
      <c r="CR23" t="e">
        <f>+VLOOKUP(CR6,'Converter - CPA to COICOP'!$B$5:$G$255,5,FALSE)</f>
        <v>#N/A</v>
      </c>
      <c r="CS23" t="e">
        <f>+VLOOKUP(CS6,'Converter - CPA to COICOP'!$B$5:$G$255,5,FALSE)</f>
        <v>#N/A</v>
      </c>
      <c r="CT23">
        <f>+VLOOKUP(CT6,'Converter - CPA to COICOP'!$B$5:$G$255,5,FALSE)</f>
        <v>1</v>
      </c>
      <c r="CU23" t="e">
        <f>+VLOOKUP(CU6,'Converter - CPA to COICOP'!$B$5:$G$255,5,FALSE)</f>
        <v>#N/A</v>
      </c>
      <c r="CV23" t="e">
        <f>+VLOOKUP(CV6,'Converter - CPA to COICOP'!$B$5:$G$255,5,FALSE)</f>
        <v>#N/A</v>
      </c>
      <c r="CW23" t="e">
        <f>+VLOOKUP(CW6,'Converter - CPA to COICOP'!$B$5:$G$255,5,FALSE)</f>
        <v>#N/A</v>
      </c>
      <c r="CX23">
        <f>+VLOOKUP(CX6,'Converter - CPA to COICOP'!$B$5:$G$255,5,FALSE)</f>
        <v>0.26100000000000001</v>
      </c>
      <c r="CY23" t="e">
        <f>+VLOOKUP(CY6,'Converter - CPA to COICOP'!$B$5:$G$255,5,FALSE)</f>
        <v>#N/A</v>
      </c>
      <c r="CZ23" t="e">
        <f>+VLOOKUP(CZ6,'Converter - CPA to COICOP'!$B$5:$G$255,5,FALSE)</f>
        <v>#N/A</v>
      </c>
      <c r="DA23" t="e">
        <f>+VLOOKUP(DA6,'Converter - CPA to COICOP'!$B$5:$G$255,5,FALSE)</f>
        <v>#N/A</v>
      </c>
      <c r="DB23" t="e">
        <f>+VLOOKUP(DB6,'Converter - CPA to COICOP'!$B$5:$G$255,5,FALSE)</f>
        <v>#N/A</v>
      </c>
      <c r="DC23" t="e">
        <f>+VLOOKUP(DC6,'Converter - CPA to COICOP'!$B$5:$G$255,5,FALSE)</f>
        <v>#N/A</v>
      </c>
      <c r="DD23" t="e">
        <f>+VLOOKUP(DD6,'Converter - CPA to COICOP'!$B$5:$G$255,5,FALSE)</f>
        <v>#N/A</v>
      </c>
      <c r="DE23">
        <f>+VLOOKUP(DE6,'Converter - CPA to COICOP'!$B$5:$G$255,5,FALSE)</f>
        <v>1</v>
      </c>
      <c r="DF23" t="e">
        <f>+VLOOKUP(DF6,'Converter - CPA to COICOP'!$B$5:$G$255,5,FALSE)</f>
        <v>#N/A</v>
      </c>
      <c r="DG23">
        <f>+VLOOKUP(DG6,'Converter - CPA to COICOP'!$B$5:$G$255,5,FALSE)</f>
        <v>1</v>
      </c>
      <c r="DH23" t="e">
        <f>+VLOOKUP(DH6,'Converter - CPA to COICOP'!$B$5:$G$255,5,FALSE)</f>
        <v>#N/A</v>
      </c>
      <c r="DI23" t="e">
        <f>+VLOOKUP(DI6,'Converter - CPA to COICOP'!$B$5:$G$255,5,FALSE)</f>
        <v>#N/A</v>
      </c>
      <c r="DJ23">
        <f>+VLOOKUP(DJ6,'Converter - CPA to COICOP'!$B$5:$G$255,5,FALSE)</f>
        <v>1</v>
      </c>
      <c r="DK23" t="e">
        <f>+VLOOKUP(DK6,'Converter - CPA to COICOP'!$B$5:$G$255,5,FALSE)</f>
        <v>#N/A</v>
      </c>
      <c r="DL23" t="e">
        <f>+VLOOKUP(DL6,'Converter - CPA to COICOP'!$B$5:$G$255,5,FALSE)</f>
        <v>#N/A</v>
      </c>
      <c r="DM23" t="e">
        <f>+VLOOKUP(DM6,'Converter - CPA to COICOP'!$B$5:$G$255,5,FALSE)</f>
        <v>#N/A</v>
      </c>
      <c r="DN23" t="e">
        <f>+VLOOKUP(DN6,'Converter - CPA to COICOP'!$B$5:$G$255,5,FALSE)</f>
        <v>#N/A</v>
      </c>
      <c r="DO23" t="e">
        <f>+VLOOKUP(DO6,'Converter - CPA to COICOP'!$B$5:$G$255,5,FALSE)</f>
        <v>#N/A</v>
      </c>
      <c r="DP23" t="e">
        <f>+VLOOKUP(DP6,'Converter - CPA to COICOP'!$B$5:$G$255,5,FALSE)</f>
        <v>#N/A</v>
      </c>
      <c r="DQ23" t="e">
        <f>+VLOOKUP(DQ6,'Converter - CPA to COICOP'!$B$5:$G$255,5,FALSE)</f>
        <v>#N/A</v>
      </c>
      <c r="DR23" t="e">
        <f>+VLOOKUP(DR6,'Converter - CPA to COICOP'!$B$5:$G$255,5,FALSE)</f>
        <v>#N/A</v>
      </c>
      <c r="DS23" t="e">
        <f>+VLOOKUP(DS6,'Converter - CPA to COICOP'!$B$5:$G$255,5,FALSE)</f>
        <v>#N/A</v>
      </c>
      <c r="DT23" t="e">
        <f>+VLOOKUP(DT6,'Converter - CPA to COICOP'!$B$5:$G$255,5,FALSE)</f>
        <v>#N/A</v>
      </c>
      <c r="DU23">
        <f>+VLOOKUP(DU6,'Converter - CPA to COICOP'!$B$5:$G$255,5,FALSE)</f>
        <v>1</v>
      </c>
      <c r="DV23" t="e">
        <f>+VLOOKUP(DV6,'Converter - CPA to COICOP'!$B$5:$G$255,5,FALSE)</f>
        <v>#N/A</v>
      </c>
      <c r="DW23">
        <f>+VLOOKUP(DW6,'Converter - CPA to COICOP'!$B$5:$G$255,5,FALSE)</f>
        <v>0.02</v>
      </c>
      <c r="DX23" t="e">
        <f>+VLOOKUP(DX6,'Converter - CPA to COICOP'!$B$5:$G$255,5,FALSE)</f>
        <v>#N/A</v>
      </c>
      <c r="DY23" t="e">
        <f>+VLOOKUP(DY6,'Converter - CPA to COICOP'!$B$5:$G$255,5,FALSE)</f>
        <v>#N/A</v>
      </c>
      <c r="DZ23" t="e">
        <f>+VLOOKUP(DZ6,'Converter - CPA to COICOP'!$B$5:$G$255,5,FALSE)</f>
        <v>#N/A</v>
      </c>
      <c r="EA23">
        <f>+VLOOKUP(EA6,'Converter - CPA to COICOP'!$B$5:$G$255,5,FALSE)</f>
        <v>0.4</v>
      </c>
      <c r="EB23" t="e">
        <f>+VLOOKUP(EB6,'Converter - CPA to COICOP'!$B$5:$G$255,5,FALSE)</f>
        <v>#N/A</v>
      </c>
      <c r="EC23">
        <f>+VLOOKUP(EC6,'Converter - CPA to COICOP'!$B$5:$G$255,5,FALSE)</f>
        <v>0.1</v>
      </c>
      <c r="ED23" t="e">
        <f>+VLOOKUP(ED6,'Converter - CPA to COICOP'!$B$5:$G$255,5,FALSE)</f>
        <v>#N/A</v>
      </c>
      <c r="EE23" t="e">
        <f>+VLOOKUP(EE6,'Converter - CPA to COICOP'!$B$5:$G$255,5,FALSE)</f>
        <v>#N/A</v>
      </c>
      <c r="EF23">
        <f>+VLOOKUP(EF6,'Converter - CPA to COICOP'!$B$5:$G$255,5,FALSE)</f>
        <v>1</v>
      </c>
      <c r="EG23" t="e">
        <f>+VLOOKUP(EG6,'Converter - CPA to COICOP'!$B$5:$G$255,5,FALSE)</f>
        <v>#N/A</v>
      </c>
      <c r="EH23" t="e">
        <f>+VLOOKUP(EH6,'Converter - CPA to COICOP'!$B$5:$G$255,5,FALSE)</f>
        <v>#N/A</v>
      </c>
      <c r="EI23" t="e">
        <f>+VLOOKUP(EI6,'Converter - CPA to COICOP'!$B$5:$G$255,5,FALSE)</f>
        <v>#N/A</v>
      </c>
      <c r="EJ23">
        <f>+VLOOKUP(EJ6,'Converter - CPA to COICOP'!$B$5:$G$255,5,FALSE)</f>
        <v>1</v>
      </c>
      <c r="EK23" t="e">
        <f>+VLOOKUP(EK6,'Converter - CPA to COICOP'!$B$5:$G$255,5,FALSE)</f>
        <v>#N/A</v>
      </c>
      <c r="EL23" t="e">
        <f>+VLOOKUP(EL6,'Converter - CPA to COICOP'!$B$5:$G$255,5,FALSE)</f>
        <v>#N/A</v>
      </c>
      <c r="EM23" t="e">
        <f>+VLOOKUP(EM6,'Converter - CPA to COICOP'!$B$5:$G$255,5,FALSE)</f>
        <v>#N/A</v>
      </c>
      <c r="EN23">
        <f>+VLOOKUP(EN6,'Converter - CPA to COICOP'!$B$5:$G$255,5,FALSE)</f>
        <v>0.98499999999999999</v>
      </c>
      <c r="EO23" t="e">
        <f>+VLOOKUP(EO6,'Converter - CPA to COICOP'!$B$5:$G$255,5,FALSE)</f>
        <v>#N/A</v>
      </c>
      <c r="EP23">
        <f>+VLOOKUP(EP6,'Converter - CPA to COICOP'!$B$5:$G$255,5,FALSE)</f>
        <v>1</v>
      </c>
      <c r="EQ23" t="e">
        <f>+VLOOKUP(EQ6,'Converter - CPA to COICOP'!$B$5:$G$255,5,FALSE)</f>
        <v>#N/A</v>
      </c>
      <c r="ER23" t="e">
        <f>+VLOOKUP(ER6,'Converter - CPA to COICOP'!$B$5:$G$255,5,FALSE)</f>
        <v>#N/A</v>
      </c>
      <c r="ES23">
        <f>+VLOOKUP(ES6,'Converter - CPA to COICOP'!$B$5:$G$255,5,FALSE)</f>
        <v>1</v>
      </c>
      <c r="ET23" t="e">
        <f>+VLOOKUP(ET6,'Converter - CPA to COICOP'!$B$5:$G$255,5,FALSE)</f>
        <v>#N/A</v>
      </c>
      <c r="EU23">
        <f>+VLOOKUP(EU6,'Converter - CPA to COICOP'!$B$5:$G$255,5,FALSE)</f>
        <v>1</v>
      </c>
      <c r="EV23" t="e">
        <f>+VLOOKUP(EV6,'Converter - CPA to COICOP'!$B$5:$G$255,5,FALSE)</f>
        <v>#N/A</v>
      </c>
      <c r="EW23" t="e">
        <f>+VLOOKUP(EW6,'Converter - CPA to COICOP'!$B$5:$G$255,5,FALSE)</f>
        <v>#N/A</v>
      </c>
      <c r="EX23" t="e">
        <f>+VLOOKUP(EX6,'Converter - CPA to COICOP'!$B$5:$G$255,5,FALSE)</f>
        <v>#N/A</v>
      </c>
      <c r="EY23">
        <f>+VLOOKUP(EY6,'Converter - CPA to COICOP'!$B$5:$G$255,5,FALSE)</f>
        <v>0.161</v>
      </c>
      <c r="EZ23" t="e">
        <f>+VLOOKUP(EZ6,'Converter - CPA to COICOP'!$B$5:$G$255,5,FALSE)</f>
        <v>#N/A</v>
      </c>
      <c r="FA23">
        <f>+VLOOKUP(FA6,'Converter - CPA to COICOP'!$B$5:$G$255,5,FALSE)</f>
        <v>1</v>
      </c>
      <c r="FB23" t="e">
        <f>+VLOOKUP(FB6,'Converter - CPA to COICOP'!$B$5:$G$255,5,FALSE)</f>
        <v>#N/A</v>
      </c>
      <c r="FC23" t="e">
        <f>+VLOOKUP(FC6,'Converter - CPA to COICOP'!$B$5:$G$255,5,FALSE)</f>
        <v>#N/A</v>
      </c>
      <c r="FD23">
        <f>+VLOOKUP(FD6,'Converter - CPA to COICOP'!$B$5:$G$255,5,FALSE)</f>
        <v>1</v>
      </c>
      <c r="FE23" t="e">
        <f>+VLOOKUP(FE6,'Converter - CPA to COICOP'!$B$5:$G$255,5,FALSE)</f>
        <v>#N/A</v>
      </c>
      <c r="FF23">
        <f>+VLOOKUP(FF6,'Converter - CPA to COICOP'!$B$5:$G$255,5,FALSE)</f>
        <v>1</v>
      </c>
      <c r="FG23" t="e">
        <f>+VLOOKUP(FG6,'Converter - CPA to COICOP'!$B$5:$G$255,5,FALSE)</f>
        <v>#N/A</v>
      </c>
      <c r="FH23">
        <f>+VLOOKUP(FH6,'Converter - CPA to COICOP'!$B$5:$G$255,5,FALSE)</f>
        <v>1</v>
      </c>
      <c r="FI23" t="e">
        <f>+VLOOKUP(FI6,'Converter - CPA to COICOP'!$B$5:$G$255,5,FALSE)</f>
        <v>#N/A</v>
      </c>
      <c r="FJ23">
        <f>+VLOOKUP(FJ6,'Converter - CPA to COICOP'!$B$5:$G$255,5,FALSE)</f>
        <v>0</v>
      </c>
      <c r="FK23" t="e">
        <f>+VLOOKUP(FK6,'Converter - CPA to COICOP'!$B$5:$G$255,5,FALSE)</f>
        <v>#N/A</v>
      </c>
      <c r="FL23" t="e">
        <f>+VLOOKUP(FL6,'Converter - CPA to COICOP'!$B$5:$G$255,5,FALSE)</f>
        <v>#N/A</v>
      </c>
      <c r="FM23">
        <f>+VLOOKUP(FM6,'Converter - CPA to COICOP'!$B$5:$G$255,5,FALSE)</f>
        <v>1</v>
      </c>
      <c r="FN23" t="e">
        <f>+VLOOKUP(FN6,'Converter - CPA to COICOP'!$B$5:$G$255,5,FALSE)</f>
        <v>#N/A</v>
      </c>
      <c r="FO23">
        <f>+VLOOKUP(FO6,'Converter - CPA to COICOP'!$B$5:$G$255,5,FALSE)</f>
        <v>1.1000000000000001E-2</v>
      </c>
      <c r="FP23" t="e">
        <f>+VLOOKUP(FP6,'Converter - CPA to COICOP'!$B$5:$G$255,5,FALSE)</f>
        <v>#N/A</v>
      </c>
      <c r="FQ23" t="e">
        <f>+VLOOKUP(FQ6,'Converter - CPA to COICOP'!$B$5:$G$255,5,FALSE)</f>
        <v>#N/A</v>
      </c>
      <c r="FR23">
        <f>+VLOOKUP(FR6,'Converter - CPA to COICOP'!$B$5:$G$255,5,FALSE)</f>
        <v>1</v>
      </c>
      <c r="FS23" t="e">
        <f>+VLOOKUP(FS6,'Converter - CPA to COICOP'!$B$5:$G$255,5,FALSE)</f>
        <v>#N/A</v>
      </c>
      <c r="FT23">
        <f>+VLOOKUP(FT6,'Converter - CPA to COICOP'!$B$5:$G$255,5,FALSE)</f>
        <v>6.8000000000000005E-2</v>
      </c>
      <c r="FU23" t="e">
        <f>+VLOOKUP(FU6,'Converter - CPA to COICOP'!$B$5:$G$255,5,FALSE)</f>
        <v>#N/A</v>
      </c>
      <c r="FV23">
        <f>+VLOOKUP(FV6,'Converter - CPA to COICOP'!$B$5:$G$255,5,FALSE)</f>
        <v>1</v>
      </c>
      <c r="FW23" t="e">
        <f>+VLOOKUP(FW6,'Converter - CPA to COICOP'!$B$5:$G$255,5,FALSE)</f>
        <v>#N/A</v>
      </c>
      <c r="FX23" t="e">
        <f>+VLOOKUP(FX6,'Converter - CPA to COICOP'!$B$5:$G$255,5,FALSE)</f>
        <v>#N/A</v>
      </c>
      <c r="FY23" t="e">
        <f>+VLOOKUP(FY6,'Converter - CPA to COICOP'!$B$5:$G$255,5,FALSE)</f>
        <v>#N/A</v>
      </c>
      <c r="FZ23">
        <f>+VLOOKUP(FZ6,'Converter - CPA to COICOP'!$B$5:$G$255,5,FALSE)</f>
        <v>0.02</v>
      </c>
      <c r="GA23" t="e">
        <f>+VLOOKUP(GA6,'Converter - CPA to COICOP'!$B$5:$G$255,5,FALSE)</f>
        <v>#N/A</v>
      </c>
      <c r="GB23">
        <f>+VLOOKUP(GB6,'Converter - CPA to COICOP'!$B$5:$G$255,5,FALSE)</f>
        <v>1</v>
      </c>
      <c r="GC23" t="e">
        <f>+VLOOKUP(GC6,'Converter - CPA to COICOP'!$B$5:$G$255,5,FALSE)</f>
        <v>#N/A</v>
      </c>
      <c r="GD23">
        <f>+VLOOKUP(GD6,'Converter - CPA to COICOP'!$B$5:$G$255,5,FALSE)</f>
        <v>1</v>
      </c>
      <c r="GE23" t="e">
        <f>+VLOOKUP(GE6,'Converter - CPA to COICOP'!$B$5:$G$255,5,FALSE)</f>
        <v>#N/A</v>
      </c>
      <c r="GF23" t="e">
        <f>+VLOOKUP(GF6,'Converter - CPA to COICOP'!$B$5:$G$255,5,FALSE)</f>
        <v>#N/A</v>
      </c>
      <c r="GG23" t="e">
        <f>+VLOOKUP(GG6,'Converter - CPA to COICOP'!$B$5:$G$255,5,FALSE)</f>
        <v>#N/A</v>
      </c>
      <c r="GH23" t="e">
        <f>+VLOOKUP(GH6,'Converter - CPA to COICOP'!$B$5:$G$255,5,FALSE)</f>
        <v>#N/A</v>
      </c>
      <c r="GI23" t="e">
        <f>+VLOOKUP(GI6,'Converter - CPA to COICOP'!$B$5:$G$255,5,FALSE)</f>
        <v>#N/A</v>
      </c>
      <c r="GJ23">
        <f>+VLOOKUP(GJ6,'Converter - CPA to COICOP'!$B$5:$G$255,5,FALSE)</f>
        <v>0.97</v>
      </c>
      <c r="GK23" t="e">
        <f>+VLOOKUP(GK6,'Converter - CPA to COICOP'!$B$5:$G$255,5,FALSE)</f>
        <v>#N/A</v>
      </c>
      <c r="GL23" t="e">
        <f>+VLOOKUP(GL6,'Converter - CPA to COICOP'!$B$5:$G$255,5,FALSE)</f>
        <v>#N/A</v>
      </c>
      <c r="GM23" t="e">
        <f>+VLOOKUP(GM6,'Converter - CPA to COICOP'!$B$5:$G$255,5,FALSE)</f>
        <v>#N/A</v>
      </c>
      <c r="GN23" t="e">
        <f>+VLOOKUP(GN6,'Converter - CPA to COICOP'!$B$5:$G$255,5,FALSE)</f>
        <v>#N/A</v>
      </c>
      <c r="GO23" t="e">
        <f>+VLOOKUP(GO6,'Converter - CPA to COICOP'!$B$5:$G$255,5,FALSE)</f>
        <v>#N/A</v>
      </c>
      <c r="GP23" t="e">
        <f>+VLOOKUP(GP6,'Converter - CPA to COICOP'!$B$5:$G$255,5,FALSE)</f>
        <v>#N/A</v>
      </c>
      <c r="GQ23" t="e">
        <f>+VLOOKUP(GQ6,'Converter - CPA to COICOP'!$B$5:$G$255,5,FALSE)</f>
        <v>#N/A</v>
      </c>
      <c r="GR23">
        <f>+VLOOKUP(GR6,'Converter - CPA to COICOP'!$B$5:$G$255,5,FALSE)</f>
        <v>1</v>
      </c>
      <c r="GS23" t="e">
        <f>+VLOOKUP(GS6,'Converter - CPA to COICOP'!$B$5:$G$255,5,FALSE)</f>
        <v>#N/A</v>
      </c>
      <c r="GT23">
        <f>+VLOOKUP(GT6,'Converter - CPA to COICOP'!$B$5:$G$255,5,FALSE)</f>
        <v>1</v>
      </c>
      <c r="GU23" t="e">
        <f>+VLOOKUP(GU6,'Converter - CPA to COICOP'!$B$5:$G$255,5,FALSE)</f>
        <v>#N/A</v>
      </c>
      <c r="GV23" t="e">
        <f>+VLOOKUP(GV6,'Converter - CPA to COICOP'!$B$5:$G$255,5,FALSE)</f>
        <v>#N/A</v>
      </c>
      <c r="GW23" t="e">
        <f>+VLOOKUP(GW6,'Converter - CPA to COICOP'!$B$5:$G$255,5,FALSE)</f>
        <v>#N/A</v>
      </c>
      <c r="GX23" t="e">
        <f>+VLOOKUP(GX6,'Converter - CPA to COICOP'!$B$5:$G$255,5,FALSE)</f>
        <v>#N/A</v>
      </c>
      <c r="GY23" t="e">
        <f>+VLOOKUP(GY6,'Converter - CPA to COICOP'!$B$5:$G$255,5,FALSE)</f>
        <v>#N/A</v>
      </c>
      <c r="GZ23" t="e">
        <f>+VLOOKUP(GZ6,'Converter - CPA to COICOP'!$B$5:$G$255,5,FALSE)</f>
        <v>#N/A</v>
      </c>
      <c r="HA23" t="e">
        <f>+VLOOKUP(HA6,'Converter - CPA to COICOP'!$B$5:$G$255,5,FALSE)</f>
        <v>#N/A</v>
      </c>
      <c r="HB23" t="e">
        <f>+VLOOKUP(HB6,'Converter - CPA to COICOP'!$B$5:$G$255,5,FALSE)</f>
        <v>#N/A</v>
      </c>
      <c r="HC23">
        <f>+VLOOKUP(HC6,'Converter - CPA to COICOP'!$B$5:$G$255,5,FALSE)</f>
        <v>1</v>
      </c>
      <c r="HD23" t="e">
        <f>+VLOOKUP(HD6,'Converter - CPA to COICOP'!$B$5:$G$255,5,FALSE)</f>
        <v>#N/A</v>
      </c>
      <c r="HE23">
        <f>+VLOOKUP(HE6,'Converter - CPA to COICOP'!$B$5:$G$255,5,FALSE)</f>
        <v>0.21600000000000003</v>
      </c>
      <c r="HF23" t="e">
        <f>+VLOOKUP(HF6,'Converter - CPA to COICOP'!$B$5:$G$255,5,FALSE)</f>
        <v>#N/A</v>
      </c>
      <c r="HG23" t="e">
        <f>+VLOOKUP(HG6,'Converter - CPA to COICOP'!$B$5:$G$255,5,FALSE)</f>
        <v>#N/A</v>
      </c>
      <c r="HH23">
        <f>+VLOOKUP(HH6,'Converter - CPA to COICOP'!$B$5:$G$255,5,FALSE)</f>
        <v>0.01</v>
      </c>
      <c r="HI23" t="e">
        <f>+VLOOKUP(HI6,'Converter - CPA to COICOP'!$B$5:$G$255,5,FALSE)</f>
        <v>#N/A</v>
      </c>
      <c r="HJ23" t="e">
        <f>+VLOOKUP(HJ6,'Converter - CPA to COICOP'!$B$5:$G$255,5,FALSE)</f>
        <v>#N/A</v>
      </c>
      <c r="HK23">
        <f>+VLOOKUP(HK6,'Converter - CPA to COICOP'!$B$5:$G$255,5,FALSE)</f>
        <v>5.0000000000000001E-3</v>
      </c>
      <c r="HL23" t="e">
        <f>+VLOOKUP(HL6,'Converter - CPA to COICOP'!$B$5:$G$255,5,FALSE)</f>
        <v>#N/A</v>
      </c>
      <c r="HM23" t="e">
        <f>+VLOOKUP(HM6,'Converter - CPA to COICOP'!$B$5:$G$255,5,FALSE)</f>
        <v>#N/A</v>
      </c>
      <c r="HN23" t="e">
        <f>+VLOOKUP(HN6,'Converter - CPA to COICOP'!$B$5:$G$255,5,FALSE)</f>
        <v>#N/A</v>
      </c>
      <c r="HO23" t="e">
        <f>+VLOOKUP(HO6,'Converter - CPA to COICOP'!$B$5:$G$255,5,FALSE)</f>
        <v>#N/A</v>
      </c>
      <c r="HP23">
        <f>+VLOOKUP(HP6,'Converter - CPA to COICOP'!$B$5:$G$255,5,FALSE)</f>
        <v>0.95400000000000007</v>
      </c>
      <c r="HQ23" t="e">
        <f>+VLOOKUP(HQ6,'Converter - CPA to COICOP'!$B$5:$G$255,5,FALSE)</f>
        <v>#N/A</v>
      </c>
      <c r="HR23">
        <f>+VLOOKUP(HR6,'Converter - CPA to COICOP'!$B$5:$G$255,5,FALSE)</f>
        <v>0.60799999999999998</v>
      </c>
      <c r="HS23" t="e">
        <f>+VLOOKUP(HS6,'Converter - CPA to COICOP'!$B$5:$G$255,5,FALSE)</f>
        <v>#N/A</v>
      </c>
      <c r="HT23">
        <f>+VLOOKUP(HT6,'Converter - CPA to COICOP'!$B$5:$G$255,5,FALSE)</f>
        <v>0.29899999999999999</v>
      </c>
      <c r="HU23" t="e">
        <f>+VLOOKUP(HU6,'Converter - CPA to COICOP'!$B$5:$G$255,5,FALSE)</f>
        <v>#N/A</v>
      </c>
      <c r="HV23" t="e">
        <f>+VLOOKUP(HV6,'Converter - CPA to COICOP'!$B$5:$G$255,5,FALSE)</f>
        <v>#N/A</v>
      </c>
      <c r="HW23">
        <f>+VLOOKUP(HW6,'Converter - CPA to COICOP'!$B$5:$G$255,5,FALSE)</f>
        <v>1</v>
      </c>
      <c r="HX23" t="e">
        <f>+VLOOKUP(HX6,'Converter - CPA to COICOP'!$B$5:$G$255,5,FALSE)</f>
        <v>#N/A</v>
      </c>
      <c r="HY23">
        <f>+VLOOKUP(HY6,'Converter - CPA to COICOP'!$B$5:$G$255,5,FALSE)</f>
        <v>1</v>
      </c>
      <c r="HZ23" t="e">
        <f>+VLOOKUP(HZ6,'Converter - CPA to COICOP'!$B$5:$G$255,5,FALSE)</f>
        <v>#N/A</v>
      </c>
      <c r="IA23">
        <f>+VLOOKUP(IA6,'Converter - CPA to COICOP'!$B$5:$G$255,5,FALSE)</f>
        <v>1</v>
      </c>
      <c r="IB23" t="e">
        <f>+VLOOKUP(IB6,'Converter - CPA to COICOP'!$B$5:$G$255,5,FALSE)</f>
        <v>#N/A</v>
      </c>
      <c r="IC23" t="e">
        <f>+VLOOKUP(IC6,'Converter - CPA to COICOP'!$B$5:$G$255,5,FALSE)</f>
        <v>#N/A</v>
      </c>
      <c r="ID23" t="e">
        <f>+VLOOKUP(ID6,'Converter - CPA to COICOP'!$B$5:$G$255,5,FALSE)</f>
        <v>#N/A</v>
      </c>
      <c r="IE23" t="e">
        <f>+VLOOKUP(IE6,'Converter - CPA to COICOP'!$B$5:$G$255,5,FALSE)</f>
        <v>#N/A</v>
      </c>
      <c r="IF23" t="e">
        <f>+VLOOKUP(IF6,'Converter - CPA to COICOP'!$B$5:$G$255,5,FALSE)</f>
        <v>#N/A</v>
      </c>
      <c r="IG23" t="e">
        <f>+VLOOKUP(IG6,'Converter - CPA to COICOP'!$B$5:$G$255,5,FALSE)</f>
        <v>#N/A</v>
      </c>
      <c r="IH23">
        <f>+VLOOKUP(IH6,'Converter - CPA to COICOP'!$B$5:$G$255,5,FALSE)</f>
        <v>0.90400000000000003</v>
      </c>
      <c r="II23" t="e">
        <f>+VLOOKUP(II6,'Converter - CPA to COICOP'!$B$5:$G$255,5,FALSE)</f>
        <v>#N/A</v>
      </c>
      <c r="IJ23" t="e">
        <f>+VLOOKUP(IJ6,'Converter - CPA to COICOP'!$B$5:$G$255,5,FALSE)</f>
        <v>#N/A</v>
      </c>
      <c r="IK23">
        <f>+VLOOKUP(IK6,'Converter - CPA to COICOP'!$B$5:$G$255,5,FALSE)</f>
        <v>1</v>
      </c>
      <c r="IL23" t="e">
        <f>+VLOOKUP(IL6,'Converter - CPA to COICOP'!$B$5:$G$255,5,FALSE)</f>
        <v>#N/A</v>
      </c>
      <c r="IM23">
        <f>+VLOOKUP(IM6,'Converter - CPA to COICOP'!$B$5:$G$255,5,FALSE)</f>
        <v>1</v>
      </c>
      <c r="IN23" t="e">
        <f>+VLOOKUP(IN6,'Converter - CPA to COICOP'!$B$5:$G$255,5,FALSE)</f>
        <v>#N/A</v>
      </c>
      <c r="IO23" t="e">
        <f>+VLOOKUP(IO6,'Converter - CPA to COICOP'!$B$5:$G$255,5,FALSE)</f>
        <v>#N/A</v>
      </c>
      <c r="IP23" t="e">
        <f>+VLOOKUP(IP6,'Converter - CPA to COICOP'!$B$5:$G$255,5,FALSE)</f>
        <v>#N/A</v>
      </c>
      <c r="IQ23" t="e">
        <f>+VLOOKUP(IQ6,'Converter - CPA to COICOP'!$B$5:$G$255,5,FALSE)</f>
        <v>#N/A</v>
      </c>
      <c r="IR23">
        <f>+VLOOKUP(IR6,'Converter - CPA to COICOP'!$B$5:$G$255,5,FALSE)</f>
        <v>1E-3</v>
      </c>
      <c r="IS23" t="e">
        <f>+VLOOKUP(IS6,'Converter - CPA to COICOP'!$B$5:$G$255,5,FALSE)</f>
        <v>#N/A</v>
      </c>
      <c r="IT23">
        <f>+VLOOKUP(IT6,'Converter - CPA to COICOP'!$B$5:$G$255,5,FALSE)</f>
        <v>0.996</v>
      </c>
      <c r="IU23" t="e">
        <f>+VLOOKUP(IU6,'Converter - CPA to COICOP'!$B$5:$G$255,5,FALSE)</f>
        <v>#N/A</v>
      </c>
      <c r="IV23">
        <f>+VLOOKUP(IV6,'Converter - CPA to COICOP'!$B$5:$G$255,5,FALSE)</f>
        <v>0.97</v>
      </c>
      <c r="IW23" t="e">
        <f>+VLOOKUP(IW6,'Converter - CPA to COICOP'!$B$5:$G$255,5,FALSE)</f>
        <v>#N/A</v>
      </c>
      <c r="IX23">
        <f>+VLOOKUP(IX6,'Converter - CPA to COICOP'!$B$5:$G$255,5,FALSE)</f>
        <v>0.17399999999999999</v>
      </c>
      <c r="IY23" t="e">
        <f>+VLOOKUP(IY6,'Converter - CPA to COICOP'!$B$5:$G$255,5,FALSE)</f>
        <v>#N/A</v>
      </c>
      <c r="IZ23" t="e">
        <f>+VLOOKUP(IZ6,'Converter - CPA to COICOP'!$B$5:$G$255,5,FALSE)</f>
        <v>#N/A</v>
      </c>
      <c r="JA23">
        <f>+VLOOKUP(JA6,'Converter - CPA to COICOP'!$B$5:$G$255,5,FALSE)</f>
        <v>0.74</v>
      </c>
      <c r="JB23" t="e">
        <f>+VLOOKUP(JB6,'Converter - CPA to COICOP'!$B$5:$G$255,5,FALSE)</f>
        <v>#N/A</v>
      </c>
      <c r="JC23">
        <f>+VLOOKUP(JC6,'Converter - CPA to COICOP'!$B$5:$G$255,5,FALSE)</f>
        <v>1</v>
      </c>
      <c r="JD23" t="e">
        <f>+VLOOKUP(JD6,'Converter - CPA to COICOP'!$B$5:$G$255,5,FALSE)</f>
        <v>#N/A</v>
      </c>
      <c r="JE23">
        <f>+VLOOKUP(JE6,'Converter - CPA to COICOP'!$B$5:$G$255,5,FALSE)</f>
        <v>1</v>
      </c>
      <c r="JF23" t="e">
        <f>+VLOOKUP(JF6,'Converter - CPA to COICOP'!$B$5:$G$255,5,FALSE)</f>
        <v>#N/A</v>
      </c>
      <c r="JG23">
        <f>+VLOOKUP(JG6,'Converter - CPA to COICOP'!$B$5:$G$255,5,FALSE)</f>
        <v>1</v>
      </c>
      <c r="JH23" t="e">
        <f>+VLOOKUP(JH6,'Converter - CPA to COICOP'!$B$5:$G$255,5,FALSE)</f>
        <v>#N/A</v>
      </c>
      <c r="JI23" t="e">
        <f>+VLOOKUP(JI6,'Converter - CPA to COICOP'!$B$5:$G$255,5,FALSE)</f>
        <v>#N/A</v>
      </c>
      <c r="JJ23" t="e">
        <f>+VLOOKUP(JJ6,'Converter - CPA to COICOP'!$B$5:$G$255,5,FALSE)</f>
        <v>#N/A</v>
      </c>
      <c r="JK23">
        <f>+VLOOKUP(JK6,'Converter - CPA to COICOP'!$B$5:$G$255,5,FALSE)</f>
        <v>0.51900000000000002</v>
      </c>
      <c r="JL23" t="e">
        <f>+VLOOKUP(JL6,'Converter - CPA to COICOP'!$B$5:$G$255,5,FALSE)</f>
        <v>#N/A</v>
      </c>
      <c r="JM23" t="e">
        <f>+VLOOKUP(JM6,'Converter - CPA to COICOP'!$B$5:$G$255,5,FALSE)</f>
        <v>#N/A</v>
      </c>
      <c r="JN23" t="e">
        <f>+VLOOKUP(JN6,'Converter - CPA to COICOP'!$B$5:$G$255,5,FALSE)</f>
        <v>#N/A</v>
      </c>
      <c r="JO23" t="e">
        <f>+VLOOKUP(JO6,'Converter - CPA to COICOP'!$B$5:$G$255,5,FALSE)</f>
        <v>#N/A</v>
      </c>
      <c r="JP23" t="e">
        <f>+VLOOKUP(JP6,'Converter - CPA to COICOP'!$B$5:$G$255,5,FALSE)</f>
        <v>#N/A</v>
      </c>
      <c r="JQ23" t="e">
        <f>+VLOOKUP(JQ6,'Converter - CPA to COICOP'!$B$5:$G$255,5,FALSE)</f>
        <v>#N/A</v>
      </c>
      <c r="JR23" t="e">
        <f>+VLOOKUP(JR6,'Converter - CPA to COICOP'!$B$5:$G$255,5,FALSE)</f>
        <v>#N/A</v>
      </c>
      <c r="JS23" t="e">
        <f>+VLOOKUP(JS6,'Converter - CPA to COICOP'!$B$5:$G$255,5,FALSE)</f>
        <v>#N/A</v>
      </c>
      <c r="JT23" t="e">
        <f>+VLOOKUP(JT6,'Converter - CPA to COICOP'!$B$5:$G$255,5,FALSE)</f>
        <v>#N/A</v>
      </c>
      <c r="JU23" t="e">
        <f>+VLOOKUP(JU6,'Converter - CPA to COICOP'!$B$5:$G$255,5,FALSE)</f>
        <v>#N/A</v>
      </c>
      <c r="JV23" t="e">
        <f>+VLOOKUP(JV6,'Converter - CPA to COICOP'!$B$5:$G$255,5,FALSE)</f>
        <v>#N/A</v>
      </c>
      <c r="JW23" t="e">
        <f>+VLOOKUP(JW6,'Converter - CPA to COICOP'!$B$5:$G$255,5,FALSE)</f>
        <v>#N/A</v>
      </c>
      <c r="JX23" t="e">
        <f>+VLOOKUP(JX6,'Converter - CPA to COICOP'!$B$5:$G$255,5,FALSE)</f>
        <v>#N/A</v>
      </c>
      <c r="JY23">
        <f>+VLOOKUP(JY6,'Converter - CPA to COICOP'!$B$5:$G$255,5,FALSE)</f>
        <v>1</v>
      </c>
      <c r="JZ23" t="e">
        <f>+VLOOKUP(JZ6,'Converter - CPA to COICOP'!$B$5:$G$255,5,FALSE)</f>
        <v>#N/A</v>
      </c>
      <c r="KA23" t="e">
        <f>+VLOOKUP(KA6,'Converter - CPA to COICOP'!$B$5:$G$255,5,FALSE)</f>
        <v>#N/A</v>
      </c>
      <c r="KB23">
        <f>+VLOOKUP(KB6,'Converter - CPA to COICOP'!$B$5:$G$255,5,FALSE)</f>
        <v>1</v>
      </c>
      <c r="KC23" t="e">
        <f>+VLOOKUP(KC6,'Converter - CPA to COICOP'!$B$5:$G$255,5,FALSE)</f>
        <v>#N/A</v>
      </c>
      <c r="KD23" t="e">
        <f>+VLOOKUP(KD6,'Converter - CPA to COICOP'!$B$5:$G$255,5,FALSE)</f>
        <v>#N/A</v>
      </c>
      <c r="KE23">
        <f>+VLOOKUP(KE6,'Converter - CPA to COICOP'!$B$5:$G$255,5,FALSE)</f>
        <v>0.77</v>
      </c>
      <c r="KF23" t="e">
        <f>+VLOOKUP(KF6,'Converter - CPA to COICOP'!$B$5:$G$255,5,FALSE)</f>
        <v>#N/A</v>
      </c>
      <c r="KG23">
        <f>+VLOOKUP(KG6,'Converter - CPA to COICOP'!$B$5:$G$255,5,FALSE)</f>
        <v>0.05</v>
      </c>
      <c r="KH23" t="e">
        <f>+VLOOKUP(KH6,'Converter - CPA to COICOP'!$B$5:$G$255,5,FALSE)</f>
        <v>#N/A</v>
      </c>
      <c r="KI23">
        <f>+VLOOKUP(KI6,'Converter - CPA to COICOP'!$B$5:$G$255,5,FALSE)</f>
        <v>1</v>
      </c>
      <c r="KJ23" t="e">
        <f>+VLOOKUP(KJ6,'Converter - CPA to COICOP'!$B$5:$G$255,5,FALSE)</f>
        <v>#N/A</v>
      </c>
      <c r="KK23" t="e">
        <f>+VLOOKUP(KK6,'Converter - CPA to COICOP'!$B$5:$G$255,5,FALSE)</f>
        <v>#N/A</v>
      </c>
      <c r="KL23">
        <f>+VLOOKUP(KL6,'Converter - CPA to COICOP'!$B$5:$G$255,5,FALSE)</f>
        <v>2.2000000000000002E-2</v>
      </c>
      <c r="KM23" t="e">
        <f>+VLOOKUP(KM6,'Converter - CPA to COICOP'!$B$5:$G$255,5,FALSE)</f>
        <v>#N/A</v>
      </c>
      <c r="KN23">
        <f>+VLOOKUP(KN6,'Converter - CPA to COICOP'!$B$5:$G$255,5,FALSE)</f>
        <v>1</v>
      </c>
      <c r="KO23" t="e">
        <f>+VLOOKUP(KO6,'Converter - CPA to COICOP'!$B$5:$G$255,5,FALSE)</f>
        <v>#N/A</v>
      </c>
      <c r="KP23" t="e">
        <f>+VLOOKUP(KP6,'Converter - CPA to COICOP'!$B$5:$G$255,5,FALSE)</f>
        <v>#N/A</v>
      </c>
      <c r="KQ23">
        <f>+VLOOKUP(KQ6,'Converter - CPA to COICOP'!$B$5:$G$255,5,FALSE)</f>
        <v>1</v>
      </c>
      <c r="KR23" t="e">
        <f>+VLOOKUP(KR6,'Converter - CPA to COICOP'!$B$5:$G$255,5,FALSE)</f>
        <v>#N/A</v>
      </c>
      <c r="KS23" t="e">
        <f>+VLOOKUP(KS6,'Converter - CPA to COICOP'!$B$5:$G$255,5,FALSE)</f>
        <v>#N/A</v>
      </c>
      <c r="KT23">
        <f>+VLOOKUP(KT6,'Converter - CPA to COICOP'!$B$5:$G$255,5,FALSE)</f>
        <v>0.01</v>
      </c>
      <c r="KU23" t="e">
        <f>+VLOOKUP(KU6,'Converter - CPA to COICOP'!$B$5:$G$255,5,FALSE)</f>
        <v>#N/A</v>
      </c>
      <c r="KV23">
        <f>+VLOOKUP(KV6,'Converter - CPA to COICOP'!$B$5:$G$255,5,FALSE)</f>
        <v>0.15</v>
      </c>
      <c r="KW23" t="e">
        <f>+VLOOKUP(KW6,'Converter - CPA to COICOP'!$B$5:$G$255,5,FALSE)</f>
        <v>#N/A</v>
      </c>
      <c r="KX23">
        <f>+VLOOKUP(KX6,'Converter - CPA to COICOP'!$B$5:$G$255,5,FALSE)</f>
        <v>0.74900000000000011</v>
      </c>
      <c r="KY23" t="e">
        <f>+VLOOKUP(KY6,'Converter - CPA to COICOP'!$B$5:$G$255,5,FALSE)</f>
        <v>#N/A</v>
      </c>
      <c r="KZ23">
        <f>+VLOOKUP(KZ6,'Converter - CPA to COICOP'!$B$5:$G$255,5,FALSE)</f>
        <v>0.04</v>
      </c>
      <c r="LA23" t="e">
        <f>+VLOOKUP(LA6,'Converter - CPA to COICOP'!$B$5:$G$255,5,FALSE)</f>
        <v>#N/A</v>
      </c>
      <c r="LB23">
        <f>+VLOOKUP(LB6,'Converter - CPA to COICOP'!$B$5:$G$255,5,FALSE)</f>
        <v>1</v>
      </c>
      <c r="LC23" t="e">
        <f>+VLOOKUP(LC6,'Converter - CPA to COICOP'!$B$5:$G$255,5,FALSE)</f>
        <v>#N/A</v>
      </c>
      <c r="LD23" t="e">
        <f>+VLOOKUP(LD6,'Converter - CPA to COICOP'!$B$5:$G$255,5,FALSE)</f>
        <v>#N/A</v>
      </c>
      <c r="LE23">
        <f>+VLOOKUP(LE6,'Converter - CPA to COICOP'!$B$5:$G$255,5,FALSE)</f>
        <v>0.02</v>
      </c>
      <c r="LF23" t="e">
        <f>+VLOOKUP(LF6,'Converter - CPA to COICOP'!$B$5:$G$255,5,FALSE)</f>
        <v>#N/A</v>
      </c>
      <c r="LG23">
        <f>+VLOOKUP(LG6,'Converter - CPA to COICOP'!$B$5:$G$255,5,FALSE)</f>
        <v>7.2999999999999995E-2</v>
      </c>
      <c r="LH23" t="e">
        <f>+VLOOKUP(LH6,'Converter - CPA to COICOP'!$B$5:$G$255,5,FALSE)</f>
        <v>#N/A</v>
      </c>
      <c r="LI23" t="e">
        <f>+VLOOKUP(LI6,'Converter - CPA to COICOP'!$B$5:$G$255,5,FALSE)</f>
        <v>#N/A</v>
      </c>
      <c r="LJ23" t="e">
        <f>+VLOOKUP(LJ6,'Converter - CPA to COICOP'!$B$5:$G$255,5,FALSE)</f>
        <v>#N/A</v>
      </c>
      <c r="LK23" t="e">
        <f>+VLOOKUP(LK6,'Converter - CPA to COICOP'!$B$5:$G$255,5,FALSE)</f>
        <v>#N/A</v>
      </c>
      <c r="LL23">
        <f>+VLOOKUP(LL6,'Converter - CPA to COICOP'!$B$5:$G$255,5,FALSE)</f>
        <v>1</v>
      </c>
      <c r="LM23" t="e">
        <f>+VLOOKUP(LM6,'Converter - CPA to COICOP'!$B$5:$G$255,5,FALSE)</f>
        <v>#N/A</v>
      </c>
      <c r="LN23" t="e">
        <f>+VLOOKUP(LN6,'Converter - CPA to COICOP'!$B$5:$G$255,5,FALSE)</f>
        <v>#N/A</v>
      </c>
      <c r="LO23">
        <f>+VLOOKUP(LO6,'Converter - CPA to COICOP'!$B$5:$G$255,5,FALSE)</f>
        <v>1</v>
      </c>
      <c r="LP23" t="e">
        <f>+VLOOKUP(LP6,'Converter - CPA to COICOP'!$B$5:$G$255,5,FALSE)</f>
        <v>#N/A</v>
      </c>
      <c r="LQ23">
        <f>+VLOOKUP(LQ6,'Converter - CPA to COICOP'!$B$5:$G$255,5,FALSE)</f>
        <v>1</v>
      </c>
      <c r="LR23" t="e">
        <f>+VLOOKUP(LR6,'Converter - CPA to COICOP'!$B$5:$G$255,5,FALSE)</f>
        <v>#N/A</v>
      </c>
      <c r="LS23">
        <f>+VLOOKUP(LS6,'Converter - CPA to COICOP'!$B$5:$G$255,5,FALSE)</f>
        <v>1</v>
      </c>
      <c r="LT23" t="e">
        <f>+VLOOKUP(LT6,'Converter - CPA to COICOP'!$B$5:$G$255,5,FALSE)</f>
        <v>#N/A</v>
      </c>
      <c r="LU23">
        <f>+VLOOKUP(LU6,'Converter - CPA to COICOP'!$B$5:$G$255,5,FALSE)</f>
        <v>0.111</v>
      </c>
      <c r="LV23" t="e">
        <f>+VLOOKUP(LV6,'Converter - CPA to COICOP'!$B$5:$G$255,5,FALSE)</f>
        <v>#N/A</v>
      </c>
      <c r="LW23" t="e">
        <f>+VLOOKUP(LW6,'Converter - CPA to COICOP'!$B$5:$G$255,5,FALSE)</f>
        <v>#N/A</v>
      </c>
      <c r="LX23" t="e">
        <f>+VLOOKUP(LX6,'Converter - CPA to COICOP'!$B$5:$G$255,5,FALSE)</f>
        <v>#N/A</v>
      </c>
      <c r="LY23">
        <f>+VLOOKUP(LY6,'Converter - CPA to COICOP'!$B$5:$G$255,5,FALSE)</f>
        <v>1</v>
      </c>
      <c r="LZ23" t="e">
        <f>+VLOOKUP(LZ6,'Converter - CPA to COICOP'!$B$5:$G$255,5,FALSE)</f>
        <v>#N/A</v>
      </c>
      <c r="MA23" t="e">
        <f>+VLOOKUP(MA6,'Converter - CPA to COICOP'!$B$5:$G$255,5,FALSE)</f>
        <v>#N/A</v>
      </c>
      <c r="MB23">
        <f>+VLOOKUP(MB6,'Converter - CPA to COICOP'!$B$5:$G$255,5,FALSE)</f>
        <v>1</v>
      </c>
      <c r="MC23" t="e">
        <f>+VLOOKUP(MC6,'Converter - CPA to COICOP'!$B$5:$G$255,5,FALSE)</f>
        <v>#N/A</v>
      </c>
      <c r="MD23" t="e">
        <f>+VLOOKUP(MD6,'Converter - CPA to COICOP'!$B$5:$G$255,5,FALSE)</f>
        <v>#N/A</v>
      </c>
      <c r="ME23">
        <f>+VLOOKUP(ME6,'Converter - CPA to COICOP'!$B$5:$G$255,5,FALSE)</f>
        <v>1</v>
      </c>
      <c r="MF23" t="e">
        <f>+VLOOKUP(MF6,'Converter - CPA to COICOP'!$B$5:$G$255,5,FALSE)</f>
        <v>#N/A</v>
      </c>
      <c r="MG23" t="e">
        <f>+VLOOKUP(MG6,'Converter - CPA to COICOP'!$B$5:$G$255,5,FALSE)</f>
        <v>#N/A</v>
      </c>
      <c r="MH23">
        <f>+VLOOKUP(MH6,'Converter - CPA to COICOP'!$B$5:$G$255,5,FALSE)</f>
        <v>1</v>
      </c>
      <c r="MI23" t="e">
        <f>+VLOOKUP(MI6,'Converter - CPA to COICOP'!$B$5:$G$255,5,FALSE)</f>
        <v>#N/A</v>
      </c>
      <c r="MJ23" t="e">
        <f>+VLOOKUP(MJ6,'Converter - CPA to COICOP'!$B$5:$G$255,5,FALSE)</f>
        <v>#N/A</v>
      </c>
      <c r="MK23">
        <f>+VLOOKUP(MK6,'Converter - CPA to COICOP'!$B$5:$G$255,5,FALSE)</f>
        <v>1</v>
      </c>
      <c r="ML23" t="e">
        <f>+VLOOKUP(ML6,'Converter - CPA to COICOP'!$B$5:$G$255,5,FALSE)</f>
        <v>#N/A</v>
      </c>
      <c r="MM23" t="e">
        <f>+VLOOKUP(MM6,'Converter - CPA to COICOP'!$B$5:$G$255,5,FALSE)</f>
        <v>#N/A</v>
      </c>
      <c r="MN23" t="e">
        <f>+VLOOKUP(MN6,'Converter - CPA to COICOP'!$B$5:$G$255,5,FALSE)</f>
        <v>#N/A</v>
      </c>
      <c r="MO23" t="e">
        <f>+VLOOKUP(MO6,'Converter - CPA to COICOP'!$B$5:$G$255,5,FALSE)</f>
        <v>#N/A</v>
      </c>
      <c r="MP23">
        <f>+VLOOKUP(MP6,'Converter - CPA to COICOP'!$B$5:$G$255,5,FALSE)</f>
        <v>1</v>
      </c>
      <c r="MQ23" t="e">
        <f>+VLOOKUP(MQ6,'Converter - CPA to COICOP'!$B$5:$G$255,5,FALSE)</f>
        <v>#N/A</v>
      </c>
      <c r="MR23" t="e">
        <f>+VLOOKUP(MR6,'Converter - CPA to COICOP'!$B$5:$G$255,5,FALSE)</f>
        <v>#N/A</v>
      </c>
      <c r="MS23">
        <f>+VLOOKUP(MS6,'Converter - CPA to COICOP'!$B$5:$G$255,5,FALSE)</f>
        <v>1</v>
      </c>
      <c r="MT23" t="e">
        <f>+VLOOKUP(MT6,'Converter - CPA to COICOP'!$B$5:$G$255,5,FALSE)</f>
        <v>#N/A</v>
      </c>
      <c r="MU23">
        <f>+VLOOKUP(MU6,'Converter - CPA to COICOP'!$B$5:$G$255,5,FALSE)</f>
        <v>0.97</v>
      </c>
      <c r="MV23" t="e">
        <f>+VLOOKUP(MV6,'Converter - CPA to COICOP'!$B$5:$G$255,5,FALSE)</f>
        <v>#N/A</v>
      </c>
      <c r="MW23" t="e">
        <f>+VLOOKUP(MW6,'Converter - CPA to COICOP'!$B$5:$G$255,5,FALSE)</f>
        <v>#N/A</v>
      </c>
      <c r="MX23" t="e">
        <f>+VLOOKUP(MX6,'Converter - CPA to COICOP'!$B$5:$G$255,5,FALSE)</f>
        <v>#N/A</v>
      </c>
      <c r="MY23" t="e">
        <f>+VLOOKUP(MY6,'Converter - CPA to COICOP'!$B$5:$G$255,5,FALSE)</f>
        <v>#N/A</v>
      </c>
      <c r="MZ23">
        <f>+VLOOKUP(MZ6,'Converter - CPA to COICOP'!$B$5:$G$255,5,FALSE)</f>
        <v>1</v>
      </c>
      <c r="NA23" t="e">
        <f>+VLOOKUP(NA6,'Converter - CPA to COICOP'!$B$5:$G$255,5,FALSE)</f>
        <v>#N/A</v>
      </c>
      <c r="NB23">
        <f>+VLOOKUP(NB6,'Converter - CPA to COICOP'!$B$5:$G$255,5,FALSE)</f>
        <v>1</v>
      </c>
      <c r="NC23" t="e">
        <f>+VLOOKUP(NC6,'Converter - CPA to COICOP'!$B$5:$G$255,5,FALSE)</f>
        <v>#N/A</v>
      </c>
      <c r="ND23">
        <f>+VLOOKUP(ND6,'Converter - CPA to COICOP'!$B$5:$G$255,5,FALSE)</f>
        <v>0.18</v>
      </c>
      <c r="NE23" t="e">
        <f>+VLOOKUP(NE6,'Converter - CPA to COICOP'!$B$5:$G$255,5,FALSE)</f>
        <v>#N/A</v>
      </c>
      <c r="NF23">
        <f>+VLOOKUP(NF6,'Converter - CPA to COICOP'!$B$5:$G$255,5,FALSE)</f>
        <v>1</v>
      </c>
      <c r="NG23" t="e">
        <f>+VLOOKUP(NG6,'Converter - CPA to COICOP'!$B$5:$G$255,5,FALSE)</f>
        <v>#N/A</v>
      </c>
      <c r="NH23" t="e">
        <f>+VLOOKUP(NH6,'Converter - CPA to COICOP'!$B$5:$G$255,5,FALSE)</f>
        <v>#N/A</v>
      </c>
      <c r="NI23" t="e">
        <f>+VLOOKUP(NI6,'Converter - CPA to COICOP'!$B$5:$G$255,5,FALSE)</f>
        <v>#N/A</v>
      </c>
      <c r="NJ23">
        <f>+VLOOKUP(NJ6,'Converter - CPA to COICOP'!$B$5:$G$255,5,FALSE)</f>
        <v>4.8000000000000001E-2</v>
      </c>
      <c r="NK23" t="e">
        <f>+VLOOKUP(NK6,'Converter - CPA to COICOP'!$B$5:$G$255,5,FALSE)</f>
        <v>#N/A</v>
      </c>
      <c r="NL23">
        <f>+VLOOKUP(NL6,'Converter - CPA to COICOP'!$B$5:$G$255,5,FALSE)</f>
        <v>0.01</v>
      </c>
      <c r="NM23" t="e">
        <f>+VLOOKUP(NM6,'Converter - CPA to COICOP'!$B$5:$G$255,5,FALSE)</f>
        <v>#N/A</v>
      </c>
      <c r="NN23" t="e">
        <f>+VLOOKUP(NN6,'Converter - CPA to COICOP'!$B$5:$G$255,5,FALSE)</f>
        <v>#N/A</v>
      </c>
      <c r="NO23">
        <f>+VLOOKUP(NO6,'Converter - CPA to COICOP'!$B$5:$G$255,5,FALSE)</f>
        <v>0.20199999999999999</v>
      </c>
      <c r="NP23" t="e">
        <f>+VLOOKUP(NP6,'Converter - CPA to COICOP'!$B$5:$G$255,5,FALSE)</f>
        <v>#N/A</v>
      </c>
      <c r="NQ23" t="e">
        <f>+VLOOKUP(NQ6,'Converter - CPA to COICOP'!$B$5:$G$255,5,FALSE)</f>
        <v>#N/A</v>
      </c>
      <c r="NR23" t="e">
        <f>+VLOOKUP(NR6,'Converter - CPA to COICOP'!$B$5:$G$255,5,FALSE)</f>
        <v>#N/A</v>
      </c>
      <c r="NS23" t="e">
        <f>+VLOOKUP(NS6,'Converter - CPA to COICOP'!$B$5:$G$255,5,FALSE)</f>
        <v>#N/A</v>
      </c>
      <c r="NT23">
        <f>+VLOOKUP(NT6,'Converter - CPA to COICOP'!$B$5:$G$255,5,FALSE)</f>
        <v>1</v>
      </c>
      <c r="NU23" t="e">
        <f>+VLOOKUP(NU6,'Converter - CPA to COICOP'!$B$5:$G$255,5,FALSE)</f>
        <v>#N/A</v>
      </c>
      <c r="NV23">
        <f>+VLOOKUP(NV6,'Converter - CPA to COICOP'!$B$5:$G$255,5,FALSE)</f>
        <v>1</v>
      </c>
      <c r="NW23" t="e">
        <f>+VLOOKUP(NW6,'Converter - CPA to COICOP'!$B$5:$G$255,5,FALSE)</f>
        <v>#N/A</v>
      </c>
      <c r="NX23">
        <f>+VLOOKUP(NX6,'Converter - CPA to COICOP'!$B$5:$G$255,5,FALSE)</f>
        <v>1</v>
      </c>
      <c r="NY23" t="e">
        <f>+VLOOKUP(NY6,'Converter - CPA to COICOP'!$B$5:$G$255,5,FALSE)</f>
        <v>#N/A</v>
      </c>
      <c r="NZ23">
        <f>+VLOOKUP(NZ6,'Converter - CPA to COICOP'!$B$5:$G$255,5,FALSE)</f>
        <v>1</v>
      </c>
      <c r="OA23" t="e">
        <f>+VLOOKUP(OA6,'Converter - CPA to COICOP'!$B$5:$G$255,5,FALSE)</f>
        <v>#N/A</v>
      </c>
      <c r="OB23" t="e">
        <f>+VLOOKUP(OB6,'Converter - CPA to COICOP'!$B$5:$G$255,5,FALSE)</f>
        <v>#N/A</v>
      </c>
      <c r="OC23">
        <f>+VLOOKUP(OC6,'Converter - CPA to COICOP'!$B$5:$G$255,5,FALSE)</f>
        <v>0.33899999999999997</v>
      </c>
      <c r="OD23" t="e">
        <f>+VLOOKUP(OD6,'Converter - CPA to COICOP'!$B$5:$G$255,5,FALSE)</f>
        <v>#N/A</v>
      </c>
      <c r="OE23">
        <f>+VLOOKUP(OE6,'Converter - CPA to COICOP'!$B$5:$G$255,5,FALSE)</f>
        <v>6.9999999999999993E-3</v>
      </c>
      <c r="OF23" t="e">
        <f>+VLOOKUP(OF6,'Converter - CPA to COICOP'!$B$5:$G$255,5,FALSE)</f>
        <v>#N/A</v>
      </c>
      <c r="OG23" t="e">
        <f>+VLOOKUP(OG6,'Converter - CPA to COICOP'!$B$5:$G$255,5,FALSE)</f>
        <v>#N/A</v>
      </c>
      <c r="OJ23" s="81" t="s">
        <v>2445</v>
      </c>
      <c r="OK23" s="83">
        <f>+OK22/SUM($OK$22:$ON$22)</f>
        <v>0.3328246038927154</v>
      </c>
      <c r="OL23" s="83">
        <f>+OL22/SUM($OK$22:$ON$22)</f>
        <v>5.413682503922123E-2</v>
      </c>
      <c r="OM23" s="83">
        <f>+OM22/SUM($OK$22:$ON$22)</f>
        <v>2.3469661145179318E-3</v>
      </c>
      <c r="ON23" s="83">
        <f>+ON22/SUM($OK$22:$ON$22)</f>
        <v>0.61069160495354546</v>
      </c>
    </row>
    <row r="24" spans="8:417" s="6" customFormat="1">
      <c r="DQ24" s="6">
        <f t="shared" ref="DQ24:DW24" si="365">+SUM(DQ26:DQ46)</f>
        <v>0</v>
      </c>
      <c r="DR24" s="6">
        <f t="shared" si="365"/>
        <v>0</v>
      </c>
      <c r="DS24" s="6">
        <f t="shared" si="365"/>
        <v>1</v>
      </c>
      <c r="DT24" s="6">
        <f t="shared" si="365"/>
        <v>0</v>
      </c>
      <c r="DU24" s="6">
        <f t="shared" si="365"/>
        <v>0</v>
      </c>
      <c r="DV24" s="6">
        <f t="shared" si="365"/>
        <v>0</v>
      </c>
      <c r="DW24" s="6">
        <f t="shared" si="365"/>
        <v>0</v>
      </c>
    </row>
    <row r="25" spans="8:417" ht="15.75" thickBot="1">
      <c r="AC25" s="40" t="s">
        <v>2254</v>
      </c>
    </row>
    <row r="26" spans="8:417">
      <c r="H26" s="4"/>
      <c r="I26" s="4">
        <f>+SUM(AD26:OG26)</f>
        <v>2</v>
      </c>
      <c r="J26" s="4" t="s">
        <v>398</v>
      </c>
      <c r="K26">
        <f>+K51</f>
        <v>44.113837221037002</v>
      </c>
      <c r="AC26" s="31"/>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v>1</v>
      </c>
      <c r="FS26" s="32"/>
      <c r="FT26" s="32"/>
      <c r="FU26" s="32"/>
      <c r="FV26" s="32"/>
      <c r="FW26" s="32"/>
      <c r="FX26" s="32"/>
      <c r="FY26" s="32"/>
      <c r="FZ26" s="32"/>
      <c r="GA26" s="32"/>
      <c r="GB26" s="32"/>
      <c r="GC26" s="32"/>
      <c r="GD26" s="32"/>
      <c r="GE26" s="32"/>
      <c r="GF26" s="32"/>
      <c r="GG26" s="32"/>
      <c r="GH26" s="32"/>
      <c r="GI26" s="32"/>
      <c r="GJ26" s="32"/>
      <c r="GK26" s="32"/>
      <c r="GL26" s="32"/>
      <c r="GM26" s="32"/>
      <c r="GN26" s="32"/>
      <c r="GO26" s="32"/>
      <c r="GP26" s="32"/>
      <c r="GQ26" s="32"/>
      <c r="GR26" s="32"/>
      <c r="GS26" s="32"/>
      <c r="GT26" s="32"/>
      <c r="GU26" s="32"/>
      <c r="GV26" s="32"/>
      <c r="GW26" s="32"/>
      <c r="GX26" s="32"/>
      <c r="GY26" s="32"/>
      <c r="GZ26" s="32"/>
      <c r="HA26" s="32"/>
      <c r="HB26" s="32"/>
      <c r="HC26" s="32"/>
      <c r="HD26" s="32"/>
      <c r="HE26" s="32"/>
      <c r="HF26" s="32"/>
      <c r="HG26" s="32"/>
      <c r="HH26" s="32"/>
      <c r="HI26" s="32"/>
      <c r="HJ26" s="32"/>
      <c r="HK26" s="32"/>
      <c r="HL26" s="32"/>
      <c r="HM26" s="32"/>
      <c r="HN26" s="32"/>
      <c r="HO26" s="32"/>
      <c r="HP26" s="32"/>
      <c r="HQ26" s="32"/>
      <c r="HR26" s="32"/>
      <c r="HS26" s="32"/>
      <c r="HT26" s="32"/>
      <c r="HU26" s="32"/>
      <c r="HV26" s="32"/>
      <c r="HW26" s="32"/>
      <c r="HX26" s="32"/>
      <c r="HY26" s="32"/>
      <c r="HZ26" s="32"/>
      <c r="IA26" s="32"/>
      <c r="IB26" s="32"/>
      <c r="IC26" s="32"/>
      <c r="ID26" s="32"/>
      <c r="IE26" s="32"/>
      <c r="IF26" s="32"/>
      <c r="IG26" s="32"/>
      <c r="IH26" s="32"/>
      <c r="II26" s="32"/>
      <c r="IJ26" s="32"/>
      <c r="IK26" s="32"/>
      <c r="IL26" s="32"/>
      <c r="IM26" s="32"/>
      <c r="IN26" s="32"/>
      <c r="IO26" s="32"/>
      <c r="IP26" s="32"/>
      <c r="IQ26" s="32"/>
      <c r="IR26" s="32"/>
      <c r="IS26" s="32"/>
      <c r="IT26" s="32">
        <v>1</v>
      </c>
      <c r="IU26" s="32"/>
      <c r="IV26" s="32"/>
      <c r="IW26" s="32"/>
      <c r="IX26" s="32"/>
      <c r="IY26" s="32"/>
      <c r="IZ26" s="32"/>
      <c r="JA26" s="32"/>
      <c r="JB26" s="32"/>
      <c r="JC26" s="32"/>
      <c r="JD26" s="32"/>
      <c r="JE26" s="32"/>
      <c r="JF26" s="32"/>
      <c r="JG26" s="32"/>
      <c r="JH26" s="32"/>
      <c r="JI26" s="32"/>
      <c r="JJ26" s="32"/>
      <c r="JK26" s="32"/>
      <c r="JL26" s="32"/>
      <c r="JM26" s="32"/>
      <c r="JN26" s="32"/>
      <c r="JO26" s="32"/>
      <c r="JP26" s="32"/>
      <c r="JQ26" s="32"/>
      <c r="JR26" s="32"/>
      <c r="JS26" s="32"/>
      <c r="JT26" s="32"/>
      <c r="JU26" s="32"/>
      <c r="JV26" s="32"/>
      <c r="JW26" s="32"/>
      <c r="JX26" s="32"/>
      <c r="JY26" s="32"/>
      <c r="JZ26" s="32"/>
      <c r="KA26" s="32"/>
      <c r="KB26" s="32"/>
      <c r="KC26" s="32"/>
      <c r="KD26" s="32"/>
      <c r="KE26" s="32"/>
      <c r="KF26" s="32"/>
      <c r="KG26" s="32"/>
      <c r="KH26" s="32"/>
      <c r="KI26" s="32"/>
      <c r="KJ26" s="32"/>
      <c r="KK26" s="32"/>
      <c r="KL26" s="32"/>
      <c r="KM26" s="32"/>
      <c r="KN26" s="32"/>
      <c r="KO26" s="32"/>
      <c r="KP26" s="32"/>
      <c r="KQ26" s="32"/>
      <c r="KR26" s="32"/>
      <c r="KS26" s="32"/>
      <c r="KT26" s="32"/>
      <c r="KU26" s="32"/>
      <c r="KV26" s="32"/>
      <c r="KW26" s="32"/>
      <c r="KX26" s="32"/>
      <c r="KY26" s="32"/>
      <c r="KZ26" s="32"/>
      <c r="LA26" s="32"/>
      <c r="LB26" s="32"/>
      <c r="LC26" s="32"/>
      <c r="LD26" s="32"/>
      <c r="LE26" s="32"/>
      <c r="LF26" s="32"/>
      <c r="LG26" s="32"/>
      <c r="LH26" s="32"/>
      <c r="LI26" s="32"/>
      <c r="LJ26" s="32"/>
      <c r="LK26" s="32"/>
      <c r="LL26" s="32"/>
      <c r="LM26" s="32"/>
      <c r="LN26" s="32"/>
      <c r="LO26" s="32"/>
      <c r="LP26" s="32"/>
      <c r="LQ26" s="32"/>
      <c r="LR26" s="32"/>
      <c r="LS26" s="32"/>
      <c r="LT26" s="32"/>
      <c r="LU26" s="32"/>
      <c r="LV26" s="32"/>
      <c r="LW26" s="32"/>
      <c r="LX26" s="32"/>
      <c r="LY26" s="32"/>
      <c r="LZ26" s="32"/>
      <c r="MA26" s="32"/>
      <c r="MB26" s="32"/>
      <c r="MC26" s="32"/>
      <c r="MD26" s="32"/>
      <c r="ME26" s="32"/>
      <c r="MF26" s="32"/>
      <c r="MG26" s="32"/>
      <c r="MH26" s="32"/>
      <c r="MI26" s="32"/>
      <c r="MJ26" s="32"/>
      <c r="MK26" s="32"/>
      <c r="ML26" s="32"/>
      <c r="MM26" s="32"/>
      <c r="MN26" s="32"/>
      <c r="MO26" s="32"/>
      <c r="MP26" s="32"/>
      <c r="MQ26" s="32"/>
      <c r="MR26" s="32"/>
      <c r="MS26" s="32"/>
      <c r="MT26" s="32"/>
      <c r="MU26" s="32"/>
      <c r="MV26" s="32"/>
      <c r="MW26" s="32"/>
      <c r="MX26" s="32"/>
      <c r="MY26" s="32"/>
      <c r="MZ26" s="32"/>
      <c r="NA26" s="32"/>
      <c r="NB26" s="32"/>
      <c r="NC26" s="32"/>
      <c r="ND26" s="32"/>
      <c r="NE26" s="32"/>
      <c r="NF26" s="32"/>
      <c r="NG26" s="32"/>
      <c r="NH26" s="32"/>
      <c r="NI26" s="32"/>
      <c r="NJ26" s="32"/>
      <c r="NK26" s="32"/>
      <c r="NL26" s="32"/>
      <c r="NM26" s="32"/>
      <c r="NN26" s="32"/>
      <c r="NO26" s="32"/>
      <c r="NP26" s="32"/>
      <c r="NQ26" s="32"/>
      <c r="NR26" s="32"/>
      <c r="NS26" s="32"/>
      <c r="NT26" s="32"/>
      <c r="NU26" s="32"/>
      <c r="NV26" s="32"/>
      <c r="NW26" s="32"/>
      <c r="NX26" s="32"/>
      <c r="NY26" s="32"/>
      <c r="NZ26" s="32"/>
      <c r="OA26" s="32"/>
      <c r="OB26" s="32"/>
      <c r="OC26" s="32"/>
      <c r="OD26" s="32"/>
      <c r="OE26" s="32"/>
      <c r="OF26" s="32"/>
      <c r="OG26" s="33"/>
    </row>
    <row r="27" spans="8:417">
      <c r="H27" s="4"/>
      <c r="I27" s="4">
        <f t="shared" ref="I27:I43" si="366">+SUM(AD27:OG27)</f>
        <v>1</v>
      </c>
      <c r="J27" s="4" t="s">
        <v>399</v>
      </c>
      <c r="K27">
        <f t="shared" ref="K27:K43" si="367">+K52</f>
        <v>3.9106204638683901</v>
      </c>
      <c r="AC27" s="34"/>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c r="CA27" s="23"/>
      <c r="CB27" s="23"/>
      <c r="CC27" s="23"/>
      <c r="CD27" s="23"/>
      <c r="CE27" s="23"/>
      <c r="CF27" s="23"/>
      <c r="CG27" s="23"/>
      <c r="CH27" s="23"/>
      <c r="CI27" s="23"/>
      <c r="CJ27" s="23"/>
      <c r="CK27" s="23"/>
      <c r="CL27" s="23"/>
      <c r="CM27" s="23"/>
      <c r="CN27" s="23"/>
      <c r="CO27" s="23"/>
      <c r="CP27" s="23"/>
      <c r="CQ27" s="23"/>
      <c r="CR27" s="23"/>
      <c r="CS27" s="23"/>
      <c r="CT27" s="23"/>
      <c r="CU27" s="23"/>
      <c r="CV27" s="23"/>
      <c r="CW27" s="23"/>
      <c r="CX27" s="23"/>
      <c r="CY27" s="23"/>
      <c r="CZ27" s="23"/>
      <c r="DA27" s="23"/>
      <c r="DB27" s="23"/>
      <c r="DC27" s="23"/>
      <c r="DD27" s="23"/>
      <c r="DE27" s="23"/>
      <c r="DF27" s="23"/>
      <c r="DG27" s="23"/>
      <c r="DH27" s="23"/>
      <c r="DI27" s="23"/>
      <c r="DJ27" s="23"/>
      <c r="DK27" s="23"/>
      <c r="DL27" s="23"/>
      <c r="DM27" s="23"/>
      <c r="DN27" s="23"/>
      <c r="DO27" s="23"/>
      <c r="DP27" s="23"/>
      <c r="DQ27" s="23"/>
      <c r="DR27" s="23"/>
      <c r="DS27" s="23"/>
      <c r="DT27" s="23"/>
      <c r="DU27" s="23"/>
      <c r="DV27" s="23"/>
      <c r="DW27" s="23"/>
      <c r="DX27" s="23"/>
      <c r="DY27" s="23"/>
      <c r="DZ27" s="23"/>
      <c r="EA27" s="23"/>
      <c r="EB27" s="23"/>
      <c r="EC27" s="23"/>
      <c r="ED27" s="23"/>
      <c r="EE27" s="23"/>
      <c r="EF27" s="23"/>
      <c r="EG27" s="23"/>
      <c r="EH27" s="23"/>
      <c r="EI27" s="23"/>
      <c r="EJ27" s="23"/>
      <c r="EK27" s="23"/>
      <c r="EL27" s="23"/>
      <c r="EM27" s="23"/>
      <c r="EN27" s="23"/>
      <c r="EO27" s="23"/>
      <c r="EP27" s="23"/>
      <c r="EQ27" s="23"/>
      <c r="ER27" s="23"/>
      <c r="ES27" s="23"/>
      <c r="ET27" s="23"/>
      <c r="EU27" s="23"/>
      <c r="EV27" s="23"/>
      <c r="EW27" s="23"/>
      <c r="EX27" s="23"/>
      <c r="EY27" s="23"/>
      <c r="EZ27" s="23"/>
      <c r="FA27" s="23"/>
      <c r="FB27" s="23"/>
      <c r="FC27" s="23"/>
      <c r="FD27" s="23"/>
      <c r="FE27" s="23"/>
      <c r="FF27" s="23"/>
      <c r="FG27" s="23"/>
      <c r="FH27" s="23"/>
      <c r="FI27" s="23"/>
      <c r="FJ27" s="23"/>
      <c r="FK27" s="23"/>
      <c r="FL27" s="23"/>
      <c r="FM27" s="23"/>
      <c r="FN27" s="23"/>
      <c r="FO27" s="23">
        <v>1</v>
      </c>
      <c r="FP27" s="23"/>
      <c r="FQ27" s="23"/>
      <c r="FR27" s="23"/>
      <c r="FS27" s="23"/>
      <c r="FT27" s="23"/>
      <c r="FU27" s="23"/>
      <c r="FV27" s="23"/>
      <c r="FW27" s="23"/>
      <c r="FX27" s="23"/>
      <c r="FY27" s="23"/>
      <c r="FZ27" s="23"/>
      <c r="GA27" s="23"/>
      <c r="GB27" s="23"/>
      <c r="GC27" s="23"/>
      <c r="GD27" s="23"/>
      <c r="GE27" s="23"/>
      <c r="GF27" s="23"/>
      <c r="GG27" s="23"/>
      <c r="GH27" s="23"/>
      <c r="GI27" s="23"/>
      <c r="GJ27" s="23"/>
      <c r="GK27" s="23"/>
      <c r="GL27" s="23"/>
      <c r="GM27" s="23"/>
      <c r="GN27" s="23"/>
      <c r="GO27" s="23"/>
      <c r="GP27" s="23"/>
      <c r="GQ27" s="23"/>
      <c r="GR27" s="23"/>
      <c r="GS27" s="23"/>
      <c r="GT27" s="23"/>
      <c r="GU27" s="23"/>
      <c r="GV27" s="23"/>
      <c r="GW27" s="23"/>
      <c r="GX27" s="23"/>
      <c r="GY27" s="23"/>
      <c r="GZ27" s="23"/>
      <c r="HA27" s="23"/>
      <c r="HB27" s="23"/>
      <c r="HC27" s="23"/>
      <c r="HD27" s="23"/>
      <c r="HE27" s="23"/>
      <c r="HF27" s="23"/>
      <c r="HG27" s="23"/>
      <c r="HH27" s="23"/>
      <c r="HI27" s="23"/>
      <c r="HJ27" s="23"/>
      <c r="HK27" s="23"/>
      <c r="HL27" s="23"/>
      <c r="HM27" s="23"/>
      <c r="HN27" s="23"/>
      <c r="HO27" s="23"/>
      <c r="HP27" s="23"/>
      <c r="HQ27" s="23"/>
      <c r="HR27" s="23"/>
      <c r="HS27" s="23"/>
      <c r="HT27" s="23"/>
      <c r="HU27" s="23"/>
      <c r="HV27" s="23"/>
      <c r="HW27" s="23"/>
      <c r="HX27" s="23"/>
      <c r="HY27" s="23"/>
      <c r="HZ27" s="23"/>
      <c r="IA27" s="23"/>
      <c r="IB27" s="23"/>
      <c r="IC27" s="23"/>
      <c r="ID27" s="23"/>
      <c r="IE27" s="23"/>
      <c r="IF27" s="23"/>
      <c r="IG27" s="23"/>
      <c r="IH27" s="23"/>
      <c r="II27" s="23"/>
      <c r="IJ27" s="23"/>
      <c r="IK27" s="23"/>
      <c r="IL27" s="23"/>
      <c r="IM27" s="23"/>
      <c r="IN27" s="23"/>
      <c r="IO27" s="23"/>
      <c r="IP27" s="23"/>
      <c r="IQ27" s="23"/>
      <c r="IR27" s="23"/>
      <c r="IS27" s="23"/>
      <c r="IT27" s="23"/>
      <c r="IU27" s="23"/>
      <c r="IV27" s="23"/>
      <c r="IW27" s="23"/>
      <c r="IX27" s="23"/>
      <c r="IY27" s="23"/>
      <c r="IZ27" s="23"/>
      <c r="JA27" s="23"/>
      <c r="JB27" s="23"/>
      <c r="JC27" s="23"/>
      <c r="JD27" s="23"/>
      <c r="JE27" s="23"/>
      <c r="JF27" s="23"/>
      <c r="JG27" s="23"/>
      <c r="JH27" s="23"/>
      <c r="JI27" s="23"/>
      <c r="JJ27" s="23"/>
      <c r="JK27" s="23"/>
      <c r="JL27" s="23"/>
      <c r="JM27" s="23"/>
      <c r="JN27" s="23"/>
      <c r="JO27" s="23"/>
      <c r="JP27" s="23"/>
      <c r="JQ27" s="23"/>
      <c r="JR27" s="23"/>
      <c r="JS27" s="23"/>
      <c r="JT27" s="23"/>
      <c r="JU27" s="23"/>
      <c r="JV27" s="23"/>
      <c r="JW27" s="23"/>
      <c r="JX27" s="23"/>
      <c r="JY27" s="23"/>
      <c r="JZ27" s="23"/>
      <c r="KA27" s="23"/>
      <c r="KB27" s="23"/>
      <c r="KC27" s="23"/>
      <c r="KD27" s="23"/>
      <c r="KE27" s="23"/>
      <c r="KF27" s="23"/>
      <c r="KG27" s="23"/>
      <c r="KH27" s="23"/>
      <c r="KI27" s="23"/>
      <c r="KJ27" s="23"/>
      <c r="KK27" s="23"/>
      <c r="KL27" s="23"/>
      <c r="KM27" s="23"/>
      <c r="KN27" s="23"/>
      <c r="KO27" s="23"/>
      <c r="KP27" s="23"/>
      <c r="KQ27" s="23"/>
      <c r="KR27" s="23"/>
      <c r="KS27" s="23"/>
      <c r="KT27" s="23"/>
      <c r="KU27" s="23"/>
      <c r="KV27" s="23"/>
      <c r="KW27" s="23"/>
      <c r="KX27" s="23"/>
      <c r="KY27" s="23"/>
      <c r="KZ27" s="23"/>
      <c r="LA27" s="23"/>
      <c r="LB27" s="23"/>
      <c r="LC27" s="23"/>
      <c r="LD27" s="23"/>
      <c r="LE27" s="23"/>
      <c r="LF27" s="23"/>
      <c r="LG27" s="23"/>
      <c r="LH27" s="23"/>
      <c r="LI27" s="23"/>
      <c r="LJ27" s="23"/>
      <c r="LK27" s="23"/>
      <c r="LL27" s="23"/>
      <c r="LM27" s="23"/>
      <c r="LN27" s="23"/>
      <c r="LO27" s="23"/>
      <c r="LP27" s="23"/>
      <c r="LQ27" s="23"/>
      <c r="LR27" s="23"/>
      <c r="LS27" s="23"/>
      <c r="LT27" s="23"/>
      <c r="LU27" s="23"/>
      <c r="LV27" s="23"/>
      <c r="LW27" s="23"/>
      <c r="LX27" s="23"/>
      <c r="LY27" s="23"/>
      <c r="LZ27" s="23"/>
      <c r="MA27" s="23"/>
      <c r="MB27" s="23"/>
      <c r="MC27" s="23"/>
      <c r="MD27" s="23"/>
      <c r="ME27" s="23"/>
      <c r="MF27" s="23"/>
      <c r="MG27" s="23"/>
      <c r="MH27" s="23"/>
      <c r="MI27" s="23"/>
      <c r="MJ27" s="23"/>
      <c r="MK27" s="23"/>
      <c r="ML27" s="23"/>
      <c r="MM27" s="23"/>
      <c r="MN27" s="23"/>
      <c r="MO27" s="23"/>
      <c r="MP27" s="23"/>
      <c r="MQ27" s="23"/>
      <c r="MR27" s="23"/>
      <c r="MS27" s="23"/>
      <c r="MT27" s="23"/>
      <c r="MU27" s="23"/>
      <c r="MV27" s="23"/>
      <c r="MW27" s="23"/>
      <c r="MX27" s="23"/>
      <c r="MY27" s="23"/>
      <c r="MZ27" s="23"/>
      <c r="NA27" s="23"/>
      <c r="NB27" s="23"/>
      <c r="NC27" s="23"/>
      <c r="ND27" s="23"/>
      <c r="NE27" s="23"/>
      <c r="NF27" s="23"/>
      <c r="NG27" s="23"/>
      <c r="NH27" s="23"/>
      <c r="NI27" s="23"/>
      <c r="NJ27" s="23"/>
      <c r="NK27" s="23"/>
      <c r="NL27" s="23"/>
      <c r="NM27" s="23"/>
      <c r="NN27" s="23"/>
      <c r="NO27" s="23"/>
      <c r="NP27" s="23"/>
      <c r="NQ27" s="23"/>
      <c r="NR27" s="23"/>
      <c r="NS27" s="23"/>
      <c r="NT27" s="23"/>
      <c r="NU27" s="23"/>
      <c r="NV27" s="23"/>
      <c r="NW27" s="23"/>
      <c r="NX27" s="23"/>
      <c r="NY27" s="23"/>
      <c r="NZ27" s="23"/>
      <c r="OA27" s="23"/>
      <c r="OB27" s="23"/>
      <c r="OC27" s="23"/>
      <c r="OD27" s="23"/>
      <c r="OE27" s="23"/>
      <c r="OF27" s="23"/>
      <c r="OG27" s="35"/>
    </row>
    <row r="28" spans="8:417">
      <c r="H28" s="4" t="s">
        <v>2100</v>
      </c>
      <c r="I28" s="4">
        <f t="shared" si="366"/>
        <v>1</v>
      </c>
      <c r="J28" s="4" t="s">
        <v>400</v>
      </c>
      <c r="K28">
        <f t="shared" si="367"/>
        <v>10.12968029045394</v>
      </c>
      <c r="AC28" s="34"/>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c r="CA28" s="23"/>
      <c r="CB28" s="23"/>
      <c r="CC28" s="23"/>
      <c r="CD28" s="23"/>
      <c r="CE28" s="23"/>
      <c r="CF28" s="23"/>
      <c r="CG28" s="23"/>
      <c r="CH28" s="23"/>
      <c r="CI28" s="23"/>
      <c r="CJ28" s="23"/>
      <c r="CK28" s="23"/>
      <c r="CL28" s="23"/>
      <c r="CM28" s="23"/>
      <c r="CN28" s="23"/>
      <c r="CO28" s="23"/>
      <c r="CP28" s="23"/>
      <c r="CQ28" s="23"/>
      <c r="CR28" s="23"/>
      <c r="CS28" s="23"/>
      <c r="CT28" s="23"/>
      <c r="CU28" s="23"/>
      <c r="CV28" s="23"/>
      <c r="CW28" s="23"/>
      <c r="CX28" s="23"/>
      <c r="CY28" s="23"/>
      <c r="CZ28" s="23"/>
      <c r="DA28" s="23"/>
      <c r="DB28" s="23"/>
      <c r="DC28" s="23"/>
      <c r="DD28" s="23"/>
      <c r="DE28" s="23"/>
      <c r="DF28" s="23"/>
      <c r="DG28" s="23"/>
      <c r="DH28" s="23"/>
      <c r="DI28" s="23"/>
      <c r="DJ28" s="23"/>
      <c r="DK28" s="23"/>
      <c r="DL28" s="23"/>
      <c r="DM28" s="23"/>
      <c r="DN28" s="23"/>
      <c r="DO28" s="23"/>
      <c r="DP28" s="23"/>
      <c r="DQ28" s="23"/>
      <c r="DR28" s="23"/>
      <c r="DS28" s="23"/>
      <c r="DT28" s="23"/>
      <c r="DU28" s="23"/>
      <c r="DV28" s="23"/>
      <c r="DW28" s="23"/>
      <c r="DX28" s="23"/>
      <c r="DY28" s="23"/>
      <c r="DZ28" s="23"/>
      <c r="EA28" s="23"/>
      <c r="EB28" s="23"/>
      <c r="EC28" s="23"/>
      <c r="ED28" s="23"/>
      <c r="EE28" s="23"/>
      <c r="EF28" s="23"/>
      <c r="EG28" s="23"/>
      <c r="EH28" s="23"/>
      <c r="EI28" s="23"/>
      <c r="EJ28" s="23"/>
      <c r="EK28" s="23"/>
      <c r="EL28" s="23"/>
      <c r="EM28" s="23"/>
      <c r="EN28" s="23"/>
      <c r="EO28" s="23"/>
      <c r="EP28" s="23"/>
      <c r="EQ28" s="23"/>
      <c r="ER28" s="23"/>
      <c r="ES28" s="23"/>
      <c r="ET28" s="23"/>
      <c r="EU28" s="23"/>
      <c r="EV28" s="23"/>
      <c r="EW28" s="23"/>
      <c r="EX28" s="23"/>
      <c r="EY28" s="23"/>
      <c r="EZ28" s="23"/>
      <c r="FA28" s="23"/>
      <c r="FB28" s="23"/>
      <c r="FC28" s="23"/>
      <c r="FD28" s="23"/>
      <c r="FE28" s="23"/>
      <c r="FF28" s="23"/>
      <c r="FG28" s="23"/>
      <c r="FH28" s="23"/>
      <c r="FI28" s="23"/>
      <c r="FJ28" s="23"/>
      <c r="FK28" s="23"/>
      <c r="FL28" s="23"/>
      <c r="FM28" s="23"/>
      <c r="FN28" s="23"/>
      <c r="FO28" s="23"/>
      <c r="FP28" s="23"/>
      <c r="FQ28" s="23"/>
      <c r="FR28" s="23"/>
      <c r="FS28" s="23"/>
      <c r="FT28" s="23"/>
      <c r="FU28" s="23"/>
      <c r="FV28" s="23"/>
      <c r="FW28" s="23"/>
      <c r="FX28" s="23"/>
      <c r="FY28" s="23"/>
      <c r="FZ28" s="23"/>
      <c r="GA28" s="23"/>
      <c r="GB28" s="23"/>
      <c r="GC28" s="23"/>
      <c r="GD28" s="23"/>
      <c r="GE28" s="23"/>
      <c r="GF28" s="23"/>
      <c r="GG28" s="23"/>
      <c r="GH28" s="23"/>
      <c r="GI28" s="23"/>
      <c r="GJ28" s="23"/>
      <c r="GK28" s="23"/>
      <c r="GL28" s="23"/>
      <c r="GM28" s="23"/>
      <c r="GN28" s="23"/>
      <c r="GO28" s="23"/>
      <c r="GP28" s="23"/>
      <c r="GQ28" s="23"/>
      <c r="GR28" s="23"/>
      <c r="GS28" s="23"/>
      <c r="GT28" s="23"/>
      <c r="GU28" s="23"/>
      <c r="GV28" s="23"/>
      <c r="GW28" s="23"/>
      <c r="GX28" s="23"/>
      <c r="GY28" s="23"/>
      <c r="GZ28" s="23"/>
      <c r="HA28" s="23"/>
      <c r="HB28" s="23"/>
      <c r="HC28" s="23"/>
      <c r="HD28" s="23"/>
      <c r="HE28" s="23"/>
      <c r="HF28" s="23"/>
      <c r="HG28" s="23"/>
      <c r="HH28" s="23"/>
      <c r="HI28" s="23"/>
      <c r="HJ28" s="23"/>
      <c r="HK28" s="23"/>
      <c r="HL28" s="23"/>
      <c r="HM28" s="23"/>
      <c r="HN28" s="23"/>
      <c r="HO28" s="23"/>
      <c r="HP28" s="23"/>
      <c r="HQ28" s="23"/>
      <c r="HR28" s="23"/>
      <c r="HS28" s="23"/>
      <c r="HT28" s="23"/>
      <c r="HU28" s="23"/>
      <c r="HV28" s="23"/>
      <c r="HW28" s="23"/>
      <c r="HX28" s="23"/>
      <c r="HY28" s="23"/>
      <c r="HZ28" s="23"/>
      <c r="IA28" s="23"/>
      <c r="IB28" s="23"/>
      <c r="IC28" s="23"/>
      <c r="ID28" s="23"/>
      <c r="IE28" s="23"/>
      <c r="IF28" s="23"/>
      <c r="IG28" s="23"/>
      <c r="IH28" s="23"/>
      <c r="II28" s="23"/>
      <c r="IJ28" s="23"/>
      <c r="IK28" s="23"/>
      <c r="IL28" s="23"/>
      <c r="IM28" s="23"/>
      <c r="IN28" s="23"/>
      <c r="IO28" s="23"/>
      <c r="IP28" s="23"/>
      <c r="IQ28" s="23"/>
      <c r="IR28" s="23"/>
      <c r="IS28" s="23"/>
      <c r="IT28" s="23"/>
      <c r="IU28" s="23"/>
      <c r="IV28" s="23"/>
      <c r="IW28" s="23"/>
      <c r="IX28" s="23"/>
      <c r="IY28" s="23"/>
      <c r="IZ28" s="23"/>
      <c r="JA28" s="23"/>
      <c r="JB28" s="23"/>
      <c r="JC28" s="23"/>
      <c r="JD28" s="23"/>
      <c r="JE28" s="23"/>
      <c r="JF28" s="23"/>
      <c r="JG28" s="23"/>
      <c r="JH28" s="23"/>
      <c r="JI28" s="23"/>
      <c r="JJ28" s="23"/>
      <c r="JK28" s="23"/>
      <c r="JL28" s="23"/>
      <c r="JM28" s="23"/>
      <c r="JN28" s="23"/>
      <c r="JO28" s="23"/>
      <c r="JP28" s="23"/>
      <c r="JQ28" s="23"/>
      <c r="JR28" s="23"/>
      <c r="JS28" s="23"/>
      <c r="JT28" s="23"/>
      <c r="JU28" s="23"/>
      <c r="JV28" s="23"/>
      <c r="JW28" s="23"/>
      <c r="JX28" s="23"/>
      <c r="JY28" s="23"/>
      <c r="JZ28" s="23"/>
      <c r="KA28" s="23"/>
      <c r="KB28" s="23"/>
      <c r="KC28" s="23"/>
      <c r="KD28" s="23"/>
      <c r="KE28" s="23"/>
      <c r="KF28" s="23"/>
      <c r="KG28" s="23"/>
      <c r="KH28" s="23"/>
      <c r="KI28" s="23"/>
      <c r="KJ28" s="23"/>
      <c r="KK28" s="23"/>
      <c r="KL28" s="23"/>
      <c r="KM28" s="23"/>
      <c r="KN28" s="23"/>
      <c r="KO28" s="23"/>
      <c r="KP28" s="23"/>
      <c r="KQ28" s="23"/>
      <c r="KR28" s="23"/>
      <c r="KS28" s="23"/>
      <c r="KT28" s="23"/>
      <c r="KU28" s="23"/>
      <c r="KV28" s="23"/>
      <c r="KW28" s="23"/>
      <c r="KX28" s="23"/>
      <c r="KY28" s="23"/>
      <c r="KZ28" s="23"/>
      <c r="LA28" s="23"/>
      <c r="LB28" s="23"/>
      <c r="LC28" s="23"/>
      <c r="LD28" s="23"/>
      <c r="LE28" s="23"/>
      <c r="LF28" s="23"/>
      <c r="LG28" s="23"/>
      <c r="LH28" s="23"/>
      <c r="LI28" s="23"/>
      <c r="LJ28" s="23"/>
      <c r="LK28" s="23"/>
      <c r="LL28" s="23"/>
      <c r="LM28" s="23"/>
      <c r="LN28" s="23">
        <v>1</v>
      </c>
      <c r="LO28" s="23"/>
      <c r="LP28" s="23"/>
      <c r="LQ28" s="23"/>
      <c r="LR28" s="23"/>
      <c r="LS28" s="23"/>
      <c r="LT28" s="23"/>
      <c r="LU28" s="23"/>
      <c r="LV28" s="23"/>
      <c r="LW28" s="23"/>
      <c r="LX28" s="23"/>
      <c r="LY28" s="23"/>
      <c r="LZ28" s="23"/>
      <c r="MA28" s="23"/>
      <c r="MB28" s="23"/>
      <c r="MC28" s="23"/>
      <c r="MD28" s="23"/>
      <c r="ME28" s="23"/>
      <c r="MF28" s="23"/>
      <c r="MG28" s="23"/>
      <c r="MH28" s="23"/>
      <c r="MI28" s="23"/>
      <c r="MJ28" s="23"/>
      <c r="MK28" s="23"/>
      <c r="ML28" s="23"/>
      <c r="MM28" s="23"/>
      <c r="MN28" s="23"/>
      <c r="MO28" s="23"/>
      <c r="MP28" s="23"/>
      <c r="MQ28" s="23"/>
      <c r="MR28" s="23"/>
      <c r="MS28" s="23"/>
      <c r="MT28" s="23"/>
      <c r="MU28" s="23"/>
      <c r="MV28" s="23"/>
      <c r="MW28" s="23"/>
      <c r="MX28" s="23"/>
      <c r="MY28" s="23"/>
      <c r="MZ28" s="23"/>
      <c r="NA28" s="23"/>
      <c r="NB28" s="23"/>
      <c r="NC28" s="23"/>
      <c r="ND28" s="23"/>
      <c r="NE28" s="23"/>
      <c r="NF28" s="23"/>
      <c r="NG28" s="23"/>
      <c r="NH28" s="23"/>
      <c r="NI28" s="23"/>
      <c r="NJ28" s="23"/>
      <c r="NK28" s="23"/>
      <c r="NL28" s="23"/>
      <c r="NM28" s="23"/>
      <c r="NN28" s="23"/>
      <c r="NO28" s="23"/>
      <c r="NP28" s="23"/>
      <c r="NQ28" s="23"/>
      <c r="NR28" s="23"/>
      <c r="NS28" s="23"/>
      <c r="NT28" s="23"/>
      <c r="NU28" s="23"/>
      <c r="NV28" s="23"/>
      <c r="NW28" s="23"/>
      <c r="NX28" s="23"/>
      <c r="NY28" s="23"/>
      <c r="NZ28" s="23"/>
      <c r="OA28" s="23"/>
      <c r="OB28" s="23"/>
      <c r="OC28" s="23"/>
      <c r="OD28" s="23"/>
      <c r="OE28" s="23"/>
      <c r="OF28" s="23"/>
      <c r="OG28" s="35"/>
    </row>
    <row r="29" spans="8:417">
      <c r="H29" t="s">
        <v>2101</v>
      </c>
      <c r="I29" s="4">
        <f t="shared" si="366"/>
        <v>2</v>
      </c>
      <c r="J29" s="4" t="s">
        <v>401</v>
      </c>
      <c r="K29">
        <f t="shared" si="367"/>
        <v>4.1440081543099003</v>
      </c>
      <c r="AC29" s="34"/>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c r="CA29" s="23"/>
      <c r="CB29" s="23"/>
      <c r="CC29" s="23"/>
      <c r="CD29" s="23"/>
      <c r="CE29" s="23"/>
      <c r="CF29" s="23"/>
      <c r="CG29" s="23"/>
      <c r="CH29" s="23"/>
      <c r="CI29" s="23"/>
      <c r="CJ29" s="23"/>
      <c r="CK29" s="23"/>
      <c r="CL29" s="23"/>
      <c r="CM29" s="23"/>
      <c r="CN29" s="23"/>
      <c r="CO29" s="23"/>
      <c r="CP29" s="23"/>
      <c r="CQ29" s="23"/>
      <c r="CR29" s="23"/>
      <c r="CS29" s="23"/>
      <c r="CT29" s="23"/>
      <c r="CU29" s="23"/>
      <c r="CV29" s="23"/>
      <c r="CW29" s="23"/>
      <c r="CX29" s="23"/>
      <c r="CY29" s="23"/>
      <c r="CZ29" s="23"/>
      <c r="DA29" s="23"/>
      <c r="DB29" s="23"/>
      <c r="DC29" s="23"/>
      <c r="DD29" s="23"/>
      <c r="DE29" s="23"/>
      <c r="DF29" s="23"/>
      <c r="DG29" s="23"/>
      <c r="DH29" s="23"/>
      <c r="DI29" s="23"/>
      <c r="DJ29" s="23"/>
      <c r="DK29" s="23"/>
      <c r="DL29" s="23"/>
      <c r="DM29" s="23"/>
      <c r="DN29" s="23"/>
      <c r="DO29" s="23"/>
      <c r="DP29" s="23"/>
      <c r="DQ29" s="23"/>
      <c r="DR29" s="23"/>
      <c r="DS29" s="23"/>
      <c r="DT29" s="23"/>
      <c r="DU29" s="23"/>
      <c r="DV29" s="23"/>
      <c r="DW29" s="23"/>
      <c r="DX29" s="23"/>
      <c r="DY29" s="23"/>
      <c r="DZ29" s="23"/>
      <c r="EA29" s="23"/>
      <c r="EB29" s="23"/>
      <c r="EC29" s="23"/>
      <c r="ED29" s="23"/>
      <c r="EE29" s="23"/>
      <c r="EF29" s="23"/>
      <c r="EG29" s="23"/>
      <c r="EH29" s="23"/>
      <c r="EI29" s="23"/>
      <c r="EJ29" s="23"/>
      <c r="EK29" s="23"/>
      <c r="EL29" s="23"/>
      <c r="EM29" s="23"/>
      <c r="EN29" s="23"/>
      <c r="EO29" s="23"/>
      <c r="EP29" s="23"/>
      <c r="EQ29" s="23"/>
      <c r="ER29" s="23"/>
      <c r="ES29" s="23"/>
      <c r="ET29" s="23"/>
      <c r="EU29" s="23"/>
      <c r="EV29" s="23"/>
      <c r="EW29" s="23"/>
      <c r="EX29" s="23"/>
      <c r="EY29" s="23">
        <v>1</v>
      </c>
      <c r="EZ29" s="23"/>
      <c r="FA29" s="23"/>
      <c r="FB29" s="23"/>
      <c r="FC29" s="23"/>
      <c r="FD29" s="23"/>
      <c r="FE29" s="23"/>
      <c r="FF29" s="23"/>
      <c r="FG29" s="23"/>
      <c r="FH29" s="23"/>
      <c r="FI29" s="23"/>
      <c r="FJ29" s="23"/>
      <c r="FK29" s="23"/>
      <c r="FL29" s="23"/>
      <c r="FM29" s="23"/>
      <c r="FN29" s="23"/>
      <c r="FO29" s="23"/>
      <c r="FP29" s="23"/>
      <c r="FQ29" s="23"/>
      <c r="FR29" s="23"/>
      <c r="FS29" s="23"/>
      <c r="FT29" s="23"/>
      <c r="FU29" s="23"/>
      <c r="FV29" s="23"/>
      <c r="FW29" s="23"/>
      <c r="FX29" s="23"/>
      <c r="FY29" s="23"/>
      <c r="FZ29" s="23"/>
      <c r="GA29" s="23"/>
      <c r="GB29" s="23"/>
      <c r="GC29" s="23"/>
      <c r="GD29" s="23"/>
      <c r="GE29" s="23"/>
      <c r="GF29" s="23"/>
      <c r="GG29" s="23"/>
      <c r="GH29" s="23"/>
      <c r="GI29" s="23"/>
      <c r="GJ29" s="23"/>
      <c r="GK29" s="23"/>
      <c r="GL29" s="23"/>
      <c r="GM29" s="23"/>
      <c r="GN29" s="23"/>
      <c r="GO29" s="23"/>
      <c r="GP29" s="23"/>
      <c r="GQ29" s="23"/>
      <c r="GR29" s="23"/>
      <c r="GS29" s="23"/>
      <c r="GT29" s="23"/>
      <c r="GU29" s="23"/>
      <c r="GV29" s="23"/>
      <c r="GW29" s="23"/>
      <c r="GX29" s="23"/>
      <c r="GY29" s="23"/>
      <c r="GZ29" s="23"/>
      <c r="HA29" s="23"/>
      <c r="HB29" s="23"/>
      <c r="HC29" s="23"/>
      <c r="HD29" s="23"/>
      <c r="HE29" s="23"/>
      <c r="HF29" s="23"/>
      <c r="HG29" s="23"/>
      <c r="HH29" s="23"/>
      <c r="HI29" s="23"/>
      <c r="HJ29" s="23"/>
      <c r="HK29" s="23"/>
      <c r="HL29" s="23"/>
      <c r="HM29" s="23"/>
      <c r="HN29" s="23"/>
      <c r="HO29" s="23"/>
      <c r="HP29" s="23"/>
      <c r="HQ29" s="23"/>
      <c r="HR29" s="23"/>
      <c r="HS29" s="23"/>
      <c r="HT29" s="23"/>
      <c r="HU29" s="23"/>
      <c r="HV29" s="23"/>
      <c r="HW29" s="23"/>
      <c r="HX29" s="23"/>
      <c r="HY29" s="23"/>
      <c r="HZ29" s="23"/>
      <c r="IA29" s="23"/>
      <c r="IB29" s="23"/>
      <c r="IC29" s="23"/>
      <c r="ID29" s="23"/>
      <c r="IE29" s="23"/>
      <c r="IF29" s="23"/>
      <c r="IG29" s="23"/>
      <c r="IH29" s="23"/>
      <c r="II29" s="23"/>
      <c r="IJ29" s="23"/>
      <c r="IK29" s="23"/>
      <c r="IL29" s="23"/>
      <c r="IM29" s="23"/>
      <c r="IN29" s="23"/>
      <c r="IO29" s="23"/>
      <c r="IP29" s="23"/>
      <c r="IQ29" s="23"/>
      <c r="IR29" s="23"/>
      <c r="IS29" s="23"/>
      <c r="IT29" s="23"/>
      <c r="IU29" s="23"/>
      <c r="IV29" s="23"/>
      <c r="IW29" s="23"/>
      <c r="IX29" s="23"/>
      <c r="IY29" s="23"/>
      <c r="IZ29" s="23"/>
      <c r="JA29" s="23"/>
      <c r="JB29" s="23"/>
      <c r="JC29" s="23"/>
      <c r="JD29" s="23"/>
      <c r="JE29" s="23"/>
      <c r="JF29" s="23"/>
      <c r="JG29" s="23"/>
      <c r="JH29" s="23"/>
      <c r="JI29" s="23"/>
      <c r="JJ29" s="23"/>
      <c r="JK29" s="23"/>
      <c r="JL29" s="23"/>
      <c r="JM29" s="23"/>
      <c r="JN29" s="23"/>
      <c r="JO29" s="23"/>
      <c r="JP29" s="23"/>
      <c r="JQ29" s="23"/>
      <c r="JR29" s="23"/>
      <c r="JS29" s="23"/>
      <c r="JT29" s="23"/>
      <c r="JU29" s="23"/>
      <c r="JV29" s="23"/>
      <c r="JW29" s="23"/>
      <c r="JX29" s="23"/>
      <c r="JY29" s="23"/>
      <c r="JZ29" s="23"/>
      <c r="KA29" s="23"/>
      <c r="KB29" s="23"/>
      <c r="KC29" s="23"/>
      <c r="KD29" s="23"/>
      <c r="KE29" s="23"/>
      <c r="KF29" s="23"/>
      <c r="KG29" s="23"/>
      <c r="KH29" s="23"/>
      <c r="KI29" s="23"/>
      <c r="KJ29" s="23"/>
      <c r="KK29" s="23"/>
      <c r="KL29" s="23"/>
      <c r="KM29" s="23"/>
      <c r="KN29" s="23"/>
      <c r="KO29" s="23"/>
      <c r="KP29" s="23"/>
      <c r="KQ29" s="23"/>
      <c r="KR29" s="23"/>
      <c r="KS29" s="23"/>
      <c r="KT29" s="23"/>
      <c r="KU29" s="23"/>
      <c r="KV29" s="23"/>
      <c r="KW29" s="23"/>
      <c r="KX29" s="23">
        <v>1</v>
      </c>
      <c r="KY29" s="23"/>
      <c r="KZ29" s="23"/>
      <c r="LA29" s="23"/>
      <c r="LB29" s="23"/>
      <c r="LC29" s="23"/>
      <c r="LD29" s="23"/>
      <c r="LE29" s="23"/>
      <c r="LF29" s="23"/>
      <c r="LG29" s="23"/>
      <c r="LH29" s="23"/>
      <c r="LI29" s="23"/>
      <c r="LJ29" s="23"/>
      <c r="LK29" s="23"/>
      <c r="LL29" s="23"/>
      <c r="LM29" s="23"/>
      <c r="LN29" s="23"/>
      <c r="LO29" s="23"/>
      <c r="LP29" s="23"/>
      <c r="LQ29" s="23"/>
      <c r="LR29" s="23"/>
      <c r="LS29" s="23"/>
      <c r="LT29" s="23"/>
      <c r="LU29" s="23"/>
      <c r="LV29" s="23"/>
      <c r="LW29" s="23"/>
      <c r="LX29" s="23"/>
      <c r="LY29" s="23"/>
      <c r="LZ29" s="23"/>
      <c r="MA29" s="23"/>
      <c r="MB29" s="23"/>
      <c r="MC29" s="23"/>
      <c r="MD29" s="23"/>
      <c r="ME29" s="23"/>
      <c r="MF29" s="23"/>
      <c r="MG29" s="23"/>
      <c r="MH29" s="23"/>
      <c r="MI29" s="23"/>
      <c r="MJ29" s="23"/>
      <c r="MK29" s="23"/>
      <c r="ML29" s="23"/>
      <c r="MM29" s="23"/>
      <c r="MN29" s="23"/>
      <c r="MO29" s="23"/>
      <c r="MP29" s="23"/>
      <c r="MQ29" s="23"/>
      <c r="MR29" s="23"/>
      <c r="MS29" s="23"/>
      <c r="MT29" s="23"/>
      <c r="MU29" s="23"/>
      <c r="MV29" s="23"/>
      <c r="MW29" s="23"/>
      <c r="MX29" s="23"/>
      <c r="MY29" s="23"/>
      <c r="MZ29" s="23"/>
      <c r="NA29" s="23"/>
      <c r="NB29" s="23"/>
      <c r="NC29" s="23"/>
      <c r="ND29" s="23"/>
      <c r="NE29" s="23"/>
      <c r="NF29" s="23"/>
      <c r="NG29" s="23"/>
      <c r="NH29" s="23"/>
      <c r="NI29" s="23"/>
      <c r="NJ29" s="23"/>
      <c r="NK29" s="23"/>
      <c r="NL29" s="23"/>
      <c r="NM29" s="23"/>
      <c r="NN29" s="23"/>
      <c r="NO29" s="23"/>
      <c r="NP29" s="23"/>
      <c r="NQ29" s="23"/>
      <c r="NR29" s="23"/>
      <c r="NS29" s="23"/>
      <c r="NT29" s="23"/>
      <c r="NU29" s="23"/>
      <c r="NV29" s="23"/>
      <c r="NW29" s="23"/>
      <c r="NX29" s="23"/>
      <c r="NY29" s="23"/>
      <c r="NZ29" s="23"/>
      <c r="OA29" s="23"/>
      <c r="OB29" s="23"/>
      <c r="OC29" s="23"/>
      <c r="OD29" s="23"/>
      <c r="OE29" s="23"/>
      <c r="OF29" s="23"/>
      <c r="OG29" s="35"/>
    </row>
    <row r="30" spans="8:417">
      <c r="H30" t="s">
        <v>2102</v>
      </c>
      <c r="I30" s="4">
        <f t="shared" si="366"/>
        <v>1</v>
      </c>
      <c r="J30" s="4" t="s">
        <v>402</v>
      </c>
      <c r="K30">
        <f t="shared" si="367"/>
        <v>0.13291139326419571</v>
      </c>
      <c r="AC30" s="34"/>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c r="CA30" s="23"/>
      <c r="CB30" s="23"/>
      <c r="CC30" s="23"/>
      <c r="CD30" s="23"/>
      <c r="CE30" s="23"/>
      <c r="CF30" s="23"/>
      <c r="CG30" s="23"/>
      <c r="CH30" s="23"/>
      <c r="CI30" s="23"/>
      <c r="CJ30" s="23"/>
      <c r="CK30" s="23"/>
      <c r="CL30" s="23"/>
      <c r="CM30" s="23"/>
      <c r="CN30" s="23"/>
      <c r="CO30" s="23"/>
      <c r="CP30" s="23"/>
      <c r="CQ30" s="23"/>
      <c r="CR30" s="23"/>
      <c r="CS30" s="23"/>
      <c r="CT30" s="23"/>
      <c r="CU30" s="23"/>
      <c r="CV30" s="23"/>
      <c r="CW30" s="23"/>
      <c r="CX30" s="23"/>
      <c r="CY30" s="23"/>
      <c r="CZ30" s="23"/>
      <c r="DA30" s="23"/>
      <c r="DB30" s="23"/>
      <c r="DC30" s="23"/>
      <c r="DD30" s="23"/>
      <c r="DE30" s="23"/>
      <c r="DF30" s="23"/>
      <c r="DG30" s="23"/>
      <c r="DH30" s="23"/>
      <c r="DI30" s="23"/>
      <c r="DJ30" s="23"/>
      <c r="DK30" s="23"/>
      <c r="DL30" s="23"/>
      <c r="DM30" s="23"/>
      <c r="DN30" s="23"/>
      <c r="DO30" s="23"/>
      <c r="DP30" s="23"/>
      <c r="DQ30" s="23"/>
      <c r="DR30" s="23"/>
      <c r="DS30" s="23"/>
      <c r="DT30" s="23"/>
      <c r="DU30" s="23"/>
      <c r="DV30" s="23"/>
      <c r="DW30" s="23"/>
      <c r="DX30" s="23"/>
      <c r="DY30" s="23"/>
      <c r="DZ30" s="23"/>
      <c r="EA30" s="23"/>
      <c r="EB30" s="23"/>
      <c r="EC30" s="23"/>
      <c r="ED30" s="23"/>
      <c r="EE30" s="23"/>
      <c r="EF30" s="23"/>
      <c r="EG30" s="23"/>
      <c r="EH30" s="23"/>
      <c r="EI30" s="23"/>
      <c r="EJ30" s="23"/>
      <c r="EK30" s="23"/>
      <c r="EL30" s="23"/>
      <c r="EM30" s="23"/>
      <c r="EN30" s="23"/>
      <c r="EO30" s="23"/>
      <c r="EP30" s="23"/>
      <c r="EQ30" s="23"/>
      <c r="ER30" s="23"/>
      <c r="ES30" s="23"/>
      <c r="ET30" s="23"/>
      <c r="EU30" s="23"/>
      <c r="EV30" s="23"/>
      <c r="EW30" s="23"/>
      <c r="EX30" s="29">
        <f>+IF(SUM(EY$7:EY$17)=0,1,0)</f>
        <v>0</v>
      </c>
      <c r="EY30" s="23">
        <v>1</v>
      </c>
      <c r="EZ30" s="23"/>
      <c r="FA30" s="23"/>
      <c r="FB30" s="23"/>
      <c r="FC30" s="23"/>
      <c r="FD30" s="23"/>
      <c r="FE30" s="23"/>
      <c r="FF30" s="23"/>
      <c r="FG30" s="23"/>
      <c r="FH30" s="23"/>
      <c r="FI30" s="23"/>
      <c r="FJ30" s="23"/>
      <c r="FK30" s="23"/>
      <c r="FL30" s="23"/>
      <c r="FM30" s="23"/>
      <c r="FN30" s="23"/>
      <c r="FO30" s="23"/>
      <c r="FP30" s="23"/>
      <c r="FQ30" s="23"/>
      <c r="FR30" s="23"/>
      <c r="FS30" s="23"/>
      <c r="FT30" s="23"/>
      <c r="FU30" s="23"/>
      <c r="FV30" s="23"/>
      <c r="FW30" s="23"/>
      <c r="FX30" s="23"/>
      <c r="FY30" s="23"/>
      <c r="FZ30" s="23"/>
      <c r="GA30" s="23"/>
      <c r="GB30" s="23"/>
      <c r="GC30" s="23"/>
      <c r="GD30" s="23"/>
      <c r="GE30" s="23"/>
      <c r="GF30" s="23"/>
      <c r="GG30" s="23"/>
      <c r="GH30" s="23"/>
      <c r="GI30" s="23"/>
      <c r="GJ30" s="23"/>
      <c r="GK30" s="23"/>
      <c r="GL30" s="23"/>
      <c r="GM30" s="23"/>
      <c r="GN30" s="23"/>
      <c r="GO30" s="23"/>
      <c r="GP30" s="23"/>
      <c r="GQ30" s="23"/>
      <c r="GR30" s="23"/>
      <c r="GS30" s="23"/>
      <c r="GT30" s="23"/>
      <c r="GU30" s="23"/>
      <c r="GV30" s="23"/>
      <c r="GW30" s="23"/>
      <c r="GX30" s="23"/>
      <c r="GY30" s="23"/>
      <c r="GZ30" s="23"/>
      <c r="HA30" s="23"/>
      <c r="HB30" s="23"/>
      <c r="HC30" s="23"/>
      <c r="HD30" s="23"/>
      <c r="HE30" s="23"/>
      <c r="HF30" s="23"/>
      <c r="HG30" s="23"/>
      <c r="HH30" s="23"/>
      <c r="HI30" s="23"/>
      <c r="HJ30" s="23"/>
      <c r="HK30" s="23"/>
      <c r="HL30" s="23"/>
      <c r="HM30" s="23"/>
      <c r="HN30" s="23"/>
      <c r="HO30" s="23"/>
      <c r="HP30" s="23"/>
      <c r="HQ30" s="23"/>
      <c r="HR30" s="23"/>
      <c r="HS30" s="23"/>
      <c r="HT30" s="23"/>
      <c r="HU30" s="23"/>
      <c r="HV30" s="23"/>
      <c r="HW30" s="23"/>
      <c r="HX30" s="23"/>
      <c r="HY30" s="23"/>
      <c r="HZ30" s="23"/>
      <c r="IA30" s="23"/>
      <c r="IB30" s="23"/>
      <c r="IC30" s="23"/>
      <c r="ID30" s="23"/>
      <c r="IE30" s="23"/>
      <c r="IF30" s="23"/>
      <c r="IG30" s="23"/>
      <c r="IH30" s="23"/>
      <c r="II30" s="23"/>
      <c r="IJ30" s="23"/>
      <c r="IK30" s="23"/>
      <c r="IL30" s="23"/>
      <c r="IM30" s="23"/>
      <c r="IN30" s="23"/>
      <c r="IO30" s="23"/>
      <c r="IP30" s="23"/>
      <c r="IQ30" s="23"/>
      <c r="IR30" s="23"/>
      <c r="IS30" s="23"/>
      <c r="IT30" s="23"/>
      <c r="IU30" s="23"/>
      <c r="IV30" s="23"/>
      <c r="IW30" s="23"/>
      <c r="IX30" s="23"/>
      <c r="IY30" s="23"/>
      <c r="IZ30" s="23"/>
      <c r="JA30" s="23"/>
      <c r="JB30" s="23"/>
      <c r="JC30" s="23"/>
      <c r="JD30" s="23"/>
      <c r="JE30" s="23"/>
      <c r="JF30" s="23"/>
      <c r="JG30" s="23"/>
      <c r="JH30" s="23"/>
      <c r="JI30" s="23"/>
      <c r="JJ30" s="23"/>
      <c r="JK30" s="23"/>
      <c r="JL30" s="23"/>
      <c r="JM30" s="23"/>
      <c r="JN30" s="23"/>
      <c r="JO30" s="23"/>
      <c r="JP30" s="23"/>
      <c r="JQ30" s="23"/>
      <c r="JR30" s="23"/>
      <c r="JS30" s="23"/>
      <c r="JT30" s="23"/>
      <c r="JU30" s="23"/>
      <c r="JV30" s="23"/>
      <c r="JW30" s="23"/>
      <c r="JX30" s="23"/>
      <c r="JY30" s="23"/>
      <c r="JZ30" s="23"/>
      <c r="KA30" s="23"/>
      <c r="KB30" s="23"/>
      <c r="KC30" s="23"/>
      <c r="KD30" s="23"/>
      <c r="KE30" s="23"/>
      <c r="KF30" s="23"/>
      <c r="KG30" s="23"/>
      <c r="KH30" s="23"/>
      <c r="KI30" s="23"/>
      <c r="KJ30" s="23"/>
      <c r="KK30" s="23"/>
      <c r="KL30" s="23"/>
      <c r="KM30" s="23"/>
      <c r="KN30" s="23"/>
      <c r="KO30" s="23"/>
      <c r="KP30" s="23"/>
      <c r="KQ30" s="23"/>
      <c r="KR30" s="23"/>
      <c r="KS30" s="23"/>
      <c r="KT30" s="23"/>
      <c r="KU30" s="23"/>
      <c r="KV30" s="23"/>
      <c r="KW30" s="23"/>
      <c r="KX30" s="23"/>
      <c r="KY30" s="23"/>
      <c r="KZ30" s="23"/>
      <c r="LA30" s="23"/>
      <c r="LB30" s="23"/>
      <c r="LC30" s="23"/>
      <c r="LD30" s="23"/>
      <c r="LE30" s="23"/>
      <c r="LF30" s="23"/>
      <c r="LG30" s="23"/>
      <c r="LH30" s="23"/>
      <c r="LI30" s="23"/>
      <c r="LJ30" s="23"/>
      <c r="LK30" s="23"/>
      <c r="LL30" s="23"/>
      <c r="LM30" s="23"/>
      <c r="LN30" s="23"/>
      <c r="LO30" s="23"/>
      <c r="LP30" s="23"/>
      <c r="LQ30" s="23"/>
      <c r="LR30" s="23"/>
      <c r="LS30" s="23"/>
      <c r="LT30" s="23"/>
      <c r="LU30" s="23"/>
      <c r="LV30" s="23"/>
      <c r="LW30" s="23"/>
      <c r="LX30" s="23"/>
      <c r="LY30" s="23"/>
      <c r="LZ30" s="23"/>
      <c r="MA30" s="23"/>
      <c r="MB30" s="23"/>
      <c r="MC30" s="23"/>
      <c r="MD30" s="23"/>
      <c r="ME30" s="23"/>
      <c r="MF30" s="23"/>
      <c r="MG30" s="23"/>
      <c r="MH30" s="23"/>
      <c r="MI30" s="23"/>
      <c r="MJ30" s="23"/>
      <c r="MK30" s="23"/>
      <c r="ML30" s="23"/>
      <c r="MM30" s="23"/>
      <c r="MN30" s="23"/>
      <c r="MO30" s="23"/>
      <c r="MP30" s="23"/>
      <c r="MQ30" s="23"/>
      <c r="MR30" s="23"/>
      <c r="MS30" s="23"/>
      <c r="MT30" s="23"/>
      <c r="MU30" s="23"/>
      <c r="MV30" s="23"/>
      <c r="MW30" s="23"/>
      <c r="MX30" s="23"/>
      <c r="MY30" s="23"/>
      <c r="MZ30" s="23"/>
      <c r="NA30" s="23"/>
      <c r="NB30" s="23"/>
      <c r="NC30" s="23"/>
      <c r="ND30" s="23"/>
      <c r="NE30" s="23"/>
      <c r="NF30" s="23"/>
      <c r="NG30" s="23"/>
      <c r="NH30" s="23"/>
      <c r="NI30" s="23"/>
      <c r="NJ30" s="23"/>
      <c r="NK30" s="23"/>
      <c r="NL30" s="23"/>
      <c r="NM30" s="23"/>
      <c r="NN30" s="23"/>
      <c r="NO30" s="23"/>
      <c r="NP30" s="23"/>
      <c r="NQ30" s="23"/>
      <c r="NR30" s="23"/>
      <c r="NS30" s="23"/>
      <c r="NT30" s="23"/>
      <c r="NU30" s="23"/>
      <c r="NV30" s="23"/>
      <c r="NW30" s="23"/>
      <c r="NX30" s="23"/>
      <c r="NY30" s="23"/>
      <c r="NZ30" s="23"/>
      <c r="OA30" s="23"/>
      <c r="OB30" s="23"/>
      <c r="OC30" s="23"/>
      <c r="OD30" s="23"/>
      <c r="OE30" s="23"/>
      <c r="OF30" s="23"/>
      <c r="OG30" s="35"/>
    </row>
    <row r="31" spans="8:417">
      <c r="H31" t="s">
        <v>2103</v>
      </c>
      <c r="I31" s="4">
        <f t="shared" si="366"/>
        <v>2</v>
      </c>
      <c r="J31" s="4" t="s">
        <v>403</v>
      </c>
      <c r="K31">
        <f t="shared" si="367"/>
        <v>20.699777224477231</v>
      </c>
      <c r="AC31" s="34"/>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v>1</v>
      </c>
      <c r="IH31" s="23"/>
      <c r="II31" s="23"/>
      <c r="IJ31" s="23"/>
      <c r="IK31" s="23"/>
      <c r="IL31" s="23"/>
      <c r="IM31" s="23"/>
      <c r="IN31" s="23"/>
      <c r="IO31" s="23"/>
      <c r="IP31" s="23"/>
      <c r="IQ31" s="23"/>
      <c r="IR31" s="23">
        <v>1</v>
      </c>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35"/>
    </row>
    <row r="32" spans="8:417">
      <c r="H32" s="4"/>
      <c r="I32" s="4">
        <f t="shared" si="366"/>
        <v>1</v>
      </c>
      <c r="J32" s="4" t="s">
        <v>404</v>
      </c>
      <c r="K32">
        <f t="shared" si="367"/>
        <v>24.04187363996304</v>
      </c>
      <c r="AC32" s="34"/>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c r="CA32" s="23"/>
      <c r="CB32" s="23"/>
      <c r="CC32" s="23"/>
      <c r="CD32" s="23"/>
      <c r="CE32" s="23"/>
      <c r="CF32" s="23"/>
      <c r="CG32" s="23"/>
      <c r="CH32" s="23"/>
      <c r="CI32" s="23"/>
      <c r="CJ32" s="23"/>
      <c r="CK32" s="23"/>
      <c r="CL32" s="23"/>
      <c r="CM32" s="23"/>
      <c r="CN32" s="23"/>
      <c r="CO32" s="23"/>
      <c r="CP32" s="23"/>
      <c r="CQ32" s="23"/>
      <c r="CR32" s="23"/>
      <c r="CS32" s="23"/>
      <c r="CT32" s="23"/>
      <c r="CU32" s="23"/>
      <c r="CV32" s="23"/>
      <c r="CW32" s="23"/>
      <c r="CX32" s="23"/>
      <c r="CY32" s="23"/>
      <c r="CZ32" s="23"/>
      <c r="DA32" s="23"/>
      <c r="DB32" s="23"/>
      <c r="DC32" s="23"/>
      <c r="DD32" s="23"/>
      <c r="DE32" s="23"/>
      <c r="DF32" s="23"/>
      <c r="DG32" s="23"/>
      <c r="DH32" s="23"/>
      <c r="DI32" s="23"/>
      <c r="DJ32" s="23"/>
      <c r="DK32" s="23"/>
      <c r="DL32" s="23"/>
      <c r="DM32" s="23"/>
      <c r="DN32" s="23"/>
      <c r="DO32" s="23"/>
      <c r="DP32" s="23"/>
      <c r="DQ32" s="23"/>
      <c r="DR32" s="23"/>
      <c r="DS32" s="23"/>
      <c r="DT32" s="23"/>
      <c r="DU32" s="23"/>
      <c r="DV32" s="23"/>
      <c r="DW32" s="23"/>
      <c r="DX32" s="23"/>
      <c r="DY32" s="23"/>
      <c r="DZ32" s="23"/>
      <c r="EA32" s="23"/>
      <c r="EB32" s="23"/>
      <c r="EC32" s="23"/>
      <c r="ED32" s="23"/>
      <c r="EE32" s="23"/>
      <c r="EF32" s="23"/>
      <c r="EG32" s="23"/>
      <c r="EH32" s="23"/>
      <c r="EI32" s="23"/>
      <c r="EJ32" s="23"/>
      <c r="EK32" s="23"/>
      <c r="EL32" s="23"/>
      <c r="EM32" s="23"/>
      <c r="EN32" s="23"/>
      <c r="EO32" s="23"/>
      <c r="EP32" s="23"/>
      <c r="EQ32" s="23"/>
      <c r="ER32" s="23"/>
      <c r="ES32" s="23"/>
      <c r="ET32" s="23"/>
      <c r="EU32" s="23"/>
      <c r="EV32" s="23"/>
      <c r="EW32" s="23"/>
      <c r="EX32" s="23"/>
      <c r="EY32" s="23"/>
      <c r="EZ32" s="23"/>
      <c r="FA32" s="23"/>
      <c r="FB32" s="23"/>
      <c r="FC32" s="23"/>
      <c r="FD32" s="23"/>
      <c r="FE32" s="23"/>
      <c r="FF32" s="23"/>
      <c r="FG32" s="23"/>
      <c r="FH32" s="23"/>
      <c r="FI32" s="23"/>
      <c r="FJ32" s="23"/>
      <c r="FK32" s="23"/>
      <c r="FL32" s="23"/>
      <c r="FM32" s="23">
        <v>1</v>
      </c>
      <c r="FN32" s="23"/>
      <c r="FO32" s="23"/>
      <c r="FP32" s="23"/>
      <c r="FQ32" s="23"/>
      <c r="FR32" s="23"/>
      <c r="FS32" s="23"/>
      <c r="FT32" s="23"/>
      <c r="FU32" s="23"/>
      <c r="FV32" s="23"/>
      <c r="FW32" s="23"/>
      <c r="FX32" s="23"/>
      <c r="FY32" s="23"/>
      <c r="FZ32" s="23"/>
      <c r="GA32" s="23"/>
      <c r="GB32" s="23"/>
      <c r="GC32" s="23"/>
      <c r="GD32" s="23"/>
      <c r="GE32" s="23"/>
      <c r="GF32" s="23"/>
      <c r="GG32" s="23"/>
      <c r="GH32" s="23"/>
      <c r="GI32" s="23"/>
      <c r="GJ32" s="23"/>
      <c r="GK32" s="23"/>
      <c r="GL32" s="23"/>
      <c r="GM32" s="23"/>
      <c r="GN32" s="23"/>
      <c r="GO32" s="23"/>
      <c r="GP32" s="23"/>
      <c r="GQ32" s="23"/>
      <c r="GR32" s="23"/>
      <c r="GS32" s="23"/>
      <c r="GT32" s="23"/>
      <c r="GU32" s="23"/>
      <c r="GV32" s="23"/>
      <c r="GW32" s="23"/>
      <c r="GX32" s="23"/>
      <c r="GY32" s="23"/>
      <c r="GZ32" s="23"/>
      <c r="HA32" s="23"/>
      <c r="HB32" s="23"/>
      <c r="HC32" s="23"/>
      <c r="HD32" s="23"/>
      <c r="HE32" s="23"/>
      <c r="HF32" s="23"/>
      <c r="HG32" s="23"/>
      <c r="HH32" s="23"/>
      <c r="HI32" s="23"/>
      <c r="HJ32" s="23"/>
      <c r="HK32" s="23"/>
      <c r="HL32" s="23"/>
      <c r="HM32" s="23"/>
      <c r="HN32" s="23"/>
      <c r="HO32" s="23"/>
      <c r="HP32" s="23"/>
      <c r="HQ32" s="23"/>
      <c r="HR32" s="23"/>
      <c r="HS32" s="23"/>
      <c r="HT32" s="23"/>
      <c r="HU32" s="23"/>
      <c r="HV32" s="23"/>
      <c r="HW32" s="23"/>
      <c r="HX32" s="23"/>
      <c r="HY32" s="23"/>
      <c r="HZ32" s="23"/>
      <c r="IA32" s="23"/>
      <c r="IB32" s="23"/>
      <c r="IC32" s="23"/>
      <c r="ID32" s="23"/>
      <c r="IE32" s="23"/>
      <c r="IF32" s="23"/>
      <c r="IG32" s="23"/>
      <c r="IH32" s="23"/>
      <c r="II32" s="23"/>
      <c r="IJ32" s="23"/>
      <c r="IK32" s="23"/>
      <c r="IL32" s="23"/>
      <c r="IM32" s="23"/>
      <c r="IN32" s="23"/>
      <c r="IO32" s="23"/>
      <c r="IP32" s="23"/>
      <c r="IQ32" s="23"/>
      <c r="IR32" s="23"/>
      <c r="IS32" s="23"/>
      <c r="IT32" s="23"/>
      <c r="IU32" s="23"/>
      <c r="IV32" s="23"/>
      <c r="IW32" s="23"/>
      <c r="IX32" s="23"/>
      <c r="IY32" s="23"/>
      <c r="IZ32" s="23"/>
      <c r="JA32" s="23"/>
      <c r="JB32" s="23"/>
      <c r="JC32" s="23"/>
      <c r="JD32" s="23"/>
      <c r="JE32" s="23"/>
      <c r="JF32" s="23"/>
      <c r="JG32" s="23"/>
      <c r="JH32" s="23"/>
      <c r="JI32" s="23"/>
      <c r="JJ32" s="23"/>
      <c r="JK32" s="23"/>
      <c r="JL32" s="23"/>
      <c r="JM32" s="23"/>
      <c r="JN32" s="23"/>
      <c r="JO32" s="23"/>
      <c r="JP32" s="23"/>
      <c r="JQ32" s="23"/>
      <c r="JR32" s="23"/>
      <c r="JS32" s="23"/>
      <c r="JT32" s="23"/>
      <c r="JU32" s="23"/>
      <c r="JV32" s="23"/>
      <c r="JW32" s="23"/>
      <c r="JX32" s="23"/>
      <c r="JY32" s="23"/>
      <c r="JZ32" s="23"/>
      <c r="KA32" s="23"/>
      <c r="KB32" s="23"/>
      <c r="KC32" s="23"/>
      <c r="KD32" s="23"/>
      <c r="KE32" s="23"/>
      <c r="KF32" s="23"/>
      <c r="KG32" s="23"/>
      <c r="KH32" s="23"/>
      <c r="KI32" s="23"/>
      <c r="KJ32" s="23"/>
      <c r="KK32" s="23"/>
      <c r="KL32" s="23"/>
      <c r="KM32" s="23"/>
      <c r="KN32" s="23"/>
      <c r="KO32" s="23"/>
      <c r="KP32" s="23"/>
      <c r="KQ32" s="23"/>
      <c r="KR32" s="23"/>
      <c r="KS32" s="23"/>
      <c r="KT32" s="23"/>
      <c r="KU32" s="23"/>
      <c r="KV32" s="23"/>
      <c r="KW32" s="23"/>
      <c r="KX32" s="23"/>
      <c r="KY32" s="23"/>
      <c r="KZ32" s="23"/>
      <c r="LA32" s="23"/>
      <c r="LB32" s="23"/>
      <c r="LC32" s="23"/>
      <c r="LD32" s="23"/>
      <c r="LE32" s="23"/>
      <c r="LF32" s="23"/>
      <c r="LG32" s="23"/>
      <c r="LH32" s="23"/>
      <c r="LI32" s="23"/>
      <c r="LJ32" s="23"/>
      <c r="LK32" s="23"/>
      <c r="LL32" s="23"/>
      <c r="LM32" s="23"/>
      <c r="LN32" s="23"/>
      <c r="LO32" s="23"/>
      <c r="LP32" s="23"/>
      <c r="LQ32" s="23"/>
      <c r="LR32" s="23"/>
      <c r="LS32" s="23"/>
      <c r="LT32" s="23"/>
      <c r="LU32" s="23"/>
      <c r="LV32" s="23"/>
      <c r="LW32" s="23"/>
      <c r="LX32" s="23"/>
      <c r="LY32" s="23"/>
      <c r="LZ32" s="23"/>
      <c r="MA32" s="23"/>
      <c r="MB32" s="23"/>
      <c r="MC32" s="23"/>
      <c r="MD32" s="23"/>
      <c r="ME32" s="23"/>
      <c r="MF32" s="23"/>
      <c r="MG32" s="23"/>
      <c r="MH32" s="23"/>
      <c r="MI32" s="23"/>
      <c r="MJ32" s="23"/>
      <c r="MK32" s="23"/>
      <c r="ML32" s="23"/>
      <c r="MM32" s="23"/>
      <c r="MN32" s="23"/>
      <c r="MO32" s="23"/>
      <c r="MP32" s="23"/>
      <c r="MQ32" s="23"/>
      <c r="MR32" s="23"/>
      <c r="MS32" s="23"/>
      <c r="MT32" s="23"/>
      <c r="MU32" s="23"/>
      <c r="MV32" s="23"/>
      <c r="MW32" s="23"/>
      <c r="MX32" s="23"/>
      <c r="MY32" s="23"/>
      <c r="MZ32" s="23"/>
      <c r="NA32" s="23"/>
      <c r="NB32" s="23"/>
      <c r="NC32" s="23"/>
      <c r="ND32" s="23"/>
      <c r="NE32" s="23"/>
      <c r="NF32" s="23"/>
      <c r="NG32" s="23"/>
      <c r="NH32" s="23"/>
      <c r="NI32" s="23"/>
      <c r="NJ32" s="23"/>
      <c r="NK32" s="23"/>
      <c r="NL32" s="23"/>
      <c r="NM32" s="23"/>
      <c r="NN32" s="23"/>
      <c r="NO32" s="23"/>
      <c r="NP32" s="23"/>
      <c r="NQ32" s="23"/>
      <c r="NR32" s="23"/>
      <c r="NS32" s="23"/>
      <c r="NT32" s="23"/>
      <c r="NU32" s="23"/>
      <c r="NV32" s="23"/>
      <c r="NW32" s="23"/>
      <c r="NX32" s="23"/>
      <c r="NY32" s="23"/>
      <c r="NZ32" s="23"/>
      <c r="OA32" s="23"/>
      <c r="OB32" s="23"/>
      <c r="OC32" s="23"/>
      <c r="OD32" s="23"/>
      <c r="OE32" s="23"/>
      <c r="OF32" s="23"/>
      <c r="OG32" s="35"/>
    </row>
    <row r="33" spans="8:397">
      <c r="H33" t="s">
        <v>2104</v>
      </c>
      <c r="I33" s="4">
        <f t="shared" si="366"/>
        <v>1</v>
      </c>
      <c r="J33" s="4" t="s">
        <v>868</v>
      </c>
      <c r="K33">
        <f t="shared" si="367"/>
        <v>0.16953513082435351</v>
      </c>
      <c r="AC33" s="34"/>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c r="CA33" s="23"/>
      <c r="CB33" s="23"/>
      <c r="CC33" s="23"/>
      <c r="CD33" s="23"/>
      <c r="CE33" s="23"/>
      <c r="CF33" s="23"/>
      <c r="CG33" s="23"/>
      <c r="CH33" s="23"/>
      <c r="CI33" s="23"/>
      <c r="CJ33" s="23"/>
      <c r="CK33" s="23"/>
      <c r="CL33" s="23"/>
      <c r="CM33" s="23"/>
      <c r="CN33" s="23"/>
      <c r="CO33" s="23"/>
      <c r="CP33" s="23"/>
      <c r="CQ33" s="23"/>
      <c r="CR33" s="23"/>
      <c r="CS33" s="23"/>
      <c r="CT33" s="23"/>
      <c r="CU33" s="23"/>
      <c r="CV33" s="23"/>
      <c r="CW33" s="23"/>
      <c r="CX33" s="23"/>
      <c r="CY33" s="23"/>
      <c r="CZ33" s="23"/>
      <c r="DA33" s="23"/>
      <c r="DB33" s="23"/>
      <c r="DC33" s="23"/>
      <c r="DD33" s="23"/>
      <c r="DE33" s="23"/>
      <c r="DF33" s="23"/>
      <c r="DG33" s="23"/>
      <c r="DH33" s="23"/>
      <c r="DI33" s="23"/>
      <c r="DJ33" s="23"/>
      <c r="DK33" s="23"/>
      <c r="DL33" s="23"/>
      <c r="DM33" s="23"/>
      <c r="DN33" s="23"/>
      <c r="DO33" s="23"/>
      <c r="DP33" s="23"/>
      <c r="DQ33" s="23"/>
      <c r="DR33" s="23"/>
      <c r="DS33" s="23"/>
      <c r="DT33" s="23"/>
      <c r="DU33" s="23"/>
      <c r="DV33" s="23"/>
      <c r="DW33" s="23"/>
      <c r="DX33" s="23"/>
      <c r="DY33" s="23"/>
      <c r="DZ33" s="23"/>
      <c r="EA33" s="23"/>
      <c r="EB33" s="23"/>
      <c r="EC33" s="23"/>
      <c r="ED33" s="23"/>
      <c r="EE33" s="23"/>
      <c r="EF33" s="23"/>
      <c r="EG33" s="23"/>
      <c r="EH33" s="23"/>
      <c r="EI33" s="23"/>
      <c r="EJ33" s="23"/>
      <c r="EK33" s="23"/>
      <c r="EL33" s="23"/>
      <c r="EM33" s="23"/>
      <c r="EN33" s="23"/>
      <c r="EO33" s="23"/>
      <c r="EP33" s="23"/>
      <c r="EQ33" s="23"/>
      <c r="ER33" s="23"/>
      <c r="ES33" s="23"/>
      <c r="ET33" s="23"/>
      <c r="EU33" s="23"/>
      <c r="EV33" s="23"/>
      <c r="EW33" s="23"/>
      <c r="EX33" s="23"/>
      <c r="EY33" s="23"/>
      <c r="EZ33" s="23"/>
      <c r="FA33" s="23"/>
      <c r="FB33" s="23"/>
      <c r="FC33" s="23"/>
      <c r="FD33" s="23"/>
      <c r="FE33" s="23"/>
      <c r="FF33" s="23"/>
      <c r="FG33" s="23"/>
      <c r="FH33" s="23"/>
      <c r="FI33" s="23"/>
      <c r="FJ33" s="23"/>
      <c r="FK33" s="23"/>
      <c r="FL33" s="23"/>
      <c r="FM33" s="23"/>
      <c r="FN33" s="23"/>
      <c r="FO33" s="23"/>
      <c r="FP33" s="23"/>
      <c r="FQ33" s="23"/>
      <c r="FR33" s="23"/>
      <c r="FS33" s="23"/>
      <c r="FT33" s="23">
        <v>1</v>
      </c>
      <c r="FU33" s="23"/>
      <c r="FV33" s="23"/>
      <c r="FW33" s="23"/>
      <c r="FX33" s="23"/>
      <c r="FY33" s="23"/>
      <c r="FZ33" s="23"/>
      <c r="GA33" s="23"/>
      <c r="GB33" s="23"/>
      <c r="GC33" s="23"/>
      <c r="GD33" s="23"/>
      <c r="GE33" s="23"/>
      <c r="GF33" s="23"/>
      <c r="GG33" s="23"/>
      <c r="GH33" s="23"/>
      <c r="GI33" s="23"/>
      <c r="GJ33" s="23"/>
      <c r="GK33" s="23"/>
      <c r="GL33" s="23"/>
      <c r="GM33" s="23"/>
      <c r="GN33" s="23"/>
      <c r="GO33" s="23"/>
      <c r="GP33" s="23"/>
      <c r="GQ33" s="23"/>
      <c r="GR33" s="23"/>
      <c r="GS33" s="23"/>
      <c r="GT33" s="23"/>
      <c r="GU33" s="23"/>
      <c r="GV33" s="23"/>
      <c r="GW33" s="23"/>
      <c r="GX33" s="23"/>
      <c r="GY33" s="23"/>
      <c r="GZ33" s="23"/>
      <c r="HA33" s="23"/>
      <c r="HB33" s="23"/>
      <c r="HC33" s="23"/>
      <c r="HD33" s="23"/>
      <c r="HE33" s="23"/>
      <c r="HF33" s="23"/>
      <c r="HG33" s="23"/>
      <c r="HH33" s="23"/>
      <c r="HI33" s="23"/>
      <c r="HJ33" s="23"/>
      <c r="HK33" s="23"/>
      <c r="HL33" s="23"/>
      <c r="HM33" s="23"/>
      <c r="HN33" s="23"/>
      <c r="HO33" s="23"/>
      <c r="HP33" s="23"/>
      <c r="HQ33" s="23"/>
      <c r="HR33" s="23"/>
      <c r="HS33" s="23"/>
      <c r="HT33" s="23"/>
      <c r="HU33" s="23"/>
      <c r="HV33" s="23"/>
      <c r="HW33" s="23"/>
      <c r="HX33" s="23"/>
      <c r="HY33" s="23"/>
      <c r="HZ33" s="23"/>
      <c r="IA33" s="23"/>
      <c r="IB33" s="23"/>
      <c r="IC33" s="23"/>
      <c r="ID33" s="23"/>
      <c r="IE33" s="23"/>
      <c r="IF33" s="23"/>
      <c r="IG33" s="23"/>
      <c r="IH33" s="23"/>
      <c r="II33" s="23"/>
      <c r="IJ33" s="23"/>
      <c r="IK33" s="23"/>
      <c r="IL33" s="23"/>
      <c r="IM33" s="23"/>
      <c r="IN33" s="23"/>
      <c r="IO33" s="23"/>
      <c r="IP33" s="23"/>
      <c r="IQ33" s="23"/>
      <c r="IR33" s="23"/>
      <c r="IS33" s="23"/>
      <c r="IT33" s="23"/>
      <c r="IU33" s="23"/>
      <c r="IV33" s="23"/>
      <c r="IW33" s="23"/>
      <c r="IX33" s="23"/>
      <c r="IY33" s="23"/>
      <c r="IZ33" s="23"/>
      <c r="JA33" s="23"/>
      <c r="JB33" s="23"/>
      <c r="JC33" s="23"/>
      <c r="JD33" s="23"/>
      <c r="JE33" s="23"/>
      <c r="JF33" s="23"/>
      <c r="JG33" s="23"/>
      <c r="JH33" s="23"/>
      <c r="JI33" s="23"/>
      <c r="JJ33" s="23"/>
      <c r="JK33" s="23"/>
      <c r="JL33" s="23"/>
      <c r="JM33" s="23"/>
      <c r="JN33" s="23"/>
      <c r="JO33" s="23"/>
      <c r="JP33" s="23"/>
      <c r="JQ33" s="23"/>
      <c r="JR33" s="23"/>
      <c r="JS33" s="23"/>
      <c r="JT33" s="23"/>
      <c r="JU33" s="23"/>
      <c r="JV33" s="23"/>
      <c r="JW33" s="23"/>
      <c r="JX33" s="23"/>
      <c r="JY33" s="23"/>
      <c r="JZ33" s="23"/>
      <c r="KA33" s="23"/>
      <c r="KB33" s="23"/>
      <c r="KC33" s="23"/>
      <c r="KD33" s="23"/>
      <c r="KE33" s="23"/>
      <c r="KF33" s="23"/>
      <c r="KG33" s="23"/>
      <c r="KH33" s="23"/>
      <c r="KI33" s="23"/>
      <c r="KJ33" s="23"/>
      <c r="KK33" s="23"/>
      <c r="KL33" s="23"/>
      <c r="KM33" s="23"/>
      <c r="KN33" s="23"/>
      <c r="KO33" s="23"/>
      <c r="KP33" s="23"/>
      <c r="KQ33" s="23"/>
      <c r="KR33" s="23"/>
      <c r="KS33" s="23"/>
      <c r="KT33" s="23"/>
      <c r="KU33" s="23"/>
      <c r="KV33" s="23"/>
      <c r="KW33" s="23"/>
      <c r="KX33" s="23"/>
      <c r="KY33" s="23"/>
      <c r="KZ33" s="23"/>
      <c r="LA33" s="23"/>
      <c r="LB33" s="23"/>
      <c r="LC33" s="23"/>
      <c r="LD33" s="23"/>
      <c r="LE33" s="23"/>
      <c r="LF33" s="23"/>
      <c r="LG33" s="23"/>
      <c r="LH33" s="23"/>
      <c r="LI33" s="23"/>
      <c r="LJ33" s="23"/>
      <c r="LK33" s="23"/>
      <c r="LL33" s="23"/>
      <c r="LM33" s="23"/>
      <c r="LN33" s="23"/>
      <c r="LO33" s="23"/>
      <c r="LP33" s="23"/>
      <c r="LQ33" s="23"/>
      <c r="LR33" s="23"/>
      <c r="LS33" s="23"/>
      <c r="LT33" s="23"/>
      <c r="LU33" s="23"/>
      <c r="LV33" s="23"/>
      <c r="LW33" s="23"/>
      <c r="LX33" s="23"/>
      <c r="LY33" s="23"/>
      <c r="LZ33" s="23"/>
      <c r="MA33" s="23"/>
      <c r="MB33" s="23"/>
      <c r="MC33" s="23"/>
      <c r="MD33" s="23"/>
      <c r="ME33" s="23"/>
      <c r="MF33" s="23"/>
      <c r="MG33" s="23"/>
      <c r="MH33" s="23"/>
      <c r="MI33" s="23"/>
      <c r="MJ33" s="23"/>
      <c r="MK33" s="23"/>
      <c r="ML33" s="23"/>
      <c r="MM33" s="23"/>
      <c r="MN33" s="23"/>
      <c r="MO33" s="23"/>
      <c r="MP33" s="23"/>
      <c r="MQ33" s="23"/>
      <c r="MR33" s="23"/>
      <c r="MS33" s="23"/>
      <c r="MT33" s="23"/>
      <c r="MU33" s="23"/>
      <c r="MV33" s="23"/>
      <c r="MW33" s="23"/>
      <c r="MX33" s="23"/>
      <c r="MY33" s="23"/>
      <c r="MZ33" s="23"/>
      <c r="NA33" s="23"/>
      <c r="NB33" s="23"/>
      <c r="NC33" s="23"/>
      <c r="ND33" s="23"/>
      <c r="NE33" s="23"/>
      <c r="NF33" s="23"/>
      <c r="NG33" s="23"/>
      <c r="NH33" s="23"/>
      <c r="NI33" s="23"/>
      <c r="NJ33" s="23"/>
      <c r="NK33" s="23"/>
      <c r="NL33" s="23"/>
      <c r="NM33" s="23"/>
      <c r="NN33" s="23"/>
      <c r="NO33" s="23"/>
      <c r="NP33" s="23"/>
      <c r="NQ33" s="23"/>
      <c r="NR33" s="23"/>
      <c r="NS33" s="23"/>
      <c r="NT33" s="23"/>
      <c r="NU33" s="23"/>
      <c r="NV33" s="23"/>
      <c r="NW33" s="23"/>
      <c r="NX33" s="23"/>
      <c r="NY33" s="23"/>
      <c r="NZ33" s="23"/>
      <c r="OA33" s="23"/>
      <c r="OB33" s="23"/>
      <c r="OC33" s="23"/>
      <c r="OD33" s="23"/>
      <c r="OE33" s="23"/>
      <c r="OF33" s="23"/>
      <c r="OG33" s="35"/>
    </row>
    <row r="34" spans="8:397">
      <c r="I34" s="4">
        <f t="shared" si="366"/>
        <v>1</v>
      </c>
      <c r="J34" s="4" t="s">
        <v>2185</v>
      </c>
      <c r="K34">
        <f t="shared" si="367"/>
        <v>1.2022425800571499E-6</v>
      </c>
      <c r="AC34" s="34"/>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J34" s="23"/>
      <c r="CK34" s="23"/>
      <c r="CL34" s="23"/>
      <c r="CM34" s="23"/>
      <c r="CN34" s="23"/>
      <c r="CO34" s="23"/>
      <c r="CP34" s="23"/>
      <c r="CQ34" s="23"/>
      <c r="CR34" s="23"/>
      <c r="CS34" s="23"/>
      <c r="CT34" s="23"/>
      <c r="CU34" s="23"/>
      <c r="CV34" s="23"/>
      <c r="CW34" s="23"/>
      <c r="CX34" s="23"/>
      <c r="CY34" s="23"/>
      <c r="CZ34" s="23"/>
      <c r="DA34" s="23"/>
      <c r="DB34" s="23"/>
      <c r="DC34" s="23"/>
      <c r="DD34" s="23"/>
      <c r="DE34" s="23"/>
      <c r="DF34" s="23"/>
      <c r="DG34" s="23"/>
      <c r="DH34" s="23"/>
      <c r="DI34" s="23"/>
      <c r="DJ34" s="23"/>
      <c r="DK34" s="23"/>
      <c r="DL34" s="23"/>
      <c r="DM34" s="23"/>
      <c r="DN34" s="23"/>
      <c r="DO34" s="23"/>
      <c r="DP34" s="23"/>
      <c r="DQ34" s="23"/>
      <c r="DR34" s="23"/>
      <c r="DS34" s="23"/>
      <c r="DT34" s="23"/>
      <c r="DU34" s="23"/>
      <c r="DV34" s="23"/>
      <c r="DW34" s="23"/>
      <c r="DX34" s="23"/>
      <c r="DY34" s="23"/>
      <c r="DZ34" s="23"/>
      <c r="EA34" s="23"/>
      <c r="EB34" s="23"/>
      <c r="EC34" s="23"/>
      <c r="ED34" s="23"/>
      <c r="EE34" s="23"/>
      <c r="EF34" s="23"/>
      <c r="EG34" s="23"/>
      <c r="EH34" s="23"/>
      <c r="EI34" s="23"/>
      <c r="EJ34" s="23"/>
      <c r="EK34" s="23"/>
      <c r="EL34" s="23"/>
      <c r="EM34" s="23"/>
      <c r="EN34" s="23"/>
      <c r="EO34" s="23"/>
      <c r="EP34" s="23"/>
      <c r="EQ34" s="23"/>
      <c r="ER34" s="23"/>
      <c r="ES34" s="23"/>
      <c r="ET34" s="23"/>
      <c r="EU34" s="23"/>
      <c r="EV34" s="23"/>
      <c r="EW34" s="23"/>
      <c r="EX34" s="23"/>
      <c r="EY34" s="23"/>
      <c r="EZ34" s="23"/>
      <c r="FA34" s="23"/>
      <c r="FB34" s="23"/>
      <c r="FC34" s="23"/>
      <c r="FD34" s="23"/>
      <c r="FE34" s="23"/>
      <c r="FF34" s="23"/>
      <c r="FG34" s="23"/>
      <c r="FH34" s="23"/>
      <c r="FI34" s="23"/>
      <c r="FJ34" s="23"/>
      <c r="FK34" s="23"/>
      <c r="FL34" s="23"/>
      <c r="FM34" s="23"/>
      <c r="FN34" s="23"/>
      <c r="FO34" s="23"/>
      <c r="FP34" s="23"/>
      <c r="FQ34" s="23"/>
      <c r="FR34" s="29">
        <v>1</v>
      </c>
      <c r="FS34" s="23"/>
      <c r="FT34" s="23"/>
      <c r="FU34" s="23"/>
      <c r="FV34" s="23"/>
      <c r="FW34" s="23"/>
      <c r="FX34" s="23"/>
      <c r="FY34" s="23"/>
      <c r="FZ34" s="23"/>
      <c r="GA34" s="23"/>
      <c r="GB34" s="23"/>
      <c r="GC34" s="23"/>
      <c r="GD34" s="23"/>
      <c r="GE34" s="23"/>
      <c r="GF34" s="23"/>
      <c r="GG34" s="23"/>
      <c r="GH34" s="23"/>
      <c r="GI34" s="23"/>
      <c r="GJ34" s="23"/>
      <c r="GK34" s="23"/>
      <c r="GL34" s="23"/>
      <c r="GM34" s="23"/>
      <c r="GN34" s="23"/>
      <c r="GO34" s="23"/>
      <c r="GP34" s="23"/>
      <c r="GQ34" s="23"/>
      <c r="GR34" s="23"/>
      <c r="GS34" s="23"/>
      <c r="GT34" s="23"/>
      <c r="GU34" s="23"/>
      <c r="GV34" s="23"/>
      <c r="GW34" s="23"/>
      <c r="GX34" s="23"/>
      <c r="GY34" s="23"/>
      <c r="GZ34" s="23"/>
      <c r="HA34" s="23"/>
      <c r="HB34" s="23"/>
      <c r="HC34" s="23"/>
      <c r="HD34" s="23"/>
      <c r="HE34" s="23"/>
      <c r="HF34" s="23"/>
      <c r="HG34" s="23"/>
      <c r="HH34" s="23"/>
      <c r="HI34" s="23"/>
      <c r="HJ34" s="23"/>
      <c r="HK34" s="23"/>
      <c r="HL34" s="23"/>
      <c r="HM34" s="23"/>
      <c r="HN34" s="23"/>
      <c r="HO34" s="23"/>
      <c r="HP34" s="23"/>
      <c r="HQ34" s="23"/>
      <c r="HR34" s="23"/>
      <c r="HS34" s="23"/>
      <c r="HT34" s="23"/>
      <c r="HU34" s="23"/>
      <c r="HV34" s="23"/>
      <c r="HW34" s="23"/>
      <c r="HX34" s="23"/>
      <c r="HY34" s="23"/>
      <c r="HZ34" s="23"/>
      <c r="IA34" s="23"/>
      <c r="IB34" s="23"/>
      <c r="IC34" s="23"/>
      <c r="ID34" s="23"/>
      <c r="IE34" s="23"/>
      <c r="IF34" s="23"/>
      <c r="IG34" s="23"/>
      <c r="IH34" s="23"/>
      <c r="II34" s="23"/>
      <c r="IJ34" s="23"/>
      <c r="IK34" s="23"/>
      <c r="IL34" s="23"/>
      <c r="IM34" s="23"/>
      <c r="IN34" s="23"/>
      <c r="IO34" s="23"/>
      <c r="IP34" s="23"/>
      <c r="IQ34" s="23"/>
      <c r="IR34" s="23"/>
      <c r="IS34" s="23"/>
      <c r="IT34" s="23"/>
      <c r="IU34" s="23"/>
      <c r="IV34" s="23"/>
      <c r="IW34" s="23"/>
      <c r="IX34" s="23"/>
      <c r="IY34" s="23"/>
      <c r="IZ34" s="23"/>
      <c r="JA34" s="23"/>
      <c r="JB34" s="23"/>
      <c r="JC34" s="23"/>
      <c r="JD34" s="23"/>
      <c r="JE34" s="23"/>
      <c r="JF34" s="23"/>
      <c r="JG34" s="23"/>
      <c r="JH34" s="23"/>
      <c r="JI34" s="23"/>
      <c r="JJ34" s="23"/>
      <c r="JK34" s="23"/>
      <c r="JL34" s="23"/>
      <c r="JM34" s="23"/>
      <c r="JN34" s="23"/>
      <c r="JO34" s="23"/>
      <c r="JP34" s="23"/>
      <c r="JQ34" s="23"/>
      <c r="JR34" s="23"/>
      <c r="JS34" s="23"/>
      <c r="JT34" s="23"/>
      <c r="JU34" s="23"/>
      <c r="JV34" s="23"/>
      <c r="JW34" s="23"/>
      <c r="JX34" s="23"/>
      <c r="JY34" s="23"/>
      <c r="JZ34" s="23"/>
      <c r="KA34" s="23"/>
      <c r="KB34" s="23"/>
      <c r="KC34" s="23"/>
      <c r="KD34" s="23"/>
      <c r="KE34" s="23"/>
      <c r="KF34" s="23"/>
      <c r="KG34" s="23"/>
      <c r="KH34" s="23"/>
      <c r="KI34" s="23"/>
      <c r="KJ34" s="23"/>
      <c r="KK34" s="23"/>
      <c r="KL34" s="23"/>
      <c r="KM34" s="23"/>
      <c r="KN34" s="23"/>
      <c r="KO34" s="23"/>
      <c r="KP34" s="23"/>
      <c r="KQ34" s="23"/>
      <c r="KR34" s="23"/>
      <c r="KS34" s="23"/>
      <c r="KT34" s="23"/>
      <c r="KU34" s="23"/>
      <c r="KV34" s="23"/>
      <c r="KW34" s="23"/>
      <c r="KX34" s="23"/>
      <c r="KY34" s="23"/>
      <c r="KZ34" s="23"/>
      <c r="LA34" s="23"/>
      <c r="LB34" s="23"/>
      <c r="LC34" s="23"/>
      <c r="LD34" s="23"/>
      <c r="LE34" s="23"/>
      <c r="LF34" s="23"/>
      <c r="LG34" s="23"/>
      <c r="LH34" s="23"/>
      <c r="LI34" s="23"/>
      <c r="LJ34" s="23"/>
      <c r="LK34" s="23"/>
      <c r="LL34" s="23"/>
      <c r="LM34" s="23"/>
      <c r="LN34" s="23"/>
      <c r="LO34" s="23"/>
      <c r="LP34" s="23"/>
      <c r="LQ34" s="23"/>
      <c r="LR34" s="23"/>
      <c r="LS34" s="23"/>
      <c r="LT34" s="23"/>
      <c r="LU34" s="23"/>
      <c r="LV34" s="23"/>
      <c r="LW34" s="23"/>
      <c r="LX34" s="23"/>
      <c r="LY34" s="23"/>
      <c r="LZ34" s="23"/>
      <c r="MA34" s="23"/>
      <c r="MB34" s="23"/>
      <c r="MC34" s="23"/>
      <c r="MD34" s="23"/>
      <c r="ME34" s="23"/>
      <c r="MF34" s="23"/>
      <c r="MG34" s="23"/>
      <c r="MH34" s="23"/>
      <c r="MI34" s="23"/>
      <c r="MJ34" s="23"/>
      <c r="MK34" s="23"/>
      <c r="ML34" s="23"/>
      <c r="MM34" s="23"/>
      <c r="MN34" s="23"/>
      <c r="MO34" s="23"/>
      <c r="MP34" s="23"/>
      <c r="MQ34" s="23"/>
      <c r="MR34" s="23"/>
      <c r="MS34" s="23"/>
      <c r="MT34" s="23"/>
      <c r="MU34" s="23"/>
      <c r="MV34" s="23"/>
      <c r="MW34" s="23"/>
      <c r="MX34" s="23"/>
      <c r="MY34" s="23"/>
      <c r="MZ34" s="23"/>
      <c r="NA34" s="23"/>
      <c r="NB34" s="23"/>
      <c r="NC34" s="23"/>
      <c r="ND34" s="23"/>
      <c r="NE34" s="23"/>
      <c r="NF34" s="23"/>
      <c r="NG34" s="23"/>
      <c r="NH34" s="23"/>
      <c r="NI34" s="23"/>
      <c r="NJ34" s="23"/>
      <c r="NK34" s="23"/>
      <c r="NL34" s="23"/>
      <c r="NM34" s="23"/>
      <c r="NN34" s="23"/>
      <c r="NO34" s="23"/>
      <c r="NP34" s="23"/>
      <c r="NQ34" s="23"/>
      <c r="NR34" s="23"/>
      <c r="NS34" s="23"/>
      <c r="NT34" s="23"/>
      <c r="NU34" s="23"/>
      <c r="NV34" s="23"/>
      <c r="NW34" s="23"/>
      <c r="NX34" s="23"/>
      <c r="NY34" s="23"/>
      <c r="NZ34" s="23"/>
      <c r="OA34" s="23"/>
      <c r="OB34" s="23"/>
      <c r="OC34" s="23"/>
      <c r="OD34" s="23"/>
      <c r="OE34" s="23"/>
      <c r="OF34" s="23"/>
      <c r="OG34" s="35"/>
    </row>
    <row r="35" spans="8:397">
      <c r="H35" t="s">
        <v>2105</v>
      </c>
      <c r="I35" s="4">
        <f t="shared" si="366"/>
        <v>10</v>
      </c>
      <c r="J35" s="4" t="s">
        <v>869</v>
      </c>
      <c r="K35">
        <f t="shared" si="367"/>
        <v>24.382466499989299</v>
      </c>
      <c r="AC35" s="34"/>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c r="CA35" s="23"/>
      <c r="CB35" s="23"/>
      <c r="CC35" s="23"/>
      <c r="CD35" s="23"/>
      <c r="CE35" s="23"/>
      <c r="CF35" s="23"/>
      <c r="CG35" s="23"/>
      <c r="CH35" s="23"/>
      <c r="CI35" s="23"/>
      <c r="CJ35" s="23"/>
      <c r="CK35" s="23"/>
      <c r="CL35" s="23"/>
      <c r="CM35" s="23"/>
      <c r="CN35" s="23"/>
      <c r="CO35" s="23"/>
      <c r="CP35" s="23"/>
      <c r="CQ35" s="23"/>
      <c r="CR35" s="23"/>
      <c r="CS35" s="23"/>
      <c r="CT35" s="23"/>
      <c r="CU35" s="23"/>
      <c r="CV35" s="23"/>
      <c r="CW35" s="23"/>
      <c r="CX35" s="23"/>
      <c r="CY35" s="23"/>
      <c r="CZ35" s="23"/>
      <c r="DA35" s="23"/>
      <c r="DB35" s="23"/>
      <c r="DC35" s="23"/>
      <c r="DD35" s="23"/>
      <c r="DE35" s="23"/>
      <c r="DF35" s="23"/>
      <c r="DG35" s="23"/>
      <c r="DH35" s="23"/>
      <c r="DI35" s="23"/>
      <c r="DJ35" s="23"/>
      <c r="DK35" s="23"/>
      <c r="DL35" s="23"/>
      <c r="DM35" s="23"/>
      <c r="DN35" s="23"/>
      <c r="DO35" s="23"/>
      <c r="DP35" s="23"/>
      <c r="DQ35" s="23"/>
      <c r="DR35" s="23"/>
      <c r="DS35" s="23"/>
      <c r="DT35" s="23"/>
      <c r="DU35" s="23"/>
      <c r="DV35" s="23"/>
      <c r="DW35" s="23"/>
      <c r="DX35" s="23"/>
      <c r="DY35" s="23"/>
      <c r="DZ35" s="23"/>
      <c r="EA35" s="23"/>
      <c r="EB35" s="23"/>
      <c r="EC35" s="23"/>
      <c r="ED35" s="23"/>
      <c r="EE35" s="23"/>
      <c r="EF35" s="23"/>
      <c r="EG35" s="23"/>
      <c r="EH35" s="23"/>
      <c r="EI35" s="23"/>
      <c r="EJ35" s="23"/>
      <c r="EK35" s="23"/>
      <c r="EL35" s="23"/>
      <c r="EM35" s="23"/>
      <c r="EN35" s="23"/>
      <c r="EO35" s="23"/>
      <c r="EP35" s="23"/>
      <c r="EQ35" s="23"/>
      <c r="ER35" s="23"/>
      <c r="ES35" s="23"/>
      <c r="ET35" s="23"/>
      <c r="EU35" s="23"/>
      <c r="EV35" s="23"/>
      <c r="EW35" s="23"/>
      <c r="EX35" s="23"/>
      <c r="EY35" s="23">
        <v>1</v>
      </c>
      <c r="EZ35" s="23"/>
      <c r="FA35" s="23"/>
      <c r="FB35" s="23"/>
      <c r="FC35" s="23"/>
      <c r="FD35" s="23"/>
      <c r="FE35" s="23"/>
      <c r="FF35" s="23"/>
      <c r="FG35" s="23"/>
      <c r="FH35" s="23"/>
      <c r="FI35" s="23"/>
      <c r="FJ35" s="23"/>
      <c r="FK35" s="23"/>
      <c r="FL35" s="23"/>
      <c r="FM35" s="23"/>
      <c r="FN35" s="23"/>
      <c r="FO35" s="23"/>
      <c r="FP35" s="23"/>
      <c r="FQ35" s="23"/>
      <c r="FR35" s="23"/>
      <c r="FS35" s="23"/>
      <c r="FT35" s="23"/>
      <c r="FU35" s="23"/>
      <c r="FV35" s="23"/>
      <c r="FW35" s="23"/>
      <c r="FX35" s="23"/>
      <c r="FY35" s="23"/>
      <c r="FZ35" s="23"/>
      <c r="GA35" s="23"/>
      <c r="GB35" s="23"/>
      <c r="GC35" s="23"/>
      <c r="GD35" s="23"/>
      <c r="GE35" s="23"/>
      <c r="GF35" s="23"/>
      <c r="GG35" s="23"/>
      <c r="GH35" s="23"/>
      <c r="GI35" s="23"/>
      <c r="GJ35" s="23"/>
      <c r="GK35" s="23"/>
      <c r="GL35" s="23"/>
      <c r="GM35" s="23"/>
      <c r="GN35" s="23"/>
      <c r="GO35" s="23"/>
      <c r="GP35" s="23"/>
      <c r="GQ35" s="23"/>
      <c r="GR35" s="23"/>
      <c r="GS35" s="23"/>
      <c r="GT35" s="23"/>
      <c r="GU35" s="23"/>
      <c r="GV35" s="23">
        <v>1</v>
      </c>
      <c r="GW35" s="23"/>
      <c r="GX35" s="23"/>
      <c r="GY35" s="23"/>
      <c r="GZ35" s="23"/>
      <c r="HA35" s="23"/>
      <c r="HB35" s="23"/>
      <c r="HC35" s="23"/>
      <c r="HD35" s="23"/>
      <c r="HE35" s="23">
        <v>1</v>
      </c>
      <c r="HF35" s="23"/>
      <c r="HG35" s="23"/>
      <c r="HH35" s="23">
        <v>1</v>
      </c>
      <c r="HI35" s="23"/>
      <c r="HJ35" s="23"/>
      <c r="HK35" s="23"/>
      <c r="HL35" s="23"/>
      <c r="HM35" s="23"/>
      <c r="HN35" s="23"/>
      <c r="HO35" s="23"/>
      <c r="HP35" s="23"/>
      <c r="HQ35" s="23"/>
      <c r="HR35" s="23"/>
      <c r="HS35" s="23"/>
      <c r="HT35" s="23"/>
      <c r="HU35" s="23"/>
      <c r="HV35" s="23"/>
      <c r="HW35" s="23"/>
      <c r="HX35" s="23"/>
      <c r="HY35" s="23"/>
      <c r="HZ35" s="23"/>
      <c r="IA35" s="23"/>
      <c r="IB35" s="23"/>
      <c r="IC35" s="23"/>
      <c r="ID35" s="23"/>
      <c r="IE35" s="23"/>
      <c r="IF35" s="23"/>
      <c r="IG35" s="23"/>
      <c r="IH35" s="23"/>
      <c r="II35" s="23"/>
      <c r="IJ35" s="23"/>
      <c r="IK35" s="23"/>
      <c r="IL35" s="23"/>
      <c r="IM35" s="23"/>
      <c r="IN35" s="23"/>
      <c r="IO35" s="23"/>
      <c r="IP35" s="23"/>
      <c r="IQ35" s="23"/>
      <c r="IR35" s="23">
        <v>1</v>
      </c>
      <c r="IS35" s="23"/>
      <c r="IT35" s="30"/>
      <c r="IU35" s="23"/>
      <c r="IV35" s="23"/>
      <c r="IW35" s="23"/>
      <c r="IX35" s="23"/>
      <c r="IY35" s="23"/>
      <c r="IZ35" s="23"/>
      <c r="JA35" s="23"/>
      <c r="JB35" s="23"/>
      <c r="JC35" s="23"/>
      <c r="JD35" s="23"/>
      <c r="JE35" s="23"/>
      <c r="JF35" s="23"/>
      <c r="JG35" s="23"/>
      <c r="JH35" s="23"/>
      <c r="JI35" s="23"/>
      <c r="JJ35" s="23"/>
      <c r="JK35" s="23"/>
      <c r="JL35" s="23"/>
      <c r="JM35" s="23"/>
      <c r="JN35" s="23"/>
      <c r="JO35" s="23"/>
      <c r="JP35" s="23"/>
      <c r="JQ35" s="23"/>
      <c r="JR35" s="23"/>
      <c r="JS35" s="23"/>
      <c r="JT35" s="23"/>
      <c r="JU35" s="23"/>
      <c r="JV35" s="23"/>
      <c r="JW35" s="23"/>
      <c r="JX35" s="23"/>
      <c r="JY35" s="23"/>
      <c r="JZ35" s="23"/>
      <c r="KA35" s="23"/>
      <c r="KB35" s="23"/>
      <c r="KC35" s="23"/>
      <c r="KD35" s="23"/>
      <c r="KE35" s="23"/>
      <c r="KF35" s="23"/>
      <c r="KG35" s="23">
        <v>1</v>
      </c>
      <c r="KH35" s="23"/>
      <c r="KI35" s="23"/>
      <c r="KJ35" s="23"/>
      <c r="KK35" s="23"/>
      <c r="KL35" s="23"/>
      <c r="KM35" s="23"/>
      <c r="KN35" s="23"/>
      <c r="KO35" s="23"/>
      <c r="KP35" s="23"/>
      <c r="KQ35" s="23"/>
      <c r="KR35" s="23"/>
      <c r="KS35" s="23"/>
      <c r="KT35" s="23">
        <v>1</v>
      </c>
      <c r="KU35" s="23"/>
      <c r="KV35" s="23"/>
      <c r="KW35" s="23"/>
      <c r="KX35" s="23"/>
      <c r="KY35" s="23"/>
      <c r="KZ35" s="23">
        <v>1</v>
      </c>
      <c r="LA35" s="23"/>
      <c r="LB35" s="23"/>
      <c r="LC35" s="23"/>
      <c r="LD35" s="23"/>
      <c r="LE35" s="23"/>
      <c r="LF35" s="23"/>
      <c r="LG35" s="23"/>
      <c r="LH35" s="23"/>
      <c r="LI35" s="23"/>
      <c r="LJ35" s="23"/>
      <c r="LK35" s="23"/>
      <c r="LL35" s="23"/>
      <c r="LM35" s="23"/>
      <c r="LN35" s="23"/>
      <c r="LO35" s="23"/>
      <c r="LP35" s="23"/>
      <c r="LQ35" s="23"/>
      <c r="LR35" s="23"/>
      <c r="LS35" s="23"/>
      <c r="LT35" s="23"/>
      <c r="LU35" s="23">
        <v>1</v>
      </c>
      <c r="LV35" s="23"/>
      <c r="LW35" s="23"/>
      <c r="LX35" s="23"/>
      <c r="LY35" s="23"/>
      <c r="LZ35" s="23"/>
      <c r="MA35" s="23"/>
      <c r="MB35" s="23"/>
      <c r="MC35" s="23"/>
      <c r="MD35" s="23"/>
      <c r="ME35" s="23"/>
      <c r="MF35" s="23"/>
      <c r="MG35" s="23"/>
      <c r="MH35" s="23"/>
      <c r="MI35" s="23"/>
      <c r="MJ35" s="23"/>
      <c r="MK35" s="23"/>
      <c r="ML35" s="23"/>
      <c r="MM35" s="23"/>
      <c r="MN35" s="23"/>
      <c r="MO35" s="23"/>
      <c r="MP35" s="23"/>
      <c r="MQ35" s="23"/>
      <c r="MR35" s="23"/>
      <c r="MS35" s="23"/>
      <c r="MT35" s="23"/>
      <c r="MU35" s="23"/>
      <c r="MV35" s="23"/>
      <c r="MW35" s="23"/>
      <c r="MX35" s="23"/>
      <c r="MY35" s="23"/>
      <c r="MZ35" s="23"/>
      <c r="NA35" s="23"/>
      <c r="NB35" s="23"/>
      <c r="NC35" s="23"/>
      <c r="ND35" s="23">
        <v>1</v>
      </c>
      <c r="NE35" s="23"/>
      <c r="NF35" s="23"/>
      <c r="NG35" s="23"/>
      <c r="NH35" s="23"/>
      <c r="NI35" s="23"/>
      <c r="NJ35" s="23"/>
      <c r="NK35" s="23"/>
      <c r="NL35" s="23"/>
      <c r="NM35" s="23"/>
      <c r="NN35" s="23"/>
      <c r="NO35" s="23"/>
      <c r="NP35" s="23"/>
      <c r="NQ35" s="23"/>
      <c r="NR35" s="23"/>
      <c r="NS35" s="23"/>
      <c r="NT35" s="23"/>
      <c r="NU35" s="23"/>
      <c r="NV35" s="23"/>
      <c r="NW35" s="23"/>
      <c r="NX35" s="23"/>
      <c r="NY35" s="23"/>
      <c r="NZ35" s="23"/>
      <c r="OA35" s="23"/>
      <c r="OB35" s="23"/>
      <c r="OC35" s="23"/>
      <c r="OD35" s="23"/>
      <c r="OE35" s="23"/>
      <c r="OF35" s="23"/>
      <c r="OG35" s="35"/>
    </row>
    <row r="36" spans="8:397">
      <c r="H36" t="s">
        <v>2106</v>
      </c>
      <c r="I36" s="4">
        <f t="shared" si="366"/>
        <v>1</v>
      </c>
      <c r="J36" s="4" t="s">
        <v>870</v>
      </c>
      <c r="K36">
        <f t="shared" si="367"/>
        <v>7.3216390952327598E-2</v>
      </c>
      <c r="AC36" s="34"/>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c r="CA36" s="23"/>
      <c r="CB36" s="23"/>
      <c r="CC36" s="23"/>
      <c r="CD36" s="23"/>
      <c r="CE36" s="23"/>
      <c r="CF36" s="23"/>
      <c r="CG36" s="23"/>
      <c r="CH36" s="23"/>
      <c r="CI36" s="23"/>
      <c r="CJ36" s="23"/>
      <c r="CK36" s="23"/>
      <c r="CL36" s="23"/>
      <c r="CM36" s="23"/>
      <c r="CN36" s="23"/>
      <c r="CO36" s="23"/>
      <c r="CP36" s="23"/>
      <c r="CQ36" s="23"/>
      <c r="CR36" s="23"/>
      <c r="CS36" s="23"/>
      <c r="CT36" s="23"/>
      <c r="CU36" s="23"/>
      <c r="CV36" s="23"/>
      <c r="CW36" s="23"/>
      <c r="CX36" s="23"/>
      <c r="CY36" s="23"/>
      <c r="CZ36" s="23"/>
      <c r="DA36" s="23"/>
      <c r="DB36" s="23"/>
      <c r="DC36" s="23"/>
      <c r="DD36" s="23"/>
      <c r="DE36" s="23"/>
      <c r="DF36" s="23"/>
      <c r="DG36" s="23"/>
      <c r="DH36" s="23"/>
      <c r="DI36" s="23"/>
      <c r="DJ36" s="23"/>
      <c r="DK36" s="23"/>
      <c r="DL36" s="23"/>
      <c r="DM36" s="23"/>
      <c r="DN36" s="23"/>
      <c r="DO36" s="23"/>
      <c r="DP36" s="23"/>
      <c r="DQ36" s="23"/>
      <c r="DR36" s="23"/>
      <c r="DS36" s="23"/>
      <c r="DT36" s="23"/>
      <c r="DU36" s="23"/>
      <c r="DV36" s="23"/>
      <c r="DW36" s="23"/>
      <c r="DX36" s="23"/>
      <c r="DY36" s="23"/>
      <c r="DZ36" s="23"/>
      <c r="EA36" s="23"/>
      <c r="EB36" s="23"/>
      <c r="EC36" s="23"/>
      <c r="ED36" s="23"/>
      <c r="EE36" s="23"/>
      <c r="EF36" s="23"/>
      <c r="EG36" s="23"/>
      <c r="EH36" s="23"/>
      <c r="EI36" s="23"/>
      <c r="EJ36" s="23"/>
      <c r="EK36" s="23"/>
      <c r="EL36" s="23"/>
      <c r="EM36" s="23"/>
      <c r="EN36" s="23"/>
      <c r="EO36" s="23"/>
      <c r="EP36" s="23"/>
      <c r="EQ36" s="23"/>
      <c r="ER36" s="23"/>
      <c r="ES36" s="23"/>
      <c r="ET36" s="23"/>
      <c r="EU36" s="23"/>
      <c r="EV36" s="23"/>
      <c r="EW36" s="23"/>
      <c r="EX36" s="29">
        <f>+IF(SUM(EY$7:EY$17)=0,1,0)</f>
        <v>0</v>
      </c>
      <c r="EY36" s="23">
        <v>1</v>
      </c>
      <c r="EZ36" s="23"/>
      <c r="FA36" s="23"/>
      <c r="FB36" s="23"/>
      <c r="FC36" s="23"/>
      <c r="FD36" s="23"/>
      <c r="FE36" s="23"/>
      <c r="FF36" s="23"/>
      <c r="FG36" s="23"/>
      <c r="FH36" s="23"/>
      <c r="FI36" s="23"/>
      <c r="FJ36" s="23"/>
      <c r="FK36" s="23"/>
      <c r="FL36" s="23"/>
      <c r="FM36" s="23"/>
      <c r="FN36" s="23"/>
      <c r="FO36" s="23"/>
      <c r="FP36" s="23"/>
      <c r="FQ36" s="23"/>
      <c r="FR36" s="23"/>
      <c r="FS36" s="23"/>
      <c r="FT36" s="23"/>
      <c r="FU36" s="23"/>
      <c r="FV36" s="23"/>
      <c r="FW36" s="23"/>
      <c r="FX36" s="23"/>
      <c r="FY36" s="23"/>
      <c r="FZ36" s="23"/>
      <c r="GA36" s="23"/>
      <c r="GB36" s="23"/>
      <c r="GC36" s="23"/>
      <c r="GD36" s="23"/>
      <c r="GE36" s="23"/>
      <c r="GF36" s="23"/>
      <c r="GG36" s="23"/>
      <c r="GH36" s="23"/>
      <c r="GI36" s="23"/>
      <c r="GJ36" s="23"/>
      <c r="GK36" s="23"/>
      <c r="GL36" s="23"/>
      <c r="GM36" s="23"/>
      <c r="GN36" s="23"/>
      <c r="GO36" s="23"/>
      <c r="GP36" s="23"/>
      <c r="GQ36" s="23"/>
      <c r="GR36" s="23"/>
      <c r="GS36" s="23"/>
      <c r="GT36" s="23"/>
      <c r="GU36" s="23"/>
      <c r="GV36" s="23"/>
      <c r="GW36" s="23"/>
      <c r="GX36" s="23"/>
      <c r="GY36" s="23"/>
      <c r="GZ36" s="23"/>
      <c r="HA36" s="23"/>
      <c r="HB36" s="23"/>
      <c r="HC36" s="23"/>
      <c r="HD36" s="23"/>
      <c r="HE36" s="23"/>
      <c r="HF36" s="23"/>
      <c r="HG36" s="23"/>
      <c r="HH36" s="23"/>
      <c r="HI36" s="23"/>
      <c r="HJ36" s="23"/>
      <c r="HK36" s="23"/>
      <c r="HL36" s="23"/>
      <c r="HM36" s="23"/>
      <c r="HN36" s="23"/>
      <c r="HO36" s="23"/>
      <c r="HP36" s="23"/>
      <c r="HQ36" s="23"/>
      <c r="HR36" s="23"/>
      <c r="HS36" s="23"/>
      <c r="HT36" s="23"/>
      <c r="HU36" s="23"/>
      <c r="HV36" s="23"/>
      <c r="HW36" s="23"/>
      <c r="HX36" s="23"/>
      <c r="HY36" s="23"/>
      <c r="HZ36" s="23"/>
      <c r="IA36" s="23"/>
      <c r="IB36" s="23"/>
      <c r="IC36" s="23"/>
      <c r="ID36" s="23"/>
      <c r="IE36" s="23"/>
      <c r="IF36" s="23"/>
      <c r="IG36" s="23"/>
      <c r="IH36" s="23"/>
      <c r="II36" s="23"/>
      <c r="IJ36" s="23"/>
      <c r="IK36" s="23"/>
      <c r="IL36" s="23"/>
      <c r="IM36" s="23"/>
      <c r="IN36" s="23"/>
      <c r="IO36" s="23"/>
      <c r="IP36" s="23"/>
      <c r="IQ36" s="23"/>
      <c r="IR36" s="23"/>
      <c r="IS36" s="23"/>
      <c r="IT36" s="23"/>
      <c r="IU36" s="23"/>
      <c r="IV36" s="23"/>
      <c r="IW36" s="23"/>
      <c r="IX36" s="23"/>
      <c r="IY36" s="23"/>
      <c r="IZ36" s="23"/>
      <c r="JA36" s="23"/>
      <c r="JB36" s="23"/>
      <c r="JC36" s="23"/>
      <c r="JD36" s="23"/>
      <c r="JE36" s="23"/>
      <c r="JF36" s="23"/>
      <c r="JG36" s="23"/>
      <c r="JH36" s="23"/>
      <c r="JI36" s="23"/>
      <c r="JJ36" s="23"/>
      <c r="JK36" s="23"/>
      <c r="JL36" s="23"/>
      <c r="JM36" s="23"/>
      <c r="JN36" s="23"/>
      <c r="JO36" s="23"/>
      <c r="JP36" s="23"/>
      <c r="JQ36" s="23"/>
      <c r="JR36" s="23"/>
      <c r="JS36" s="23"/>
      <c r="JT36" s="23"/>
      <c r="JU36" s="23"/>
      <c r="JV36" s="23"/>
      <c r="JW36" s="23"/>
      <c r="JX36" s="23"/>
      <c r="JY36" s="23"/>
      <c r="JZ36" s="23"/>
      <c r="KA36" s="23"/>
      <c r="KB36" s="23"/>
      <c r="KC36" s="23"/>
      <c r="KD36" s="23"/>
      <c r="KE36" s="23"/>
      <c r="KF36" s="23"/>
      <c r="KG36" s="23"/>
      <c r="KH36" s="23"/>
      <c r="KI36" s="23"/>
      <c r="KJ36" s="23"/>
      <c r="KK36" s="23"/>
      <c r="KL36" s="23"/>
      <c r="KM36" s="23"/>
      <c r="KN36" s="23"/>
      <c r="KO36" s="23"/>
      <c r="KP36" s="23"/>
      <c r="KQ36" s="23"/>
      <c r="KR36" s="23"/>
      <c r="KS36" s="23"/>
      <c r="KT36" s="23"/>
      <c r="KU36" s="23"/>
      <c r="KV36" s="23"/>
      <c r="KW36" s="23"/>
      <c r="KX36" s="23"/>
      <c r="KY36" s="23"/>
      <c r="KZ36" s="23"/>
      <c r="LA36" s="23"/>
      <c r="LB36" s="23"/>
      <c r="LC36" s="23"/>
      <c r="LD36" s="23"/>
      <c r="LE36" s="23"/>
      <c r="LF36" s="23"/>
      <c r="LG36" s="23"/>
      <c r="LH36" s="23"/>
      <c r="LI36" s="23"/>
      <c r="LJ36" s="23"/>
      <c r="LK36" s="23"/>
      <c r="LL36" s="23"/>
      <c r="LM36" s="23"/>
      <c r="LN36" s="23"/>
      <c r="LO36" s="23"/>
      <c r="LP36" s="23"/>
      <c r="LQ36" s="23"/>
      <c r="LR36" s="23"/>
      <c r="LS36" s="23"/>
      <c r="LT36" s="23"/>
      <c r="LU36" s="23"/>
      <c r="LV36" s="23"/>
      <c r="LW36" s="23"/>
      <c r="LX36" s="23"/>
      <c r="LY36" s="23"/>
      <c r="LZ36" s="23"/>
      <c r="MA36" s="23"/>
      <c r="MB36" s="23"/>
      <c r="MC36" s="23"/>
      <c r="MD36" s="23"/>
      <c r="ME36" s="23"/>
      <c r="MF36" s="23"/>
      <c r="MG36" s="23"/>
      <c r="MH36" s="23"/>
      <c r="MI36" s="23"/>
      <c r="MJ36" s="23"/>
      <c r="MK36" s="23"/>
      <c r="ML36" s="23"/>
      <c r="MM36" s="23"/>
      <c r="MN36" s="23"/>
      <c r="MO36" s="23"/>
      <c r="MP36" s="23"/>
      <c r="MQ36" s="23"/>
      <c r="MR36" s="23"/>
      <c r="MS36" s="23"/>
      <c r="MT36" s="23"/>
      <c r="MU36" s="23"/>
      <c r="MV36" s="23"/>
      <c r="MW36" s="23"/>
      <c r="MX36" s="23"/>
      <c r="MY36" s="23"/>
      <c r="MZ36" s="23"/>
      <c r="NA36" s="23"/>
      <c r="NB36" s="23"/>
      <c r="NC36" s="23"/>
      <c r="ND36" s="23"/>
      <c r="NE36" s="23"/>
      <c r="NF36" s="23"/>
      <c r="NG36" s="23"/>
      <c r="NH36" s="23"/>
      <c r="NI36" s="23"/>
      <c r="NJ36" s="23"/>
      <c r="NK36" s="23"/>
      <c r="NL36" s="23"/>
      <c r="NM36" s="23"/>
      <c r="NN36" s="23"/>
      <c r="NO36" s="23"/>
      <c r="NP36" s="23"/>
      <c r="NQ36" s="23"/>
      <c r="NR36" s="23"/>
      <c r="NS36" s="23"/>
      <c r="NT36" s="23"/>
      <c r="NU36" s="23"/>
      <c r="NV36" s="23"/>
      <c r="NW36" s="23"/>
      <c r="NX36" s="23"/>
      <c r="NY36" s="23"/>
      <c r="NZ36" s="23"/>
      <c r="OA36" s="23"/>
      <c r="OB36" s="23"/>
      <c r="OC36" s="23"/>
      <c r="OD36" s="23"/>
      <c r="OE36" s="23"/>
      <c r="OF36" s="23"/>
      <c r="OG36" s="35"/>
    </row>
    <row r="37" spans="8:397">
      <c r="H37" s="4" t="s">
        <v>2107</v>
      </c>
      <c r="I37" s="4">
        <f t="shared" si="366"/>
        <v>10</v>
      </c>
      <c r="J37" s="4" t="s">
        <v>871</v>
      </c>
      <c r="K37">
        <f t="shared" si="367"/>
        <v>27.15816719844528</v>
      </c>
      <c r="AC37" s="34"/>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c r="CA37" s="23"/>
      <c r="CB37" s="23"/>
      <c r="CC37" s="23"/>
      <c r="CD37" s="23"/>
      <c r="CE37" s="23"/>
      <c r="CF37" s="23"/>
      <c r="CG37" s="23"/>
      <c r="CH37" s="23"/>
      <c r="CI37" s="23"/>
      <c r="CJ37" s="23"/>
      <c r="CK37" s="23"/>
      <c r="CL37" s="23"/>
      <c r="CM37" s="23"/>
      <c r="CN37" s="23"/>
      <c r="CO37" s="23"/>
      <c r="CP37" s="23"/>
      <c r="CQ37" s="23"/>
      <c r="CR37" s="23"/>
      <c r="CS37" s="23"/>
      <c r="CT37" s="23"/>
      <c r="CU37" s="23"/>
      <c r="CV37" s="23"/>
      <c r="CW37" s="23"/>
      <c r="CX37" s="23"/>
      <c r="CY37" s="23"/>
      <c r="CZ37" s="23"/>
      <c r="DA37" s="23"/>
      <c r="DB37" s="23"/>
      <c r="DC37" s="23"/>
      <c r="DD37" s="23"/>
      <c r="DE37" s="23"/>
      <c r="DF37" s="23"/>
      <c r="DG37" s="23"/>
      <c r="DH37" s="23"/>
      <c r="DI37" s="23"/>
      <c r="DJ37" s="23"/>
      <c r="DK37" s="23"/>
      <c r="DL37" s="23"/>
      <c r="DM37" s="23"/>
      <c r="DN37" s="23"/>
      <c r="DO37" s="23"/>
      <c r="DP37" s="23"/>
      <c r="DQ37" s="23"/>
      <c r="DR37" s="23"/>
      <c r="DS37" s="23"/>
      <c r="DT37" s="23"/>
      <c r="DU37" s="23"/>
      <c r="DV37" s="23"/>
      <c r="DW37" s="23"/>
      <c r="DX37" s="23"/>
      <c r="DY37" s="23"/>
      <c r="DZ37" s="23"/>
      <c r="EA37" s="23"/>
      <c r="EB37" s="23"/>
      <c r="EC37" s="23"/>
      <c r="ED37" s="23"/>
      <c r="EE37" s="23"/>
      <c r="EF37" s="23"/>
      <c r="EG37" s="23"/>
      <c r="EH37" s="23"/>
      <c r="EI37" s="23"/>
      <c r="EJ37" s="23"/>
      <c r="EK37" s="23"/>
      <c r="EL37" s="23"/>
      <c r="EM37" s="23"/>
      <c r="EN37" s="23"/>
      <c r="EO37" s="23"/>
      <c r="EP37" s="23"/>
      <c r="EQ37" s="23"/>
      <c r="ER37" s="23"/>
      <c r="ES37" s="23"/>
      <c r="ET37" s="23"/>
      <c r="EU37" s="23"/>
      <c r="EV37" s="23"/>
      <c r="EW37" s="23"/>
      <c r="EX37" s="23"/>
      <c r="EY37" s="23"/>
      <c r="EZ37" s="23"/>
      <c r="FA37" s="23"/>
      <c r="FB37" s="23"/>
      <c r="FC37" s="23"/>
      <c r="FD37" s="23"/>
      <c r="FE37" s="23"/>
      <c r="FF37" s="23"/>
      <c r="FG37" s="23"/>
      <c r="FH37" s="23"/>
      <c r="FI37" s="23"/>
      <c r="FJ37" s="23"/>
      <c r="FK37" s="23"/>
      <c r="FL37" s="23"/>
      <c r="FM37" s="23"/>
      <c r="FN37" s="23"/>
      <c r="FO37" s="23"/>
      <c r="FP37" s="23"/>
      <c r="FQ37" s="23"/>
      <c r="FR37" s="23"/>
      <c r="FS37" s="23"/>
      <c r="FT37" s="23"/>
      <c r="FU37" s="23"/>
      <c r="FV37" s="23"/>
      <c r="FW37" s="23"/>
      <c r="FX37" s="23"/>
      <c r="FY37" s="23"/>
      <c r="FZ37" s="23"/>
      <c r="GA37" s="23"/>
      <c r="GB37" s="23"/>
      <c r="GC37" s="23"/>
      <c r="GD37" s="23"/>
      <c r="GE37" s="23"/>
      <c r="GF37" s="23"/>
      <c r="GG37" s="23"/>
      <c r="GH37" s="23"/>
      <c r="GI37" s="23"/>
      <c r="GJ37" s="23">
        <v>1</v>
      </c>
      <c r="GK37" s="23"/>
      <c r="GL37" s="23"/>
      <c r="GM37" s="23"/>
      <c r="GN37" s="23"/>
      <c r="GO37" s="23"/>
      <c r="GP37" s="23"/>
      <c r="GQ37" s="23"/>
      <c r="GR37" s="23">
        <v>1</v>
      </c>
      <c r="GS37" s="23"/>
      <c r="GT37" s="29">
        <v>1</v>
      </c>
      <c r="GU37" s="23"/>
      <c r="GV37" s="23"/>
      <c r="GW37" s="23"/>
      <c r="GX37" s="23"/>
      <c r="GY37" s="23"/>
      <c r="GZ37" s="23"/>
      <c r="HA37" s="23"/>
      <c r="HB37" s="23">
        <v>1</v>
      </c>
      <c r="HC37" s="23"/>
      <c r="HD37" s="23"/>
      <c r="HE37" s="23"/>
      <c r="HF37" s="23"/>
      <c r="HG37" s="23"/>
      <c r="HH37" s="23"/>
      <c r="HI37" s="23"/>
      <c r="HJ37" s="23"/>
      <c r="HK37" s="23"/>
      <c r="HL37" s="23"/>
      <c r="HM37" s="23"/>
      <c r="HN37" s="23"/>
      <c r="HO37" s="23"/>
      <c r="HP37" s="23"/>
      <c r="HQ37" s="23"/>
      <c r="HR37" s="23"/>
      <c r="HS37" s="23"/>
      <c r="HT37" s="23"/>
      <c r="HU37" s="23"/>
      <c r="HV37" s="23"/>
      <c r="HW37" s="23"/>
      <c r="HX37" s="23"/>
      <c r="HY37" s="23"/>
      <c r="HZ37" s="23"/>
      <c r="IA37" s="23"/>
      <c r="IB37" s="23"/>
      <c r="IC37" s="23"/>
      <c r="ID37" s="23"/>
      <c r="IE37" s="23"/>
      <c r="IF37" s="23"/>
      <c r="IG37" s="23">
        <v>1</v>
      </c>
      <c r="IH37" s="23"/>
      <c r="II37" s="23"/>
      <c r="IJ37" s="23"/>
      <c r="IK37" s="23">
        <v>1</v>
      </c>
      <c r="IL37" s="23"/>
      <c r="IM37" s="23">
        <v>1</v>
      </c>
      <c r="IN37" s="23"/>
      <c r="IO37" s="23"/>
      <c r="IP37" s="23"/>
      <c r="IQ37" s="23"/>
      <c r="IR37" s="23">
        <v>1</v>
      </c>
      <c r="IS37" s="23"/>
      <c r="IT37" s="23"/>
      <c r="IU37" s="23"/>
      <c r="IV37" s="23">
        <v>1</v>
      </c>
      <c r="IW37" s="23"/>
      <c r="IX37" s="23">
        <v>1</v>
      </c>
      <c r="IY37" s="23"/>
      <c r="IZ37" s="23"/>
      <c r="JA37" s="23"/>
      <c r="JB37" s="23"/>
      <c r="JC37" s="23"/>
      <c r="JD37" s="23"/>
      <c r="JE37" s="23"/>
      <c r="JF37" s="23"/>
      <c r="JG37" s="23"/>
      <c r="JH37" s="23"/>
      <c r="JI37" s="23"/>
      <c r="JJ37" s="23"/>
      <c r="JK37" s="23"/>
      <c r="JL37" s="23"/>
      <c r="JM37" s="23"/>
      <c r="JN37" s="23"/>
      <c r="JO37" s="23"/>
      <c r="JP37" s="23"/>
      <c r="JQ37" s="23"/>
      <c r="JR37" s="23"/>
      <c r="JS37" s="23"/>
      <c r="JT37" s="23"/>
      <c r="JU37" s="23"/>
      <c r="JV37" s="23"/>
      <c r="JW37" s="23"/>
      <c r="JX37" s="23"/>
      <c r="JY37" s="23"/>
      <c r="JZ37" s="23"/>
      <c r="KA37" s="23"/>
      <c r="KB37" s="23"/>
      <c r="KC37" s="23"/>
      <c r="KD37" s="23"/>
      <c r="KE37" s="23"/>
      <c r="KF37" s="23"/>
      <c r="KG37" s="23"/>
      <c r="KH37" s="23"/>
      <c r="KI37" s="23"/>
      <c r="KJ37" s="23"/>
      <c r="KK37" s="23"/>
      <c r="KL37" s="23"/>
      <c r="KM37" s="23"/>
      <c r="KN37" s="23"/>
      <c r="KO37" s="23"/>
      <c r="KP37" s="23"/>
      <c r="KQ37" s="23"/>
      <c r="KR37" s="23"/>
      <c r="KS37" s="23"/>
      <c r="KT37" s="23"/>
      <c r="KU37" s="23"/>
      <c r="KV37" s="23"/>
      <c r="KW37" s="23"/>
      <c r="KX37" s="23"/>
      <c r="KY37" s="23"/>
      <c r="KZ37" s="23"/>
      <c r="LA37" s="23"/>
      <c r="LB37" s="23"/>
      <c r="LC37" s="23"/>
      <c r="LD37" s="23"/>
      <c r="LE37" s="23"/>
      <c r="LF37" s="23"/>
      <c r="LG37" s="23"/>
      <c r="LH37" s="23"/>
      <c r="LI37" s="23"/>
      <c r="LJ37" s="23"/>
      <c r="LK37" s="23"/>
      <c r="LL37" s="23"/>
      <c r="LM37" s="23"/>
      <c r="LN37" s="23"/>
      <c r="LO37" s="23"/>
      <c r="LP37" s="23"/>
      <c r="LQ37" s="23"/>
      <c r="LR37" s="23"/>
      <c r="LS37" s="23"/>
      <c r="LT37" s="23"/>
      <c r="LU37" s="23"/>
      <c r="LV37" s="23"/>
      <c r="LW37" s="23"/>
      <c r="LX37" s="23"/>
      <c r="LY37" s="23"/>
      <c r="LZ37" s="23"/>
      <c r="MA37" s="23"/>
      <c r="MB37" s="23"/>
      <c r="MC37" s="23"/>
      <c r="MD37" s="23"/>
      <c r="ME37" s="23"/>
      <c r="MF37" s="23"/>
      <c r="MG37" s="23"/>
      <c r="MH37" s="23"/>
      <c r="MI37" s="23"/>
      <c r="MJ37" s="23"/>
      <c r="MK37" s="23"/>
      <c r="ML37" s="23"/>
      <c r="MM37" s="23"/>
      <c r="MN37" s="23"/>
      <c r="MO37" s="23"/>
      <c r="MP37" s="23"/>
      <c r="MQ37" s="23"/>
      <c r="MR37" s="23"/>
      <c r="MS37" s="23"/>
      <c r="MT37" s="23"/>
      <c r="MU37" s="23"/>
      <c r="MV37" s="23"/>
      <c r="MW37" s="23"/>
      <c r="MX37" s="23"/>
      <c r="MY37" s="23"/>
      <c r="MZ37" s="23"/>
      <c r="NA37" s="23"/>
      <c r="NB37" s="23"/>
      <c r="NC37" s="23"/>
      <c r="ND37" s="23"/>
      <c r="NE37" s="23"/>
      <c r="NF37" s="23"/>
      <c r="NG37" s="23"/>
      <c r="NH37" s="23"/>
      <c r="NI37" s="23"/>
      <c r="NJ37" s="23"/>
      <c r="NK37" s="23"/>
      <c r="NL37" s="23"/>
      <c r="NM37" s="23"/>
      <c r="NN37" s="23"/>
      <c r="NO37" s="23"/>
      <c r="NP37" s="23"/>
      <c r="NQ37" s="23"/>
      <c r="NR37" s="23"/>
      <c r="NS37" s="23"/>
      <c r="NT37" s="23"/>
      <c r="NU37" s="23"/>
      <c r="NV37" s="23"/>
      <c r="NW37" s="23"/>
      <c r="NX37" s="23"/>
      <c r="NY37" s="23"/>
      <c r="NZ37" s="23"/>
      <c r="OA37" s="23"/>
      <c r="OB37" s="23"/>
      <c r="OC37" s="23"/>
      <c r="OD37" s="23"/>
      <c r="OE37" s="23"/>
      <c r="OF37" s="23"/>
      <c r="OG37" s="35"/>
    </row>
    <row r="38" spans="8:397">
      <c r="H38" s="4"/>
      <c r="I38" s="4">
        <f t="shared" si="366"/>
        <v>2</v>
      </c>
      <c r="J38" s="4" t="s">
        <v>872</v>
      </c>
      <c r="K38">
        <f t="shared" si="367"/>
        <v>108.4165148601856</v>
      </c>
      <c r="AC38" s="34"/>
      <c r="AD38" s="23">
        <v>1</v>
      </c>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c r="CA38" s="23"/>
      <c r="CB38" s="23"/>
      <c r="CC38" s="23"/>
      <c r="CD38" s="23"/>
      <c r="CE38" s="23"/>
      <c r="CF38" s="23"/>
      <c r="CG38" s="23"/>
      <c r="CH38" s="23"/>
      <c r="CI38" s="23"/>
      <c r="CJ38" s="23"/>
      <c r="CK38" s="23"/>
      <c r="CL38" s="23"/>
      <c r="CM38" s="23"/>
      <c r="CN38" s="23"/>
      <c r="CO38" s="23"/>
      <c r="CP38" s="23"/>
      <c r="CQ38" s="23"/>
      <c r="CR38" s="23"/>
      <c r="CS38" s="23"/>
      <c r="CT38" s="23"/>
      <c r="CU38" s="23"/>
      <c r="CV38" s="23"/>
      <c r="CW38" s="23"/>
      <c r="CX38" s="23"/>
      <c r="CY38" s="23"/>
      <c r="CZ38" s="23"/>
      <c r="DA38" s="23"/>
      <c r="DB38" s="23"/>
      <c r="DC38" s="23">
        <v>1</v>
      </c>
      <c r="DD38" s="23"/>
      <c r="DE38" s="23"/>
      <c r="DF38" s="23"/>
      <c r="DG38" s="23"/>
      <c r="DH38" s="23"/>
      <c r="DI38" s="23"/>
      <c r="DJ38" s="23"/>
      <c r="DK38" s="23"/>
      <c r="DL38" s="23"/>
      <c r="DM38" s="23"/>
      <c r="DN38" s="23"/>
      <c r="DO38" s="23"/>
      <c r="DP38" s="23"/>
      <c r="DQ38" s="23"/>
      <c r="DR38" s="23"/>
      <c r="DS38" s="23"/>
      <c r="DT38" s="23"/>
      <c r="DU38" s="23"/>
      <c r="DV38" s="23"/>
      <c r="DW38" s="23"/>
      <c r="DX38" s="23"/>
      <c r="DY38" s="23"/>
      <c r="DZ38" s="23"/>
      <c r="EA38" s="23"/>
      <c r="EB38" s="23"/>
      <c r="EC38" s="23"/>
      <c r="ED38" s="23"/>
      <c r="EE38" s="23"/>
      <c r="EF38" s="23"/>
      <c r="EG38" s="23"/>
      <c r="EH38" s="23"/>
      <c r="EI38" s="23"/>
      <c r="EJ38" s="23"/>
      <c r="EK38" s="23"/>
      <c r="EL38" s="23"/>
      <c r="EM38" s="23"/>
      <c r="EN38" s="23"/>
      <c r="EO38" s="23"/>
      <c r="EP38" s="23"/>
      <c r="EQ38" s="23"/>
      <c r="ER38" s="23"/>
      <c r="ES38" s="23"/>
      <c r="ET38" s="23"/>
      <c r="EU38" s="23"/>
      <c r="EV38" s="23"/>
      <c r="EW38" s="23"/>
      <c r="EX38" s="23"/>
      <c r="EY38" s="23"/>
      <c r="EZ38" s="23"/>
      <c r="FA38" s="23"/>
      <c r="FB38" s="23"/>
      <c r="FC38" s="23"/>
      <c r="FD38" s="23"/>
      <c r="FE38" s="23"/>
      <c r="FF38" s="23"/>
      <c r="FG38" s="23"/>
      <c r="FH38" s="23"/>
      <c r="FI38" s="23"/>
      <c r="FJ38" s="23"/>
      <c r="FK38" s="23"/>
      <c r="FL38" s="23"/>
      <c r="FM38" s="23"/>
      <c r="FN38" s="23"/>
      <c r="FO38" s="23"/>
      <c r="FP38" s="23"/>
      <c r="FQ38" s="23"/>
      <c r="FR38" s="23"/>
      <c r="FS38" s="23"/>
      <c r="FT38" s="23"/>
      <c r="FU38" s="23"/>
      <c r="FV38" s="23"/>
      <c r="FW38" s="23"/>
      <c r="FX38" s="23"/>
      <c r="FY38" s="23"/>
      <c r="FZ38" s="23"/>
      <c r="GA38" s="23"/>
      <c r="GB38" s="23"/>
      <c r="GC38" s="23"/>
      <c r="GD38" s="23"/>
      <c r="GE38" s="23"/>
      <c r="GF38" s="23"/>
      <c r="GG38" s="23"/>
      <c r="GH38" s="23"/>
      <c r="GI38" s="23"/>
      <c r="GJ38" s="23"/>
      <c r="GK38" s="23"/>
      <c r="GL38" s="23"/>
      <c r="GM38" s="23"/>
      <c r="GN38" s="23"/>
      <c r="GO38" s="23"/>
      <c r="GP38" s="23"/>
      <c r="GQ38" s="23"/>
      <c r="GR38" s="23"/>
      <c r="GS38" s="23"/>
      <c r="GT38" s="23"/>
      <c r="GU38" s="23"/>
      <c r="GV38" s="23"/>
      <c r="GW38" s="23"/>
      <c r="GX38" s="23"/>
      <c r="GY38" s="23"/>
      <c r="GZ38" s="23"/>
      <c r="HA38" s="23"/>
      <c r="HB38" s="23"/>
      <c r="HC38" s="23"/>
      <c r="HD38" s="23"/>
      <c r="HE38" s="23"/>
      <c r="HF38" s="23"/>
      <c r="HG38" s="23"/>
      <c r="HH38" s="23"/>
      <c r="HI38" s="23"/>
      <c r="HJ38" s="23"/>
      <c r="HK38" s="23"/>
      <c r="HL38" s="23"/>
      <c r="HM38" s="23"/>
      <c r="HN38" s="23"/>
      <c r="HO38" s="23"/>
      <c r="HP38" s="23"/>
      <c r="HQ38" s="23"/>
      <c r="HR38" s="23"/>
      <c r="HS38" s="23"/>
      <c r="HT38" s="23"/>
      <c r="HU38" s="23"/>
      <c r="HV38" s="23"/>
      <c r="HW38" s="23"/>
      <c r="HX38" s="23"/>
      <c r="HY38" s="23"/>
      <c r="HZ38" s="23"/>
      <c r="IA38" s="23"/>
      <c r="IB38" s="23"/>
      <c r="IC38" s="23"/>
      <c r="ID38" s="23"/>
      <c r="IE38" s="23"/>
      <c r="IF38" s="23"/>
      <c r="IG38" s="23"/>
      <c r="IH38" s="23"/>
      <c r="II38" s="23"/>
      <c r="IJ38" s="23"/>
      <c r="IK38" s="23"/>
      <c r="IL38" s="23"/>
      <c r="IM38" s="23"/>
      <c r="IN38" s="23"/>
      <c r="IO38" s="23"/>
      <c r="IP38" s="23"/>
      <c r="IQ38" s="23"/>
      <c r="IR38" s="23"/>
      <c r="IS38" s="23"/>
      <c r="IT38" s="23"/>
      <c r="IU38" s="23"/>
      <c r="IV38" s="23"/>
      <c r="IW38" s="23"/>
      <c r="IX38" s="23"/>
      <c r="IY38" s="23"/>
      <c r="IZ38" s="23"/>
      <c r="JA38" s="23"/>
      <c r="JB38" s="23"/>
      <c r="JC38" s="23"/>
      <c r="JD38" s="23"/>
      <c r="JE38" s="23"/>
      <c r="JF38" s="23"/>
      <c r="JG38" s="23"/>
      <c r="JH38" s="23"/>
      <c r="JI38" s="23"/>
      <c r="JJ38" s="23"/>
      <c r="JK38" s="23"/>
      <c r="JL38" s="23"/>
      <c r="JM38" s="23"/>
      <c r="JN38" s="23"/>
      <c r="JO38" s="23"/>
      <c r="JP38" s="23"/>
      <c r="JQ38" s="23"/>
      <c r="JR38" s="23"/>
      <c r="JS38" s="23"/>
      <c r="JT38" s="23"/>
      <c r="JU38" s="23"/>
      <c r="JV38" s="23"/>
      <c r="JW38" s="23"/>
      <c r="JX38" s="23"/>
      <c r="JY38" s="23"/>
      <c r="JZ38" s="23"/>
      <c r="KA38" s="23"/>
      <c r="KB38" s="23"/>
      <c r="KC38" s="23"/>
      <c r="KD38" s="23"/>
      <c r="KE38" s="23"/>
      <c r="KF38" s="23"/>
      <c r="KG38" s="23"/>
      <c r="KH38" s="23"/>
      <c r="KI38" s="23"/>
      <c r="KJ38" s="23"/>
      <c r="KK38" s="23"/>
      <c r="KL38" s="23"/>
      <c r="KM38" s="23"/>
      <c r="KN38" s="23"/>
      <c r="KO38" s="23"/>
      <c r="KP38" s="23"/>
      <c r="KQ38" s="23"/>
      <c r="KR38" s="23"/>
      <c r="KS38" s="23"/>
      <c r="KT38" s="23"/>
      <c r="KU38" s="23"/>
      <c r="KV38" s="23"/>
      <c r="KW38" s="23"/>
      <c r="KX38" s="23"/>
      <c r="KY38" s="23"/>
      <c r="KZ38" s="23"/>
      <c r="LA38" s="23"/>
      <c r="LB38" s="23"/>
      <c r="LC38" s="23"/>
      <c r="LD38" s="23"/>
      <c r="LE38" s="23"/>
      <c r="LF38" s="23"/>
      <c r="LG38" s="23"/>
      <c r="LH38" s="23"/>
      <c r="LI38" s="23"/>
      <c r="LJ38" s="23"/>
      <c r="LK38" s="23"/>
      <c r="LL38" s="23"/>
      <c r="LM38" s="23"/>
      <c r="LN38" s="23"/>
      <c r="LO38" s="23"/>
      <c r="LP38" s="23"/>
      <c r="LQ38" s="23"/>
      <c r="LR38" s="23"/>
      <c r="LS38" s="23"/>
      <c r="LT38" s="23"/>
      <c r="LU38" s="23"/>
      <c r="LV38" s="23"/>
      <c r="LW38" s="23"/>
      <c r="LX38" s="23"/>
      <c r="LY38" s="23"/>
      <c r="LZ38" s="23"/>
      <c r="MA38" s="23"/>
      <c r="MB38" s="23"/>
      <c r="MC38" s="23"/>
      <c r="MD38" s="23"/>
      <c r="ME38" s="23"/>
      <c r="MF38" s="23"/>
      <c r="MG38" s="23"/>
      <c r="MH38" s="23"/>
      <c r="MI38" s="23"/>
      <c r="MJ38" s="23"/>
      <c r="MK38" s="23"/>
      <c r="ML38" s="23"/>
      <c r="MM38" s="23"/>
      <c r="MN38" s="23"/>
      <c r="MO38" s="23"/>
      <c r="MP38" s="23"/>
      <c r="MQ38" s="23"/>
      <c r="MR38" s="23"/>
      <c r="MS38" s="23"/>
      <c r="MT38" s="23"/>
      <c r="MU38" s="23"/>
      <c r="MV38" s="23"/>
      <c r="MW38" s="23"/>
      <c r="MX38" s="23"/>
      <c r="MY38" s="23"/>
      <c r="MZ38" s="23"/>
      <c r="NA38" s="23"/>
      <c r="NB38" s="23"/>
      <c r="NC38" s="23"/>
      <c r="ND38" s="23"/>
      <c r="NE38" s="23"/>
      <c r="NF38" s="23"/>
      <c r="NG38" s="23"/>
      <c r="NH38" s="23"/>
      <c r="NI38" s="23"/>
      <c r="NJ38" s="23"/>
      <c r="NK38" s="23"/>
      <c r="NL38" s="23"/>
      <c r="NM38" s="23"/>
      <c r="NN38" s="23"/>
      <c r="NO38" s="23"/>
      <c r="NP38" s="23"/>
      <c r="NQ38" s="23"/>
      <c r="NR38" s="23"/>
      <c r="NS38" s="23"/>
      <c r="NT38" s="23"/>
      <c r="NU38" s="23"/>
      <c r="NV38" s="23"/>
      <c r="NW38" s="23"/>
      <c r="NX38" s="23"/>
      <c r="NY38" s="23"/>
      <c r="NZ38" s="23"/>
      <c r="OA38" s="23"/>
      <c r="OB38" s="23"/>
      <c r="OC38" s="23"/>
      <c r="OD38" s="23"/>
      <c r="OE38" s="23"/>
      <c r="OF38" s="23"/>
      <c r="OG38" s="35"/>
    </row>
    <row r="39" spans="8:397">
      <c r="H39" s="4" t="s">
        <v>2108</v>
      </c>
      <c r="I39" s="4">
        <f t="shared" si="366"/>
        <v>1</v>
      </c>
      <c r="J39" s="4" t="s">
        <v>873</v>
      </c>
      <c r="K39">
        <f t="shared" si="367"/>
        <v>57.610632769514197</v>
      </c>
      <c r="AC39" s="34"/>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v>1</v>
      </c>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35"/>
    </row>
    <row r="40" spans="8:397">
      <c r="H40" s="4" t="s">
        <v>2109</v>
      </c>
      <c r="I40" s="4">
        <f t="shared" si="366"/>
        <v>2</v>
      </c>
      <c r="J40" s="4" t="s">
        <v>874</v>
      </c>
      <c r="K40">
        <f t="shared" si="367"/>
        <v>3.5965872439784992</v>
      </c>
      <c r="AC40" s="34"/>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c r="CA40" s="23"/>
      <c r="CB40" s="23"/>
      <c r="CC40" s="23"/>
      <c r="CD40" s="23"/>
      <c r="CE40" s="23"/>
      <c r="CF40" s="23"/>
      <c r="CG40" s="23"/>
      <c r="CH40" s="23"/>
      <c r="CI40" s="23"/>
      <c r="CJ40" s="23"/>
      <c r="CK40" s="23"/>
      <c r="CL40" s="23"/>
      <c r="CM40" s="23"/>
      <c r="CN40" s="23"/>
      <c r="CO40" s="23"/>
      <c r="CP40" s="23"/>
      <c r="CQ40" s="23"/>
      <c r="CR40" s="23"/>
      <c r="CS40" s="23"/>
      <c r="CT40" s="23"/>
      <c r="CU40" s="23"/>
      <c r="CV40" s="23"/>
      <c r="CW40" s="23"/>
      <c r="CX40" s="23"/>
      <c r="CY40" s="23"/>
      <c r="CZ40" s="23"/>
      <c r="DA40" s="23"/>
      <c r="DB40" s="23"/>
      <c r="DC40" s="23"/>
      <c r="DD40" s="23"/>
      <c r="DE40" s="23"/>
      <c r="DF40" s="23"/>
      <c r="DG40" s="23"/>
      <c r="DH40" s="23"/>
      <c r="DI40" s="23"/>
      <c r="DJ40" s="23"/>
      <c r="DK40" s="23"/>
      <c r="DL40" s="23"/>
      <c r="DM40" s="23"/>
      <c r="DN40" s="23"/>
      <c r="DO40" s="23"/>
      <c r="DP40" s="23"/>
      <c r="DQ40" s="23"/>
      <c r="DR40" s="23"/>
      <c r="DS40" s="23"/>
      <c r="DT40" s="23"/>
      <c r="DU40" s="23"/>
      <c r="DV40" s="23"/>
      <c r="DW40" s="23"/>
      <c r="DX40" s="23"/>
      <c r="DY40" s="23"/>
      <c r="DZ40" s="23"/>
      <c r="EA40" s="23"/>
      <c r="EB40" s="23"/>
      <c r="EC40" s="23"/>
      <c r="ED40" s="23"/>
      <c r="EE40" s="23"/>
      <c r="EF40" s="23"/>
      <c r="EG40" s="23"/>
      <c r="EH40" s="23"/>
      <c r="EI40" s="23"/>
      <c r="EJ40" s="23"/>
      <c r="EK40" s="23"/>
      <c r="EL40" s="23"/>
      <c r="EM40" s="23"/>
      <c r="EN40" s="23"/>
      <c r="EO40" s="23"/>
      <c r="EP40" s="23"/>
      <c r="EQ40" s="23"/>
      <c r="ER40" s="23"/>
      <c r="ES40" s="23"/>
      <c r="ET40" s="23"/>
      <c r="EU40" s="23"/>
      <c r="EV40" s="23"/>
      <c r="EW40" s="23"/>
      <c r="EX40" s="29">
        <f>+IF(SUM(EY$7:EY$17)=0,1,0)</f>
        <v>0</v>
      </c>
      <c r="EY40" s="23">
        <v>1</v>
      </c>
      <c r="EZ40" s="23"/>
      <c r="FA40" s="23">
        <v>1</v>
      </c>
      <c r="FB40" s="23"/>
      <c r="FC40" s="23"/>
      <c r="FD40" s="23"/>
      <c r="FE40" s="23"/>
      <c r="FF40" s="23"/>
      <c r="FG40" s="23"/>
      <c r="FH40" s="23"/>
      <c r="FI40" s="23"/>
      <c r="FJ40" s="23"/>
      <c r="FK40" s="23"/>
      <c r="FL40" s="23"/>
      <c r="FM40" s="23"/>
      <c r="FN40" s="23"/>
      <c r="FO40" s="23"/>
      <c r="FP40" s="23"/>
      <c r="FQ40" s="23"/>
      <c r="FR40" s="23"/>
      <c r="FS40" s="23"/>
      <c r="FT40" s="23"/>
      <c r="FU40" s="23"/>
      <c r="FV40" s="23"/>
      <c r="FW40" s="23"/>
      <c r="FX40" s="23"/>
      <c r="FY40" s="23"/>
      <c r="FZ40" s="23"/>
      <c r="GA40" s="23"/>
      <c r="GB40" s="23"/>
      <c r="GC40" s="23"/>
      <c r="GD40" s="23"/>
      <c r="GE40" s="23"/>
      <c r="GF40" s="23"/>
      <c r="GG40" s="23"/>
      <c r="GH40" s="23"/>
      <c r="GI40" s="23"/>
      <c r="GJ40" s="23"/>
      <c r="GK40" s="23"/>
      <c r="GL40" s="23"/>
      <c r="GM40" s="23"/>
      <c r="GN40" s="23"/>
      <c r="GO40" s="23"/>
      <c r="GP40" s="23"/>
      <c r="GQ40" s="23"/>
      <c r="GR40" s="23"/>
      <c r="GS40" s="23"/>
      <c r="GT40" s="23"/>
      <c r="GU40" s="23"/>
      <c r="GV40" s="23"/>
      <c r="GW40" s="23"/>
      <c r="GX40" s="23"/>
      <c r="GY40" s="23"/>
      <c r="GZ40" s="23"/>
      <c r="HA40" s="23"/>
      <c r="HB40" s="23"/>
      <c r="HC40" s="23"/>
      <c r="HD40" s="23"/>
      <c r="HE40" s="23"/>
      <c r="HF40" s="23"/>
      <c r="HG40" s="23"/>
      <c r="HH40" s="23"/>
      <c r="HI40" s="23"/>
      <c r="HJ40" s="23"/>
      <c r="HK40" s="23"/>
      <c r="HL40" s="23"/>
      <c r="HM40" s="23"/>
      <c r="HN40" s="23"/>
      <c r="HO40" s="23"/>
      <c r="HP40" s="23"/>
      <c r="HQ40" s="23"/>
      <c r="HR40" s="23"/>
      <c r="HS40" s="23"/>
      <c r="HT40" s="23"/>
      <c r="HU40" s="23"/>
      <c r="HV40" s="23"/>
      <c r="HW40" s="23"/>
      <c r="HX40" s="23"/>
      <c r="HY40" s="23"/>
      <c r="HZ40" s="23"/>
      <c r="IA40" s="23"/>
      <c r="IB40" s="23"/>
      <c r="IC40" s="23"/>
      <c r="ID40" s="23"/>
      <c r="IE40" s="23"/>
      <c r="IF40" s="23"/>
      <c r="IG40" s="23"/>
      <c r="IH40" s="23"/>
      <c r="II40" s="23"/>
      <c r="IJ40" s="23"/>
      <c r="IK40" s="23"/>
      <c r="IL40" s="23"/>
      <c r="IM40" s="23"/>
      <c r="IN40" s="23"/>
      <c r="IO40" s="23"/>
      <c r="IP40" s="23"/>
      <c r="IQ40" s="23"/>
      <c r="IR40" s="23"/>
      <c r="IS40" s="23"/>
      <c r="IT40" s="23"/>
      <c r="IU40" s="23"/>
      <c r="IV40" s="23"/>
      <c r="IW40" s="23"/>
      <c r="IX40" s="23"/>
      <c r="IY40" s="23"/>
      <c r="IZ40" s="23"/>
      <c r="JA40" s="23"/>
      <c r="JB40" s="23"/>
      <c r="JC40" s="23"/>
      <c r="JD40" s="23"/>
      <c r="JE40" s="23"/>
      <c r="JF40" s="23"/>
      <c r="JG40" s="23"/>
      <c r="JH40" s="23"/>
      <c r="JI40" s="23"/>
      <c r="JJ40" s="23"/>
      <c r="JK40" s="23"/>
      <c r="JL40" s="23"/>
      <c r="JM40" s="23"/>
      <c r="JN40" s="23"/>
      <c r="JO40" s="23"/>
      <c r="JP40" s="23"/>
      <c r="JQ40" s="23"/>
      <c r="JR40" s="23"/>
      <c r="JS40" s="23"/>
      <c r="JT40" s="23"/>
      <c r="JU40" s="23"/>
      <c r="JV40" s="23"/>
      <c r="JW40" s="23"/>
      <c r="JX40" s="23"/>
      <c r="JY40" s="23"/>
      <c r="JZ40" s="23"/>
      <c r="KA40" s="23"/>
      <c r="KB40" s="23"/>
      <c r="KC40" s="23"/>
      <c r="KD40" s="23"/>
      <c r="KE40" s="23"/>
      <c r="KF40" s="23"/>
      <c r="KG40" s="23"/>
      <c r="KH40" s="23"/>
      <c r="KI40" s="23"/>
      <c r="KJ40" s="23"/>
      <c r="KK40" s="23"/>
      <c r="KL40" s="23"/>
      <c r="KM40" s="23"/>
      <c r="KN40" s="23"/>
      <c r="KO40" s="23"/>
      <c r="KP40" s="23"/>
      <c r="KQ40" s="23"/>
      <c r="KR40" s="23"/>
      <c r="KS40" s="23"/>
      <c r="KT40" s="23"/>
      <c r="KU40" s="23"/>
      <c r="KV40" s="23"/>
      <c r="KW40" s="23"/>
      <c r="KX40" s="23"/>
      <c r="KY40" s="23"/>
      <c r="KZ40" s="23"/>
      <c r="LA40" s="23"/>
      <c r="LB40" s="23"/>
      <c r="LC40" s="23"/>
      <c r="LD40" s="23"/>
      <c r="LE40" s="23"/>
      <c r="LF40" s="23"/>
      <c r="LG40" s="23"/>
      <c r="LH40" s="23"/>
      <c r="LI40" s="23"/>
      <c r="LJ40" s="23"/>
      <c r="LK40" s="23"/>
      <c r="LL40" s="23"/>
      <c r="LM40" s="23"/>
      <c r="LN40" s="23"/>
      <c r="LO40" s="23"/>
      <c r="LP40" s="23"/>
      <c r="LQ40" s="23"/>
      <c r="LR40" s="23"/>
      <c r="LS40" s="23"/>
      <c r="LT40" s="23"/>
      <c r="LU40" s="23"/>
      <c r="LV40" s="23"/>
      <c r="LW40" s="23"/>
      <c r="LX40" s="23"/>
      <c r="LY40" s="23"/>
      <c r="LZ40" s="23"/>
      <c r="MA40" s="23"/>
      <c r="MB40" s="23"/>
      <c r="MC40" s="23"/>
      <c r="MD40" s="23"/>
      <c r="ME40" s="23"/>
      <c r="MF40" s="23"/>
      <c r="MG40" s="23"/>
      <c r="MH40" s="23"/>
      <c r="MI40" s="23"/>
      <c r="MJ40" s="23"/>
      <c r="MK40" s="23"/>
      <c r="ML40" s="23"/>
      <c r="MM40" s="23"/>
      <c r="MN40" s="23"/>
      <c r="MO40" s="23"/>
      <c r="MP40" s="23"/>
      <c r="MQ40" s="23"/>
      <c r="MR40" s="23"/>
      <c r="MS40" s="23"/>
      <c r="MT40" s="23"/>
      <c r="MU40" s="23"/>
      <c r="MV40" s="23"/>
      <c r="MW40" s="23"/>
      <c r="MX40" s="23"/>
      <c r="MY40" s="23"/>
      <c r="MZ40" s="23"/>
      <c r="NA40" s="23"/>
      <c r="NB40" s="23"/>
      <c r="NC40" s="23"/>
      <c r="ND40" s="23"/>
      <c r="NE40" s="23"/>
      <c r="NF40" s="23"/>
      <c r="NG40" s="23"/>
      <c r="NH40" s="23"/>
      <c r="NI40" s="23"/>
      <c r="NJ40" s="23"/>
      <c r="NK40" s="23"/>
      <c r="NL40" s="23"/>
      <c r="NM40" s="23"/>
      <c r="NN40" s="23"/>
      <c r="NO40" s="23"/>
      <c r="NP40" s="23"/>
      <c r="NQ40" s="23"/>
      <c r="NR40" s="23"/>
      <c r="NS40" s="23"/>
      <c r="NT40" s="23"/>
      <c r="NU40" s="23"/>
      <c r="NV40" s="23"/>
      <c r="NW40" s="23"/>
      <c r="NX40" s="23"/>
      <c r="NY40" s="23"/>
      <c r="NZ40" s="23"/>
      <c r="OA40" s="23"/>
      <c r="OB40" s="23"/>
      <c r="OC40" s="23"/>
      <c r="OD40" s="23"/>
      <c r="OE40" s="23"/>
      <c r="OF40" s="23"/>
      <c r="OG40" s="35"/>
    </row>
    <row r="41" spans="8:397">
      <c r="H41" s="4" t="s">
        <v>2110</v>
      </c>
      <c r="I41" s="4">
        <f t="shared" si="366"/>
        <v>1</v>
      </c>
      <c r="J41" s="4" t="s">
        <v>875</v>
      </c>
      <c r="K41">
        <f t="shared" si="367"/>
        <v>43.242083543026496</v>
      </c>
      <c r="AC41" s="34"/>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c r="CA41" s="23"/>
      <c r="CB41" s="23"/>
      <c r="CC41" s="23"/>
      <c r="CD41" s="23"/>
      <c r="CE41" s="23"/>
      <c r="CF41" s="23"/>
      <c r="CG41" s="23"/>
      <c r="CH41" s="23"/>
      <c r="CI41" s="23"/>
      <c r="CJ41" s="23"/>
      <c r="CK41" s="23"/>
      <c r="CL41" s="23"/>
      <c r="CM41" s="23"/>
      <c r="CN41" s="23"/>
      <c r="CO41" s="23"/>
      <c r="CP41" s="23"/>
      <c r="CQ41" s="23"/>
      <c r="CR41" s="23"/>
      <c r="CS41" s="23"/>
      <c r="CT41" s="23"/>
      <c r="CU41" s="23"/>
      <c r="CV41" s="23"/>
      <c r="CW41" s="23"/>
      <c r="CX41" s="23"/>
      <c r="CY41" s="23"/>
      <c r="CZ41" s="23"/>
      <c r="DA41" s="23"/>
      <c r="DB41" s="23"/>
      <c r="DC41" s="23"/>
      <c r="DD41" s="23"/>
      <c r="DE41" s="23"/>
      <c r="DF41" s="23"/>
      <c r="DG41" s="23"/>
      <c r="DH41" s="23"/>
      <c r="DI41" s="23"/>
      <c r="DJ41" s="23"/>
      <c r="DK41" s="23"/>
      <c r="DL41" s="23"/>
      <c r="DM41" s="23"/>
      <c r="DN41" s="23"/>
      <c r="DO41" s="23"/>
      <c r="DP41" s="23"/>
      <c r="DQ41" s="23"/>
      <c r="DR41" s="23"/>
      <c r="DS41" s="23"/>
      <c r="DT41" s="23"/>
      <c r="DU41" s="23"/>
      <c r="DV41" s="23"/>
      <c r="DW41" s="23"/>
      <c r="DX41" s="23"/>
      <c r="DY41" s="23"/>
      <c r="DZ41" s="23"/>
      <c r="EA41" s="23"/>
      <c r="EB41" s="23"/>
      <c r="EC41" s="23"/>
      <c r="ED41" s="23"/>
      <c r="EE41" s="23"/>
      <c r="EF41" s="23"/>
      <c r="EG41" s="23"/>
      <c r="EH41" s="23"/>
      <c r="EI41" s="23"/>
      <c r="EJ41" s="23"/>
      <c r="EK41" s="23"/>
      <c r="EL41" s="23"/>
      <c r="EM41" s="23"/>
      <c r="EN41" s="23"/>
      <c r="EO41" s="23"/>
      <c r="EP41" s="23"/>
      <c r="EQ41" s="23"/>
      <c r="ER41" s="23"/>
      <c r="ES41" s="23"/>
      <c r="ET41" s="23"/>
      <c r="EU41" s="23"/>
      <c r="EV41" s="23"/>
      <c r="EW41" s="23"/>
      <c r="EX41" s="23"/>
      <c r="EY41" s="23"/>
      <c r="EZ41" s="23"/>
      <c r="FA41" s="23"/>
      <c r="FB41" s="23"/>
      <c r="FC41" s="23"/>
      <c r="FD41" s="23"/>
      <c r="FE41" s="23"/>
      <c r="FF41" s="23"/>
      <c r="FG41" s="23"/>
      <c r="FH41" s="23"/>
      <c r="FI41" s="23"/>
      <c r="FJ41" s="23"/>
      <c r="FK41" s="23"/>
      <c r="FL41" s="23"/>
      <c r="FM41" s="23"/>
      <c r="FN41" s="23"/>
      <c r="FO41" s="23"/>
      <c r="FP41" s="23"/>
      <c r="FQ41" s="23"/>
      <c r="FR41" s="23"/>
      <c r="FS41" s="23"/>
      <c r="FT41" s="23"/>
      <c r="FU41" s="23"/>
      <c r="FV41" s="23"/>
      <c r="FW41" s="23"/>
      <c r="FX41" s="23"/>
      <c r="FY41" s="23"/>
      <c r="FZ41" s="23"/>
      <c r="GA41" s="23"/>
      <c r="GB41" s="23"/>
      <c r="GC41" s="23"/>
      <c r="GD41" s="23"/>
      <c r="GE41" s="23"/>
      <c r="GF41" s="23"/>
      <c r="GG41" s="23"/>
      <c r="GH41" s="23"/>
      <c r="GI41" s="23"/>
      <c r="GJ41" s="23"/>
      <c r="GK41" s="23"/>
      <c r="GL41" s="23"/>
      <c r="GM41" s="23"/>
      <c r="GN41" s="23"/>
      <c r="GO41" s="23"/>
      <c r="GP41" s="23"/>
      <c r="GQ41" s="23"/>
      <c r="GR41" s="23"/>
      <c r="GS41" s="23"/>
      <c r="GT41" s="23"/>
      <c r="GU41" s="23"/>
      <c r="GV41" s="23"/>
      <c r="GW41" s="23"/>
      <c r="GX41" s="23"/>
      <c r="GY41" s="23"/>
      <c r="GZ41" s="23"/>
      <c r="HA41" s="23"/>
      <c r="HB41" s="23"/>
      <c r="HC41" s="23"/>
      <c r="HD41" s="23"/>
      <c r="HE41" s="23"/>
      <c r="HF41" s="23"/>
      <c r="HG41" s="23"/>
      <c r="HH41" s="23"/>
      <c r="HI41" s="23"/>
      <c r="HJ41" s="23"/>
      <c r="HK41" s="23"/>
      <c r="HL41" s="23"/>
      <c r="HM41" s="23"/>
      <c r="HN41" s="23"/>
      <c r="HO41" s="23"/>
      <c r="HP41" s="23"/>
      <c r="HQ41" s="23"/>
      <c r="HR41" s="23"/>
      <c r="HS41" s="23"/>
      <c r="HT41" s="23"/>
      <c r="HU41" s="23"/>
      <c r="HV41" s="23"/>
      <c r="HW41" s="23"/>
      <c r="HX41" s="23"/>
      <c r="HY41" s="23"/>
      <c r="HZ41" s="23"/>
      <c r="IA41" s="23"/>
      <c r="IB41" s="23"/>
      <c r="IC41" s="23"/>
      <c r="ID41" s="23"/>
      <c r="IE41" s="23"/>
      <c r="IF41" s="23"/>
      <c r="IG41" s="23"/>
      <c r="IH41" s="23"/>
      <c r="II41" s="23"/>
      <c r="IJ41" s="23"/>
      <c r="IK41" s="23"/>
      <c r="IL41" s="23"/>
      <c r="IM41" s="23"/>
      <c r="IN41" s="23"/>
      <c r="IO41" s="23"/>
      <c r="IP41" s="23"/>
      <c r="IQ41" s="23"/>
      <c r="IR41" s="23"/>
      <c r="IS41" s="23"/>
      <c r="IT41" s="23"/>
      <c r="IU41" s="23"/>
      <c r="IV41" s="23"/>
      <c r="IW41" s="23"/>
      <c r="IX41" s="23"/>
      <c r="IY41" s="23"/>
      <c r="IZ41" s="23">
        <v>1</v>
      </c>
      <c r="JA41" s="23"/>
      <c r="JB41" s="23"/>
      <c r="JC41" s="23"/>
      <c r="JD41" s="23"/>
      <c r="JE41" s="23"/>
      <c r="JF41" s="23"/>
      <c r="JG41" s="23"/>
      <c r="JH41" s="23"/>
      <c r="JI41" s="23"/>
      <c r="JJ41" s="23"/>
      <c r="JK41" s="23"/>
      <c r="JL41" s="23"/>
      <c r="JM41" s="23"/>
      <c r="JN41" s="23"/>
      <c r="JO41" s="23"/>
      <c r="JP41" s="23"/>
      <c r="JQ41" s="23"/>
      <c r="JR41" s="23"/>
      <c r="JS41" s="23"/>
      <c r="JT41" s="23"/>
      <c r="JU41" s="23"/>
      <c r="JV41" s="23"/>
      <c r="JW41" s="23"/>
      <c r="JX41" s="23"/>
      <c r="JY41" s="23"/>
      <c r="JZ41" s="23"/>
      <c r="KA41" s="23"/>
      <c r="KB41" s="23"/>
      <c r="KC41" s="23"/>
      <c r="KD41" s="23"/>
      <c r="KE41" s="23"/>
      <c r="KF41" s="23"/>
      <c r="KG41" s="23"/>
      <c r="KH41" s="23"/>
      <c r="KI41" s="23"/>
      <c r="KJ41" s="23"/>
      <c r="KK41" s="23"/>
      <c r="KL41" s="23"/>
      <c r="KM41" s="23"/>
      <c r="KN41" s="23"/>
      <c r="KO41" s="23"/>
      <c r="KP41" s="23"/>
      <c r="KQ41" s="23"/>
      <c r="KR41" s="23"/>
      <c r="KS41" s="23"/>
      <c r="KT41" s="23"/>
      <c r="KU41" s="23"/>
      <c r="KV41" s="23"/>
      <c r="KW41" s="23"/>
      <c r="KX41" s="23"/>
      <c r="KY41" s="23"/>
      <c r="KZ41" s="23"/>
      <c r="LA41" s="23"/>
      <c r="LB41" s="23"/>
      <c r="LC41" s="23"/>
      <c r="LD41" s="23"/>
      <c r="LE41" s="23"/>
      <c r="LF41" s="23"/>
      <c r="LG41" s="23"/>
      <c r="LH41" s="23"/>
      <c r="LI41" s="23"/>
      <c r="LJ41" s="23"/>
      <c r="LK41" s="23"/>
      <c r="LL41" s="23"/>
      <c r="LM41" s="23"/>
      <c r="LN41" s="23"/>
      <c r="LO41" s="23"/>
      <c r="LP41" s="23"/>
      <c r="LQ41" s="23"/>
      <c r="LR41" s="23"/>
      <c r="LS41" s="23"/>
      <c r="LT41" s="23"/>
      <c r="LU41" s="23"/>
      <c r="LV41" s="23"/>
      <c r="LW41" s="23"/>
      <c r="LX41" s="23"/>
      <c r="LY41" s="23"/>
      <c r="LZ41" s="23"/>
      <c r="MA41" s="23"/>
      <c r="MB41" s="23"/>
      <c r="MC41" s="23"/>
      <c r="MD41" s="23"/>
      <c r="ME41" s="23"/>
      <c r="MF41" s="23"/>
      <c r="MG41" s="23"/>
      <c r="MH41" s="23"/>
      <c r="MI41" s="23"/>
      <c r="MJ41" s="23"/>
      <c r="MK41" s="23"/>
      <c r="ML41" s="23"/>
      <c r="MM41" s="23"/>
      <c r="MN41" s="23"/>
      <c r="MO41" s="23"/>
      <c r="MP41" s="23"/>
      <c r="MQ41" s="23"/>
      <c r="MR41" s="23"/>
      <c r="MS41" s="23"/>
      <c r="MT41" s="23"/>
      <c r="MU41" s="23"/>
      <c r="MV41" s="23"/>
      <c r="MW41" s="23"/>
      <c r="MX41" s="23"/>
      <c r="MY41" s="23"/>
      <c r="MZ41" s="23"/>
      <c r="NA41" s="23"/>
      <c r="NB41" s="23"/>
      <c r="NC41" s="23"/>
      <c r="ND41" s="23"/>
      <c r="NE41" s="23"/>
      <c r="NF41" s="23"/>
      <c r="NG41" s="23"/>
      <c r="NH41" s="23"/>
      <c r="NI41" s="23"/>
      <c r="NJ41" s="23"/>
      <c r="NK41" s="23"/>
      <c r="NL41" s="23"/>
      <c r="NM41" s="23"/>
      <c r="NN41" s="23"/>
      <c r="NO41" s="23"/>
      <c r="NP41" s="23"/>
      <c r="NQ41" s="23"/>
      <c r="NR41" s="23"/>
      <c r="NS41" s="23"/>
      <c r="NT41" s="23"/>
      <c r="NU41" s="23"/>
      <c r="NV41" s="23"/>
      <c r="NW41" s="23"/>
      <c r="NX41" s="23"/>
      <c r="NY41" s="23"/>
      <c r="NZ41" s="23"/>
      <c r="OA41" s="23"/>
      <c r="OB41" s="23"/>
      <c r="OC41" s="23"/>
      <c r="OD41" s="23"/>
      <c r="OE41" s="23"/>
      <c r="OF41" s="23"/>
      <c r="OG41" s="35"/>
    </row>
    <row r="42" spans="8:397">
      <c r="H42" s="4" t="s">
        <v>2111</v>
      </c>
      <c r="I42" s="4">
        <f t="shared" si="366"/>
        <v>1</v>
      </c>
      <c r="J42" s="4" t="s">
        <v>876</v>
      </c>
      <c r="K42">
        <f t="shared" si="367"/>
        <v>23.890291446941252</v>
      </c>
      <c r="AC42" s="34"/>
      <c r="AD42" s="23"/>
      <c r="AE42" s="23">
        <v>1</v>
      </c>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c r="CA42" s="23"/>
      <c r="CB42" s="23"/>
      <c r="CC42" s="23"/>
      <c r="CD42" s="23"/>
      <c r="CE42" s="23"/>
      <c r="CF42" s="23"/>
      <c r="CG42" s="23"/>
      <c r="CH42" s="23"/>
      <c r="CI42" s="23"/>
      <c r="CJ42" s="23"/>
      <c r="CK42" s="23"/>
      <c r="CL42" s="23"/>
      <c r="CM42" s="23"/>
      <c r="CN42" s="23"/>
      <c r="CO42" s="23"/>
      <c r="CP42" s="23"/>
      <c r="CQ42" s="23"/>
      <c r="CR42" s="23"/>
      <c r="CS42" s="23"/>
      <c r="CT42" s="23"/>
      <c r="CU42" s="23"/>
      <c r="CV42" s="23"/>
      <c r="CW42" s="23"/>
      <c r="CX42" s="23"/>
      <c r="CY42" s="23"/>
      <c r="CZ42" s="23"/>
      <c r="DA42" s="23"/>
      <c r="DB42" s="23"/>
      <c r="DC42" s="23"/>
      <c r="DD42" s="23"/>
      <c r="DE42" s="23"/>
      <c r="DF42" s="23"/>
      <c r="DG42" s="23"/>
      <c r="DH42" s="23"/>
      <c r="DI42" s="23"/>
      <c r="DJ42" s="23"/>
      <c r="DK42" s="23"/>
      <c r="DL42" s="23"/>
      <c r="DM42" s="23"/>
      <c r="DN42" s="23"/>
      <c r="DO42" s="23"/>
      <c r="DP42" s="23"/>
      <c r="DQ42" s="23"/>
      <c r="DR42" s="23"/>
      <c r="DS42" s="23"/>
      <c r="DT42" s="23"/>
      <c r="DU42" s="23"/>
      <c r="DV42" s="23"/>
      <c r="DW42" s="23"/>
      <c r="DX42" s="23"/>
      <c r="DY42" s="23"/>
      <c r="DZ42" s="23"/>
      <c r="EA42" s="23"/>
      <c r="EB42" s="23"/>
      <c r="EC42" s="23"/>
      <c r="ED42" s="23"/>
      <c r="EE42" s="23"/>
      <c r="EF42" s="23"/>
      <c r="EG42" s="23"/>
      <c r="EH42" s="23"/>
      <c r="EI42" s="23"/>
      <c r="EJ42" s="23"/>
      <c r="EK42" s="23"/>
      <c r="EL42" s="23"/>
      <c r="EM42" s="23"/>
      <c r="EN42" s="23"/>
      <c r="EO42" s="23"/>
      <c r="EP42" s="23"/>
      <c r="EQ42" s="23"/>
      <c r="ER42" s="23"/>
      <c r="ES42" s="23"/>
      <c r="ET42" s="23"/>
      <c r="EU42" s="23"/>
      <c r="EV42" s="23"/>
      <c r="EW42" s="23"/>
      <c r="EX42" s="23"/>
      <c r="EY42" s="23"/>
      <c r="EZ42" s="23"/>
      <c r="FA42" s="23"/>
      <c r="FB42" s="23"/>
      <c r="FC42" s="23"/>
      <c r="FD42" s="23"/>
      <c r="FE42" s="23"/>
      <c r="FF42" s="23"/>
      <c r="FG42" s="23"/>
      <c r="FH42" s="23"/>
      <c r="FI42" s="23"/>
      <c r="FJ42" s="23"/>
      <c r="FK42" s="23"/>
      <c r="FL42" s="23"/>
      <c r="FM42" s="23"/>
      <c r="FN42" s="23"/>
      <c r="FO42" s="23"/>
      <c r="FP42" s="23"/>
      <c r="FQ42" s="23"/>
      <c r="FR42" s="23"/>
      <c r="FS42" s="23"/>
      <c r="FT42" s="23"/>
      <c r="FU42" s="23"/>
      <c r="FV42" s="23"/>
      <c r="FW42" s="23"/>
      <c r="FX42" s="23"/>
      <c r="FY42" s="23"/>
      <c r="FZ42" s="23"/>
      <c r="GA42" s="23"/>
      <c r="GB42" s="23"/>
      <c r="GC42" s="23"/>
      <c r="GD42" s="23"/>
      <c r="GE42" s="23"/>
      <c r="GF42" s="23"/>
      <c r="GG42" s="23"/>
      <c r="GH42" s="23"/>
      <c r="GI42" s="23"/>
      <c r="GJ42" s="23"/>
      <c r="GK42" s="23"/>
      <c r="GL42" s="23"/>
      <c r="GM42" s="23"/>
      <c r="GN42" s="23"/>
      <c r="GO42" s="23"/>
      <c r="GP42" s="23"/>
      <c r="GQ42" s="23"/>
      <c r="GR42" s="23"/>
      <c r="GS42" s="23"/>
      <c r="GT42" s="23"/>
      <c r="GU42" s="23"/>
      <c r="GV42" s="23"/>
      <c r="GW42" s="23"/>
      <c r="GX42" s="23"/>
      <c r="GY42" s="23"/>
      <c r="GZ42" s="23"/>
      <c r="HA42" s="23"/>
      <c r="HB42" s="23"/>
      <c r="HC42" s="23"/>
      <c r="HD42" s="23"/>
      <c r="HE42" s="23"/>
      <c r="HF42" s="23"/>
      <c r="HG42" s="23"/>
      <c r="HH42" s="23"/>
      <c r="HI42" s="23"/>
      <c r="HJ42" s="23"/>
      <c r="HK42" s="23"/>
      <c r="HL42" s="23"/>
      <c r="HM42" s="23"/>
      <c r="HN42" s="23"/>
      <c r="HO42" s="23"/>
      <c r="HP42" s="23"/>
      <c r="HQ42" s="23"/>
      <c r="HR42" s="23"/>
      <c r="HS42" s="23"/>
      <c r="HT42" s="23"/>
      <c r="HU42" s="23"/>
      <c r="HV42" s="23"/>
      <c r="HW42" s="23"/>
      <c r="HX42" s="23"/>
      <c r="HY42" s="23"/>
      <c r="HZ42" s="23"/>
      <c r="IA42" s="23"/>
      <c r="IB42" s="23"/>
      <c r="IC42" s="23"/>
      <c r="ID42" s="23"/>
      <c r="IE42" s="23"/>
      <c r="IF42" s="23"/>
      <c r="IG42" s="23"/>
      <c r="IH42" s="23"/>
      <c r="II42" s="23"/>
      <c r="IJ42" s="23"/>
      <c r="IK42" s="23"/>
      <c r="IL42" s="23"/>
      <c r="IM42" s="23"/>
      <c r="IN42" s="23"/>
      <c r="IO42" s="23"/>
      <c r="IP42" s="23"/>
      <c r="IQ42" s="23"/>
      <c r="IR42" s="23"/>
      <c r="IS42" s="23"/>
      <c r="IT42" s="23"/>
      <c r="IU42" s="23"/>
      <c r="IV42" s="23"/>
      <c r="IW42" s="23"/>
      <c r="IX42" s="23"/>
      <c r="IY42" s="23"/>
      <c r="IZ42" s="23"/>
      <c r="JA42" s="23"/>
      <c r="JB42" s="23"/>
      <c r="JC42" s="23"/>
      <c r="JD42" s="23"/>
      <c r="JE42" s="23"/>
      <c r="JF42" s="23"/>
      <c r="JG42" s="23"/>
      <c r="JH42" s="23"/>
      <c r="JI42" s="23"/>
      <c r="JJ42" s="23"/>
      <c r="JK42" s="23"/>
      <c r="JL42" s="23"/>
      <c r="JM42" s="23"/>
      <c r="JN42" s="23"/>
      <c r="JO42" s="23"/>
      <c r="JP42" s="23"/>
      <c r="JQ42" s="23"/>
      <c r="JR42" s="23"/>
      <c r="JS42" s="23"/>
      <c r="JT42" s="23"/>
      <c r="JU42" s="23"/>
      <c r="JV42" s="23"/>
      <c r="JW42" s="23"/>
      <c r="JX42" s="23"/>
      <c r="JY42" s="23"/>
      <c r="JZ42" s="23"/>
      <c r="KA42" s="23"/>
      <c r="KB42" s="23"/>
      <c r="KC42" s="23"/>
      <c r="KD42" s="23"/>
      <c r="KE42" s="23"/>
      <c r="KF42" s="23"/>
      <c r="KG42" s="23"/>
      <c r="KH42" s="23"/>
      <c r="KI42" s="23"/>
      <c r="KJ42" s="23"/>
      <c r="KK42" s="23"/>
      <c r="KL42" s="23"/>
      <c r="KM42" s="23"/>
      <c r="KN42" s="23"/>
      <c r="KO42" s="23"/>
      <c r="KP42" s="23"/>
      <c r="KQ42" s="23"/>
      <c r="KR42" s="23"/>
      <c r="KS42" s="23"/>
      <c r="KT42" s="23"/>
      <c r="KU42" s="23"/>
      <c r="KV42" s="23"/>
      <c r="KW42" s="23"/>
      <c r="KX42" s="23"/>
      <c r="KY42" s="23"/>
      <c r="KZ42" s="23"/>
      <c r="LA42" s="23"/>
      <c r="LB42" s="23"/>
      <c r="LC42" s="23"/>
      <c r="LD42" s="23"/>
      <c r="LE42" s="23"/>
      <c r="LF42" s="23"/>
      <c r="LG42" s="23"/>
      <c r="LH42" s="23"/>
      <c r="LI42" s="23"/>
      <c r="LJ42" s="23"/>
      <c r="LK42" s="23"/>
      <c r="LL42" s="23"/>
      <c r="LM42" s="23"/>
      <c r="LN42" s="23"/>
      <c r="LO42" s="23"/>
      <c r="LP42" s="23"/>
      <c r="LQ42" s="23"/>
      <c r="LR42" s="23"/>
      <c r="LS42" s="23"/>
      <c r="LT42" s="23"/>
      <c r="LU42" s="23"/>
      <c r="LV42" s="23"/>
      <c r="LW42" s="23"/>
      <c r="LX42" s="23"/>
      <c r="LY42" s="23"/>
      <c r="LZ42" s="23"/>
      <c r="MA42" s="23"/>
      <c r="MB42" s="23"/>
      <c r="MC42" s="23"/>
      <c r="MD42" s="23"/>
      <c r="ME42" s="23"/>
      <c r="MF42" s="23"/>
      <c r="MG42" s="23"/>
      <c r="MH42" s="23"/>
      <c r="MI42" s="23"/>
      <c r="MJ42" s="23"/>
      <c r="MK42" s="23"/>
      <c r="ML42" s="23"/>
      <c r="MM42" s="23"/>
      <c r="MN42" s="23"/>
      <c r="MO42" s="23"/>
      <c r="MP42" s="23"/>
      <c r="MQ42" s="23"/>
      <c r="MR42" s="23"/>
      <c r="MS42" s="23"/>
      <c r="MT42" s="23"/>
      <c r="MU42" s="23"/>
      <c r="MV42" s="23"/>
      <c r="MW42" s="23"/>
      <c r="MX42" s="23"/>
      <c r="MY42" s="23"/>
      <c r="MZ42" s="23"/>
      <c r="NA42" s="23"/>
      <c r="NB42" s="23"/>
      <c r="NC42" s="23"/>
      <c r="ND42" s="23"/>
      <c r="NE42" s="23"/>
      <c r="NF42" s="23"/>
      <c r="NG42" s="23"/>
      <c r="NH42" s="23"/>
      <c r="NI42" s="23"/>
      <c r="NJ42" s="23"/>
      <c r="NK42" s="23"/>
      <c r="NL42" s="23"/>
      <c r="NM42" s="23"/>
      <c r="NN42" s="23"/>
      <c r="NO42" s="23"/>
      <c r="NP42" s="23"/>
      <c r="NQ42" s="23"/>
      <c r="NR42" s="23"/>
      <c r="NS42" s="23"/>
      <c r="NT42" s="23"/>
      <c r="NU42" s="23"/>
      <c r="NV42" s="23"/>
      <c r="NW42" s="23"/>
      <c r="NX42" s="23"/>
      <c r="NY42" s="23"/>
      <c r="NZ42" s="23"/>
      <c r="OA42" s="23"/>
      <c r="OB42" s="23"/>
      <c r="OC42" s="23"/>
      <c r="OD42" s="23"/>
      <c r="OE42" s="23"/>
      <c r="OF42" s="23"/>
      <c r="OG42" s="35"/>
    </row>
    <row r="43" spans="8:397" ht="15.75" thickBot="1">
      <c r="H43" s="4"/>
      <c r="I43" s="4">
        <f t="shared" si="366"/>
        <v>24</v>
      </c>
      <c r="J43" s="4" t="s">
        <v>877</v>
      </c>
      <c r="K43">
        <f t="shared" si="367"/>
        <v>316.63598492246166</v>
      </c>
      <c r="AC43" s="36"/>
      <c r="AD43" s="37"/>
      <c r="AE43" s="37"/>
      <c r="AF43" s="37"/>
      <c r="AG43" s="37"/>
      <c r="AH43" s="37"/>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c r="BT43" s="37"/>
      <c r="BU43" s="37"/>
      <c r="BV43" s="37"/>
      <c r="BW43" s="37"/>
      <c r="BX43" s="37"/>
      <c r="BY43" s="37"/>
      <c r="BZ43" s="37"/>
      <c r="CA43" s="37"/>
      <c r="CB43" s="37"/>
      <c r="CC43" s="37"/>
      <c r="CD43" s="37"/>
      <c r="CE43" s="37"/>
      <c r="CF43" s="37"/>
      <c r="CG43" s="37"/>
      <c r="CH43" s="37"/>
      <c r="CI43" s="37"/>
      <c r="CJ43" s="37"/>
      <c r="CK43" s="37"/>
      <c r="CL43" s="37"/>
      <c r="CM43" s="37"/>
      <c r="CN43" s="37"/>
      <c r="CO43" s="37"/>
      <c r="CP43" s="37"/>
      <c r="CQ43" s="37"/>
      <c r="CR43" s="37"/>
      <c r="CS43" s="37"/>
      <c r="CT43" s="37"/>
      <c r="CU43" s="37"/>
      <c r="CV43" s="37"/>
      <c r="CW43" s="37"/>
      <c r="CX43" s="37"/>
      <c r="CY43" s="37"/>
      <c r="CZ43" s="37"/>
      <c r="DA43" s="37"/>
      <c r="DB43" s="37"/>
      <c r="DC43" s="37"/>
      <c r="DD43" s="37"/>
      <c r="DE43" s="37"/>
      <c r="DF43" s="37"/>
      <c r="DG43" s="37"/>
      <c r="DH43" s="37"/>
      <c r="DI43" s="37"/>
      <c r="DJ43" s="37"/>
      <c r="DK43" s="37"/>
      <c r="DL43" s="37"/>
      <c r="DM43" s="37"/>
      <c r="DN43" s="37"/>
      <c r="DO43" s="37"/>
      <c r="DP43" s="37"/>
      <c r="DQ43" s="37"/>
      <c r="DR43" s="37"/>
      <c r="DS43" s="37"/>
      <c r="DT43" s="37"/>
      <c r="DU43" s="37"/>
      <c r="DV43" s="37"/>
      <c r="DW43" s="37"/>
      <c r="DX43" s="37"/>
      <c r="DY43" s="37"/>
      <c r="DZ43" s="37"/>
      <c r="EA43" s="37"/>
      <c r="EB43" s="37"/>
      <c r="EC43" s="37">
        <v>1</v>
      </c>
      <c r="ED43" s="37"/>
      <c r="EE43" s="37"/>
      <c r="EF43" s="37"/>
      <c r="EG43" s="37"/>
      <c r="EH43" s="37"/>
      <c r="EI43" s="37"/>
      <c r="EJ43" s="37">
        <v>1</v>
      </c>
      <c r="EK43" s="37"/>
      <c r="EL43" s="37"/>
      <c r="EM43" s="38">
        <v>1</v>
      </c>
      <c r="EN43" s="37"/>
      <c r="EO43" s="37"/>
      <c r="EP43" s="37"/>
      <c r="EQ43" s="37"/>
      <c r="ER43" s="37">
        <v>1</v>
      </c>
      <c r="ES43" s="37"/>
      <c r="ET43" s="37"/>
      <c r="EU43" s="37"/>
      <c r="EV43" s="37"/>
      <c r="EW43" s="37"/>
      <c r="EX43" s="37">
        <v>1</v>
      </c>
      <c r="EY43" s="38">
        <v>0</v>
      </c>
      <c r="EZ43" s="37"/>
      <c r="FA43" s="37"/>
      <c r="FB43" s="37"/>
      <c r="FC43" s="37">
        <v>1</v>
      </c>
      <c r="FD43" s="37"/>
      <c r="FE43" s="37"/>
      <c r="FF43" s="37"/>
      <c r="FG43" s="37"/>
      <c r="FH43" s="37"/>
      <c r="FI43" s="37"/>
      <c r="FJ43" s="37"/>
      <c r="FK43" s="37"/>
      <c r="FL43" s="37"/>
      <c r="FM43" s="37"/>
      <c r="FN43" s="37"/>
      <c r="FO43" s="37"/>
      <c r="FP43" s="37"/>
      <c r="FQ43" s="37"/>
      <c r="FR43" s="37"/>
      <c r="FS43" s="37"/>
      <c r="FT43" s="37"/>
      <c r="FU43" s="37"/>
      <c r="FV43" s="37"/>
      <c r="FW43" s="37"/>
      <c r="FX43" s="37"/>
      <c r="FY43" s="37"/>
      <c r="FZ43" s="37"/>
      <c r="GA43" s="37"/>
      <c r="GB43" s="37"/>
      <c r="GC43" s="37"/>
      <c r="GD43" s="37">
        <v>1</v>
      </c>
      <c r="GE43" s="37"/>
      <c r="GF43" s="37"/>
      <c r="GG43" s="37"/>
      <c r="GH43" s="37"/>
      <c r="GI43" s="37"/>
      <c r="GJ43" s="37"/>
      <c r="GK43" s="37"/>
      <c r="GL43" s="37"/>
      <c r="GM43" s="37"/>
      <c r="GN43" s="37"/>
      <c r="GO43" s="37"/>
      <c r="GP43" s="37"/>
      <c r="GQ43" s="37"/>
      <c r="GR43" s="37"/>
      <c r="GS43" s="37"/>
      <c r="GT43" s="37">
        <v>1</v>
      </c>
      <c r="GU43" s="37"/>
      <c r="GV43" s="37"/>
      <c r="GW43" s="37"/>
      <c r="GX43" s="37"/>
      <c r="GY43" s="37"/>
      <c r="GZ43" s="37"/>
      <c r="HA43" s="37"/>
      <c r="HB43" s="37"/>
      <c r="HC43" s="37"/>
      <c r="HD43" s="37"/>
      <c r="HE43" s="37"/>
      <c r="HF43" s="37"/>
      <c r="HG43" s="37"/>
      <c r="HH43" s="37"/>
      <c r="HI43" s="37"/>
      <c r="HJ43" s="37"/>
      <c r="HK43" s="37">
        <v>1</v>
      </c>
      <c r="HL43" s="37"/>
      <c r="HM43" s="37"/>
      <c r="HN43" s="37"/>
      <c r="HO43" s="37"/>
      <c r="HP43" s="37"/>
      <c r="HQ43" s="37"/>
      <c r="HR43" s="37"/>
      <c r="HS43" s="37"/>
      <c r="HT43" s="37"/>
      <c r="HU43" s="37"/>
      <c r="HV43" s="37">
        <v>2</v>
      </c>
      <c r="HW43" s="37"/>
      <c r="HX43" s="37"/>
      <c r="HY43" s="37"/>
      <c r="HZ43" s="37"/>
      <c r="IA43" s="37"/>
      <c r="IB43" s="37"/>
      <c r="IC43" s="37"/>
      <c r="ID43" s="37"/>
      <c r="IE43" s="37">
        <v>1</v>
      </c>
      <c r="IF43" s="37"/>
      <c r="IG43" s="37"/>
      <c r="IH43" s="37"/>
      <c r="II43" s="37"/>
      <c r="IJ43" s="37"/>
      <c r="IK43" s="37"/>
      <c r="IL43" s="37"/>
      <c r="IM43" s="37"/>
      <c r="IN43" s="37"/>
      <c r="IO43" s="37"/>
      <c r="IP43" s="37"/>
      <c r="IQ43" s="37"/>
      <c r="IR43" s="37"/>
      <c r="IS43" s="37"/>
      <c r="IT43" s="37"/>
      <c r="IU43" s="37"/>
      <c r="IV43" s="37"/>
      <c r="IW43" s="37"/>
      <c r="IX43" s="37"/>
      <c r="IY43" s="37"/>
      <c r="IZ43" s="37"/>
      <c r="JA43" s="37"/>
      <c r="JB43" s="37"/>
      <c r="JC43" s="37"/>
      <c r="JD43" s="37"/>
      <c r="JE43" s="37"/>
      <c r="JF43" s="37"/>
      <c r="JG43" s="37"/>
      <c r="JH43" s="37"/>
      <c r="JI43" s="37"/>
      <c r="JJ43" s="37"/>
      <c r="JK43" s="37"/>
      <c r="JL43" s="37"/>
      <c r="JM43" s="37"/>
      <c r="JN43" s="37">
        <v>1</v>
      </c>
      <c r="JO43" s="37"/>
      <c r="JP43" s="37"/>
      <c r="JQ43" s="37"/>
      <c r="JR43" s="37"/>
      <c r="JS43" s="37"/>
      <c r="JT43" s="37">
        <v>1</v>
      </c>
      <c r="JU43" s="37"/>
      <c r="JV43" s="37"/>
      <c r="JW43" s="37"/>
      <c r="JX43" s="37"/>
      <c r="JY43" s="37"/>
      <c r="JZ43" s="37"/>
      <c r="KA43" s="37"/>
      <c r="KB43" s="37"/>
      <c r="KC43" s="37"/>
      <c r="KD43" s="37"/>
      <c r="KE43" s="37"/>
      <c r="KF43" s="37"/>
      <c r="KG43" s="37"/>
      <c r="KH43" s="37"/>
      <c r="KI43" s="37"/>
      <c r="KJ43" s="37"/>
      <c r="KK43" s="37"/>
      <c r="KL43" s="37"/>
      <c r="KM43" s="37"/>
      <c r="KN43" s="37"/>
      <c r="KO43" s="37"/>
      <c r="KP43" s="37"/>
      <c r="KQ43" s="37"/>
      <c r="KR43" s="37"/>
      <c r="KS43" s="37"/>
      <c r="KT43" s="37"/>
      <c r="KU43" s="37"/>
      <c r="KV43" s="37"/>
      <c r="KW43" s="37"/>
      <c r="KX43" s="37"/>
      <c r="KY43" s="37"/>
      <c r="KZ43" s="37"/>
      <c r="LA43" s="37"/>
      <c r="LB43" s="37"/>
      <c r="LC43" s="37"/>
      <c r="LD43" s="37">
        <v>1</v>
      </c>
      <c r="LE43" s="37"/>
      <c r="LF43" s="37"/>
      <c r="LG43" s="37"/>
      <c r="LH43" s="37"/>
      <c r="LI43" s="37"/>
      <c r="LJ43" s="37"/>
      <c r="LK43" s="37"/>
      <c r="LL43" s="37"/>
      <c r="LM43" s="37"/>
      <c r="LN43" s="37"/>
      <c r="LO43" s="37"/>
      <c r="LP43" s="37"/>
      <c r="LQ43" s="37"/>
      <c r="LR43" s="37"/>
      <c r="LS43" s="37"/>
      <c r="LT43" s="37"/>
      <c r="LU43" s="37"/>
      <c r="LV43" s="37"/>
      <c r="LW43" s="37"/>
      <c r="LX43" s="37">
        <v>1</v>
      </c>
      <c r="LY43" s="37"/>
      <c r="LZ43" s="37"/>
      <c r="MA43" s="37"/>
      <c r="MB43" s="37"/>
      <c r="MC43" s="37"/>
      <c r="MD43" s="37"/>
      <c r="ME43" s="37"/>
      <c r="MF43" s="37"/>
      <c r="MG43" s="37"/>
      <c r="MH43" s="37"/>
      <c r="MI43" s="37"/>
      <c r="MJ43" s="37"/>
      <c r="MK43" s="37"/>
      <c r="ML43" s="37"/>
      <c r="MM43" s="37"/>
      <c r="MN43" s="37">
        <v>1</v>
      </c>
      <c r="MO43" s="37"/>
      <c r="MP43" s="37"/>
      <c r="MQ43" s="37"/>
      <c r="MR43" s="37"/>
      <c r="MS43" s="37"/>
      <c r="MT43" s="37"/>
      <c r="MU43" s="37"/>
      <c r="MV43" s="37"/>
      <c r="MW43" s="37"/>
      <c r="MX43" s="37"/>
      <c r="MY43" s="37">
        <v>1</v>
      </c>
      <c r="MZ43" s="37"/>
      <c r="NA43" s="37"/>
      <c r="NB43" s="37"/>
      <c r="NC43" s="37"/>
      <c r="ND43" s="37"/>
      <c r="NE43" s="37"/>
      <c r="NF43" s="37">
        <v>1</v>
      </c>
      <c r="NG43" s="37"/>
      <c r="NH43" s="37"/>
      <c r="NI43" s="37">
        <v>1</v>
      </c>
      <c r="NJ43" s="37"/>
      <c r="NK43" s="37"/>
      <c r="NL43" s="37"/>
      <c r="NM43" s="37"/>
      <c r="NN43" s="37"/>
      <c r="NO43" s="37">
        <v>1</v>
      </c>
      <c r="NP43" s="37"/>
      <c r="NQ43" s="37"/>
      <c r="NR43" s="37"/>
      <c r="NS43" s="37">
        <v>1</v>
      </c>
      <c r="NT43" s="37"/>
      <c r="NU43" s="37"/>
      <c r="NV43" s="37"/>
      <c r="NW43" s="37"/>
      <c r="NX43" s="37"/>
      <c r="NY43" s="37"/>
      <c r="NZ43" s="37"/>
      <c r="OA43" s="37"/>
      <c r="OB43" s="37">
        <v>1</v>
      </c>
      <c r="OC43" s="37"/>
      <c r="OD43" s="37"/>
      <c r="OE43" s="37">
        <v>1</v>
      </c>
      <c r="OF43" s="37"/>
      <c r="OG43" s="39"/>
    </row>
    <row r="44" spans="8:397">
      <c r="H44" s="4"/>
      <c r="I44" s="4"/>
      <c r="J44" s="4"/>
    </row>
    <row r="45" spans="8:397">
      <c r="H45" s="4"/>
      <c r="I45" s="4"/>
      <c r="J45" s="4"/>
    </row>
    <row r="46" spans="8:397">
      <c r="H46" s="4"/>
      <c r="I46" s="4"/>
      <c r="J46" s="4"/>
    </row>
    <row r="47" spans="8:397" s="21" customFormat="1"/>
    <row r="50" spans="8:11">
      <c r="I50" s="26" t="s">
        <v>2226</v>
      </c>
      <c r="J50" t="s">
        <v>2245</v>
      </c>
      <c r="K50" t="s">
        <v>2247</v>
      </c>
    </row>
    <row r="51" spans="8:11">
      <c r="H51" t="s">
        <v>398</v>
      </c>
      <c r="I51" s="43">
        <f>IF(ISERROR(VLOOKUP(country&amp;I$50&amp;$H51,BillionEURNEWAGE!$G$4:$H$1115,2,FALSE)),0,VLOOKUP(country&amp;I$50&amp;$H51,BillionEURNEWAGE!$G$4:$H$1115,2,FALSE))</f>
        <v>24.955168715371698</v>
      </c>
      <c r="J51" s="43">
        <f>IF(ISERROR(VLOOKUP(country&amp;J$50&amp;$H51,BillionEURNEWAGE!$G$4:$H$1115,2,FALSE)),0,VLOOKUP(country&amp;J$50&amp;$H51,BillionEURNEWAGE!$G$4:$H$1115,2,FALSE))</f>
        <v>19.1586685056653</v>
      </c>
      <c r="K51">
        <f>+J51+I51</f>
        <v>44.113837221037002</v>
      </c>
    </row>
    <row r="52" spans="8:11">
      <c r="H52" t="s">
        <v>399</v>
      </c>
      <c r="I52" s="43">
        <f>IF(ISERROR(VLOOKUP(country&amp;I$50&amp;$H52,BillionEURNEWAGE!$G$4:$H$1115,2,FALSE)),0,VLOOKUP(country&amp;I$50&amp;$H52,BillionEURNEWAGE!$G$4:$H$1115,2,FALSE))</f>
        <v>2.8044032328834501</v>
      </c>
      <c r="J52" s="43">
        <f>IF(ISERROR(VLOOKUP(country&amp;J$50&amp;$H52,BillionEURNEWAGE!$G$4:$H$1115,2,FALSE)),0,VLOOKUP(country&amp;J$50&amp;$H52,BillionEURNEWAGE!$G$4:$H$1115,2,FALSE))</f>
        <v>1.1062172309849401</v>
      </c>
      <c r="K52">
        <f t="shared" ref="K52:K68" si="368">+J52+I52</f>
        <v>3.9106204638683901</v>
      </c>
    </row>
    <row r="53" spans="8:11">
      <c r="H53" t="s">
        <v>400</v>
      </c>
      <c r="I53" s="43">
        <f>IF(ISERROR(VLOOKUP(country&amp;I$50&amp;$H53,BillionEURNEWAGE!$G$4:$H$1115,2,FALSE)),0,VLOOKUP(country&amp;I$50&amp;$H53,BillionEURNEWAGE!$G$4:$H$1115,2,FALSE))</f>
        <v>7.2069341057970702</v>
      </c>
      <c r="J53" s="43">
        <f>IF(ISERROR(VLOOKUP(country&amp;J$50&amp;$H53,BillionEURNEWAGE!$G$4:$H$1115,2,FALSE)),0,VLOOKUP(country&amp;J$50&amp;$H53,BillionEURNEWAGE!$G$4:$H$1115,2,FALSE))</f>
        <v>2.9227461846568699</v>
      </c>
      <c r="K53">
        <f t="shared" si="368"/>
        <v>10.12968029045394</v>
      </c>
    </row>
    <row r="54" spans="8:11">
      <c r="H54" t="s">
        <v>401</v>
      </c>
      <c r="I54" s="43">
        <f>IF(ISERROR(VLOOKUP(country&amp;I$50&amp;$H54,BillionEURNEWAGE!$G$4:$H$1115,2,FALSE)),0,VLOOKUP(country&amp;I$50&amp;$H54,BillionEURNEWAGE!$G$4:$H$1115,2,FALSE))</f>
        <v>3.0963187959926701</v>
      </c>
      <c r="J54" s="43">
        <f>IF(ISERROR(VLOOKUP(country&amp;J$50&amp;$H54,BillionEURNEWAGE!$G$4:$H$1115,2,FALSE)),0,VLOOKUP(country&amp;J$50&amp;$H54,BillionEURNEWAGE!$G$4:$H$1115,2,FALSE))</f>
        <v>1.04768935831723</v>
      </c>
      <c r="K54">
        <f t="shared" si="368"/>
        <v>4.1440081543099003</v>
      </c>
    </row>
    <row r="55" spans="8:11">
      <c r="H55" t="s">
        <v>402</v>
      </c>
      <c r="I55" s="43">
        <f>IF(ISERROR(VLOOKUP(country&amp;I$50&amp;$H55,BillionEURNEWAGE!$G$4:$H$1115,2,FALSE)),0,VLOOKUP(country&amp;I$50&amp;$H55,BillionEURNEWAGE!$G$4:$H$1115,2,FALSE))</f>
        <v>7.2740139953809999E-2</v>
      </c>
      <c r="J55" s="43">
        <f>IF(ISERROR(VLOOKUP(country&amp;J$50&amp;$H55,BillionEURNEWAGE!$G$4:$H$1115,2,FALSE)),0,VLOOKUP(country&amp;J$50&amp;$H55,BillionEURNEWAGE!$G$4:$H$1115,2,FALSE))</f>
        <v>6.0171253310385697E-2</v>
      </c>
      <c r="K55">
        <f t="shared" si="368"/>
        <v>0.13291139326419571</v>
      </c>
    </row>
    <row r="56" spans="8:11">
      <c r="H56" t="s">
        <v>403</v>
      </c>
      <c r="I56" s="43">
        <f>IF(ISERROR(VLOOKUP(country&amp;I$50&amp;$H56,BillionEURNEWAGE!$G$4:$H$1115,2,FALSE)),0,VLOOKUP(country&amp;I$50&amp;$H56,BillionEURNEWAGE!$G$4:$H$1115,2,FALSE))</f>
        <v>5.9808977240659296</v>
      </c>
      <c r="J56" s="43">
        <f>IF(ISERROR(VLOOKUP(country&amp;J$50&amp;$H56,BillionEURNEWAGE!$G$4:$H$1115,2,FALSE)),0,VLOOKUP(country&amp;J$50&amp;$H56,BillionEURNEWAGE!$G$4:$H$1115,2,FALSE))</f>
        <v>14.718879500411299</v>
      </c>
      <c r="K56">
        <f t="shared" si="368"/>
        <v>20.699777224477231</v>
      </c>
    </row>
    <row r="57" spans="8:11">
      <c r="H57" t="s">
        <v>404</v>
      </c>
      <c r="I57" s="43">
        <f>IF(ISERROR(VLOOKUP(country&amp;I$50&amp;$H57,BillionEURNEWAGE!$G$4:$H$1115,2,FALSE)),0,VLOOKUP(country&amp;I$50&amp;$H57,BillionEURNEWAGE!$G$4:$H$1115,2,FALSE))</f>
        <v>20.996796941757498</v>
      </c>
      <c r="J57" s="43">
        <f>IF(ISERROR(VLOOKUP(country&amp;J$50&amp;$H57,BillionEURNEWAGE!$G$4:$H$1115,2,FALSE)),0,VLOOKUP(country&amp;J$50&amp;$H57,BillionEURNEWAGE!$G$4:$H$1115,2,FALSE))</f>
        <v>3.0450766982055399</v>
      </c>
      <c r="K57">
        <f t="shared" si="368"/>
        <v>24.04187363996304</v>
      </c>
    </row>
    <row r="58" spans="8:11">
      <c r="H58" t="s">
        <v>868</v>
      </c>
      <c r="I58" s="43">
        <f>IF(ISERROR(VLOOKUP(country&amp;I$50&amp;$H58,BillionEURNEWAGE!$G$4:$H$1115,2,FALSE)),0,VLOOKUP(country&amp;I$50&amp;$H58,BillionEURNEWAGE!$G$4:$H$1115,2,FALSE))</f>
        <v>0.12360401885208699</v>
      </c>
      <c r="J58" s="43">
        <f>IF(ISERROR(VLOOKUP(country&amp;J$50&amp;$H58,BillionEURNEWAGE!$G$4:$H$1115,2,FALSE)),0,VLOOKUP(country&amp;J$50&amp;$H58,BillionEURNEWAGE!$G$4:$H$1115,2,FALSE))</f>
        <v>4.59311119722665E-2</v>
      </c>
      <c r="K58">
        <f t="shared" si="368"/>
        <v>0.16953513082435351</v>
      </c>
    </row>
    <row r="59" spans="8:11">
      <c r="H59" t="s">
        <v>2185</v>
      </c>
      <c r="I59" s="43">
        <f>IF(ISERROR(VLOOKUP(country&amp;I$50&amp;$H59,BillionEURNEWAGE!$G$4:$H$1115,2,FALSE)),0,VLOOKUP(country&amp;I$50&amp;$H59,BillionEURNEWAGE!$G$4:$H$1115,2,FALSE))</f>
        <v>0</v>
      </c>
      <c r="J59" s="43">
        <f>IF(ISERROR(VLOOKUP(country&amp;J$50&amp;$H59,BillionEURNEWAGE!$G$4:$H$1115,2,FALSE)),0,VLOOKUP(country&amp;J$50&amp;$H59,BillionEURNEWAGE!$G$4:$H$1115,2,FALSE))</f>
        <v>1.2022425800571499E-6</v>
      </c>
      <c r="K59">
        <f t="shared" si="368"/>
        <v>1.2022425800571499E-6</v>
      </c>
    </row>
    <row r="60" spans="8:11">
      <c r="H60" t="s">
        <v>869</v>
      </c>
      <c r="I60" s="43">
        <f>IF(ISERROR(VLOOKUP(country&amp;I$50&amp;$H60,BillionEURNEWAGE!$G$4:$H$1115,2,FALSE)),0,VLOOKUP(country&amp;I$50&amp;$H60,BillionEURNEWAGE!$G$4:$H$1115,2,FALSE))</f>
        <v>7.9569025580656998</v>
      </c>
      <c r="J60" s="43">
        <f>IF(ISERROR(VLOOKUP(country&amp;J$50&amp;$H60,BillionEURNEWAGE!$G$4:$H$1115,2,FALSE)),0,VLOOKUP(country&amp;J$50&amp;$H60,BillionEURNEWAGE!$G$4:$H$1115,2,FALSE))</f>
        <v>16.425563941923599</v>
      </c>
      <c r="K60">
        <f t="shared" si="368"/>
        <v>24.382466499989299</v>
      </c>
    </row>
    <row r="61" spans="8:11">
      <c r="H61" t="s">
        <v>870</v>
      </c>
      <c r="I61" s="43">
        <f>IF(ISERROR(VLOOKUP(country&amp;I$50&amp;$H61,BillionEURNEWAGE!$G$4:$H$1115,2,FALSE)),0,VLOOKUP(country&amp;I$50&amp;$H61,BillionEURNEWAGE!$G$4:$H$1115,2,FALSE))</f>
        <v>2.1807608203327399E-2</v>
      </c>
      <c r="J61" s="43">
        <f>IF(ISERROR(VLOOKUP(country&amp;J$50&amp;$H61,BillionEURNEWAGE!$G$4:$H$1115,2,FALSE)),0,VLOOKUP(country&amp;J$50&amp;$H61,BillionEURNEWAGE!$G$4:$H$1115,2,FALSE))</f>
        <v>5.1408782749000202E-2</v>
      </c>
      <c r="K61">
        <f t="shared" si="368"/>
        <v>7.3216390952327598E-2</v>
      </c>
    </row>
    <row r="62" spans="8:11">
      <c r="H62" t="s">
        <v>871</v>
      </c>
      <c r="I62" s="43">
        <f>IF(ISERROR(VLOOKUP(country&amp;I$50&amp;$H62,BillionEURNEWAGE!$G$4:$H$1115,2,FALSE)),0,VLOOKUP(country&amp;I$50&amp;$H62,BillionEURNEWAGE!$G$4:$H$1115,2,FALSE))</f>
        <v>8.7896249200665793</v>
      </c>
      <c r="J62" s="43">
        <f>IF(ISERROR(VLOOKUP(country&amp;J$50&amp;$H62,BillionEURNEWAGE!$G$4:$H$1115,2,FALSE)),0,VLOOKUP(country&amp;J$50&amp;$H62,BillionEURNEWAGE!$G$4:$H$1115,2,FALSE))</f>
        <v>18.368542278378701</v>
      </c>
      <c r="K62">
        <f t="shared" si="368"/>
        <v>27.15816719844528</v>
      </c>
    </row>
    <row r="63" spans="8:11">
      <c r="H63" t="s">
        <v>872</v>
      </c>
      <c r="I63" s="43">
        <f>IF(ISERROR(VLOOKUP(country&amp;I$50&amp;$H63,BillionEURNEWAGE!$G$4:$H$1115,2,FALSE)),0,VLOOKUP(country&amp;I$50&amp;$H63,BillionEURNEWAGE!$G$4:$H$1115,2,FALSE))</f>
        <v>87.799886299530201</v>
      </c>
      <c r="J63" s="43">
        <f>IF(ISERROR(VLOOKUP(country&amp;J$50&amp;$H63,BillionEURNEWAGE!$G$4:$H$1115,2,FALSE)),0,VLOOKUP(country&amp;J$50&amp;$H63,BillionEURNEWAGE!$G$4:$H$1115,2,FALSE))</f>
        <v>20.6166285606554</v>
      </c>
      <c r="K63">
        <f t="shared" si="368"/>
        <v>108.4165148601856</v>
      </c>
    </row>
    <row r="64" spans="8:11">
      <c r="H64" t="s">
        <v>873</v>
      </c>
      <c r="I64" s="43">
        <f>IF(ISERROR(VLOOKUP(country&amp;I$50&amp;$H64,BillionEURNEWAGE!$G$4:$H$1115,2,FALSE)),0,VLOOKUP(country&amp;I$50&amp;$H64,BillionEURNEWAGE!$G$4:$H$1115,2,FALSE))</f>
        <v>31.049070365105401</v>
      </c>
      <c r="J64" s="43">
        <f>IF(ISERROR(VLOOKUP(country&amp;J$50&amp;$H64,BillionEURNEWAGE!$G$4:$H$1115,2,FALSE)),0,VLOOKUP(country&amp;J$50&amp;$H64,BillionEURNEWAGE!$G$4:$H$1115,2,FALSE))</f>
        <v>26.5615624044088</v>
      </c>
      <c r="K64">
        <f t="shared" si="368"/>
        <v>57.610632769514197</v>
      </c>
    </row>
    <row r="65" spans="8:11">
      <c r="H65" t="s">
        <v>874</v>
      </c>
      <c r="I65" s="43">
        <f>IF(ISERROR(VLOOKUP(country&amp;I$50&amp;$H65,BillionEURNEWAGE!$G$4:$H$1115,2,FALSE)),0,VLOOKUP(country&amp;I$50&amp;$H65,BillionEURNEWAGE!$G$4:$H$1115,2,FALSE))</f>
        <v>3.5444875388057699</v>
      </c>
      <c r="J65" s="43">
        <f>IF(ISERROR(VLOOKUP(country&amp;J$50&amp;$H65,BillionEURNEWAGE!$G$4:$H$1115,2,FALSE)),0,VLOOKUP(country&amp;J$50&amp;$H65,BillionEURNEWAGE!$G$4:$H$1115,2,FALSE))</f>
        <v>5.2099705172729001E-2</v>
      </c>
      <c r="K65">
        <f t="shared" si="368"/>
        <v>3.5965872439784992</v>
      </c>
    </row>
    <row r="66" spans="8:11">
      <c r="H66" t="s">
        <v>875</v>
      </c>
      <c r="I66" s="43">
        <f>IF(ISERROR(VLOOKUP(country&amp;I$50&amp;$H66,BillionEURNEWAGE!$G$4:$H$1115,2,FALSE)),0,VLOOKUP(country&amp;I$50&amp;$H66,BillionEURNEWAGE!$G$4:$H$1115,2,FALSE))</f>
        <v>31.304194545625698</v>
      </c>
      <c r="J66" s="43">
        <f>IF(ISERROR(VLOOKUP(country&amp;J$50&amp;$H66,BillionEURNEWAGE!$G$4:$H$1115,2,FALSE)),0,VLOOKUP(country&amp;J$50&amp;$H66,BillionEURNEWAGE!$G$4:$H$1115,2,FALSE))</f>
        <v>11.937888997400799</v>
      </c>
      <c r="K66">
        <f t="shared" si="368"/>
        <v>43.242083543026496</v>
      </c>
    </row>
    <row r="67" spans="8:11">
      <c r="H67" t="s">
        <v>876</v>
      </c>
      <c r="I67" s="43">
        <f>IF(ISERROR(VLOOKUP(country&amp;I$50&amp;$H67,BillionEURNEWAGE!$G$4:$H$1115,2,FALSE)),0,VLOOKUP(country&amp;I$50&amp;$H67,BillionEURNEWAGE!$G$4:$H$1115,2,FALSE))</f>
        <v>19.2118631322524</v>
      </c>
      <c r="J67" s="43">
        <f>IF(ISERROR(VLOOKUP(country&amp;J$50&amp;$H67,BillionEURNEWAGE!$G$4:$H$1115,2,FALSE)),0,VLOOKUP(country&amp;J$50&amp;$H67,BillionEURNEWAGE!$G$4:$H$1115,2,FALSE))</f>
        <v>4.6784283146888503</v>
      </c>
      <c r="K67">
        <f t="shared" si="368"/>
        <v>23.890291446941252</v>
      </c>
    </row>
    <row r="68" spans="8:11">
      <c r="H68" t="s">
        <v>877</v>
      </c>
      <c r="I68" s="43">
        <f>IF(ISERROR(VLOOKUP(country&amp;I$50&amp;$H68,BillionEURNEWAGE!$G$4:$H$1115,2,FALSE)),0,VLOOKUP(country&amp;I$50&amp;$H68,BillionEURNEWAGE!$G$4:$H$1115,2,FALSE))</f>
        <v>294.54840428370898</v>
      </c>
      <c r="J68" s="43">
        <f>IF(ISERROR(VLOOKUP(country&amp;J$50&amp;$H68,BillionEURNEWAGE!$G$4:$H$1115,2,FALSE)),0,VLOOKUP(country&amp;J$50&amp;$H68,BillionEURNEWAGE!$G$4:$H$1115,2,FALSE))</f>
        <v>22.087580638752701</v>
      </c>
      <c r="K68">
        <f t="shared" si="368"/>
        <v>316.63598492246166</v>
      </c>
    </row>
    <row r="72" spans="8:11">
      <c r="K72">
        <f>+K51+K52+K57</f>
        <v>72.066331324868429</v>
      </c>
    </row>
    <row r="73" spans="8:11">
      <c r="K73">
        <f>+K72/SUM(K51:K68)</f>
        <v>0.10116728360852094</v>
      </c>
    </row>
    <row r="74" spans="8:11">
      <c r="K74">
        <f>+K73-I17</f>
        <v>2.6853012542859517E-2</v>
      </c>
    </row>
    <row r="80" spans="8:11" s="15" customFormat="1">
      <c r="J80" s="16"/>
    </row>
    <row r="81" spans="10:39" s="15" customFormat="1">
      <c r="J81" s="16"/>
      <c r="AC81" t="s">
        <v>386</v>
      </c>
      <c r="AD81" t="s">
        <v>388</v>
      </c>
      <c r="AE81" t="s">
        <v>389</v>
      </c>
      <c r="AF81" t="s">
        <v>390</v>
      </c>
      <c r="AG81" t="s">
        <v>391</v>
      </c>
      <c r="AH81" t="s">
        <v>392</v>
      </c>
      <c r="AI81" t="s">
        <v>393</v>
      </c>
      <c r="AJ81" t="s">
        <v>394</v>
      </c>
      <c r="AK81" t="s">
        <v>395</v>
      </c>
      <c r="AL81" t="s">
        <v>396</v>
      </c>
      <c r="AM81" t="s">
        <v>397</v>
      </c>
    </row>
    <row r="82" spans="10:39">
      <c r="J82" t="s">
        <v>398</v>
      </c>
      <c r="K82">
        <f>+K51</f>
        <v>44.113837221037002</v>
      </c>
      <c r="AC82">
        <f>$K82*SUMPRODUCT($AC26:$OG26,$AC$7:$OG$7)/SUMPRODUCT($AC26:$OG26,$AC$17:$OG$17)</f>
        <v>0.29908230247800721</v>
      </c>
      <c r="AD82">
        <f>$K82*SUMPRODUCT($AC26:$OG26,$AC$8:$OG$8)/SUMPRODUCT($AC26:$OG26,$AC$17:$OG$17)</f>
        <v>0.51927808823877664</v>
      </c>
      <c r="AE82">
        <f>$K82*SUMPRODUCT($AC26:$OG26,$AC$9:$OG$9)/SUMPRODUCT($AC26:$OG26,$AC$17:$OG$17)</f>
        <v>0.84408298478715915</v>
      </c>
      <c r="AF82">
        <f>$K82*SUMPRODUCT($AC26:$OG26,$AC$10:$OG$10)/SUMPRODUCT($AC26:$OG26,$AC$17:$OG$17)</f>
        <v>1.3024251509132341</v>
      </c>
      <c r="AG82">
        <f>$K82*SUMPRODUCT($AC26:$OG26,$AC$11:$OG$11)/SUMPRODUCT($AC26:$OG26,$AC$17:$OG$17)</f>
        <v>1.9503468463506017</v>
      </c>
      <c r="AH82">
        <f>$K82*SUMPRODUCT($AC26:$OG26,$AC$12:$OG$12)/SUMPRODUCT($AC26:$OG26,$AC$17:$OG$17)</f>
        <v>2.6975849012455067</v>
      </c>
      <c r="AI82">
        <f>$K82*SUMPRODUCT($AC26:$OG26,$AC$13:$OG$13)/SUMPRODUCT($AC26:$OG26,$AC$17:$OG$17)</f>
        <v>3.8924489363860975</v>
      </c>
      <c r="AJ82">
        <f>$K82*SUMPRODUCT($AC26:$OG26,$AC$14:$OG$14)/SUMPRODUCT($AC26:$OG26,$AC$17:$OG$17)</f>
        <v>5.8234746873142669</v>
      </c>
      <c r="AK82">
        <f>$K82*SUMPRODUCT($AC26:$OG26,$AC$15:$OG$15)/SUMPRODUCT($AC26:$OG26,$AC$17:$OG$17)</f>
        <v>9.5729182283337355</v>
      </c>
      <c r="AL82">
        <f>$K82*SUMPRODUCT($AC26:$OG26,$AC$16:$OG$16)/SUMPRODUCT($AC26:$OG26,$AC$17:$OG$17)</f>
        <v>17.212195094989514</v>
      </c>
      <c r="AM82">
        <f>$K82*SUMPRODUCT($AC26:$OG26,$AC$17:$OG$17)/SUMPRODUCT($AC26:$OG26,$AC$17:$OG$17)</f>
        <v>44.113837221037002</v>
      </c>
    </row>
    <row r="83" spans="10:39">
      <c r="J83" t="s">
        <v>399</v>
      </c>
      <c r="K83">
        <f t="shared" ref="K83:K99" si="369">+K52</f>
        <v>3.9106204638683901</v>
      </c>
      <c r="AC83">
        <f>$K83*SUMPRODUCT($AC27:$OG27,$AC$7:$OG$7)/SUMPRODUCT($AC27:$OG27,$AC$17:$OG$17)</f>
        <v>0.12156160794548132</v>
      </c>
      <c r="AD83">
        <f>$K83*SUMPRODUCT($AC27:$OG27,$AC$8:$OG$8)/SUMPRODUCT($AC27:$OG27,$AC$17:$OG$17)</f>
        <v>0.18103637349020171</v>
      </c>
      <c r="AE83">
        <f>$K83*SUMPRODUCT($AC27:$OG27,$AC$9:$OG$9)/SUMPRODUCT($AC27:$OG27,$AC$17:$OG$17)</f>
        <v>0.2567821066946534</v>
      </c>
      <c r="AF83">
        <f>$K83*SUMPRODUCT($AC27:$OG27,$AC$10:$OG$10)/SUMPRODUCT($AC27:$OG27,$AC$17:$OG$17)</f>
        <v>0.35661856345996529</v>
      </c>
      <c r="AG83">
        <f>$K83*SUMPRODUCT($AC27:$OG27,$AC$11:$OG$11)/SUMPRODUCT($AC27:$OG27,$AC$17:$OG$17)</f>
        <v>0.49509469881260409</v>
      </c>
      <c r="AH83">
        <f>$K83*SUMPRODUCT($AC27:$OG27,$AC$12:$OG$12)/SUMPRODUCT($AC27:$OG27,$AC$17:$OG$17)</f>
        <v>0.63274802403666242</v>
      </c>
      <c r="AI83">
        <f>$K83*SUMPRODUCT($AC27:$OG27,$AC$13:$OG$13)/SUMPRODUCT($AC27:$OG27,$AC$17:$OG$17)</f>
        <v>0.65985649237478528</v>
      </c>
      <c r="AJ83">
        <f>$K83*SUMPRODUCT($AC27:$OG27,$AC$14:$OG$14)/SUMPRODUCT($AC27:$OG27,$AC$17:$OG$17)</f>
        <v>0.60027492829224616</v>
      </c>
      <c r="AK83">
        <f>$K83*SUMPRODUCT($AC27:$OG27,$AC$15:$OG$15)/SUMPRODUCT($AC27:$OG27,$AC$17:$OG$17)</f>
        <v>0.36985973290682161</v>
      </c>
      <c r="AL83">
        <f>$K83*SUMPRODUCT($AC27:$OG27,$AC$16:$OG$16)/SUMPRODUCT($AC27:$OG27,$AC$17:$OG$17)</f>
        <v>0.23678793585501212</v>
      </c>
      <c r="AM83">
        <f>$K83*SUMPRODUCT($AC27:$OG27,$AC$17:$OG$17)/SUMPRODUCT($AC27:$OG27,$AC$17:$OG$17)</f>
        <v>3.9106204638683901</v>
      </c>
    </row>
    <row r="84" spans="10:39">
      <c r="J84" t="s">
        <v>400</v>
      </c>
      <c r="K84">
        <f t="shared" si="369"/>
        <v>10.12968029045394</v>
      </c>
      <c r="AC84">
        <f t="shared" ref="AC84:AC99" si="370">$K84*SUMPRODUCT($AC28:$OG28,$AC$7:$OG$7)/SUMPRODUCT($AC28:$OG28,$AC$17:$OG$17)</f>
        <v>0.14481318028449913</v>
      </c>
      <c r="AD84">
        <f t="shared" ref="AD84:AD99" si="371">$K84*SUMPRODUCT($AC28:$OG28,$AC$8:$OG$8)/SUMPRODUCT($AC28:$OG28,$AC$17:$OG$17)</f>
        <v>0.20255608205151979</v>
      </c>
      <c r="AE84">
        <f t="shared" ref="AE84:AE99" si="372">$K84*SUMPRODUCT($AC28:$OG28,$AC$9:$OG$9)/SUMPRODUCT($AC28:$OG28,$AC$17:$OG$17)</f>
        <v>0.28555183786714772</v>
      </c>
      <c r="AF84">
        <f t="shared" ref="AF84:AF99" si="373">$K84*SUMPRODUCT($AC28:$OG28,$AC$10:$OG$10)/SUMPRODUCT($AC28:$OG28,$AC$17:$OG$17)</f>
        <v>0.41742897078774138</v>
      </c>
      <c r="AG84">
        <f t="shared" ref="AG84:AG99" si="374">$K84*SUMPRODUCT($AC28:$OG28,$AC$11:$OG$11)/SUMPRODUCT($AC28:$OG28,$AC$17:$OG$17)</f>
        <v>0.5816964571304859</v>
      </c>
      <c r="AH84">
        <f t="shared" ref="AH84:AH99" si="375">$K84*SUMPRODUCT($AC28:$OG28,$AC$12:$OG$12)/SUMPRODUCT($AC28:$OG28,$AC$17:$OG$17)</f>
        <v>0.82569884219070078</v>
      </c>
      <c r="AI84">
        <f t="shared" ref="AI84:AI99" si="376">$K84*SUMPRODUCT($AC28:$OG28,$AC$13:$OG$13)/SUMPRODUCT($AC28:$OG28,$AC$17:$OG$17)</f>
        <v>1.0188231900979021</v>
      </c>
      <c r="AJ84">
        <f t="shared" ref="AJ84:AJ99" si="377">$K84*SUMPRODUCT($AC28:$OG28,$AC$14:$OG$14)/SUMPRODUCT($AC28:$OG28,$AC$17:$OG$17)</f>
        <v>1.2994665905598861</v>
      </c>
      <c r="AK84">
        <f t="shared" ref="AK84:AK99" si="378">$K84*SUMPRODUCT($AC28:$OG28,$AC$15:$OG$15)/SUMPRODUCT($AC28:$OG28,$AC$17:$OG$17)</f>
        <v>1.7303560900613575</v>
      </c>
      <c r="AL84">
        <f t="shared" ref="AL84:AL99" si="379">$K84*SUMPRODUCT($AC28:$OG28,$AC$16:$OG$16)/SUMPRODUCT($AC28:$OG28,$AC$17:$OG$17)</f>
        <v>3.6232890494226839</v>
      </c>
      <c r="AM84">
        <f t="shared" ref="AM84:AM99" si="380">$K84*SUMPRODUCT($AC28:$OG28,$AC$17:$OG$17)/SUMPRODUCT($AC28:$OG28,$AC$17:$OG$17)</f>
        <v>10.12968029045394</v>
      </c>
    </row>
    <row r="85" spans="10:39">
      <c r="J85" t="s">
        <v>401</v>
      </c>
      <c r="K85">
        <f t="shared" si="369"/>
        <v>4.1440081543099003</v>
      </c>
      <c r="AC85">
        <f t="shared" si="370"/>
        <v>4.7800747761489508E-2</v>
      </c>
      <c r="AD85">
        <f t="shared" si="371"/>
        <v>8.0240636479270544E-2</v>
      </c>
      <c r="AE85">
        <f t="shared" si="372"/>
        <v>0.14495405681324244</v>
      </c>
      <c r="AF85">
        <f t="shared" si="373"/>
        <v>0.21089886909363162</v>
      </c>
      <c r="AG85">
        <f t="shared" si="374"/>
        <v>0.29084603979212698</v>
      </c>
      <c r="AH85">
        <f t="shared" si="375"/>
        <v>0.35790724126627971</v>
      </c>
      <c r="AI85">
        <f t="shared" si="376"/>
        <v>0.53605731320840155</v>
      </c>
      <c r="AJ85">
        <f t="shared" si="377"/>
        <v>0.63797116784654906</v>
      </c>
      <c r="AK85">
        <f t="shared" si="378"/>
        <v>0.75731056181827472</v>
      </c>
      <c r="AL85">
        <f t="shared" si="379"/>
        <v>1.0800215202306265</v>
      </c>
      <c r="AM85">
        <f t="shared" si="380"/>
        <v>4.1440081543099003</v>
      </c>
    </row>
    <row r="86" spans="10:39">
      <c r="J86" t="s">
        <v>402</v>
      </c>
      <c r="K86">
        <f t="shared" si="369"/>
        <v>0.13291139326419571</v>
      </c>
      <c r="AC86">
        <f t="shared" si="370"/>
        <v>1.6400774697830221E-3</v>
      </c>
      <c r="AD86">
        <f t="shared" si="371"/>
        <v>3.3839257723690614E-3</v>
      </c>
      <c r="AE86">
        <f t="shared" si="372"/>
        <v>5.5499808542661313E-3</v>
      </c>
      <c r="AF86">
        <f t="shared" si="373"/>
        <v>8.2874235508927172E-3</v>
      </c>
      <c r="AG86">
        <f t="shared" si="374"/>
        <v>1.0435547579770058E-2</v>
      </c>
      <c r="AH86">
        <f t="shared" si="375"/>
        <v>1.1460149190931974E-2</v>
      </c>
      <c r="AI86">
        <f t="shared" si="376"/>
        <v>1.8090717037116413E-2</v>
      </c>
      <c r="AJ86">
        <f t="shared" si="377"/>
        <v>2.1070104635697712E-2</v>
      </c>
      <c r="AK86">
        <f t="shared" si="378"/>
        <v>2.2984102303795013E-2</v>
      </c>
      <c r="AL86">
        <f t="shared" si="379"/>
        <v>3.0009364869573712E-2</v>
      </c>
      <c r="AM86">
        <f t="shared" si="380"/>
        <v>0.13291139326419571</v>
      </c>
    </row>
    <row r="87" spans="10:39">
      <c r="J87" t="s">
        <v>403</v>
      </c>
      <c r="K87">
        <f t="shared" si="369"/>
        <v>20.699777224477231</v>
      </c>
      <c r="AC87">
        <f t="shared" si="370"/>
        <v>0.1298217298681178</v>
      </c>
      <c r="AD87">
        <f t="shared" si="371"/>
        <v>5.4908463128286428E-2</v>
      </c>
      <c r="AE87">
        <f t="shared" si="372"/>
        <v>0.13123756495944403</v>
      </c>
      <c r="AF87">
        <f t="shared" si="373"/>
        <v>0.19239024737554056</v>
      </c>
      <c r="AG87">
        <f t="shared" si="374"/>
        <v>0.5134981560062295</v>
      </c>
      <c r="AH87">
        <f t="shared" si="375"/>
        <v>0.70517074165548754</v>
      </c>
      <c r="AI87">
        <f t="shared" si="376"/>
        <v>0.92219447777285357</v>
      </c>
      <c r="AJ87">
        <f t="shared" si="377"/>
        <v>1.8784946740535795</v>
      </c>
      <c r="AK87">
        <f t="shared" si="378"/>
        <v>4.1446886688654283</v>
      </c>
      <c r="AL87">
        <f t="shared" si="379"/>
        <v>12.027372500792234</v>
      </c>
      <c r="AM87">
        <f t="shared" si="380"/>
        <v>20.699777224477231</v>
      </c>
    </row>
    <row r="88" spans="10:39">
      <c r="J88" t="s">
        <v>404</v>
      </c>
      <c r="K88">
        <f t="shared" si="369"/>
        <v>24.04187363996304</v>
      </c>
      <c r="AC88">
        <f t="shared" si="370"/>
        <v>0.90631367614897596</v>
      </c>
      <c r="AD88">
        <f t="shared" si="371"/>
        <v>1.3650232148286308</v>
      </c>
      <c r="AE88">
        <f t="shared" si="372"/>
        <v>1.6560258543752957</v>
      </c>
      <c r="AF88">
        <f t="shared" si="373"/>
        <v>1.9033063898817013</v>
      </c>
      <c r="AG88">
        <f t="shared" si="374"/>
        <v>2.2973645877121003</v>
      </c>
      <c r="AH88">
        <f t="shared" si="375"/>
        <v>2.6657750797161963</v>
      </c>
      <c r="AI88">
        <f t="shared" si="376"/>
        <v>2.8786506611507954</v>
      </c>
      <c r="AJ88">
        <f t="shared" si="377"/>
        <v>3.0788316661628841</v>
      </c>
      <c r="AK88">
        <f t="shared" si="378"/>
        <v>3.3532205711619114</v>
      </c>
      <c r="AL88">
        <f t="shared" si="379"/>
        <v>3.937361938824544</v>
      </c>
      <c r="AM88">
        <f t="shared" si="380"/>
        <v>24.04187363996304</v>
      </c>
    </row>
    <row r="89" spans="10:39">
      <c r="J89" t="s">
        <v>868</v>
      </c>
      <c r="K89">
        <f t="shared" si="369"/>
        <v>0.16953513082435351</v>
      </c>
      <c r="AC89">
        <f t="shared" si="370"/>
        <v>9.0815891588042329E-3</v>
      </c>
      <c r="AD89">
        <f t="shared" si="371"/>
        <v>1.8009767494244731E-2</v>
      </c>
      <c r="AE89">
        <f t="shared" si="372"/>
        <v>2.1861188540066037E-2</v>
      </c>
      <c r="AF89">
        <f t="shared" si="373"/>
        <v>2.1858499980025051E-2</v>
      </c>
      <c r="AG89">
        <f t="shared" si="374"/>
        <v>1.9946045162828725E-2</v>
      </c>
      <c r="AH89">
        <f t="shared" si="375"/>
        <v>1.9037805386587305E-2</v>
      </c>
      <c r="AI89">
        <f t="shared" si="376"/>
        <v>1.6650840906583763E-2</v>
      </c>
      <c r="AJ89">
        <f t="shared" si="377"/>
        <v>1.6289386754637675E-2</v>
      </c>
      <c r="AK89">
        <f t="shared" si="378"/>
        <v>1.5496672324417515E-2</v>
      </c>
      <c r="AL89">
        <f t="shared" si="379"/>
        <v>1.1303335116158065E-2</v>
      </c>
      <c r="AM89">
        <f t="shared" si="380"/>
        <v>0.16953513082435351</v>
      </c>
    </row>
    <row r="90" spans="10:39">
      <c r="J90" t="s">
        <v>2185</v>
      </c>
      <c r="K90">
        <f t="shared" si="369"/>
        <v>1.2022425800571499E-6</v>
      </c>
      <c r="AC90">
        <f t="shared" si="370"/>
        <v>2.9492616838012566E-9</v>
      </c>
      <c r="AD90">
        <f t="shared" si="371"/>
        <v>1.5225910056127552E-9</v>
      </c>
      <c r="AE90">
        <f t="shared" si="372"/>
        <v>1.916028407923987E-9</v>
      </c>
      <c r="AF90">
        <f t="shared" si="373"/>
        <v>6.5148333727694994E-9</v>
      </c>
      <c r="AG90">
        <f t="shared" si="374"/>
        <v>9.5626150888734752E-9</v>
      </c>
      <c r="AH90">
        <f t="shared" si="375"/>
        <v>2.9742225032302109E-8</v>
      </c>
      <c r="AI90">
        <f t="shared" si="376"/>
        <v>6.7781722741148047E-8</v>
      </c>
      <c r="AJ90">
        <f t="shared" si="377"/>
        <v>1.5140741994026614E-7</v>
      </c>
      <c r="AK90">
        <f t="shared" si="378"/>
        <v>3.3452499555273989E-7</v>
      </c>
      <c r="AL90">
        <f t="shared" si="379"/>
        <v>5.9632088723171526E-7</v>
      </c>
      <c r="AM90">
        <f t="shared" si="380"/>
        <v>1.2022425800571499E-6</v>
      </c>
    </row>
    <row r="91" spans="10:39">
      <c r="J91" t="s">
        <v>869</v>
      </c>
      <c r="K91">
        <f t="shared" si="369"/>
        <v>24.382466499989299</v>
      </c>
      <c r="AC91">
        <f t="shared" si="370"/>
        <v>0.38890173352834861</v>
      </c>
      <c r="AD91">
        <f t="shared" si="371"/>
        <v>0.61176848323458921</v>
      </c>
      <c r="AE91">
        <f t="shared" si="372"/>
        <v>0.83582546747250719</v>
      </c>
      <c r="AF91">
        <f t="shared" si="373"/>
        <v>1.0813298877883655</v>
      </c>
      <c r="AG91">
        <f t="shared" si="374"/>
        <v>1.3761988760021751</v>
      </c>
      <c r="AH91">
        <f t="shared" si="375"/>
        <v>1.7296606960022436</v>
      </c>
      <c r="AI91">
        <f t="shared" si="376"/>
        <v>2.3097600084943339</v>
      </c>
      <c r="AJ91">
        <f t="shared" si="377"/>
        <v>3.1288162361508487</v>
      </c>
      <c r="AK91">
        <f t="shared" si="378"/>
        <v>4.5832121126613643</v>
      </c>
      <c r="AL91">
        <f t="shared" si="379"/>
        <v>8.3369929986544573</v>
      </c>
      <c r="AM91">
        <f t="shared" si="380"/>
        <v>24.382466499989299</v>
      </c>
    </row>
    <row r="92" spans="10:39">
      <c r="J92" t="s">
        <v>870</v>
      </c>
      <c r="K92">
        <f t="shared" si="369"/>
        <v>7.3216390952327598E-2</v>
      </c>
      <c r="AC92">
        <f t="shared" si="370"/>
        <v>9.0346320409904134E-4</v>
      </c>
      <c r="AD92">
        <f t="shared" si="371"/>
        <v>1.864090250043092E-3</v>
      </c>
      <c r="AE92">
        <f t="shared" si="372"/>
        <v>3.0572967299812856E-3</v>
      </c>
      <c r="AF92">
        <f t="shared" si="373"/>
        <v>4.5652613202508971E-3</v>
      </c>
      <c r="AG92">
        <f t="shared" si="374"/>
        <v>5.7485901895807214E-3</v>
      </c>
      <c r="AH92">
        <f t="shared" si="375"/>
        <v>6.3130085610298772E-3</v>
      </c>
      <c r="AI92">
        <f t="shared" si="376"/>
        <v>9.965564115068673E-3</v>
      </c>
      <c r="AJ92">
        <f t="shared" si="377"/>
        <v>1.1606807968277217E-2</v>
      </c>
      <c r="AK92">
        <f t="shared" si="378"/>
        <v>1.2661164544546785E-2</v>
      </c>
      <c r="AL92">
        <f t="shared" si="379"/>
        <v>1.6531144069450068E-2</v>
      </c>
      <c r="AM92">
        <f t="shared" si="380"/>
        <v>7.3216390952327598E-2</v>
      </c>
    </row>
    <row r="93" spans="10:39">
      <c r="J93" t="s">
        <v>871</v>
      </c>
      <c r="K93">
        <f t="shared" si="369"/>
        <v>27.15816719844528</v>
      </c>
      <c r="AC93">
        <f t="shared" si="370"/>
        <v>0.17335320544863772</v>
      </c>
      <c r="AD93">
        <f t="shared" si="371"/>
        <v>0.13972662403205935</v>
      </c>
      <c r="AE93">
        <f t="shared" si="372"/>
        <v>0.28185654868955573</v>
      </c>
      <c r="AF93">
        <f t="shared" si="373"/>
        <v>0.42945590884820728</v>
      </c>
      <c r="AG93">
        <f t="shared" si="374"/>
        <v>0.85408469192508241</v>
      </c>
      <c r="AH93">
        <f t="shared" si="375"/>
        <v>1.2293821354608596</v>
      </c>
      <c r="AI93">
        <f t="shared" si="376"/>
        <v>1.7360267168510712</v>
      </c>
      <c r="AJ93">
        <f t="shared" si="377"/>
        <v>2.9156812890119914</v>
      </c>
      <c r="AK93">
        <f t="shared" si="378"/>
        <v>5.717352413050496</v>
      </c>
      <c r="AL93">
        <f t="shared" si="379"/>
        <v>13.6812476651273</v>
      </c>
      <c r="AM93">
        <f t="shared" si="380"/>
        <v>27.15816719844528</v>
      </c>
    </row>
    <row r="94" spans="10:39">
      <c r="J94" t="s">
        <v>872</v>
      </c>
      <c r="K94">
        <f t="shared" si="369"/>
        <v>108.4165148601856</v>
      </c>
      <c r="AC94">
        <f t="shared" si="370"/>
        <v>5.3321836812167422</v>
      </c>
      <c r="AD94">
        <f t="shared" si="371"/>
        <v>6.4553386442276963</v>
      </c>
      <c r="AE94">
        <f t="shared" si="372"/>
        <v>7.030380285806066</v>
      </c>
      <c r="AF94">
        <f t="shared" si="373"/>
        <v>7.858552176180555</v>
      </c>
      <c r="AG94">
        <f t="shared" si="374"/>
        <v>8.5688579551956483</v>
      </c>
      <c r="AH94">
        <f t="shared" si="375"/>
        <v>9.3810990796741258</v>
      </c>
      <c r="AI94">
        <f t="shared" si="376"/>
        <v>11.125848799556602</v>
      </c>
      <c r="AJ94">
        <f t="shared" si="377"/>
        <v>13.287901625963402</v>
      </c>
      <c r="AK94">
        <f t="shared" si="378"/>
        <v>17.202087254645221</v>
      </c>
      <c r="AL94">
        <f t="shared" si="379"/>
        <v>22.174265357719175</v>
      </c>
      <c r="AM94">
        <f t="shared" si="380"/>
        <v>108.4165148601856</v>
      </c>
    </row>
    <row r="95" spans="10:39">
      <c r="J95" t="s">
        <v>873</v>
      </c>
      <c r="K95">
        <f t="shared" si="369"/>
        <v>57.610632769514197</v>
      </c>
      <c r="AC95">
        <f t="shared" si="370"/>
        <v>0.79659571742679869</v>
      </c>
      <c r="AD95">
        <f t="shared" si="371"/>
        <v>1.1715885121095329</v>
      </c>
      <c r="AE95">
        <f t="shared" si="372"/>
        <v>1.5310010685781901</v>
      </c>
      <c r="AF95">
        <f t="shared" si="373"/>
        <v>1.989659633155378</v>
      </c>
      <c r="AG95">
        <f t="shared" si="374"/>
        <v>2.4969898270912627</v>
      </c>
      <c r="AH95">
        <f t="shared" si="375"/>
        <v>3.2621959388452941</v>
      </c>
      <c r="AI95">
        <f t="shared" si="376"/>
        <v>4.5484443742131209</v>
      </c>
      <c r="AJ95">
        <f t="shared" si="377"/>
        <v>6.7565250800511629</v>
      </c>
      <c r="AK95">
        <f t="shared" si="378"/>
        <v>11.53123603495726</v>
      </c>
      <c r="AL95">
        <f t="shared" si="379"/>
        <v>23.526396583086239</v>
      </c>
      <c r="AM95">
        <f t="shared" si="380"/>
        <v>57.610632769514197</v>
      </c>
    </row>
    <row r="96" spans="10:39">
      <c r="J96" t="s">
        <v>874</v>
      </c>
      <c r="K96">
        <f t="shared" si="369"/>
        <v>3.5965872439784992</v>
      </c>
      <c r="AC96">
        <f t="shared" si="370"/>
        <v>3.0483896378176494E-2</v>
      </c>
      <c r="AD96">
        <f t="shared" si="371"/>
        <v>5.6003800599376354E-2</v>
      </c>
      <c r="AE96">
        <f t="shared" si="372"/>
        <v>8.7636552157229264E-2</v>
      </c>
      <c r="AF96">
        <f t="shared" si="373"/>
        <v>0.13891539113794624</v>
      </c>
      <c r="AG96">
        <f t="shared" si="374"/>
        <v>0.1855307880824181</v>
      </c>
      <c r="AH96">
        <f t="shared" si="375"/>
        <v>0.22574251888439356</v>
      </c>
      <c r="AI96">
        <f t="shared" si="376"/>
        <v>0.35183837440317151</v>
      </c>
      <c r="AJ96">
        <f t="shared" si="377"/>
        <v>0.48375858365442581</v>
      </c>
      <c r="AK96">
        <f t="shared" si="378"/>
        <v>0.65241110234566468</v>
      </c>
      <c r="AL96">
        <f t="shared" si="379"/>
        <v>1.3842662363356986</v>
      </c>
      <c r="AM96">
        <f t="shared" si="380"/>
        <v>3.5965872439784987</v>
      </c>
    </row>
    <row r="97" spans="10:39">
      <c r="J97" t="s">
        <v>875</v>
      </c>
      <c r="K97">
        <f t="shared" si="369"/>
        <v>43.242083543026496</v>
      </c>
      <c r="AC97">
        <f t="shared" si="370"/>
        <v>1.0873438435944258</v>
      </c>
      <c r="AD97">
        <f t="shared" si="371"/>
        <v>1.6387307285748633</v>
      </c>
      <c r="AE97">
        <f t="shared" si="372"/>
        <v>1.9913151883598721</v>
      </c>
      <c r="AF97">
        <f t="shared" si="373"/>
        <v>2.5629082273244377</v>
      </c>
      <c r="AG97">
        <f t="shared" si="374"/>
        <v>2.8268243666267834</v>
      </c>
      <c r="AH97">
        <f t="shared" si="375"/>
        <v>3.6613090224794895</v>
      </c>
      <c r="AI97">
        <f t="shared" si="376"/>
        <v>4.6817825360966818</v>
      </c>
      <c r="AJ97">
        <f t="shared" si="377"/>
        <v>5.3797972365051461</v>
      </c>
      <c r="AK97">
        <f t="shared" si="378"/>
        <v>7.3421823053138526</v>
      </c>
      <c r="AL97">
        <f t="shared" si="379"/>
        <v>12.06989008815073</v>
      </c>
      <c r="AM97">
        <f t="shared" si="380"/>
        <v>43.242083543026496</v>
      </c>
    </row>
    <row r="98" spans="10:39">
      <c r="J98" t="s">
        <v>876</v>
      </c>
      <c r="K98">
        <f t="shared" si="369"/>
        <v>23.890291446941252</v>
      </c>
      <c r="AC98">
        <f t="shared" si="370"/>
        <v>1.2311089837670641</v>
      </c>
      <c r="AD98">
        <f t="shared" si="371"/>
        <v>1.4686925490319738</v>
      </c>
      <c r="AE98">
        <f t="shared" si="372"/>
        <v>1.5757900207013351</v>
      </c>
      <c r="AF98">
        <f t="shared" si="373"/>
        <v>1.7266894885227129</v>
      </c>
      <c r="AG98">
        <f t="shared" si="374"/>
        <v>1.8718827426414311</v>
      </c>
      <c r="AH98">
        <f t="shared" si="375"/>
        <v>2.0676239126237221</v>
      </c>
      <c r="AI98">
        <f t="shared" si="376"/>
        <v>2.4399325184763572</v>
      </c>
      <c r="AJ98">
        <f t="shared" si="377"/>
        <v>2.9218940600266685</v>
      </c>
      <c r="AK98">
        <f t="shared" si="378"/>
        <v>3.7962382014938827</v>
      </c>
      <c r="AL98">
        <f t="shared" si="379"/>
        <v>4.7904389696559653</v>
      </c>
      <c r="AM98">
        <f t="shared" si="380"/>
        <v>23.890291446941252</v>
      </c>
    </row>
    <row r="99" spans="10:39">
      <c r="J99" t="s">
        <v>877</v>
      </c>
      <c r="K99">
        <f t="shared" si="369"/>
        <v>316.63598492246166</v>
      </c>
      <c r="AC99">
        <f t="shared" si="370"/>
        <v>5.5253516194078829</v>
      </c>
      <c r="AD99">
        <f t="shared" si="371"/>
        <v>8.5178110217051266</v>
      </c>
      <c r="AE99">
        <f t="shared" si="372"/>
        <v>11.139188709273533</v>
      </c>
      <c r="AF99">
        <f t="shared" si="373"/>
        <v>14.448839799240355</v>
      </c>
      <c r="AG99">
        <f t="shared" si="374"/>
        <v>17.765073807208793</v>
      </c>
      <c r="AH99">
        <f t="shared" si="375"/>
        <v>22.721473253200301</v>
      </c>
      <c r="AI99">
        <f t="shared" si="376"/>
        <v>28.458247437729145</v>
      </c>
      <c r="AJ99">
        <f t="shared" si="377"/>
        <v>37.597984668774053</v>
      </c>
      <c r="AK99">
        <f t="shared" si="378"/>
        <v>58.023134353873175</v>
      </c>
      <c r="AL99">
        <f t="shared" si="379"/>
        <v>112.43888025204882</v>
      </c>
      <c r="AM99">
        <f t="shared" si="380"/>
        <v>316.63598492246166</v>
      </c>
    </row>
    <row r="102" spans="10:39">
      <c r="K102">
        <f t="shared" ref="K102" si="381">+K47</f>
        <v>0</v>
      </c>
      <c r="AC102">
        <f t="shared" ref="AC102:AM102" si="382">+SUM(AC82:AC101)</f>
        <v>16.226341058036596</v>
      </c>
      <c r="AD102">
        <f t="shared" si="382"/>
        <v>22.485961006771152</v>
      </c>
      <c r="AE102">
        <f t="shared" si="382"/>
        <v>27.822096714575572</v>
      </c>
      <c r="AF102">
        <f t="shared" si="382"/>
        <v>34.654129895075776</v>
      </c>
      <c r="AG102">
        <f t="shared" si="382"/>
        <v>42.110420033072543</v>
      </c>
      <c r="AH102">
        <f t="shared" si="382"/>
        <v>52.200182380162047</v>
      </c>
      <c r="AI102">
        <f t="shared" si="382"/>
        <v>65.604619026651818</v>
      </c>
      <c r="AJ102">
        <f t="shared" si="382"/>
        <v>85.839838945133152</v>
      </c>
      <c r="AK102">
        <f t="shared" si="382"/>
        <v>128.8273499051862</v>
      </c>
      <c r="AL102">
        <f t="shared" si="382"/>
        <v>236.57725063126907</v>
      </c>
      <c r="AM102">
        <f t="shared" si="382"/>
        <v>712.34818959593531</v>
      </c>
    </row>
    <row r="104" spans="10:39">
      <c r="AC104">
        <f>+AC102/$AM$102</f>
        <v>2.2778665398504979E-2</v>
      </c>
      <c r="AD104">
        <f t="shared" ref="AD104:AM104" si="383">+AD102/$AM$102</f>
        <v>3.1565969192012468E-2</v>
      </c>
      <c r="AE104">
        <f t="shared" si="383"/>
        <v>3.9056878533455776E-2</v>
      </c>
      <c r="AF104">
        <f t="shared" si="383"/>
        <v>4.8647740530838736E-2</v>
      </c>
      <c r="AG104">
        <f t="shared" si="383"/>
        <v>5.9114939362671509E-2</v>
      </c>
      <c r="AH104">
        <f t="shared" si="383"/>
        <v>7.3279027226518981E-2</v>
      </c>
      <c r="AI104">
        <f t="shared" si="383"/>
        <v>9.2096280982850082E-2</v>
      </c>
      <c r="AJ104">
        <f t="shared" si="383"/>
        <v>0.12050264210515368</v>
      </c>
      <c r="AK104">
        <f t="shared" si="383"/>
        <v>0.18084884862030859</v>
      </c>
      <c r="AL104">
        <f t="shared" si="383"/>
        <v>0.33210900804768323</v>
      </c>
      <c r="AM104">
        <f t="shared" si="383"/>
        <v>1</v>
      </c>
    </row>
    <row r="105" spans="10:39">
      <c r="AC105">
        <f t="array" ref="AC105:AL105">+TRANSPOSE(J7:J16)</f>
        <v>2.4808535409474343E-2</v>
      </c>
      <c r="AD105">
        <v>3.4458518824470458E-2</v>
      </c>
      <c r="AE105">
        <v>4.2297551115568544E-2</v>
      </c>
      <c r="AF105">
        <v>5.1841197540447859E-2</v>
      </c>
      <c r="AG105">
        <v>6.2750929953185888E-2</v>
      </c>
      <c r="AH105">
        <v>7.6812521781610008E-2</v>
      </c>
      <c r="AI105">
        <v>9.4539317049277233E-2</v>
      </c>
      <c r="AJ105">
        <v>0.12126152428499092</v>
      </c>
      <c r="AK105">
        <v>0.17731611179792739</v>
      </c>
      <c r="AL105">
        <v>0.31391379224305171</v>
      </c>
    </row>
    <row r="107" spans="10:39">
      <c r="J107" t="s">
        <v>2252</v>
      </c>
    </row>
    <row r="108" spans="10:39">
      <c r="J108" t="s">
        <v>2091</v>
      </c>
    </row>
    <row r="109" spans="10:39">
      <c r="J109" t="s">
        <v>2251</v>
      </c>
    </row>
    <row r="110" spans="10:39">
      <c r="J110" t="s">
        <v>2253</v>
      </c>
    </row>
  </sheetData>
  <conditionalFormatting sqref="I26:I4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C98"/>
  <sheetViews>
    <sheetView zoomScale="70" zoomScaleNormal="70" workbookViewId="0">
      <pane ySplit="1" topLeftCell="A34" activePane="bottomLeft" state="frozen"/>
      <selection pane="bottomLeft" activeCell="C54" sqref="C54:M71"/>
    </sheetView>
  </sheetViews>
  <sheetFormatPr baseColWidth="10" defaultColWidth="9.140625" defaultRowHeight="15"/>
  <sheetData>
    <row r="1" spans="1:13">
      <c r="A1" s="43" t="str">
        <f>+country</f>
        <v>eus</v>
      </c>
    </row>
    <row r="2" spans="1:13">
      <c r="B2" t="s">
        <v>2092</v>
      </c>
    </row>
    <row r="4" spans="1:13">
      <c r="B4" s="16"/>
      <c r="C4" t="s">
        <v>386</v>
      </c>
      <c r="D4" t="s">
        <v>388</v>
      </c>
      <c r="E4" t="s">
        <v>389</v>
      </c>
      <c r="F4" t="s">
        <v>390</v>
      </c>
      <c r="G4" t="s">
        <v>391</v>
      </c>
      <c r="H4" t="s">
        <v>392</v>
      </c>
      <c r="I4" t="s">
        <v>393</v>
      </c>
      <c r="J4" t="s">
        <v>394</v>
      </c>
      <c r="K4" t="s">
        <v>395</v>
      </c>
      <c r="L4" t="s">
        <v>396</v>
      </c>
      <c r="M4" t="s">
        <v>397</v>
      </c>
    </row>
    <row r="5" spans="1:13">
      <c r="B5" t="s">
        <v>398</v>
      </c>
      <c r="C5" s="23">
        <f>+main!AC82</f>
        <v>0.29908230247800721</v>
      </c>
      <c r="D5" s="23">
        <f>+main!AD82</f>
        <v>0.51927808823877664</v>
      </c>
      <c r="E5" s="23">
        <f>+main!AE82</f>
        <v>0.84408298478715915</v>
      </c>
      <c r="F5" s="23">
        <f>+main!AF82</f>
        <v>1.3024251509132341</v>
      </c>
      <c r="G5" s="23">
        <f>+main!AG82</f>
        <v>1.9503468463506017</v>
      </c>
      <c r="H5" s="23">
        <f>+main!AH82</f>
        <v>2.6975849012455067</v>
      </c>
      <c r="I5" s="23">
        <f>+main!AI82</f>
        <v>3.8924489363860975</v>
      </c>
      <c r="J5" s="23">
        <f>+main!AJ82</f>
        <v>5.8234746873142669</v>
      </c>
      <c r="K5" s="23">
        <f>+main!AK82</f>
        <v>9.5729182283337355</v>
      </c>
      <c r="L5" s="23">
        <f>+main!AL82</f>
        <v>17.212195094989514</v>
      </c>
      <c r="M5" s="22">
        <f>+SUM(C5:L5)</f>
        <v>44.113837221036903</v>
      </c>
    </row>
    <row r="6" spans="1:13">
      <c r="B6" t="s">
        <v>399</v>
      </c>
      <c r="C6" s="23">
        <f>+main!AC83</f>
        <v>0.12156160794548132</v>
      </c>
      <c r="D6" s="23">
        <f>+main!AD83</f>
        <v>0.18103637349020171</v>
      </c>
      <c r="E6" s="23">
        <f>+main!AE83</f>
        <v>0.2567821066946534</v>
      </c>
      <c r="F6" s="23">
        <f>+main!AF83</f>
        <v>0.35661856345996529</v>
      </c>
      <c r="G6" s="23">
        <f>+main!AG83</f>
        <v>0.49509469881260409</v>
      </c>
      <c r="H6" s="23">
        <f>+main!AH83</f>
        <v>0.63274802403666242</v>
      </c>
      <c r="I6" s="23">
        <f>+main!AI83</f>
        <v>0.65985649237478528</v>
      </c>
      <c r="J6" s="23">
        <f>+main!AJ83</f>
        <v>0.60027492829224616</v>
      </c>
      <c r="K6" s="23">
        <f>+main!AK83</f>
        <v>0.36985973290682161</v>
      </c>
      <c r="L6" s="23">
        <f>+main!AL83</f>
        <v>0.23678793585501212</v>
      </c>
      <c r="M6" s="22">
        <f t="shared" ref="M6:M17" si="0">+SUM(C6:L6)</f>
        <v>3.9106204638684336</v>
      </c>
    </row>
    <row r="7" spans="1:13">
      <c r="B7" t="s">
        <v>400</v>
      </c>
      <c r="C7" s="23">
        <f>+main!AC84</f>
        <v>0.14481318028449913</v>
      </c>
      <c r="D7" s="23">
        <f>+main!AD84</f>
        <v>0.20255608205151979</v>
      </c>
      <c r="E7" s="23">
        <f>+main!AE84</f>
        <v>0.28555183786714772</v>
      </c>
      <c r="F7" s="23">
        <f>+main!AF84</f>
        <v>0.41742897078774138</v>
      </c>
      <c r="G7" s="23">
        <f>+main!AG84</f>
        <v>0.5816964571304859</v>
      </c>
      <c r="H7" s="23">
        <f>+main!AH84</f>
        <v>0.82569884219070078</v>
      </c>
      <c r="I7" s="23">
        <f>+main!AI84</f>
        <v>1.0188231900979021</v>
      </c>
      <c r="J7" s="23">
        <f>+main!AJ84</f>
        <v>1.2994665905598861</v>
      </c>
      <c r="K7" s="23">
        <f>+main!AK84</f>
        <v>1.7303560900613575</v>
      </c>
      <c r="L7" s="23">
        <f>+main!AL84</f>
        <v>3.6232890494226839</v>
      </c>
      <c r="M7" s="22">
        <f t="shared" si="0"/>
        <v>10.129680290453924</v>
      </c>
    </row>
    <row r="8" spans="1:13">
      <c r="B8" t="s">
        <v>401</v>
      </c>
      <c r="C8" s="23">
        <f>+main!AC85</f>
        <v>4.7800747761489508E-2</v>
      </c>
      <c r="D8" s="23">
        <f>+main!AD85</f>
        <v>8.0240636479270544E-2</v>
      </c>
      <c r="E8" s="23">
        <f>+main!AE85</f>
        <v>0.14495405681324244</v>
      </c>
      <c r="F8" s="23">
        <f>+main!AF85</f>
        <v>0.21089886909363162</v>
      </c>
      <c r="G8" s="23">
        <f>+main!AG85</f>
        <v>0.29084603979212698</v>
      </c>
      <c r="H8" s="23">
        <f>+main!AH85</f>
        <v>0.35790724126627971</v>
      </c>
      <c r="I8" s="23">
        <f>+main!AI85</f>
        <v>0.53605731320840155</v>
      </c>
      <c r="J8" s="23">
        <f>+main!AJ85</f>
        <v>0.63797116784654906</v>
      </c>
      <c r="K8" s="23">
        <f>+main!AK85</f>
        <v>0.75731056181827472</v>
      </c>
      <c r="L8" s="23">
        <f>+main!AL85</f>
        <v>1.0800215202306265</v>
      </c>
      <c r="M8" s="22">
        <f t="shared" si="0"/>
        <v>4.1440081543098923</v>
      </c>
    </row>
    <row r="9" spans="1:13">
      <c r="B9" t="s">
        <v>402</v>
      </c>
      <c r="C9" s="23">
        <f>+main!AC86</f>
        <v>1.6400774697830221E-3</v>
      </c>
      <c r="D9" s="23">
        <f>+main!AD86</f>
        <v>3.3839257723690614E-3</v>
      </c>
      <c r="E9" s="23">
        <f>+main!AE86</f>
        <v>5.5499808542661313E-3</v>
      </c>
      <c r="F9" s="23">
        <f>+main!AF86</f>
        <v>8.2874235508927172E-3</v>
      </c>
      <c r="G9" s="23">
        <f>+main!AG86</f>
        <v>1.0435547579770058E-2</v>
      </c>
      <c r="H9" s="23">
        <f>+main!AH86</f>
        <v>1.1460149190931974E-2</v>
      </c>
      <c r="I9" s="23">
        <f>+main!AI86</f>
        <v>1.8090717037116413E-2</v>
      </c>
      <c r="J9" s="23">
        <f>+main!AJ86</f>
        <v>2.1070104635697712E-2</v>
      </c>
      <c r="K9" s="23">
        <f>+main!AK86</f>
        <v>2.2984102303795013E-2</v>
      </c>
      <c r="L9" s="23">
        <f>+main!AL86</f>
        <v>3.0009364869573712E-2</v>
      </c>
      <c r="M9" s="22">
        <f t="shared" si="0"/>
        <v>0.13291139326419579</v>
      </c>
    </row>
    <row r="10" spans="1:13">
      <c r="B10" t="s">
        <v>403</v>
      </c>
      <c r="C10" s="23">
        <f>+main!AC87</f>
        <v>0.1298217298681178</v>
      </c>
      <c r="D10" s="23">
        <f>+main!AD87</f>
        <v>5.4908463128286428E-2</v>
      </c>
      <c r="E10" s="23">
        <f>+main!AE87</f>
        <v>0.13123756495944403</v>
      </c>
      <c r="F10" s="23">
        <f>+main!AF87</f>
        <v>0.19239024737554056</v>
      </c>
      <c r="G10" s="23">
        <f>+main!AG87</f>
        <v>0.5134981560062295</v>
      </c>
      <c r="H10" s="23">
        <f>+main!AH87</f>
        <v>0.70517074165548754</v>
      </c>
      <c r="I10" s="23">
        <f>+main!AI87</f>
        <v>0.92219447777285357</v>
      </c>
      <c r="J10" s="23">
        <f>+main!AJ87</f>
        <v>1.8784946740535795</v>
      </c>
      <c r="K10" s="23">
        <f>+main!AK87</f>
        <v>4.1446886688654283</v>
      </c>
      <c r="L10" s="23">
        <f>+main!AL87</f>
        <v>12.027372500792234</v>
      </c>
      <c r="M10" s="22">
        <f t="shared" si="0"/>
        <v>20.699777224477202</v>
      </c>
    </row>
    <row r="11" spans="1:13">
      <c r="B11" t="s">
        <v>404</v>
      </c>
      <c r="C11" s="23">
        <f>+main!AC88</f>
        <v>0.90631367614897596</v>
      </c>
      <c r="D11" s="23">
        <f>+main!AD88</f>
        <v>1.3650232148286308</v>
      </c>
      <c r="E11" s="23">
        <f>+main!AE88</f>
        <v>1.6560258543752957</v>
      </c>
      <c r="F11" s="23">
        <f>+main!AF88</f>
        <v>1.9033063898817013</v>
      </c>
      <c r="G11" s="23">
        <f>+main!AG88</f>
        <v>2.2973645877121003</v>
      </c>
      <c r="H11" s="23">
        <f>+main!AH88</f>
        <v>2.6657750797161963</v>
      </c>
      <c r="I11" s="23">
        <f>+main!AI88</f>
        <v>2.8786506611507954</v>
      </c>
      <c r="J11" s="23">
        <f>+main!AJ88</f>
        <v>3.0788316661628841</v>
      </c>
      <c r="K11" s="23">
        <f>+main!AK88</f>
        <v>3.3532205711619114</v>
      </c>
      <c r="L11" s="23">
        <f>+main!AL88</f>
        <v>3.937361938824544</v>
      </c>
      <c r="M11" s="22">
        <f t="shared" si="0"/>
        <v>24.041873639963036</v>
      </c>
    </row>
    <row r="12" spans="1:13">
      <c r="B12" t="s">
        <v>868</v>
      </c>
      <c r="C12" s="23">
        <f>+main!AC89</f>
        <v>9.0815891588042329E-3</v>
      </c>
      <c r="D12" s="23">
        <f>+main!AD89</f>
        <v>1.8009767494244731E-2</v>
      </c>
      <c r="E12" s="23">
        <f>+main!AE89</f>
        <v>2.1861188540066037E-2</v>
      </c>
      <c r="F12" s="23">
        <f>+main!AF89</f>
        <v>2.1858499980025051E-2</v>
      </c>
      <c r="G12" s="23">
        <f>+main!AG89</f>
        <v>1.9946045162828725E-2</v>
      </c>
      <c r="H12" s="23">
        <f>+main!AH89</f>
        <v>1.9037805386587305E-2</v>
      </c>
      <c r="I12" s="23">
        <f>+main!AI89</f>
        <v>1.6650840906583763E-2</v>
      </c>
      <c r="J12" s="23">
        <f>+main!AJ89</f>
        <v>1.6289386754637675E-2</v>
      </c>
      <c r="K12" s="23">
        <f>+main!AK89</f>
        <v>1.5496672324417515E-2</v>
      </c>
      <c r="L12" s="23">
        <f>+main!AL89</f>
        <v>1.1303335116158065E-2</v>
      </c>
      <c r="M12" s="22">
        <f t="shared" si="0"/>
        <v>0.16953513082435306</v>
      </c>
    </row>
    <row r="13" spans="1:13">
      <c r="B13" t="s">
        <v>2185</v>
      </c>
      <c r="C13" s="23">
        <f>+main!AC90</f>
        <v>2.9492616838012566E-9</v>
      </c>
      <c r="D13" s="23">
        <f>+main!AD90</f>
        <v>1.5225910056127552E-9</v>
      </c>
      <c r="E13" s="23">
        <f>+main!AE90</f>
        <v>1.916028407923987E-9</v>
      </c>
      <c r="F13" s="23">
        <f>+main!AF90</f>
        <v>6.5148333727694994E-9</v>
      </c>
      <c r="G13" s="23">
        <f>+main!AG90</f>
        <v>9.5626150888734752E-9</v>
      </c>
      <c r="H13" s="23">
        <f>+main!AH90</f>
        <v>2.9742225032302109E-8</v>
      </c>
      <c r="I13" s="23">
        <f>+main!AI90</f>
        <v>6.7781722741148047E-8</v>
      </c>
      <c r="J13" s="23">
        <f>+main!AJ90</f>
        <v>1.5140741994026614E-7</v>
      </c>
      <c r="K13" s="23">
        <f>+main!AK90</f>
        <v>3.3452499555273989E-7</v>
      </c>
      <c r="L13" s="23">
        <f>+main!AL90</f>
        <v>5.9632088723171526E-7</v>
      </c>
      <c r="M13" s="22">
        <f t="shared" si="0"/>
        <v>1.2022425800571523E-6</v>
      </c>
    </row>
    <row r="14" spans="1:13">
      <c r="B14" t="s">
        <v>869</v>
      </c>
      <c r="C14" s="23">
        <f>+main!AC91</f>
        <v>0.38890173352834861</v>
      </c>
      <c r="D14" s="23">
        <f>+main!AD91</f>
        <v>0.61176848323458921</v>
      </c>
      <c r="E14" s="23">
        <f>+main!AE91</f>
        <v>0.83582546747250719</v>
      </c>
      <c r="F14" s="23">
        <f>+main!AF91</f>
        <v>1.0813298877883655</v>
      </c>
      <c r="G14" s="23">
        <f>+main!AG91</f>
        <v>1.3761988760021751</v>
      </c>
      <c r="H14" s="23">
        <f>+main!AH91</f>
        <v>1.7296606960022436</v>
      </c>
      <c r="I14" s="23">
        <f>+main!AI91</f>
        <v>2.3097600084943339</v>
      </c>
      <c r="J14" s="23">
        <f>+main!AJ91</f>
        <v>3.1288162361508487</v>
      </c>
      <c r="K14" s="23">
        <f>+main!AK91</f>
        <v>4.5832121126613643</v>
      </c>
      <c r="L14" s="23">
        <f>+main!AL91</f>
        <v>8.3369929986544573</v>
      </c>
      <c r="M14" s="22">
        <f t="shared" si="0"/>
        <v>24.382466499989235</v>
      </c>
    </row>
    <row r="15" spans="1:13">
      <c r="B15" t="s">
        <v>870</v>
      </c>
      <c r="C15" s="23">
        <f>+main!AC92</f>
        <v>9.0346320409904134E-4</v>
      </c>
      <c r="D15" s="23">
        <f>+main!AD92</f>
        <v>1.864090250043092E-3</v>
      </c>
      <c r="E15" s="23">
        <f>+main!AE92</f>
        <v>3.0572967299812856E-3</v>
      </c>
      <c r="F15" s="23">
        <f>+main!AF92</f>
        <v>4.5652613202508971E-3</v>
      </c>
      <c r="G15" s="23">
        <f>+main!AG92</f>
        <v>5.7485901895807214E-3</v>
      </c>
      <c r="H15" s="23">
        <f>+main!AH92</f>
        <v>6.3130085610298772E-3</v>
      </c>
      <c r="I15" s="23">
        <f>+main!AI92</f>
        <v>9.965564115068673E-3</v>
      </c>
      <c r="J15" s="23">
        <f>+main!AJ92</f>
        <v>1.1606807968277217E-2</v>
      </c>
      <c r="K15" s="23">
        <f>+main!AK92</f>
        <v>1.2661164544546785E-2</v>
      </c>
      <c r="L15" s="23">
        <f>+main!AL92</f>
        <v>1.6531144069450068E-2</v>
      </c>
      <c r="M15" s="22">
        <f t="shared" si="0"/>
        <v>7.3216390952327653E-2</v>
      </c>
    </row>
    <row r="16" spans="1:13">
      <c r="B16" t="s">
        <v>871</v>
      </c>
      <c r="C16" s="23">
        <f>+main!AC93</f>
        <v>0.17335320544863772</v>
      </c>
      <c r="D16" s="23">
        <f>+main!AD93</f>
        <v>0.13972662403205935</v>
      </c>
      <c r="E16" s="23">
        <f>+main!AE93</f>
        <v>0.28185654868955573</v>
      </c>
      <c r="F16" s="23">
        <f>+main!AF93</f>
        <v>0.42945590884820728</v>
      </c>
      <c r="G16" s="23">
        <f>+main!AG93</f>
        <v>0.85408469192508241</v>
      </c>
      <c r="H16" s="23">
        <f>+main!AH93</f>
        <v>1.2293821354608596</v>
      </c>
      <c r="I16" s="23">
        <f>+main!AI93</f>
        <v>1.7360267168510712</v>
      </c>
      <c r="J16" s="23">
        <f>+main!AJ93</f>
        <v>2.9156812890119914</v>
      </c>
      <c r="K16" s="23">
        <f>+main!AK93</f>
        <v>5.717352413050496</v>
      </c>
      <c r="L16" s="23">
        <f>+main!AL93</f>
        <v>13.6812476651273</v>
      </c>
      <c r="M16" s="22">
        <f t="shared" si="0"/>
        <v>27.158167198445263</v>
      </c>
    </row>
    <row r="17" spans="2:29">
      <c r="B17" t="s">
        <v>872</v>
      </c>
      <c r="C17" s="23">
        <f>+main!AC94</f>
        <v>5.3321836812167422</v>
      </c>
      <c r="D17" s="23">
        <f>+main!AD94</f>
        <v>6.4553386442276963</v>
      </c>
      <c r="E17" s="23">
        <f>+main!AE94</f>
        <v>7.030380285806066</v>
      </c>
      <c r="F17" s="23">
        <f>+main!AF94</f>
        <v>7.858552176180555</v>
      </c>
      <c r="G17" s="23">
        <f>+main!AG94</f>
        <v>8.5688579551956483</v>
      </c>
      <c r="H17" s="23">
        <f>+main!AH94</f>
        <v>9.3810990796741258</v>
      </c>
      <c r="I17" s="23">
        <f>+main!AI94</f>
        <v>11.125848799556602</v>
      </c>
      <c r="J17" s="23">
        <f>+main!AJ94</f>
        <v>13.287901625963402</v>
      </c>
      <c r="K17" s="23">
        <f>+main!AK94</f>
        <v>17.202087254645221</v>
      </c>
      <c r="L17" s="23">
        <f>+main!AL94</f>
        <v>22.174265357719175</v>
      </c>
      <c r="M17" s="22">
        <f t="shared" si="0"/>
        <v>108.41651486018525</v>
      </c>
    </row>
    <row r="18" spans="2:29">
      <c r="B18" t="s">
        <v>873</v>
      </c>
      <c r="C18" s="23">
        <f>+main!AC95</f>
        <v>0.79659571742679869</v>
      </c>
      <c r="D18" s="23">
        <f>+main!AD95</f>
        <v>1.1715885121095329</v>
      </c>
      <c r="E18" s="23">
        <f>+main!AE95</f>
        <v>1.5310010685781901</v>
      </c>
      <c r="F18" s="23">
        <f>+main!AF95</f>
        <v>1.989659633155378</v>
      </c>
      <c r="G18" s="23">
        <f>+main!AG95</f>
        <v>2.4969898270912627</v>
      </c>
      <c r="H18" s="23">
        <f>+main!AH95</f>
        <v>3.2621959388452941</v>
      </c>
      <c r="I18" s="23">
        <f>+main!AI95</f>
        <v>4.5484443742131209</v>
      </c>
      <c r="J18" s="23">
        <f>+main!AJ95</f>
        <v>6.7565250800511629</v>
      </c>
      <c r="K18" s="23">
        <f>+main!AK95</f>
        <v>11.53123603495726</v>
      </c>
      <c r="L18" s="23">
        <f>+main!AL95</f>
        <v>23.526396583086239</v>
      </c>
      <c r="M18" s="22">
        <f t="shared" ref="M18:M22" si="1">+SUM(C18:L18)</f>
        <v>57.61063276951424</v>
      </c>
    </row>
    <row r="19" spans="2:29">
      <c r="B19" t="s">
        <v>874</v>
      </c>
      <c r="C19" s="23">
        <f>+main!AC96</f>
        <v>3.0483896378176494E-2</v>
      </c>
      <c r="D19" s="23">
        <f>+main!AD96</f>
        <v>5.6003800599376354E-2</v>
      </c>
      <c r="E19" s="23">
        <f>+main!AE96</f>
        <v>8.7636552157229264E-2</v>
      </c>
      <c r="F19" s="23">
        <f>+main!AF96</f>
        <v>0.13891539113794624</v>
      </c>
      <c r="G19" s="23">
        <f>+main!AG96</f>
        <v>0.1855307880824181</v>
      </c>
      <c r="H19" s="23">
        <f>+main!AH96</f>
        <v>0.22574251888439356</v>
      </c>
      <c r="I19" s="23">
        <f>+main!AI96</f>
        <v>0.35183837440317151</v>
      </c>
      <c r="J19" s="23">
        <f>+main!AJ96</f>
        <v>0.48375858365442581</v>
      </c>
      <c r="K19" s="23">
        <f>+main!AK96</f>
        <v>0.65241110234566468</v>
      </c>
      <c r="L19" s="23">
        <f>+main!AL96</f>
        <v>1.3842662363356986</v>
      </c>
      <c r="M19" s="22">
        <f t="shared" si="1"/>
        <v>3.5965872439785009</v>
      </c>
    </row>
    <row r="20" spans="2:29">
      <c r="B20" t="s">
        <v>875</v>
      </c>
      <c r="C20" s="23">
        <f>+main!AC97</f>
        <v>1.0873438435944258</v>
      </c>
      <c r="D20" s="23">
        <f>+main!AD97</f>
        <v>1.6387307285748633</v>
      </c>
      <c r="E20" s="23">
        <f>+main!AE97</f>
        <v>1.9913151883598721</v>
      </c>
      <c r="F20" s="23">
        <f>+main!AF97</f>
        <v>2.5629082273244377</v>
      </c>
      <c r="G20" s="23">
        <f>+main!AG97</f>
        <v>2.8268243666267834</v>
      </c>
      <c r="H20" s="23">
        <f>+main!AH97</f>
        <v>3.6613090224794895</v>
      </c>
      <c r="I20" s="23">
        <f>+main!AI97</f>
        <v>4.6817825360966818</v>
      </c>
      <c r="J20" s="23">
        <f>+main!AJ97</f>
        <v>5.3797972365051461</v>
      </c>
      <c r="K20" s="23">
        <f>+main!AK97</f>
        <v>7.3421823053138526</v>
      </c>
      <c r="L20" s="23">
        <f>+main!AL97</f>
        <v>12.06989008815073</v>
      </c>
      <c r="M20" s="22">
        <f t="shared" si="1"/>
        <v>43.242083543026283</v>
      </c>
    </row>
    <row r="21" spans="2:29">
      <c r="B21" t="s">
        <v>876</v>
      </c>
      <c r="C21" s="23">
        <f>+main!AC98</f>
        <v>1.2311089837670641</v>
      </c>
      <c r="D21" s="23">
        <f>+main!AD98</f>
        <v>1.4686925490319738</v>
      </c>
      <c r="E21" s="23">
        <f>+main!AE98</f>
        <v>1.5757900207013351</v>
      </c>
      <c r="F21" s="23">
        <f>+main!AF98</f>
        <v>1.7266894885227129</v>
      </c>
      <c r="G21" s="23">
        <f>+main!AG98</f>
        <v>1.8718827426414311</v>
      </c>
      <c r="H21" s="23">
        <f>+main!AH98</f>
        <v>2.0676239126237221</v>
      </c>
      <c r="I21" s="23">
        <f>+main!AI98</f>
        <v>2.4399325184763572</v>
      </c>
      <c r="J21" s="23">
        <f>+main!AJ98</f>
        <v>2.9218940600266685</v>
      </c>
      <c r="K21" s="23">
        <f>+main!AK98</f>
        <v>3.7962382014938827</v>
      </c>
      <c r="L21" s="23">
        <f>+main!AL98</f>
        <v>4.7904389696559653</v>
      </c>
      <c r="M21" s="22">
        <f t="shared" si="1"/>
        <v>23.890291446941113</v>
      </c>
    </row>
    <row r="22" spans="2:29">
      <c r="B22" t="s">
        <v>877</v>
      </c>
      <c r="C22" s="23">
        <f>+main!AC99</f>
        <v>5.5253516194078829</v>
      </c>
      <c r="D22" s="23">
        <f>+main!AD99</f>
        <v>8.5178110217051266</v>
      </c>
      <c r="E22" s="23">
        <f>+main!AE99</f>
        <v>11.139188709273533</v>
      </c>
      <c r="F22" s="23">
        <f>+main!AF99</f>
        <v>14.448839799240355</v>
      </c>
      <c r="G22" s="23">
        <f>+main!AG99</f>
        <v>17.765073807208793</v>
      </c>
      <c r="H22" s="23">
        <f>+main!AH99</f>
        <v>22.721473253200301</v>
      </c>
      <c r="I22" s="23">
        <f>+main!AI99</f>
        <v>28.458247437729145</v>
      </c>
      <c r="J22" s="23">
        <f>+main!AJ99</f>
        <v>37.597984668774053</v>
      </c>
      <c r="K22" s="23">
        <f>+main!AK99</f>
        <v>58.023134353873175</v>
      </c>
      <c r="L22" s="23">
        <f>+main!AL99</f>
        <v>112.43888025204882</v>
      </c>
      <c r="M22" s="22">
        <f t="shared" si="1"/>
        <v>316.6359849224612</v>
      </c>
    </row>
    <row r="23" spans="2:29">
      <c r="B23" s="22" t="s">
        <v>397</v>
      </c>
      <c r="C23" s="22">
        <f>+SUM(C5:C22)</f>
        <v>16.226341058036596</v>
      </c>
      <c r="D23" s="22">
        <f t="shared" ref="D23:L23" si="2">+SUM(D5:D22)</f>
        <v>22.485961006771152</v>
      </c>
      <c r="E23" s="22">
        <f t="shared" si="2"/>
        <v>27.822096714575572</v>
      </c>
      <c r="F23" s="22">
        <f t="shared" si="2"/>
        <v>34.654129895075776</v>
      </c>
      <c r="G23" s="22">
        <f t="shared" si="2"/>
        <v>42.110420033072543</v>
      </c>
      <c r="H23" s="22">
        <f t="shared" si="2"/>
        <v>52.200182380162047</v>
      </c>
      <c r="I23" s="22">
        <f t="shared" si="2"/>
        <v>65.604619026651818</v>
      </c>
      <c r="J23" s="22">
        <f t="shared" si="2"/>
        <v>85.839838945133152</v>
      </c>
      <c r="K23" s="22">
        <f t="shared" si="2"/>
        <v>128.8273499051862</v>
      </c>
      <c r="L23" s="22">
        <f t="shared" si="2"/>
        <v>236.57725063126907</v>
      </c>
    </row>
    <row r="26" spans="2:29">
      <c r="B26" t="s">
        <v>2096</v>
      </c>
    </row>
    <row r="28" spans="2:29">
      <c r="B28" s="16"/>
      <c r="C28" t="s">
        <v>386</v>
      </c>
      <c r="D28" t="s">
        <v>388</v>
      </c>
      <c r="E28" t="s">
        <v>389</v>
      </c>
      <c r="F28" t="s">
        <v>390</v>
      </c>
      <c r="G28" t="s">
        <v>391</v>
      </c>
      <c r="H28" t="s">
        <v>392</v>
      </c>
      <c r="I28" t="s">
        <v>393</v>
      </c>
      <c r="J28" t="s">
        <v>394</v>
      </c>
      <c r="K28" t="s">
        <v>395</v>
      </c>
      <c r="L28" t="s">
        <v>396</v>
      </c>
      <c r="M28" t="s">
        <v>397</v>
      </c>
      <c r="N28" t="s">
        <v>2093</v>
      </c>
      <c r="T28" s="28" t="s">
        <v>2249</v>
      </c>
      <c r="U28" s="24">
        <v>20</v>
      </c>
      <c r="W28" s="23"/>
      <c r="X28" s="23" t="s">
        <v>2383</v>
      </c>
      <c r="Y28" s="23" t="s">
        <v>2384</v>
      </c>
      <c r="Z28" s="23" t="s">
        <v>2385</v>
      </c>
      <c r="AA28" s="23" t="s">
        <v>2386</v>
      </c>
      <c r="AB28" s="23" t="s">
        <v>2387</v>
      </c>
      <c r="AC28" t="s">
        <v>397</v>
      </c>
    </row>
    <row r="29" spans="2:29">
      <c r="B29" t="str">
        <f>+B5</f>
        <v>oil</v>
      </c>
      <c r="C29" s="23">
        <f t="shared" ref="C29:L29" si="3">IF($M$54="k",C54*C$47,IF($M$54="d",$M29*C54,C5))</f>
        <v>0.33226330814057359</v>
      </c>
      <c r="D29" s="23">
        <f t="shared" si="3"/>
        <v>0.57778212845281773</v>
      </c>
      <c r="E29" s="23">
        <f t="shared" si="3"/>
        <v>0.93060415054561707</v>
      </c>
      <c r="F29" s="23">
        <f t="shared" si="3"/>
        <v>1.4115865319762677</v>
      </c>
      <c r="G29" s="23">
        <f t="shared" si="3"/>
        <v>2.1032277681397291</v>
      </c>
      <c r="H29" s="23">
        <f t="shared" si="3"/>
        <v>2.870080636882137</v>
      </c>
      <c r="I29" s="23">
        <f t="shared" si="3"/>
        <v>4.0526076379018301</v>
      </c>
      <c r="J29" s="23">
        <f t="shared" si="3"/>
        <v>5.9354250090436667</v>
      </c>
      <c r="K29" s="23">
        <f t="shared" si="3"/>
        <v>9.4899725336163758</v>
      </c>
      <c r="L29" s="23">
        <f t="shared" si="3"/>
        <v>16.410287516337988</v>
      </c>
      <c r="M29" s="22">
        <f>+main!K82</f>
        <v>44.113837221037002</v>
      </c>
      <c r="N29">
        <f>+SUM(C29:L29)</f>
        <v>44.113837221037002</v>
      </c>
      <c r="O29">
        <f>+N29-M29</f>
        <v>0</v>
      </c>
      <c r="T29" s="28" t="s">
        <v>2250</v>
      </c>
      <c r="U29" s="24"/>
      <c r="W29" s="23" t="str">
        <f>+B29</f>
        <v>oil</v>
      </c>
      <c r="X29" s="23">
        <f>+C29+D29</f>
        <v>0.91004543659339132</v>
      </c>
      <c r="Y29" s="23">
        <f>+E29+F29</f>
        <v>2.3421906825218848</v>
      </c>
      <c r="Z29" s="23">
        <f>+G29+H29</f>
        <v>4.9733084050218661</v>
      </c>
      <c r="AA29" s="23">
        <f>+I29+J29</f>
        <v>9.9880326469454968</v>
      </c>
      <c r="AB29" s="23">
        <f>+K29+L29</f>
        <v>25.900260049954362</v>
      </c>
      <c r="AC29" s="22">
        <f>+SUM(X29:AB29)</f>
        <v>44.113837221037002</v>
      </c>
    </row>
    <row r="30" spans="2:29">
      <c r="B30" t="str">
        <f t="shared" ref="B30:B46" si="4">+B6</f>
        <v>gas</v>
      </c>
      <c r="C30" s="23">
        <f t="shared" ref="C30:L30" si="5">IF($M$54="k",C55*C$47,IF($M$54="d",$M30*C55,C6))</f>
        <v>0.12867085769009876</v>
      </c>
      <c r="D30" s="23">
        <f t="shared" si="5"/>
        <v>0.19192079719954508</v>
      </c>
      <c r="E30" s="23">
        <f t="shared" si="5"/>
        <v>0.26973461779951929</v>
      </c>
      <c r="F30" s="23">
        <f t="shared" si="5"/>
        <v>0.36825679455417454</v>
      </c>
      <c r="G30" s="23">
        <f t="shared" si="5"/>
        <v>0.50869189867653353</v>
      </c>
      <c r="H30" s="23">
        <f t="shared" si="5"/>
        <v>0.64141906537075766</v>
      </c>
      <c r="I30" s="23">
        <f t="shared" si="5"/>
        <v>0.65456566265485583</v>
      </c>
      <c r="J30" s="23">
        <f t="shared" si="5"/>
        <v>0.58292398504313125</v>
      </c>
      <c r="K30" s="23">
        <f t="shared" si="5"/>
        <v>0.3493411523162811</v>
      </c>
      <c r="L30" s="23">
        <f t="shared" si="5"/>
        <v>0.21509563256349265</v>
      </c>
      <c r="M30" s="22">
        <f>+main!K83</f>
        <v>3.9106204638683901</v>
      </c>
      <c r="N30">
        <f t="shared" ref="N30:N46" si="6">+SUM(C30:L30)</f>
        <v>3.9106204638683897</v>
      </c>
      <c r="O30">
        <f t="shared" ref="O30:O46" si="7">+N30-M30</f>
        <v>0</v>
      </c>
      <c r="W30" s="23" t="str">
        <f t="shared" ref="W30:W46" si="8">+B30</f>
        <v>gas</v>
      </c>
      <c r="X30" s="23">
        <f t="shared" ref="X30:X46" si="9">+C30+D30</f>
        <v>0.32059165488964381</v>
      </c>
      <c r="Y30" s="23">
        <f t="shared" ref="Y30:Y46" si="10">+E30+F30</f>
        <v>0.63799141235369383</v>
      </c>
      <c r="Z30" s="23">
        <f t="shared" ref="Z30:Z46" si="11">+G30+H30</f>
        <v>1.1501109640472911</v>
      </c>
      <c r="AA30" s="23">
        <f t="shared" ref="AA30:AA46" si="12">+I30+J30</f>
        <v>1.2374896476979871</v>
      </c>
      <c r="AB30" s="23">
        <f t="shared" ref="AB30:AB46" si="13">+K30+L30</f>
        <v>0.56443678487977378</v>
      </c>
      <c r="AC30" s="22">
        <f t="shared" ref="AC30:AC46" si="14">+SUM(X30:AB30)</f>
        <v>3.9106204638683892</v>
      </c>
    </row>
    <row r="31" spans="2:29">
      <c r="B31" t="str">
        <f t="shared" si="4"/>
        <v>ppp</v>
      </c>
      <c r="C31" s="23">
        <f t="shared" ref="C31:L31" si="15">IF($M$54="k",C56*C$47,IF($M$54="d",$M31*C56,C7))</f>
        <v>0.15954603163301997</v>
      </c>
      <c r="D31" s="23">
        <f t="shared" si="15"/>
        <v>0.22350932196744941</v>
      </c>
      <c r="E31" s="23">
        <f t="shared" si="15"/>
        <v>0.31221304501628622</v>
      </c>
      <c r="F31" s="23">
        <f t="shared" si="15"/>
        <v>0.44866641832907128</v>
      </c>
      <c r="G31" s="23">
        <f t="shared" si="15"/>
        <v>0.62209558487522054</v>
      </c>
      <c r="H31" s="23">
        <f t="shared" si="15"/>
        <v>0.87121811703489516</v>
      </c>
      <c r="I31" s="23">
        <f t="shared" si="15"/>
        <v>1.0519538857711641</v>
      </c>
      <c r="J31" s="23">
        <f t="shared" si="15"/>
        <v>1.3134725296478511</v>
      </c>
      <c r="K31" s="23">
        <f t="shared" si="15"/>
        <v>1.7011489362376413</v>
      </c>
      <c r="L31" s="23">
        <f t="shared" si="15"/>
        <v>3.4258564199413408</v>
      </c>
      <c r="M31" s="22">
        <f>+main!K84</f>
        <v>10.12968029045394</v>
      </c>
      <c r="N31">
        <f t="shared" si="6"/>
        <v>10.12968029045394</v>
      </c>
      <c r="O31">
        <f t="shared" si="7"/>
        <v>0</v>
      </c>
      <c r="W31" s="23" t="str">
        <f t="shared" si="8"/>
        <v>ppp</v>
      </c>
      <c r="X31" s="23">
        <f t="shared" si="9"/>
        <v>0.38305535360046938</v>
      </c>
      <c r="Y31" s="23">
        <f t="shared" si="10"/>
        <v>0.7608794633453575</v>
      </c>
      <c r="Z31" s="23">
        <f t="shared" si="11"/>
        <v>1.4933137019101157</v>
      </c>
      <c r="AA31" s="23">
        <f t="shared" si="12"/>
        <v>2.365426415419015</v>
      </c>
      <c r="AB31" s="23">
        <f t="shared" si="13"/>
        <v>5.1270053561789819</v>
      </c>
      <c r="AC31" s="22">
        <f t="shared" si="14"/>
        <v>10.12968029045394</v>
      </c>
    </row>
    <row r="32" spans="2:29">
      <c r="B32" t="str">
        <f t="shared" si="4"/>
        <v>nmm</v>
      </c>
      <c r="C32" s="23">
        <f t="shared" ref="C32:L32" si="16">IF($M$54="k",C57*C$47,IF($M$54="d",$M32*C57,C8))</f>
        <v>5.2221720648543121E-2</v>
      </c>
      <c r="D32" s="23">
        <f t="shared" si="16"/>
        <v>8.7797730424241535E-2</v>
      </c>
      <c r="E32" s="23">
        <f t="shared" si="16"/>
        <v>0.15715747092464702</v>
      </c>
      <c r="F32" s="23">
        <f t="shared" si="16"/>
        <v>0.2247779987171511</v>
      </c>
      <c r="G32" s="23">
        <f t="shared" si="16"/>
        <v>0.30843412823248201</v>
      </c>
      <c r="H32" s="23">
        <f t="shared" si="16"/>
        <v>0.37446762754316526</v>
      </c>
      <c r="I32" s="23">
        <f t="shared" si="16"/>
        <v>0.54884242858732335</v>
      </c>
      <c r="J32" s="23">
        <f t="shared" si="16"/>
        <v>0.63943366817002956</v>
      </c>
      <c r="K32" s="23">
        <f t="shared" si="16"/>
        <v>0.73827716771013463</v>
      </c>
      <c r="L32" s="23">
        <f t="shared" si="16"/>
        <v>1.0125982133521834</v>
      </c>
      <c r="M32" s="22">
        <f>+main!K85</f>
        <v>4.1440081543099003</v>
      </c>
      <c r="N32">
        <f t="shared" si="6"/>
        <v>4.1440081543099012</v>
      </c>
      <c r="O32">
        <f t="shared" si="7"/>
        <v>0</v>
      </c>
      <c r="W32" s="23" t="str">
        <f t="shared" si="8"/>
        <v>nmm</v>
      </c>
      <c r="X32" s="23">
        <f t="shared" si="9"/>
        <v>0.14001945107278466</v>
      </c>
      <c r="Y32" s="23">
        <f t="shared" si="10"/>
        <v>0.38193546964179814</v>
      </c>
      <c r="Z32" s="23">
        <f t="shared" si="11"/>
        <v>0.68290175577564727</v>
      </c>
      <c r="AA32" s="23">
        <f t="shared" si="12"/>
        <v>1.1882760967573529</v>
      </c>
      <c r="AB32" s="23">
        <f t="shared" si="13"/>
        <v>1.7508753810623179</v>
      </c>
      <c r="AC32" s="22">
        <f t="shared" si="14"/>
        <v>4.1440081543099012</v>
      </c>
    </row>
    <row r="33" spans="2:29">
      <c r="B33" t="str">
        <f t="shared" si="4"/>
        <v>nfm</v>
      </c>
      <c r="C33" s="23">
        <f t="shared" ref="C33:L33" si="17">IF($M$54="k",C58*C$47,IF($M$54="d",$M33*C58,C9))</f>
        <v>1.7827367423283284E-3</v>
      </c>
      <c r="D33" s="23">
        <f t="shared" si="17"/>
        <v>3.6839702864699397E-3</v>
      </c>
      <c r="E33" s="23">
        <f t="shared" si="17"/>
        <v>5.9869069432533003E-3</v>
      </c>
      <c r="F33" s="23">
        <f t="shared" si="17"/>
        <v>8.7883116715625278E-3</v>
      </c>
      <c r="G33" s="23">
        <f t="shared" si="17"/>
        <v>1.1010850866965174E-2</v>
      </c>
      <c r="H33" s="23">
        <f t="shared" si="17"/>
        <v>1.1929999663073789E-2</v>
      </c>
      <c r="I33" s="23">
        <f t="shared" si="17"/>
        <v>1.8428865432932807E-2</v>
      </c>
      <c r="J33" s="23">
        <f t="shared" si="17"/>
        <v>2.1012005508007848E-2</v>
      </c>
      <c r="K33" s="23">
        <f t="shared" si="17"/>
        <v>2.229355540076761E-2</v>
      </c>
      <c r="L33" s="23">
        <f t="shared" si="17"/>
        <v>2.7994190748834372E-2</v>
      </c>
      <c r="M33" s="22">
        <f>+main!K86</f>
        <v>0.13291139326419571</v>
      </c>
      <c r="N33">
        <f t="shared" si="6"/>
        <v>0.13291139326419568</v>
      </c>
      <c r="O33">
        <f t="shared" si="7"/>
        <v>0</v>
      </c>
      <c r="W33" s="23" t="str">
        <f t="shared" si="8"/>
        <v>nfm</v>
      </c>
      <c r="X33" s="23">
        <f t="shared" si="9"/>
        <v>5.4667070287982679E-3</v>
      </c>
      <c r="Y33" s="23">
        <f t="shared" si="10"/>
        <v>1.4775218614815828E-2</v>
      </c>
      <c r="Z33" s="23">
        <f t="shared" si="11"/>
        <v>2.2940850530038963E-2</v>
      </c>
      <c r="AA33" s="23">
        <f t="shared" si="12"/>
        <v>3.9440870940940655E-2</v>
      </c>
      <c r="AB33" s="23">
        <f t="shared" si="13"/>
        <v>5.0287746149601978E-2</v>
      </c>
      <c r="AC33" s="22">
        <f t="shared" si="14"/>
        <v>0.13291139326419571</v>
      </c>
    </row>
    <row r="34" spans="2:29">
      <c r="B34" t="str">
        <f t="shared" si="4"/>
        <v>mvh</v>
      </c>
      <c r="C34" s="23">
        <f t="shared" ref="C34:L34" si="18">IF($M$54="k",C59*C$47,IF($M$54="d",$M34*C59,C10))</f>
        <v>0.14697007400107709</v>
      </c>
      <c r="D34" s="23">
        <f t="shared" si="18"/>
        <v>6.225772502745467E-2</v>
      </c>
      <c r="E34" s="23">
        <f t="shared" si="18"/>
        <v>0.14744425479549625</v>
      </c>
      <c r="F34" s="23">
        <f t="shared" si="18"/>
        <v>0.21248468657446473</v>
      </c>
      <c r="G34" s="23">
        <f t="shared" si="18"/>
        <v>0.56429109217688023</v>
      </c>
      <c r="H34" s="23">
        <f t="shared" si="18"/>
        <v>0.76454510640774787</v>
      </c>
      <c r="I34" s="23">
        <f t="shared" si="18"/>
        <v>0.97841703083820963</v>
      </c>
      <c r="J34" s="23">
        <f t="shared" si="18"/>
        <v>1.9510547201148345</v>
      </c>
      <c r="K34" s="23">
        <f t="shared" si="18"/>
        <v>4.1869943202065354</v>
      </c>
      <c r="L34" s="23">
        <f t="shared" si="18"/>
        <v>11.685318214334529</v>
      </c>
      <c r="M34" s="22">
        <f>+main!K87</f>
        <v>20.699777224477231</v>
      </c>
      <c r="N34">
        <f t="shared" ref="N34:N38" si="19">+SUM(C34:L34)</f>
        <v>20.699777224477231</v>
      </c>
      <c r="O34">
        <f t="shared" ref="O34:O38" si="20">+N34-M34</f>
        <v>0</v>
      </c>
      <c r="W34" s="23" t="str">
        <f t="shared" si="8"/>
        <v>mvh</v>
      </c>
      <c r="X34" s="23">
        <f t="shared" si="9"/>
        <v>0.20922779902853175</v>
      </c>
      <c r="Y34" s="23">
        <f t="shared" si="10"/>
        <v>0.35992894136996101</v>
      </c>
      <c r="Z34" s="23">
        <f t="shared" si="11"/>
        <v>1.3288361985846282</v>
      </c>
      <c r="AA34" s="23">
        <f t="shared" si="12"/>
        <v>2.9294717509530441</v>
      </c>
      <c r="AB34" s="23">
        <f t="shared" si="13"/>
        <v>15.872312534541065</v>
      </c>
      <c r="AC34" s="22">
        <f t="shared" si="14"/>
        <v>20.699777224477231</v>
      </c>
    </row>
    <row r="35" spans="2:29">
      <c r="B35" t="str">
        <f t="shared" si="4"/>
        <v>ele</v>
      </c>
      <c r="C35" s="23">
        <f t="shared" ref="C35:L35" si="21">IF($M$54="k",C60*C$47,IF($M$54="d",$M35*C60,C11))</f>
        <v>0.97055861186720316</v>
      </c>
      <c r="D35" s="23">
        <f t="shared" si="21"/>
        <v>1.4640493269235253</v>
      </c>
      <c r="E35" s="23">
        <f t="shared" si="21"/>
        <v>1.7599426536434239</v>
      </c>
      <c r="F35" s="23">
        <f t="shared" si="21"/>
        <v>1.988451497697431</v>
      </c>
      <c r="G35" s="23">
        <f t="shared" si="21"/>
        <v>2.3881188774746946</v>
      </c>
      <c r="H35" s="23">
        <f t="shared" si="21"/>
        <v>2.7339718900205763</v>
      </c>
      <c r="I35" s="23">
        <f t="shared" si="21"/>
        <v>2.8890307445299168</v>
      </c>
      <c r="J35" s="23">
        <f t="shared" si="21"/>
        <v>3.0248729588842962</v>
      </c>
      <c r="K35" s="23">
        <f t="shared" si="21"/>
        <v>3.2043082850088602</v>
      </c>
      <c r="L35" s="23">
        <f t="shared" si="21"/>
        <v>3.6185687939131093</v>
      </c>
      <c r="M35" s="22">
        <f>+main!K88</f>
        <v>24.04187363996304</v>
      </c>
      <c r="N35">
        <f t="shared" si="19"/>
        <v>24.041873639963036</v>
      </c>
      <c r="O35">
        <f t="shared" si="20"/>
        <v>0</v>
      </c>
      <c r="W35" s="23" t="str">
        <f t="shared" si="8"/>
        <v>ele</v>
      </c>
      <c r="X35" s="23">
        <f t="shared" si="9"/>
        <v>2.4346079387907285</v>
      </c>
      <c r="Y35" s="23">
        <f t="shared" si="10"/>
        <v>3.7483941513408547</v>
      </c>
      <c r="Z35" s="23">
        <f t="shared" si="11"/>
        <v>5.1220907674952709</v>
      </c>
      <c r="AA35" s="23">
        <f t="shared" si="12"/>
        <v>5.9139037034142135</v>
      </c>
      <c r="AB35" s="23">
        <f t="shared" si="13"/>
        <v>6.8228770789219695</v>
      </c>
      <c r="AC35" s="22">
        <f t="shared" si="14"/>
        <v>24.041873639963036</v>
      </c>
    </row>
    <row r="36" spans="2:29">
      <c r="B36" t="str">
        <f t="shared" si="4"/>
        <v>COL</v>
      </c>
      <c r="C36" s="23">
        <f t="shared" ref="C36:L36" si="22">IF($M$54="k",C61*C$47,IF($M$54="d",$M36*C61,C12))</f>
        <v>9.5150984741872602E-3</v>
      </c>
      <c r="D36" s="23">
        <f t="shared" si="22"/>
        <v>1.8898702140037804E-2</v>
      </c>
      <c r="E36" s="23">
        <f t="shared" si="22"/>
        <v>2.273072962129399E-2</v>
      </c>
      <c r="F36" s="23">
        <f t="shared" si="22"/>
        <v>2.2342658850532885E-2</v>
      </c>
      <c r="G36" s="23">
        <f t="shared" si="22"/>
        <v>2.0285747689644931E-2</v>
      </c>
      <c r="H36" s="23">
        <f t="shared" si="22"/>
        <v>1.9102738315389715E-2</v>
      </c>
      <c r="I36" s="23">
        <f t="shared" si="22"/>
        <v>1.6349616600016777E-2</v>
      </c>
      <c r="J36" s="23">
        <f t="shared" si="22"/>
        <v>1.5657922236909483E-2</v>
      </c>
      <c r="K36" s="23">
        <f t="shared" si="22"/>
        <v>1.4488346476183581E-2</v>
      </c>
      <c r="L36" s="23">
        <f t="shared" si="22"/>
        <v>1.0163570420157048E-2</v>
      </c>
      <c r="M36" s="22">
        <f>+main!K89</f>
        <v>0.16953513082435351</v>
      </c>
      <c r="N36">
        <f t="shared" si="19"/>
        <v>0.16953513082435348</v>
      </c>
      <c r="O36">
        <f t="shared" si="20"/>
        <v>0</v>
      </c>
      <c r="W36" s="23" t="str">
        <f t="shared" si="8"/>
        <v>COL</v>
      </c>
      <c r="X36" s="23">
        <f t="shared" si="9"/>
        <v>2.8413800614225063E-2</v>
      </c>
      <c r="Y36" s="23">
        <f t="shared" si="10"/>
        <v>4.5073388471826875E-2</v>
      </c>
      <c r="Z36" s="23">
        <f t="shared" si="11"/>
        <v>3.9388486005034647E-2</v>
      </c>
      <c r="AA36" s="23">
        <f t="shared" si="12"/>
        <v>3.200753883692626E-2</v>
      </c>
      <c r="AB36" s="23">
        <f t="shared" si="13"/>
        <v>2.465191689634063E-2</v>
      </c>
      <c r="AC36" s="22">
        <f t="shared" si="14"/>
        <v>0.16953513082435348</v>
      </c>
    </row>
    <row r="37" spans="2:29">
      <c r="B37" t="str">
        <f t="shared" si="4"/>
        <v>CRU</v>
      </c>
      <c r="C37" s="23">
        <f t="shared" ref="C37:L37" si="23">IF($M$54="k",C62*C$47,IF($M$54="d",$M37*C62,C13))</f>
        <v>3.3349595674851387E-9</v>
      </c>
      <c r="D37" s="23">
        <f t="shared" si="23"/>
        <v>1.7243799406674054E-9</v>
      </c>
      <c r="E37" s="23">
        <f t="shared" si="23"/>
        <v>2.1501431667867164E-9</v>
      </c>
      <c r="F37" s="23">
        <f t="shared" si="23"/>
        <v>7.1869337135332336E-9</v>
      </c>
      <c r="G37" s="23">
        <f t="shared" si="23"/>
        <v>1.0496311833283985E-8</v>
      </c>
      <c r="H37" s="23">
        <f t="shared" si="23"/>
        <v>3.2209058247723414E-8</v>
      </c>
      <c r="I37" s="23">
        <f t="shared" si="23"/>
        <v>7.1830655946542387E-8</v>
      </c>
      <c r="J37" s="23">
        <f t="shared" si="23"/>
        <v>1.5707330581053442E-7</v>
      </c>
      <c r="K37" s="23">
        <f t="shared" si="23"/>
        <v>3.3754740602563647E-7</v>
      </c>
      <c r="L37" s="23">
        <f t="shared" si="23"/>
        <v>5.7868942580495651E-7</v>
      </c>
      <c r="M37" s="22">
        <f>+main!K90</f>
        <v>1.2022425800571499E-6</v>
      </c>
      <c r="N37">
        <f t="shared" si="19"/>
        <v>1.2022425800571497E-6</v>
      </c>
      <c r="O37">
        <f t="shared" si="20"/>
        <v>0</v>
      </c>
      <c r="W37" s="23" t="str">
        <f t="shared" si="8"/>
        <v>CRU</v>
      </c>
      <c r="X37" s="23">
        <f t="shared" si="9"/>
        <v>5.0593395081525439E-9</v>
      </c>
      <c r="Y37" s="23">
        <f t="shared" si="10"/>
        <v>9.3370768803199497E-9</v>
      </c>
      <c r="Z37" s="23">
        <f t="shared" si="11"/>
        <v>4.2705370081007402E-8</v>
      </c>
      <c r="AA37" s="23">
        <f t="shared" si="12"/>
        <v>2.2890396175707679E-7</v>
      </c>
      <c r="AB37" s="23">
        <f t="shared" si="13"/>
        <v>9.1623683183059299E-7</v>
      </c>
      <c r="AC37" s="22">
        <f t="shared" si="14"/>
        <v>1.2022425800571497E-6</v>
      </c>
    </row>
    <row r="38" spans="2:29">
      <c r="B38" t="str">
        <f t="shared" si="4"/>
        <v>CHM</v>
      </c>
      <c r="C38" s="23">
        <f t="shared" ref="C38:L38" si="24">IF($M$54="k",C63*C$47,IF($M$54="d",$M38*C63,C14))</f>
        <v>0.42794213150101507</v>
      </c>
      <c r="D38" s="23">
        <f t="shared" si="24"/>
        <v>0.67422476994306646</v>
      </c>
      <c r="E38" s="23">
        <f t="shared" si="24"/>
        <v>0.91274389421436686</v>
      </c>
      <c r="F38" s="23">
        <f t="shared" si="24"/>
        <v>1.1608241534555628</v>
      </c>
      <c r="G38" s="23">
        <f t="shared" si="24"/>
        <v>1.469972298067302</v>
      </c>
      <c r="H38" s="23">
        <f t="shared" si="24"/>
        <v>1.8227763726215436</v>
      </c>
      <c r="I38" s="23">
        <f t="shared" si="24"/>
        <v>2.3819464270016075</v>
      </c>
      <c r="J38" s="23">
        <f t="shared" si="24"/>
        <v>3.1586622051631856</v>
      </c>
      <c r="K38" s="23">
        <f t="shared" si="24"/>
        <v>4.5003268863310231</v>
      </c>
      <c r="L38" s="23">
        <f t="shared" si="24"/>
        <v>7.87304736169063</v>
      </c>
      <c r="M38" s="22">
        <f>+main!K91</f>
        <v>24.382466499989299</v>
      </c>
      <c r="N38">
        <f t="shared" si="19"/>
        <v>24.382466499989306</v>
      </c>
      <c r="O38">
        <f t="shared" si="20"/>
        <v>0</v>
      </c>
      <c r="W38" s="23" t="str">
        <f t="shared" si="8"/>
        <v>CHM</v>
      </c>
      <c r="X38" s="23">
        <f t="shared" si="9"/>
        <v>1.1021669014440816</v>
      </c>
      <c r="Y38" s="23">
        <f t="shared" si="10"/>
        <v>2.0735680476699296</v>
      </c>
      <c r="Z38" s="23">
        <f t="shared" si="11"/>
        <v>3.2927486706888454</v>
      </c>
      <c r="AA38" s="23">
        <f t="shared" si="12"/>
        <v>5.5406086321647932</v>
      </c>
      <c r="AB38" s="23">
        <f t="shared" si="13"/>
        <v>12.373374248021653</v>
      </c>
      <c r="AC38" s="22">
        <f t="shared" si="14"/>
        <v>24.382466499989306</v>
      </c>
    </row>
    <row r="39" spans="2:29">
      <c r="B39" t="str">
        <f t="shared" si="4"/>
        <v>IRS</v>
      </c>
      <c r="C39" s="23">
        <f t="shared" ref="C39:L39" si="25">IF($M$54="k",C64*C$47,IF($M$54="d",$M39*C64,C15))</f>
        <v>9.8204937203492113E-4</v>
      </c>
      <c r="D39" s="23">
        <f t="shared" si="25"/>
        <v>2.029374624151216E-3</v>
      </c>
      <c r="E39" s="23">
        <f t="shared" si="25"/>
        <v>3.2979845338098682E-3</v>
      </c>
      <c r="F39" s="23">
        <f t="shared" si="25"/>
        <v>4.8411836438807523E-3</v>
      </c>
      <c r="G39" s="23">
        <f t="shared" si="25"/>
        <v>6.0655053114296699E-3</v>
      </c>
      <c r="H39" s="23">
        <f t="shared" si="25"/>
        <v>6.5718332939035343E-3</v>
      </c>
      <c r="I39" s="23">
        <f t="shared" si="25"/>
        <v>1.0151838628787616E-2</v>
      </c>
      <c r="J39" s="23">
        <f t="shared" si="25"/>
        <v>1.1574803123978633E-2</v>
      </c>
      <c r="K39" s="23">
        <f t="shared" si="25"/>
        <v>1.228076561273757E-2</v>
      </c>
      <c r="L39" s="23">
        <f t="shared" si="25"/>
        <v>1.5421052807613821E-2</v>
      </c>
      <c r="M39" s="22">
        <f>+main!K92</f>
        <v>7.3216390952327598E-2</v>
      </c>
      <c r="N39">
        <f t="shared" si="6"/>
        <v>7.3216390952327598E-2</v>
      </c>
      <c r="O39">
        <f t="shared" si="7"/>
        <v>0</v>
      </c>
      <c r="W39" s="23" t="str">
        <f t="shared" si="8"/>
        <v>IRS</v>
      </c>
      <c r="X39" s="23">
        <f t="shared" si="9"/>
        <v>3.0114239961861371E-3</v>
      </c>
      <c r="Y39" s="23">
        <f t="shared" si="10"/>
        <v>8.1391681776906213E-3</v>
      </c>
      <c r="Z39" s="23">
        <f t="shared" si="11"/>
        <v>1.2637338605333205E-2</v>
      </c>
      <c r="AA39" s="23">
        <f t="shared" si="12"/>
        <v>2.172664175276625E-2</v>
      </c>
      <c r="AB39" s="23">
        <f t="shared" si="13"/>
        <v>2.7701818420351389E-2</v>
      </c>
      <c r="AC39" s="22">
        <f t="shared" si="14"/>
        <v>7.3216390952327598E-2</v>
      </c>
    </row>
    <row r="40" spans="2:29">
      <c r="B40" t="str">
        <f t="shared" si="4"/>
        <v>MAC</v>
      </c>
      <c r="C40" s="23">
        <f t="shared" ref="C40:L40" si="26">IF($M$54="k",C65*C$47,IF($M$54="d",$M40*C65,C16))</f>
        <v>0.19483846241989611</v>
      </c>
      <c r="D40" s="23">
        <f t="shared" si="26"/>
        <v>0.15728757656612682</v>
      </c>
      <c r="E40" s="23">
        <f t="shared" si="26"/>
        <v>0.31438304560978941</v>
      </c>
      <c r="F40" s="23">
        <f t="shared" si="26"/>
        <v>0.47089541533909735</v>
      </c>
      <c r="G40" s="23">
        <f t="shared" si="26"/>
        <v>0.93180822627317217</v>
      </c>
      <c r="H40" s="23">
        <f t="shared" si="26"/>
        <v>1.3232960686547006</v>
      </c>
      <c r="I40" s="23">
        <f t="shared" si="26"/>
        <v>1.8286019853526851</v>
      </c>
      <c r="J40" s="23">
        <f t="shared" si="26"/>
        <v>3.0064973665069972</v>
      </c>
      <c r="K40" s="23">
        <f t="shared" si="26"/>
        <v>5.7341191983322783</v>
      </c>
      <c r="L40" s="23">
        <f t="shared" si="26"/>
        <v>13.19643985339054</v>
      </c>
      <c r="M40" s="22">
        <f>+main!K93</f>
        <v>27.15816719844528</v>
      </c>
      <c r="N40">
        <f t="shared" si="6"/>
        <v>27.158167198445284</v>
      </c>
      <c r="O40">
        <f t="shared" si="7"/>
        <v>0</v>
      </c>
      <c r="W40" s="23" t="str">
        <f t="shared" si="8"/>
        <v>MAC</v>
      </c>
      <c r="X40" s="23">
        <f t="shared" si="9"/>
        <v>0.3521260389860229</v>
      </c>
      <c r="Y40" s="23">
        <f t="shared" si="10"/>
        <v>0.78527846094888676</v>
      </c>
      <c r="Z40" s="23">
        <f t="shared" si="11"/>
        <v>2.2551042949278726</v>
      </c>
      <c r="AA40" s="23">
        <f t="shared" si="12"/>
        <v>4.8350993518596823</v>
      </c>
      <c r="AB40" s="23">
        <f t="shared" si="13"/>
        <v>18.930559051722817</v>
      </c>
      <c r="AC40" s="22">
        <f t="shared" si="14"/>
        <v>27.15816719844528</v>
      </c>
    </row>
    <row r="41" spans="2:29">
      <c r="B41" t="str">
        <f t="shared" si="4"/>
        <v>FOT</v>
      </c>
      <c r="C41" s="23">
        <f t="shared" ref="C41:L41" si="27">IF($M$54="k",C66*C$47,IF($M$54="d",$M41*C66,C17))</f>
        <v>5.7384548390060788</v>
      </c>
      <c r="D41" s="23">
        <f t="shared" si="27"/>
        <v>6.9579504977191338</v>
      </c>
      <c r="E41" s="23">
        <f t="shared" si="27"/>
        <v>7.5085634350925314</v>
      </c>
      <c r="F41" s="23">
        <f t="shared" si="27"/>
        <v>8.2507887964062938</v>
      </c>
      <c r="G41" s="23">
        <f t="shared" si="27"/>
        <v>8.9514954560868496</v>
      </c>
      <c r="H41" s="23">
        <f t="shared" si="27"/>
        <v>9.6687625945405955</v>
      </c>
      <c r="I41" s="23">
        <f t="shared" si="27"/>
        <v>11.221295149570951</v>
      </c>
      <c r="J41" s="23">
        <f t="shared" si="27"/>
        <v>13.119709890139823</v>
      </c>
      <c r="K41" s="23">
        <f t="shared" si="27"/>
        <v>16.51961607462615</v>
      </c>
      <c r="L41" s="23">
        <f t="shared" si="27"/>
        <v>20.47987812699721</v>
      </c>
      <c r="M41" s="22">
        <f>+main!K94</f>
        <v>108.4165148601856</v>
      </c>
      <c r="N41">
        <f t="shared" si="6"/>
        <v>108.41651486018561</v>
      </c>
      <c r="O41">
        <f t="shared" si="7"/>
        <v>0</v>
      </c>
      <c r="W41" s="23" t="str">
        <f t="shared" si="8"/>
        <v>FOT</v>
      </c>
      <c r="X41" s="23">
        <f t="shared" si="9"/>
        <v>12.696405336725213</v>
      </c>
      <c r="Y41" s="23">
        <f t="shared" si="10"/>
        <v>15.759352231498825</v>
      </c>
      <c r="Z41" s="23">
        <f t="shared" si="11"/>
        <v>18.620258050627445</v>
      </c>
      <c r="AA41" s="23">
        <f t="shared" si="12"/>
        <v>24.341005039710772</v>
      </c>
      <c r="AB41" s="23">
        <f t="shared" si="13"/>
        <v>36.999494201623364</v>
      </c>
      <c r="AC41" s="22">
        <f t="shared" si="14"/>
        <v>108.41651486018561</v>
      </c>
    </row>
    <row r="42" spans="2:29">
      <c r="B42" t="str">
        <f t="shared" si="4"/>
        <v>ROI</v>
      </c>
      <c r="C42" s="23">
        <f t="shared" ref="C42:L42" si="28">IF($M$54="k",C67*C$47,IF($M$54="d",$M42*C67,C18))</f>
        <v>0.88390686436021637</v>
      </c>
      <c r="D42" s="23">
        <f t="shared" si="28"/>
        <v>1.302015282322696</v>
      </c>
      <c r="E42" s="23">
        <f t="shared" si="28"/>
        <v>1.6859015239017261</v>
      </c>
      <c r="F42" s="23">
        <f t="shared" si="28"/>
        <v>2.1538248866842169</v>
      </c>
      <c r="G42" s="23">
        <f t="shared" si="28"/>
        <v>2.6894786281958956</v>
      </c>
      <c r="H42" s="23">
        <f t="shared" si="28"/>
        <v>3.4666172141898768</v>
      </c>
      <c r="I42" s="23">
        <f t="shared" si="28"/>
        <v>4.729893830622081</v>
      </c>
      <c r="J42" s="23">
        <f t="shared" si="28"/>
        <v>6.8781222939144353</v>
      </c>
      <c r="K42" s="23">
        <f t="shared" si="28"/>
        <v>11.417560936057386</v>
      </c>
      <c r="L42" s="23">
        <f t="shared" si="28"/>
        <v>22.403311309265671</v>
      </c>
      <c r="M42" s="22">
        <f>+main!K95</f>
        <v>57.610632769514197</v>
      </c>
      <c r="N42">
        <f t="shared" si="6"/>
        <v>57.610632769514197</v>
      </c>
      <c r="O42">
        <f t="shared" si="7"/>
        <v>0</v>
      </c>
      <c r="W42" s="23" t="str">
        <f t="shared" si="8"/>
        <v>ROI</v>
      </c>
      <c r="X42" s="23">
        <f t="shared" si="9"/>
        <v>2.1859221466829126</v>
      </c>
      <c r="Y42" s="23">
        <f t="shared" si="10"/>
        <v>3.8397264105859428</v>
      </c>
      <c r="Z42" s="23">
        <f t="shared" si="11"/>
        <v>6.1560958423857723</v>
      </c>
      <c r="AA42" s="23">
        <f t="shared" si="12"/>
        <v>11.608016124536515</v>
      </c>
      <c r="AB42" s="23">
        <f t="shared" si="13"/>
        <v>33.820872245323059</v>
      </c>
      <c r="AC42" s="22">
        <f t="shared" si="14"/>
        <v>57.610632769514204</v>
      </c>
    </row>
    <row r="43" spans="2:29">
      <c r="B43" t="str">
        <f t="shared" si="4"/>
        <v>BUI</v>
      </c>
      <c r="C43" s="23">
        <f t="shared" ref="C43:L43" si="29">IF($M$54="k",C68*C$47,IF($M$54="d",$M43*C68,C19))</f>
        <v>3.3744575823291892E-2</v>
      </c>
      <c r="D43" s="23">
        <f t="shared" si="29"/>
        <v>6.2090253805094572E-2</v>
      </c>
      <c r="E43" s="23">
        <f t="shared" si="29"/>
        <v>9.6273541879039581E-2</v>
      </c>
      <c r="F43" s="23">
        <f t="shared" si="29"/>
        <v>0.15001922764786746</v>
      </c>
      <c r="G43" s="23">
        <f t="shared" si="29"/>
        <v>0.19935735876871716</v>
      </c>
      <c r="H43" s="23">
        <f t="shared" si="29"/>
        <v>0.2393173419256624</v>
      </c>
      <c r="I43" s="23">
        <f t="shared" si="29"/>
        <v>0.36500319618254917</v>
      </c>
      <c r="J43" s="23">
        <f t="shared" si="29"/>
        <v>0.49129250819331199</v>
      </c>
      <c r="K43" s="23">
        <f t="shared" si="29"/>
        <v>0.64444191060770128</v>
      </c>
      <c r="L43" s="23">
        <f t="shared" si="29"/>
        <v>1.3150473291452636</v>
      </c>
      <c r="M43" s="22">
        <f>+main!K96</f>
        <v>3.5965872439784992</v>
      </c>
      <c r="N43">
        <f t="shared" si="6"/>
        <v>3.5965872439784992</v>
      </c>
      <c r="O43">
        <f t="shared" si="7"/>
        <v>0</v>
      </c>
      <c r="W43" s="23" t="str">
        <f t="shared" si="8"/>
        <v>BUI</v>
      </c>
      <c r="X43" s="23">
        <f t="shared" si="9"/>
        <v>9.5834829628386464E-2</v>
      </c>
      <c r="Y43" s="23">
        <f t="shared" si="10"/>
        <v>0.24629276952690704</v>
      </c>
      <c r="Z43" s="23">
        <f t="shared" si="11"/>
        <v>0.43867470069437953</v>
      </c>
      <c r="AA43" s="23">
        <f t="shared" si="12"/>
        <v>0.85629570437586122</v>
      </c>
      <c r="AB43" s="23">
        <f t="shared" si="13"/>
        <v>1.9594892397529649</v>
      </c>
      <c r="AC43" s="22">
        <f t="shared" si="14"/>
        <v>3.5965872439784992</v>
      </c>
    </row>
    <row r="44" spans="2:29">
      <c r="B44" t="str">
        <f t="shared" si="4"/>
        <v>TRN</v>
      </c>
      <c r="C44" s="23">
        <f t="shared" ref="C44:L44" si="30">IF($M$54="k",C69*C$47,IF($M$54="d",$M44*C69,C20))</f>
        <v>1.1846895934418096</v>
      </c>
      <c r="D44" s="23">
        <f t="shared" si="30"/>
        <v>1.7882066636005913</v>
      </c>
      <c r="E44" s="23">
        <f t="shared" si="30"/>
        <v>2.1531081752935148</v>
      </c>
      <c r="F44" s="23">
        <f t="shared" si="30"/>
        <v>2.7241673996378624</v>
      </c>
      <c r="G44" s="23">
        <f t="shared" si="30"/>
        <v>2.9896426811033678</v>
      </c>
      <c r="H44" s="23">
        <f t="shared" si="30"/>
        <v>3.8203342909797153</v>
      </c>
      <c r="I44" s="23">
        <f t="shared" si="30"/>
        <v>4.780451057947869</v>
      </c>
      <c r="J44" s="23">
        <f t="shared" si="30"/>
        <v>5.377513904189307</v>
      </c>
      <c r="K44" s="23">
        <f t="shared" si="30"/>
        <v>7.1382503340809107</v>
      </c>
      <c r="L44" s="23">
        <f t="shared" si="30"/>
        <v>11.285719442751548</v>
      </c>
      <c r="M44" s="22">
        <f>+main!K97</f>
        <v>43.242083543026496</v>
      </c>
      <c r="N44">
        <f t="shared" si="6"/>
        <v>43.242083543026496</v>
      </c>
      <c r="O44">
        <f t="shared" si="7"/>
        <v>0</v>
      </c>
      <c r="W44" s="23" t="str">
        <f t="shared" si="8"/>
        <v>TRN</v>
      </c>
      <c r="X44" s="23">
        <f t="shared" si="9"/>
        <v>2.9728962570424011</v>
      </c>
      <c r="Y44" s="23">
        <f t="shared" si="10"/>
        <v>4.8772755749313772</v>
      </c>
      <c r="Z44" s="23">
        <f t="shared" si="11"/>
        <v>6.8099769720830832</v>
      </c>
      <c r="AA44" s="23">
        <f t="shared" si="12"/>
        <v>10.157964962137175</v>
      </c>
      <c r="AB44" s="23">
        <f t="shared" si="13"/>
        <v>18.423969776832458</v>
      </c>
      <c r="AC44" s="22">
        <f t="shared" si="14"/>
        <v>43.242083543026496</v>
      </c>
    </row>
    <row r="45" spans="2:29">
      <c r="B45" t="str">
        <f t="shared" si="4"/>
        <v>AGR</v>
      </c>
      <c r="C45" s="23">
        <f t="shared" ref="C45:L45" si="31">IF($M$54="k",C70*C$47,IF($M$54="d",$M45*C70,C21))</f>
        <v>1.3240346473301527</v>
      </c>
      <c r="D45" s="23">
        <f t="shared" si="31"/>
        <v>1.5819989059101183</v>
      </c>
      <c r="E45" s="23">
        <f t="shared" si="31"/>
        <v>1.6818581545477935</v>
      </c>
      <c r="F45" s="23">
        <f t="shared" si="31"/>
        <v>1.8116744396959192</v>
      </c>
      <c r="G45" s="23">
        <f t="shared" si="31"/>
        <v>1.9541786986730558</v>
      </c>
      <c r="H45" s="23">
        <f t="shared" si="31"/>
        <v>2.1296179702099027</v>
      </c>
      <c r="I45" s="23">
        <f t="shared" si="31"/>
        <v>2.459238390436151</v>
      </c>
      <c r="J45" s="23">
        <f t="shared" si="31"/>
        <v>2.8830042044330679</v>
      </c>
      <c r="K45" s="23">
        <f t="shared" si="31"/>
        <v>3.6432186917162137</v>
      </c>
      <c r="L45" s="23">
        <f t="shared" si="31"/>
        <v>4.4214673439888754</v>
      </c>
      <c r="M45" s="22">
        <f>+main!K98</f>
        <v>23.890291446941252</v>
      </c>
      <c r="N45">
        <f t="shared" si="6"/>
        <v>23.890291446941252</v>
      </c>
      <c r="O45">
        <f t="shared" si="7"/>
        <v>0</v>
      </c>
      <c r="W45" s="23" t="str">
        <f t="shared" si="8"/>
        <v>AGR</v>
      </c>
      <c r="X45" s="23">
        <f t="shared" si="9"/>
        <v>2.9060335532402712</v>
      </c>
      <c r="Y45" s="23">
        <f t="shared" si="10"/>
        <v>3.493532594243713</v>
      </c>
      <c r="Z45" s="23">
        <f t="shared" si="11"/>
        <v>4.0837966688829583</v>
      </c>
      <c r="AA45" s="23">
        <f t="shared" si="12"/>
        <v>5.3422425948692194</v>
      </c>
      <c r="AB45" s="23">
        <f t="shared" si="13"/>
        <v>8.0646860357050887</v>
      </c>
      <c r="AC45" s="22">
        <f t="shared" si="14"/>
        <v>23.890291446941248</v>
      </c>
    </row>
    <row r="46" spans="2:29">
      <c r="B46" t="str">
        <f t="shared" si="4"/>
        <v>SER</v>
      </c>
      <c r="C46" s="23">
        <f t="shared" ref="C46:L46" si="32">IF($M$54="k",C71*C$47,IF($M$54="d",$M46*C71,C22))</f>
        <v>6.0821936796791443</v>
      </c>
      <c r="D46" s="23">
        <f t="shared" si="32"/>
        <v>9.39076047213198</v>
      </c>
      <c r="E46" s="23">
        <f t="shared" si="32"/>
        <v>12.168640375004404</v>
      </c>
      <c r="F46" s="23">
        <f t="shared" si="32"/>
        <v>15.516592806354838</v>
      </c>
      <c r="G46" s="23">
        <f t="shared" si="32"/>
        <v>18.982356536504867</v>
      </c>
      <c r="H46" s="23">
        <f t="shared" si="32"/>
        <v>23.953231929565291</v>
      </c>
      <c r="I46" s="23">
        <f t="shared" si="32"/>
        <v>29.358133525798884</v>
      </c>
      <c r="J46" s="23">
        <f t="shared" si="32"/>
        <v>37.970197160670303</v>
      </c>
      <c r="K46" s="23">
        <f t="shared" si="32"/>
        <v>56.994171793558912</v>
      </c>
      <c r="L46" s="23">
        <f t="shared" si="32"/>
        <v>106.21970664319309</v>
      </c>
      <c r="M46" s="22">
        <f>+main!K99</f>
        <v>316.63598492246166</v>
      </c>
      <c r="N46">
        <f t="shared" si="6"/>
        <v>316.63598492246172</v>
      </c>
      <c r="O46">
        <f t="shared" si="7"/>
        <v>0</v>
      </c>
      <c r="W46" s="23" t="str">
        <f t="shared" si="8"/>
        <v>SER</v>
      </c>
      <c r="X46" s="23">
        <f t="shared" si="9"/>
        <v>15.472954151811123</v>
      </c>
      <c r="Y46" s="23">
        <f t="shared" si="10"/>
        <v>27.685233181359244</v>
      </c>
      <c r="Z46" s="23">
        <f t="shared" si="11"/>
        <v>42.935588466070158</v>
      </c>
      <c r="AA46" s="23">
        <f t="shared" si="12"/>
        <v>67.328330686469187</v>
      </c>
      <c r="AB46" s="23">
        <f t="shared" si="13"/>
        <v>163.213878436752</v>
      </c>
      <c r="AC46" s="22">
        <f t="shared" si="14"/>
        <v>316.63598492246172</v>
      </c>
    </row>
    <row r="47" spans="2:29">
      <c r="B47" s="22" t="s">
        <v>397</v>
      </c>
      <c r="C47" s="22">
        <f>+main!AC105*SUM(RAS_procedure!$C$5:$L$22)</f>
        <v>17.672315285465672</v>
      </c>
      <c r="D47" s="22">
        <f>+main!AD105*SUM(RAS_procedure!$C$5:$L$22)</f>
        <v>24.54646350076894</v>
      </c>
      <c r="E47" s="22">
        <f>+main!AE105*SUM(RAS_procedure!$C$5:$L$22)</f>
        <v>30.130583961516727</v>
      </c>
      <c r="F47" s="22">
        <f>+main!AF105*SUM(RAS_procedure!$C$5:$L$22)</f>
        <v>36.928983214423219</v>
      </c>
      <c r="G47" s="22">
        <f>+main!AG105*SUM(RAS_procedure!$C$5:$L$22)</f>
        <v>44.700511347613229</v>
      </c>
      <c r="H47" s="22">
        <f>+main!AH105*SUM(RAS_procedure!$C$5:$L$22)</f>
        <v>54.717260829428135</v>
      </c>
      <c r="I47" s="22">
        <f>+main!AI105*SUM(RAS_procedure!$C$5:$L$22)</f>
        <v>67.344911345688644</v>
      </c>
      <c r="J47" s="22">
        <f>+main!AJ105*SUM(RAS_procedure!$C$5:$L$22)</f>
        <v>86.380427292056652</v>
      </c>
      <c r="K47" s="22">
        <f>+main!AK105*SUM(RAS_procedure!$C$5:$L$22)</f>
        <v>126.3108112254438</v>
      </c>
      <c r="L47" s="22">
        <f>+main!AL105*SUM(RAS_procedure!$C$5:$L$22)</f>
        <v>223.61592159353202</v>
      </c>
      <c r="W47" t="str">
        <f>+B47</f>
        <v>Total</v>
      </c>
      <c r="X47" s="22">
        <f>+SUM(X29:X46)</f>
        <v>42.218778786234509</v>
      </c>
      <c r="Y47" s="22">
        <f t="shared" ref="Y47:AC47" si="33">+SUM(Y29:Y46)</f>
        <v>67.059567175939776</v>
      </c>
      <c r="Z47" s="22">
        <f t="shared" si="33"/>
        <v>99.417772177041115</v>
      </c>
      <c r="AA47" s="22">
        <f t="shared" si="33"/>
        <v>153.72533863774493</v>
      </c>
      <c r="AB47" s="22">
        <f t="shared" si="33"/>
        <v>349.92673281897498</v>
      </c>
      <c r="AC47" s="22">
        <f t="shared" si="33"/>
        <v>712.34818959593531</v>
      </c>
    </row>
    <row r="48" spans="2:29">
      <c r="C48">
        <f>+SUM(C29:C46)</f>
        <v>17.672315285465633</v>
      </c>
      <c r="D48">
        <f t="shared" ref="D48:L48" si="34">+SUM(D29:D46)</f>
        <v>24.54646350076888</v>
      </c>
      <c r="E48">
        <f t="shared" si="34"/>
        <v>30.130583961516656</v>
      </c>
      <c r="F48">
        <f t="shared" si="34"/>
        <v>36.928983214423127</v>
      </c>
      <c r="G48">
        <f t="shared" si="34"/>
        <v>44.700511347613123</v>
      </c>
      <c r="H48">
        <f t="shared" si="34"/>
        <v>54.717260829427993</v>
      </c>
      <c r="I48">
        <f t="shared" si="34"/>
        <v>67.344911345688473</v>
      </c>
      <c r="J48">
        <f t="shared" si="34"/>
        <v>86.380427292056453</v>
      </c>
      <c r="K48">
        <f t="shared" si="34"/>
        <v>126.3108112254435</v>
      </c>
      <c r="L48">
        <f t="shared" si="34"/>
        <v>223.61592159353148</v>
      </c>
    </row>
    <row r="49" spans="2:29">
      <c r="C49">
        <f>+C48-C47</f>
        <v>-3.907985046680551E-14</v>
      </c>
      <c r="D49">
        <f t="shared" ref="D49:L49" si="35">+D48-D47</f>
        <v>-6.0396132539608516E-14</v>
      </c>
      <c r="E49">
        <f t="shared" si="35"/>
        <v>-7.1054273576010019E-14</v>
      </c>
      <c r="F49">
        <f t="shared" si="35"/>
        <v>-9.2370555648813024E-14</v>
      </c>
      <c r="G49">
        <f t="shared" si="35"/>
        <v>-1.0658141036401503E-13</v>
      </c>
      <c r="H49">
        <f t="shared" si="35"/>
        <v>-1.4210854715202004E-13</v>
      </c>
      <c r="I49">
        <f t="shared" si="35"/>
        <v>-1.7053025658242404E-13</v>
      </c>
      <c r="J49">
        <f t="shared" si="35"/>
        <v>-1.9895196601282805E-13</v>
      </c>
      <c r="K49">
        <f t="shared" si="35"/>
        <v>-2.9842794901924208E-13</v>
      </c>
      <c r="L49">
        <f t="shared" si="35"/>
        <v>-5.4001247917767614E-13</v>
      </c>
    </row>
    <row r="50" spans="2:29">
      <c r="C50">
        <f>+C47/C48</f>
        <v>1.0000000000000022</v>
      </c>
      <c r="D50">
        <f t="shared" ref="D50:L50" si="36">+D47/D48</f>
        <v>1.0000000000000024</v>
      </c>
      <c r="E50">
        <f t="shared" si="36"/>
        <v>1.0000000000000024</v>
      </c>
      <c r="F50">
        <f t="shared" si="36"/>
        <v>1.0000000000000024</v>
      </c>
      <c r="G50">
        <f t="shared" si="36"/>
        <v>1.0000000000000024</v>
      </c>
      <c r="H50">
        <f t="shared" si="36"/>
        <v>1.0000000000000027</v>
      </c>
      <c r="I50">
        <f t="shared" si="36"/>
        <v>1.0000000000000024</v>
      </c>
      <c r="J50">
        <f t="shared" si="36"/>
        <v>1.0000000000000022</v>
      </c>
      <c r="K50">
        <f t="shared" si="36"/>
        <v>1.0000000000000024</v>
      </c>
      <c r="L50">
        <f t="shared" si="36"/>
        <v>1.0000000000000024</v>
      </c>
      <c r="W50" t="s">
        <v>2395</v>
      </c>
      <c r="X50">
        <f>+X29+X30+X35</f>
        <v>3.6652450302737636</v>
      </c>
      <c r="Y50">
        <f t="shared" ref="Y50:AC50" si="37">+Y29+Y30+Y35</f>
        <v>6.7285762462164334</v>
      </c>
      <c r="Z50">
        <f t="shared" si="37"/>
        <v>11.245510136564429</v>
      </c>
      <c r="AA50">
        <f t="shared" si="37"/>
        <v>17.139425998057696</v>
      </c>
      <c r="AB50">
        <f t="shared" si="37"/>
        <v>33.287573913756106</v>
      </c>
      <c r="AC50">
        <f t="shared" si="37"/>
        <v>72.066331324868429</v>
      </c>
    </row>
    <row r="51" spans="2:29">
      <c r="B51" t="s">
        <v>2097</v>
      </c>
      <c r="W51" t="s">
        <v>2396</v>
      </c>
      <c r="X51">
        <f>+X50/X47</f>
        <v>8.6815515172334212E-2</v>
      </c>
      <c r="Y51">
        <f t="shared" ref="Y51:AC51" si="38">+Y50/Y47</f>
        <v>0.10033730501962695</v>
      </c>
      <c r="Z51">
        <f t="shared" si="38"/>
        <v>0.11311368068617204</v>
      </c>
      <c r="AA51">
        <f t="shared" si="38"/>
        <v>0.11149382496041788</v>
      </c>
      <c r="AB51">
        <f t="shared" si="38"/>
        <v>9.5127267487095712E-2</v>
      </c>
      <c r="AC51">
        <f t="shared" si="38"/>
        <v>0.10116728360852094</v>
      </c>
    </row>
    <row r="52" spans="2:29">
      <c r="X52">
        <v>7.8E-2</v>
      </c>
      <c r="Y52">
        <v>6.8000000000000005E-2</v>
      </c>
      <c r="Z52">
        <v>6.4000000000000001E-2</v>
      </c>
      <c r="AA52">
        <v>5.8000000000000003E-2</v>
      </c>
      <c r="AB52">
        <v>4.5999999999999999E-2</v>
      </c>
      <c r="AC52">
        <v>5.8000000000000003E-2</v>
      </c>
    </row>
    <row r="53" spans="2:29">
      <c r="B53" s="16"/>
      <c r="C53" t="s">
        <v>386</v>
      </c>
      <c r="D53" t="s">
        <v>388</v>
      </c>
      <c r="E53" t="s">
        <v>389</v>
      </c>
      <c r="F53" t="s">
        <v>390</v>
      </c>
      <c r="G53" t="s">
        <v>391</v>
      </c>
      <c r="H53" t="s">
        <v>392</v>
      </c>
      <c r="I53" t="s">
        <v>393</v>
      </c>
      <c r="J53" t="s">
        <v>394</v>
      </c>
      <c r="K53" t="s">
        <v>395</v>
      </c>
      <c r="L53" t="s">
        <v>396</v>
      </c>
      <c r="X53">
        <f>+X52-X51</f>
        <v>-8.8155151723342123E-3</v>
      </c>
      <c r="Y53">
        <f t="shared" ref="Y53:AC53" si="39">+Y52-Y51</f>
        <v>-3.233730501962695E-2</v>
      </c>
      <c r="Z53">
        <f t="shared" si="39"/>
        <v>-4.9113680686172043E-2</v>
      </c>
      <c r="AA53">
        <f t="shared" si="39"/>
        <v>-5.3493824960417873E-2</v>
      </c>
      <c r="AB53">
        <f t="shared" si="39"/>
        <v>-4.9127267487095713E-2</v>
      </c>
      <c r="AC53">
        <f t="shared" si="39"/>
        <v>-4.3167283608520936E-2</v>
      </c>
    </row>
    <row r="54" spans="2:29">
      <c r="B54" t="str">
        <f>+B29</f>
        <v>oil</v>
      </c>
      <c r="C54" s="24">
        <v>7.5319520828744388E-3</v>
      </c>
      <c r="D54" s="24">
        <v>1.3097525965782116E-2</v>
      </c>
      <c r="E54" s="24">
        <v>2.1095515810214547E-2</v>
      </c>
      <c r="F54" s="24">
        <v>3.1998724683671598E-2</v>
      </c>
      <c r="G54" s="24">
        <v>4.7677279979097854E-2</v>
      </c>
      <c r="H54" s="24">
        <v>6.5060779512362471E-2</v>
      </c>
      <c r="I54" s="24">
        <v>9.1867039758881441E-2</v>
      </c>
      <c r="J54" s="24">
        <v>0.13454791926858681</v>
      </c>
      <c r="K54" s="24">
        <v>0.21512462146663583</v>
      </c>
      <c r="L54" s="24">
        <v>0.37199864147189288</v>
      </c>
      <c r="M54" s="25" t="s">
        <v>2099</v>
      </c>
    </row>
    <row r="55" spans="2:29">
      <c r="B55" t="str">
        <f t="shared" ref="B55:B71" si="40">+B30</f>
        <v>gas</v>
      </c>
      <c r="C55" s="24">
        <v>3.2902926499499108E-2</v>
      </c>
      <c r="D55" s="24">
        <v>4.9076815040674342E-2</v>
      </c>
      <c r="E55" s="24">
        <v>6.8974890376525447E-2</v>
      </c>
      <c r="F55" s="24">
        <v>9.4168380173077312E-2</v>
      </c>
      <c r="G55" s="24">
        <v>0.13007958797753924</v>
      </c>
      <c r="H55" s="24">
        <v>0.16401976906147145</v>
      </c>
      <c r="I55" s="24">
        <v>0.16738153669030789</v>
      </c>
      <c r="J55" s="24">
        <v>0.14906176409318489</v>
      </c>
      <c r="K55" s="24">
        <v>8.9331387574930352E-2</v>
      </c>
      <c r="L55" s="24">
        <v>5.5002942512789851E-2</v>
      </c>
      <c r="X55">
        <f>+X30+X35</f>
        <v>2.7551995936803721</v>
      </c>
      <c r="Y55">
        <f t="shared" ref="Y55:AC55" si="41">+Y30+Y35</f>
        <v>4.3863855636945486</v>
      </c>
      <c r="Z55">
        <f t="shared" si="41"/>
        <v>6.2722017315425624</v>
      </c>
      <c r="AA55">
        <f t="shared" si="41"/>
        <v>7.1513933511122003</v>
      </c>
      <c r="AB55">
        <f t="shared" si="41"/>
        <v>7.3873138638017437</v>
      </c>
      <c r="AC55">
        <f t="shared" si="41"/>
        <v>27.952494103831427</v>
      </c>
    </row>
    <row r="56" spans="2:29">
      <c r="B56" t="str">
        <f t="shared" si="40"/>
        <v>ppp</v>
      </c>
      <c r="C56" s="24">
        <v>1.5750352139284572E-2</v>
      </c>
      <c r="D56" s="24">
        <v>2.2064795290536589E-2</v>
      </c>
      <c r="E56" s="24">
        <v>3.0821608981135479E-2</v>
      </c>
      <c r="F56" s="24">
        <v>4.4292258537704077E-2</v>
      </c>
      <c r="G56" s="24">
        <v>6.1413150962076675E-2</v>
      </c>
      <c r="H56" s="24">
        <v>8.6006477208951812E-2</v>
      </c>
      <c r="I56" s="24">
        <v>0.10384867593131343</v>
      </c>
      <c r="J56" s="24">
        <v>0.12966574383257171</v>
      </c>
      <c r="K56" s="24">
        <v>0.16793708068365976</v>
      </c>
      <c r="L56" s="24">
        <v>0.3381998564327659</v>
      </c>
      <c r="X56">
        <f>+X55/X47</f>
        <v>6.526004950618583E-2</v>
      </c>
      <c r="Y56">
        <f t="shared" ref="Y56:AC56" si="42">+Y55/Y47</f>
        <v>6.5410287426792918E-2</v>
      </c>
      <c r="Z56">
        <f t="shared" si="42"/>
        <v>6.308934101211959E-2</v>
      </c>
      <c r="AA56">
        <f t="shared" si="42"/>
        <v>4.6520589347762112E-2</v>
      </c>
      <c r="AB56">
        <f t="shared" si="42"/>
        <v>2.1111030312803706E-2</v>
      </c>
      <c r="AC56">
        <f t="shared" si="42"/>
        <v>3.9239931415684368E-2</v>
      </c>
    </row>
    <row r="57" spans="2:29">
      <c r="B57" t="str">
        <f t="shared" si="40"/>
        <v>nmm</v>
      </c>
      <c r="C57" s="24">
        <v>1.260174176883095E-2</v>
      </c>
      <c r="D57" s="24">
        <v>2.1186669319877931E-2</v>
      </c>
      <c r="E57" s="24">
        <v>3.7924025502024714E-2</v>
      </c>
      <c r="F57" s="24">
        <v>5.4241688323748788E-2</v>
      </c>
      <c r="G57" s="24">
        <v>7.442893854146998E-2</v>
      </c>
      <c r="H57" s="24">
        <v>9.0363631923288334E-2</v>
      </c>
      <c r="I57" s="24">
        <v>0.13244241037906979</v>
      </c>
      <c r="J57" s="24">
        <v>0.15430318772539051</v>
      </c>
      <c r="K57" s="24">
        <v>0.1781553366255573</v>
      </c>
      <c r="L57" s="24">
        <v>0.24435236989074188</v>
      </c>
      <c r="X57">
        <f>+X52-X56</f>
        <v>1.273995049381417E-2</v>
      </c>
      <c r="Y57">
        <f t="shared" ref="Y57:AC57" si="43">+Y52-Y56</f>
        <v>2.5897125732070869E-3</v>
      </c>
      <c r="Z57">
        <f t="shared" si="43"/>
        <v>9.1065898788041111E-4</v>
      </c>
      <c r="AA57">
        <f t="shared" si="43"/>
        <v>1.1479410652237891E-2</v>
      </c>
      <c r="AB57">
        <f t="shared" si="43"/>
        <v>2.4888969687196293E-2</v>
      </c>
      <c r="AC57">
        <f t="shared" si="43"/>
        <v>1.8760068584315635E-2</v>
      </c>
    </row>
    <row r="58" spans="2:29">
      <c r="B58" t="str">
        <f t="shared" si="40"/>
        <v>nfm</v>
      </c>
      <c r="C58" s="24">
        <v>1.3412971593674283E-2</v>
      </c>
      <c r="D58" s="24">
        <v>2.7717490547609396E-2</v>
      </c>
      <c r="E58" s="24">
        <v>4.5044347186646197E-2</v>
      </c>
      <c r="F58" s="24">
        <v>6.6121582625302031E-2</v>
      </c>
      <c r="G58" s="24">
        <v>8.2843544082622511E-2</v>
      </c>
      <c r="H58" s="24">
        <v>8.9759044503881127E-2</v>
      </c>
      <c r="I58" s="24">
        <v>0.13865527236104341</v>
      </c>
      <c r="J58" s="24">
        <v>0.15809032613359986</v>
      </c>
      <c r="K58" s="24">
        <v>0.16773246335965655</v>
      </c>
      <c r="L58" s="24">
        <v>0.21062295760596453</v>
      </c>
    </row>
    <row r="59" spans="2:29">
      <c r="B59" t="str">
        <f t="shared" si="40"/>
        <v>mvh</v>
      </c>
      <c r="C59" s="24">
        <v>7.1000799867201852E-3</v>
      </c>
      <c r="D59" s="24">
        <v>3.0076519352022629E-3</v>
      </c>
      <c r="E59" s="24">
        <v>7.1229875180079351E-3</v>
      </c>
      <c r="F59" s="24">
        <v>1.0265071177829113E-2</v>
      </c>
      <c r="G59" s="24">
        <v>2.7260732618398086E-2</v>
      </c>
      <c r="H59" s="24">
        <v>3.6934943700924601E-2</v>
      </c>
      <c r="I59" s="24">
        <v>4.7267031921543752E-2</v>
      </c>
      <c r="J59" s="24">
        <v>9.4254865593806317E-2</v>
      </c>
      <c r="K59" s="24">
        <v>0.20227243389148489</v>
      </c>
      <c r="L59" s="24">
        <v>0.56451420165608279</v>
      </c>
    </row>
    <row r="60" spans="2:29">
      <c r="B60" t="str">
        <f t="shared" si="40"/>
        <v>ele</v>
      </c>
      <c r="C60" s="24">
        <v>4.0369508067537418E-2</v>
      </c>
      <c r="D60" s="24">
        <v>6.0895808240583368E-2</v>
      </c>
      <c r="E60" s="24">
        <v>7.3203223675462656E-2</v>
      </c>
      <c r="F60" s="24">
        <v>8.2707842469988455E-2</v>
      </c>
      <c r="G60" s="24">
        <v>9.9331645829179471E-2</v>
      </c>
      <c r="H60" s="24">
        <v>0.11371708923201791</v>
      </c>
      <c r="I60" s="24">
        <v>0.12016662211083637</v>
      </c>
      <c r="J60" s="24">
        <v>0.12581685621441219</v>
      </c>
      <c r="K60" s="24">
        <v>0.13328030639353225</v>
      </c>
      <c r="L60" s="24">
        <v>0.1505110977664498</v>
      </c>
    </row>
    <row r="61" spans="2:29">
      <c r="B61" t="str">
        <f t="shared" si="40"/>
        <v>COL</v>
      </c>
      <c r="C61" s="24">
        <v>5.6124641706534306E-2</v>
      </c>
      <c r="D61" s="24">
        <v>0.11147366358903962</v>
      </c>
      <c r="E61" s="24">
        <v>0.13407681057470094</v>
      </c>
      <c r="F61" s="24">
        <v>0.13178778192987592</v>
      </c>
      <c r="G61" s="24">
        <v>0.11965512747126102</v>
      </c>
      <c r="H61" s="24">
        <v>0.11267716739594855</v>
      </c>
      <c r="I61" s="24">
        <v>9.6437927174844729E-2</v>
      </c>
      <c r="J61" s="24">
        <v>9.2357980088102434E-2</v>
      </c>
      <c r="K61" s="24">
        <v>8.5459257946921927E-2</v>
      </c>
      <c r="L61" s="24">
        <v>5.9949642122770368E-2</v>
      </c>
    </row>
    <row r="62" spans="2:29">
      <c r="B62" t="str">
        <f t="shared" si="40"/>
        <v>CRU</v>
      </c>
      <c r="C62" s="24">
        <v>2.77394897070324E-3</v>
      </c>
      <c r="D62" s="24">
        <v>1.4343028347785147E-3</v>
      </c>
      <c r="E62" s="24">
        <v>1.7884436988452922E-3</v>
      </c>
      <c r="F62" s="24">
        <v>5.9779397542146567E-3</v>
      </c>
      <c r="G62" s="24">
        <v>8.7306106166902108E-3</v>
      </c>
      <c r="H62" s="24">
        <v>2.6790814750707232E-2</v>
      </c>
      <c r="I62" s="24">
        <v>5.974722334583079E-2</v>
      </c>
      <c r="J62" s="24">
        <v>0.13065026011894185</v>
      </c>
      <c r="K62" s="24">
        <v>0.28076480705715046</v>
      </c>
      <c r="L62" s="24">
        <v>0.48134164885213754</v>
      </c>
    </row>
    <row r="63" spans="2:29">
      <c r="B63" t="str">
        <f t="shared" si="40"/>
        <v>CHM</v>
      </c>
      <c r="C63" s="24">
        <v>1.7551224011779238E-2</v>
      </c>
      <c r="D63" s="24">
        <v>2.7652033068244444E-2</v>
      </c>
      <c r="E63" s="24">
        <v>3.7434436512596765E-2</v>
      </c>
      <c r="F63" s="24">
        <v>4.7608971531082477E-2</v>
      </c>
      <c r="G63" s="24">
        <v>6.0288088494572407E-2</v>
      </c>
      <c r="H63" s="24">
        <v>7.4757669517246897E-2</v>
      </c>
      <c r="I63" s="24">
        <v>9.769095456370884E-2</v>
      </c>
      <c r="J63" s="24">
        <v>0.12954645934465128</v>
      </c>
      <c r="K63" s="24">
        <v>0.18457225754141807</v>
      </c>
      <c r="L63" s="24">
        <v>0.32289790541469976</v>
      </c>
    </row>
    <row r="64" spans="2:29">
      <c r="B64" t="str">
        <f t="shared" si="40"/>
        <v>IRS</v>
      </c>
      <c r="C64" s="24">
        <v>1.3412971593674286E-2</v>
      </c>
      <c r="D64" s="24">
        <v>2.771749054760942E-2</v>
      </c>
      <c r="E64" s="24">
        <v>4.5044347186646232E-2</v>
      </c>
      <c r="F64" s="24">
        <v>6.6121582625302128E-2</v>
      </c>
      <c r="G64" s="24">
        <v>8.2843544082622442E-2</v>
      </c>
      <c r="H64" s="24">
        <v>8.9759044503881155E-2</v>
      </c>
      <c r="I64" s="24">
        <v>0.13865527236104339</v>
      </c>
      <c r="J64" s="24">
        <v>0.15809032613360002</v>
      </c>
      <c r="K64" s="24">
        <v>0.16773246335965644</v>
      </c>
      <c r="L64" s="24">
        <v>0.21062295760596453</v>
      </c>
    </row>
    <row r="65" spans="2:28">
      <c r="B65" t="str">
        <f t="shared" si="40"/>
        <v>MAC</v>
      </c>
      <c r="C65" s="24">
        <v>7.1742124936564197E-3</v>
      </c>
      <c r="D65" s="24">
        <v>5.7915387079261757E-3</v>
      </c>
      <c r="E65" s="24">
        <v>1.1576003760216443E-2</v>
      </c>
      <c r="F65" s="24">
        <v>1.7338998316722001E-2</v>
      </c>
      <c r="G65" s="24">
        <v>3.4310423802329168E-2</v>
      </c>
      <c r="H65" s="24">
        <v>4.8725529192944032E-2</v>
      </c>
      <c r="I65" s="24">
        <v>6.7331568142689938E-2</v>
      </c>
      <c r="J65" s="24">
        <v>0.11070324976418547</v>
      </c>
      <c r="K65" s="24">
        <v>0.21113792975913848</v>
      </c>
      <c r="L65" s="24">
        <v>0.48591054606019196</v>
      </c>
    </row>
    <row r="66" spans="2:28">
      <c r="B66" t="str">
        <f t="shared" si="40"/>
        <v>FOT</v>
      </c>
      <c r="C66" s="24">
        <v>5.2929711367372533E-2</v>
      </c>
      <c r="D66" s="24">
        <v>6.4177957635809788E-2</v>
      </c>
      <c r="E66" s="24">
        <v>6.9256639034888795E-2</v>
      </c>
      <c r="F66" s="24">
        <v>7.6102693460000495E-2</v>
      </c>
      <c r="G66" s="24">
        <v>8.256579237610373E-2</v>
      </c>
      <c r="H66" s="24">
        <v>8.9181639965179416E-2</v>
      </c>
      <c r="I66" s="24">
        <v>0.10350171432868858</v>
      </c>
      <c r="J66" s="24">
        <v>0.12101209771462454</v>
      </c>
      <c r="K66" s="24">
        <v>0.15237176823042059</v>
      </c>
      <c r="L66" s="24">
        <v>0.18889998588691168</v>
      </c>
    </row>
    <row r="67" spans="2:28">
      <c r="B67" t="str">
        <f t="shared" si="40"/>
        <v>ROI</v>
      </c>
      <c r="C67" s="24">
        <v>1.5342773058864112E-2</v>
      </c>
      <c r="D67" s="24">
        <v>2.26002600515036E-2</v>
      </c>
      <c r="E67" s="24">
        <v>2.9263721692601406E-2</v>
      </c>
      <c r="F67" s="24">
        <v>3.7385891859600541E-2</v>
      </c>
      <c r="G67" s="24">
        <v>4.6683719634808218E-2</v>
      </c>
      <c r="H67" s="24">
        <v>6.0173218858035275E-2</v>
      </c>
      <c r="I67" s="24">
        <v>8.2101056753624099E-2</v>
      </c>
      <c r="J67" s="24">
        <v>0.11938980641702185</v>
      </c>
      <c r="K67" s="24">
        <v>0.19818495974061257</v>
      </c>
      <c r="L67" s="24">
        <v>0.38887459193332841</v>
      </c>
    </row>
    <row r="68" spans="2:28">
      <c r="B68" t="str">
        <f t="shared" si="40"/>
        <v>BUI</v>
      </c>
      <c r="C68" s="24">
        <v>9.382387673144298E-3</v>
      </c>
      <c r="D68" s="24">
        <v>1.7263658460961208E-2</v>
      </c>
      <c r="E68" s="24">
        <v>2.6768026283867652E-2</v>
      </c>
      <c r="F68" s="24">
        <v>4.1711549719538596E-2</v>
      </c>
      <c r="G68" s="24">
        <v>5.5429590677241736E-2</v>
      </c>
      <c r="H68" s="24">
        <v>6.6540118643398344E-2</v>
      </c>
      <c r="I68" s="24">
        <v>0.10148598419060934</v>
      </c>
      <c r="J68" s="24">
        <v>0.13659963595095512</v>
      </c>
      <c r="K68" s="24">
        <v>0.17918150371206562</v>
      </c>
      <c r="L68" s="24">
        <v>0.36563754468821807</v>
      </c>
    </row>
    <row r="69" spans="2:28">
      <c r="B69" t="str">
        <f t="shared" si="40"/>
        <v>TRN</v>
      </c>
      <c r="C69" s="24">
        <v>2.7396681574397921E-2</v>
      </c>
      <c r="D69" s="24">
        <v>4.135338811371797E-2</v>
      </c>
      <c r="E69" s="24">
        <v>4.9791961877857741E-2</v>
      </c>
      <c r="F69" s="24">
        <v>6.2998060602867959E-2</v>
      </c>
      <c r="G69" s="24">
        <v>6.9137341130397434E-2</v>
      </c>
      <c r="H69" s="24">
        <v>8.8347599790801659E-2</v>
      </c>
      <c r="I69" s="24">
        <v>0.1105508954764229</v>
      </c>
      <c r="J69" s="24">
        <v>0.12435834408484511</v>
      </c>
      <c r="K69" s="24">
        <v>0.16507646600743114</v>
      </c>
      <c r="L69" s="24">
        <v>0.26098926134126016</v>
      </c>
    </row>
    <row r="70" spans="2:28">
      <c r="B70" t="str">
        <f t="shared" si="40"/>
        <v>AGR</v>
      </c>
      <c r="C70" s="24">
        <v>5.542145227783201E-2</v>
      </c>
      <c r="D70" s="24">
        <v>6.6219322163717953E-2</v>
      </c>
      <c r="E70" s="24">
        <v>7.0399231348143604E-2</v>
      </c>
      <c r="F70" s="24">
        <v>7.5833082393303053E-2</v>
      </c>
      <c r="G70" s="24">
        <v>8.1798026742920096E-2</v>
      </c>
      <c r="H70" s="24">
        <v>8.914156509725478E-2</v>
      </c>
      <c r="I70" s="24">
        <v>0.1029388191390614</v>
      </c>
      <c r="J70" s="24">
        <v>0.12067681178507297</v>
      </c>
      <c r="K70" s="24">
        <v>0.15249787554109837</v>
      </c>
      <c r="L70" s="24">
        <v>0.18507381351159571</v>
      </c>
    </row>
    <row r="71" spans="2:28">
      <c r="B71" t="str">
        <f t="shared" si="40"/>
        <v>SER</v>
      </c>
      <c r="C71" s="24">
        <v>1.9208788543628615E-2</v>
      </c>
      <c r="D71" s="24">
        <v>2.9657906616115046E-2</v>
      </c>
      <c r="E71" s="24">
        <v>3.8431008964392603E-2</v>
      </c>
      <c r="F71" s="24">
        <v>4.9004514790555363E-2</v>
      </c>
      <c r="G71" s="24">
        <v>5.9950092347063132E-2</v>
      </c>
      <c r="H71" s="24">
        <v>7.564911466216008E-2</v>
      </c>
      <c r="I71" s="24">
        <v>9.2718878850703443E-2</v>
      </c>
      <c r="J71" s="24">
        <v>0.11991750454380132</v>
      </c>
      <c r="K71" s="24">
        <v>0.1799990351934122</v>
      </c>
      <c r="L71" s="24">
        <v>0.33546315548816835</v>
      </c>
    </row>
    <row r="76" spans="2:28">
      <c r="B76" t="s">
        <v>2094</v>
      </c>
      <c r="Q76" t="s">
        <v>2095</v>
      </c>
    </row>
    <row r="79" spans="2:28">
      <c r="B79" s="16"/>
      <c r="C79" t="s">
        <v>386</v>
      </c>
      <c r="D79" t="s">
        <v>388</v>
      </c>
      <c r="E79" t="s">
        <v>389</v>
      </c>
      <c r="F79" t="s">
        <v>390</v>
      </c>
      <c r="G79" t="s">
        <v>391</v>
      </c>
      <c r="H79" t="s">
        <v>392</v>
      </c>
      <c r="I79" t="s">
        <v>393</v>
      </c>
      <c r="J79" t="s">
        <v>394</v>
      </c>
      <c r="K79" t="s">
        <v>395</v>
      </c>
      <c r="L79" t="s">
        <v>396</v>
      </c>
      <c r="Q79" s="16"/>
      <c r="R79" t="s">
        <v>386</v>
      </c>
      <c r="S79" t="s">
        <v>388</v>
      </c>
      <c r="T79" t="s">
        <v>389</v>
      </c>
      <c r="U79" t="s">
        <v>390</v>
      </c>
      <c r="V79" t="s">
        <v>391</v>
      </c>
      <c r="W79" t="s">
        <v>392</v>
      </c>
      <c r="X79" t="s">
        <v>393</v>
      </c>
      <c r="Y79" t="s">
        <v>394</v>
      </c>
      <c r="Z79" t="s">
        <v>395</v>
      </c>
      <c r="AA79" t="s">
        <v>396</v>
      </c>
    </row>
    <row r="80" spans="2:28">
      <c r="B80" t="str">
        <f>+B54</f>
        <v>oil</v>
      </c>
      <c r="C80" s="23">
        <f>(C$47/C$48)*C29/C$47</f>
        <v>1.8801345651287653E-2</v>
      </c>
      <c r="D80" s="23">
        <f t="shared" ref="D80:L80" si="44">(D$47/D$48)*D29/D$47</f>
        <v>2.3538304344115382E-2</v>
      </c>
      <c r="E80" s="23">
        <f t="shared" si="44"/>
        <v>3.0885699120010487E-2</v>
      </c>
      <c r="F80" s="23">
        <f t="shared" si="44"/>
        <v>3.8224354128032233E-2</v>
      </c>
      <c r="G80" s="23">
        <f t="shared" si="44"/>
        <v>4.7051537101757017E-2</v>
      </c>
      <c r="H80" s="23">
        <f t="shared" si="44"/>
        <v>5.2452929722288891E-2</v>
      </c>
      <c r="I80" s="23">
        <f t="shared" si="44"/>
        <v>6.0176894689182539E-2</v>
      </c>
      <c r="J80" s="23">
        <f t="shared" si="44"/>
        <v>6.8712614594689414E-2</v>
      </c>
      <c r="K80" s="23">
        <f t="shared" si="44"/>
        <v>7.5131910258088477E-2</v>
      </c>
      <c r="L80" s="23">
        <f t="shared" si="44"/>
        <v>7.338604245795656E-2</v>
      </c>
      <c r="M80" s="6" t="s">
        <v>2098</v>
      </c>
      <c r="Q80" t="str">
        <f>+B80</f>
        <v>oil</v>
      </c>
      <c r="R80" s="23">
        <f t="shared" ref="R80:AA80" si="45">($M29/$N29)*C29/$M29</f>
        <v>7.5319520828744388E-3</v>
      </c>
      <c r="S80" s="23">
        <f t="shared" si="45"/>
        <v>1.3097525965782116E-2</v>
      </c>
      <c r="T80" s="23">
        <f t="shared" si="45"/>
        <v>2.1095515810214547E-2</v>
      </c>
      <c r="U80" s="23">
        <f t="shared" si="45"/>
        <v>3.1998724683671598E-2</v>
      </c>
      <c r="V80" s="23">
        <f t="shared" si="45"/>
        <v>4.7677279979097854E-2</v>
      </c>
      <c r="W80" s="23">
        <f t="shared" si="45"/>
        <v>6.5060779512362471E-2</v>
      </c>
      <c r="X80" s="23">
        <f t="shared" si="45"/>
        <v>9.1867039758881441E-2</v>
      </c>
      <c r="Y80" s="23">
        <f t="shared" si="45"/>
        <v>0.13454791926858681</v>
      </c>
      <c r="Z80" s="23">
        <f t="shared" si="45"/>
        <v>0.21512462146663583</v>
      </c>
      <c r="AA80" s="23">
        <f t="shared" si="45"/>
        <v>0.37199864147189288</v>
      </c>
      <c r="AB80" s="6" t="s">
        <v>2099</v>
      </c>
    </row>
    <row r="81" spans="2:28">
      <c r="B81" t="str">
        <f t="shared" ref="B81:B97" si="46">+B55</f>
        <v>gas</v>
      </c>
      <c r="C81" s="23">
        <f t="shared" ref="C81:L81" si="47">(C$47/C$48)*C30/C$47</f>
        <v>7.2809281416522957E-3</v>
      </c>
      <c r="D81" s="23">
        <f t="shared" si="47"/>
        <v>7.8186740502774847E-3</v>
      </c>
      <c r="E81" s="23">
        <f t="shared" si="47"/>
        <v>8.9521868591737018E-3</v>
      </c>
      <c r="F81" s="23">
        <f t="shared" si="47"/>
        <v>9.9720263733215023E-3</v>
      </c>
      <c r="G81" s="23">
        <f t="shared" si="47"/>
        <v>1.1380001779413564E-2</v>
      </c>
      <c r="H81" s="23">
        <f t="shared" si="47"/>
        <v>1.1722426445473494E-2</v>
      </c>
      <c r="I81" s="23">
        <f t="shared" si="47"/>
        <v>9.7196009256720478E-3</v>
      </c>
      <c r="J81" s="23">
        <f t="shared" si="47"/>
        <v>6.7483341228706441E-3</v>
      </c>
      <c r="K81" s="23">
        <f t="shared" si="47"/>
        <v>2.7657264562474075E-3</v>
      </c>
      <c r="L81" s="23">
        <f t="shared" si="47"/>
        <v>9.6189766377402129E-4</v>
      </c>
      <c r="M81" s="22"/>
      <c r="Q81" t="str">
        <f t="shared" ref="Q81:Q97" si="48">+B81</f>
        <v>gas</v>
      </c>
      <c r="R81" s="23">
        <f t="shared" ref="R81:AA81" si="49">($M30/$N30)*C30/$M30</f>
        <v>3.2902926499499115E-2</v>
      </c>
      <c r="S81" s="23">
        <f t="shared" si="49"/>
        <v>4.9076815040674356E-2</v>
      </c>
      <c r="T81" s="23">
        <f t="shared" si="49"/>
        <v>6.8974890376525461E-2</v>
      </c>
      <c r="U81" s="23">
        <f t="shared" si="49"/>
        <v>9.416838017307734E-2</v>
      </c>
      <c r="V81" s="23">
        <f t="shared" si="49"/>
        <v>0.13007958797753927</v>
      </c>
      <c r="W81" s="23">
        <f t="shared" si="49"/>
        <v>0.16401976906147148</v>
      </c>
      <c r="X81" s="23">
        <f t="shared" si="49"/>
        <v>0.16738153669030792</v>
      </c>
      <c r="Y81" s="23">
        <f t="shared" si="49"/>
        <v>0.14906176409318492</v>
      </c>
      <c r="Z81" s="23">
        <f t="shared" si="49"/>
        <v>8.9331387574930379E-2</v>
      </c>
      <c r="AA81" s="23">
        <f t="shared" si="49"/>
        <v>5.5002942512789865E-2</v>
      </c>
      <c r="AB81" s="22"/>
    </row>
    <row r="82" spans="2:28">
      <c r="B82" t="str">
        <f t="shared" si="46"/>
        <v>ppp</v>
      </c>
      <c r="C82" s="23">
        <f t="shared" ref="C82:L82" si="50">(C$47/C$48)*C31/C$47</f>
        <v>9.0280208934613426E-3</v>
      </c>
      <c r="D82" s="23">
        <f t="shared" si="50"/>
        <v>9.1055610499837722E-3</v>
      </c>
      <c r="E82" s="23">
        <f t="shared" si="50"/>
        <v>1.0361997809768658E-2</v>
      </c>
      <c r="F82" s="23">
        <f t="shared" si="50"/>
        <v>1.2149438713867387E-2</v>
      </c>
      <c r="G82" s="23">
        <f t="shared" si="50"/>
        <v>1.391696797465022E-2</v>
      </c>
      <c r="H82" s="23">
        <f t="shared" si="50"/>
        <v>1.592218074933929E-2</v>
      </c>
      <c r="I82" s="23">
        <f t="shared" si="50"/>
        <v>1.5620391574522606E-2</v>
      </c>
      <c r="J82" s="23">
        <f t="shared" si="50"/>
        <v>1.5205672984308541E-2</v>
      </c>
      <c r="K82" s="23">
        <f t="shared" si="50"/>
        <v>1.3467959866090777E-2</v>
      </c>
      <c r="L82" s="23">
        <f t="shared" si="50"/>
        <v>1.5320270558232202E-2</v>
      </c>
      <c r="M82" s="22"/>
      <c r="Q82" t="str">
        <f t="shared" si="48"/>
        <v>ppp</v>
      </c>
      <c r="R82" s="23">
        <f t="shared" ref="R82:AA82" si="51">($M31/$N31)*C31/$M31</f>
        <v>1.5750352139284572E-2</v>
      </c>
      <c r="S82" s="23">
        <f t="shared" si="51"/>
        <v>2.2064795290536589E-2</v>
      </c>
      <c r="T82" s="23">
        <f t="shared" si="51"/>
        <v>3.0821608981135479E-2</v>
      </c>
      <c r="U82" s="23">
        <f t="shared" si="51"/>
        <v>4.4292258537704077E-2</v>
      </c>
      <c r="V82" s="23">
        <f t="shared" si="51"/>
        <v>6.1413150962076675E-2</v>
      </c>
      <c r="W82" s="23">
        <f t="shared" si="51"/>
        <v>8.6006477208951812E-2</v>
      </c>
      <c r="X82" s="23">
        <f t="shared" si="51"/>
        <v>0.10384867593131343</v>
      </c>
      <c r="Y82" s="23">
        <f t="shared" si="51"/>
        <v>0.12966574383257171</v>
      </c>
      <c r="Z82" s="23">
        <f t="shared" si="51"/>
        <v>0.16793708068365976</v>
      </c>
      <c r="AA82" s="23">
        <f t="shared" si="51"/>
        <v>0.3381998564327659</v>
      </c>
      <c r="AB82" s="22"/>
    </row>
    <row r="83" spans="2:28">
      <c r="B83" t="str">
        <f t="shared" si="46"/>
        <v>nmm</v>
      </c>
      <c r="C83" s="23">
        <f t="shared" ref="C83:L83" si="52">(C$47/C$48)*C32/C$47</f>
        <v>2.9550016398526007E-3</v>
      </c>
      <c r="D83" s="23">
        <f t="shared" si="52"/>
        <v>3.5767975464771696E-3</v>
      </c>
      <c r="E83" s="23">
        <f t="shared" si="52"/>
        <v>5.2158786940661849E-3</v>
      </c>
      <c r="F83" s="23">
        <f t="shared" si="52"/>
        <v>6.0867638139942316E-3</v>
      </c>
      <c r="G83" s="23">
        <f t="shared" si="52"/>
        <v>6.9000134211876646E-3</v>
      </c>
      <c r="H83" s="23">
        <f t="shared" si="52"/>
        <v>6.843683727343482E-3</v>
      </c>
      <c r="I83" s="23">
        <f t="shared" si="52"/>
        <v>8.1497238264975607E-3</v>
      </c>
      <c r="J83" s="23">
        <f t="shared" si="52"/>
        <v>7.4025295800873156E-3</v>
      </c>
      <c r="K83" s="23">
        <f t="shared" si="52"/>
        <v>5.844924599466267E-3</v>
      </c>
      <c r="L83" s="23">
        <f t="shared" si="52"/>
        <v>4.528292109686141E-3</v>
      </c>
      <c r="M83" s="22"/>
      <c r="Q83" t="str">
        <f t="shared" si="48"/>
        <v>nmm</v>
      </c>
      <c r="R83" s="23">
        <f t="shared" ref="R83:AA83" si="53">($M32/$N32)*C32/$M32</f>
        <v>1.2601741768830946E-2</v>
      </c>
      <c r="S83" s="23">
        <f t="shared" si="53"/>
        <v>2.1186669319877928E-2</v>
      </c>
      <c r="T83" s="23">
        <f t="shared" si="53"/>
        <v>3.7924025502024707E-2</v>
      </c>
      <c r="U83" s="23">
        <f t="shared" si="53"/>
        <v>5.4241688323748774E-2</v>
      </c>
      <c r="V83" s="23">
        <f t="shared" si="53"/>
        <v>7.4428938541469966E-2</v>
      </c>
      <c r="W83" s="23">
        <f t="shared" si="53"/>
        <v>9.0363631923288321E-2</v>
      </c>
      <c r="X83" s="23">
        <f t="shared" si="53"/>
        <v>0.13244241037906976</v>
      </c>
      <c r="Y83" s="23">
        <f t="shared" si="53"/>
        <v>0.15430318772539048</v>
      </c>
      <c r="Z83" s="23">
        <f t="shared" si="53"/>
        <v>0.17815533662555727</v>
      </c>
      <c r="AA83" s="23">
        <f t="shared" si="53"/>
        <v>0.24435236989074183</v>
      </c>
      <c r="AB83" s="22"/>
    </row>
    <row r="84" spans="2:28">
      <c r="B84" t="str">
        <f t="shared" si="46"/>
        <v>nfm</v>
      </c>
      <c r="C84" s="23">
        <f t="shared" ref="C84:L84" si="54">(C$47/C$48)*C33/C$47</f>
        <v>1.0087737308503754E-4</v>
      </c>
      <c r="D84" s="23">
        <f t="shared" si="54"/>
        <v>1.5008150914915075E-4</v>
      </c>
      <c r="E84" s="23">
        <f t="shared" si="54"/>
        <v>1.9869866946156404E-4</v>
      </c>
      <c r="F84" s="23">
        <f t="shared" si="54"/>
        <v>2.3797870687460818E-4</v>
      </c>
      <c r="G84" s="23">
        <f t="shared" si="54"/>
        <v>2.463249420423716E-4</v>
      </c>
      <c r="H84" s="23">
        <f t="shared" si="54"/>
        <v>2.180299138193995E-4</v>
      </c>
      <c r="I84" s="23">
        <f t="shared" si="54"/>
        <v>2.7364896715559566E-4</v>
      </c>
      <c r="J84" s="23">
        <f t="shared" si="54"/>
        <v>2.4324961298194584E-4</v>
      </c>
      <c r="K84" s="23">
        <f t="shared" si="54"/>
        <v>1.7649760289305226E-4</v>
      </c>
      <c r="L84" s="23">
        <f t="shared" si="54"/>
        <v>1.2518871889506886E-4</v>
      </c>
      <c r="M84" s="22"/>
      <c r="Q84" t="str">
        <f t="shared" si="48"/>
        <v>nfm</v>
      </c>
      <c r="R84" s="23">
        <f t="shared" ref="R84:AA84" si="55">($M33/$N33)*C33/$M33</f>
        <v>1.3412971593674286E-2</v>
      </c>
      <c r="S84" s="23">
        <f t="shared" si="55"/>
        <v>2.7717490547609403E-2</v>
      </c>
      <c r="T84" s="23">
        <f t="shared" si="55"/>
        <v>4.5044347186646211E-2</v>
      </c>
      <c r="U84" s="23">
        <f t="shared" si="55"/>
        <v>6.6121582625302044E-2</v>
      </c>
      <c r="V84" s="23">
        <f t="shared" si="55"/>
        <v>8.2843544082622525E-2</v>
      </c>
      <c r="W84" s="23">
        <f t="shared" si="55"/>
        <v>8.9759044503881155E-2</v>
      </c>
      <c r="X84" s="23">
        <f t="shared" si="55"/>
        <v>0.13865527236104344</v>
      </c>
      <c r="Y84" s="23">
        <f t="shared" si="55"/>
        <v>0.15809032613359988</v>
      </c>
      <c r="Z84" s="23">
        <f t="shared" si="55"/>
        <v>0.16773246335965658</v>
      </c>
      <c r="AA84" s="23">
        <f t="shared" si="55"/>
        <v>0.21062295760596458</v>
      </c>
      <c r="AB84" s="22"/>
    </row>
    <row r="85" spans="2:28">
      <c r="B85" t="str">
        <f t="shared" si="46"/>
        <v>mvh</v>
      </c>
      <c r="C85" s="23">
        <f t="shared" ref="C85:L85" si="56">(C$47/C$48)*C34/C$47</f>
        <v>8.3164017632681511E-3</v>
      </c>
      <c r="D85" s="23">
        <f t="shared" si="56"/>
        <v>2.5363215774648982E-3</v>
      </c>
      <c r="E85" s="23">
        <f t="shared" si="56"/>
        <v>4.8935080376741056E-3</v>
      </c>
      <c r="F85" s="23">
        <f t="shared" si="56"/>
        <v>5.7538731933316776E-3</v>
      </c>
      <c r="G85" s="23">
        <f t="shared" si="56"/>
        <v>1.2623817382952863E-2</v>
      </c>
      <c r="H85" s="23">
        <f t="shared" si="56"/>
        <v>1.3972649486075166E-2</v>
      </c>
      <c r="I85" s="23">
        <f t="shared" si="56"/>
        <v>1.4528447826085814E-2</v>
      </c>
      <c r="J85" s="23">
        <f t="shared" si="56"/>
        <v>2.2586768568743275E-2</v>
      </c>
      <c r="K85" s="23">
        <f t="shared" si="56"/>
        <v>3.3148344782090403E-2</v>
      </c>
      <c r="L85" s="23">
        <f t="shared" si="56"/>
        <v>5.22561995186328E-2</v>
      </c>
      <c r="M85" s="22"/>
      <c r="Q85" t="str">
        <f t="shared" si="48"/>
        <v>mvh</v>
      </c>
      <c r="R85" s="23">
        <f t="shared" ref="R85:AA85" si="57">($M34/$N34)*C34/$M34</f>
        <v>7.1000799867201852E-3</v>
      </c>
      <c r="S85" s="23">
        <f t="shared" si="57"/>
        <v>3.0076519352022629E-3</v>
      </c>
      <c r="T85" s="23">
        <f t="shared" si="57"/>
        <v>7.1229875180079351E-3</v>
      </c>
      <c r="U85" s="23">
        <f t="shared" si="57"/>
        <v>1.0265071177829113E-2</v>
      </c>
      <c r="V85" s="23">
        <f t="shared" si="57"/>
        <v>2.7260732618398086E-2</v>
      </c>
      <c r="W85" s="23">
        <f t="shared" si="57"/>
        <v>3.6934943700924601E-2</v>
      </c>
      <c r="X85" s="23">
        <f t="shared" si="57"/>
        <v>4.7267031921543752E-2</v>
      </c>
      <c r="Y85" s="23">
        <f t="shared" si="57"/>
        <v>9.4254865593806317E-2</v>
      </c>
      <c r="Z85" s="23">
        <f t="shared" si="57"/>
        <v>0.20227243389148489</v>
      </c>
      <c r="AA85" s="23">
        <f t="shared" si="57"/>
        <v>0.56451420165608279</v>
      </c>
      <c r="AB85" s="22"/>
    </row>
    <row r="86" spans="2:28">
      <c r="B86" t="str">
        <f t="shared" si="46"/>
        <v>ele</v>
      </c>
      <c r="C86" s="23">
        <f t="shared" ref="C86:L86" si="58">(C$47/C$48)*C35/C$47</f>
        <v>5.4919720262428008E-2</v>
      </c>
      <c r="D86" s="23">
        <f t="shared" si="58"/>
        <v>5.9644002358126502E-2</v>
      </c>
      <c r="E86" s="23">
        <f t="shared" si="58"/>
        <v>5.8410505946093032E-2</v>
      </c>
      <c r="F86" s="23">
        <f t="shared" si="58"/>
        <v>5.3845281527296791E-2</v>
      </c>
      <c r="G86" s="23">
        <f t="shared" si="58"/>
        <v>5.3424867087168419E-2</v>
      </c>
      <c r="H86" s="23">
        <f t="shared" si="58"/>
        <v>4.9965437753605416E-2</v>
      </c>
      <c r="I86" s="23">
        <f t="shared" si="58"/>
        <v>4.2899020680274111E-2</v>
      </c>
      <c r="J86" s="23">
        <f t="shared" si="58"/>
        <v>3.5018036535719513E-2</v>
      </c>
      <c r="K86" s="23">
        <f t="shared" si="58"/>
        <v>2.5368440388603874E-2</v>
      </c>
      <c r="L86" s="23">
        <f t="shared" si="58"/>
        <v>1.6182071330728461E-2</v>
      </c>
      <c r="M86" s="22"/>
      <c r="Q86" t="str">
        <f t="shared" si="48"/>
        <v>ele</v>
      </c>
      <c r="R86" s="23">
        <f t="shared" ref="R86:AA86" si="59">($M35/$N35)*C35/$M35</f>
        <v>4.0369508067537425E-2</v>
      </c>
      <c r="S86" s="23">
        <f t="shared" si="59"/>
        <v>6.0895808240583375E-2</v>
      </c>
      <c r="T86" s="23">
        <f t="shared" si="59"/>
        <v>7.320322367546267E-2</v>
      </c>
      <c r="U86" s="23">
        <f t="shared" si="59"/>
        <v>8.2707842469988468E-2</v>
      </c>
      <c r="V86" s="23">
        <f t="shared" si="59"/>
        <v>9.9331645829179499E-2</v>
      </c>
      <c r="W86" s="23">
        <f t="shared" si="59"/>
        <v>0.11371708923201793</v>
      </c>
      <c r="X86" s="23">
        <f t="shared" si="59"/>
        <v>0.1201666221108364</v>
      </c>
      <c r="Y86" s="23">
        <f t="shared" si="59"/>
        <v>0.12581685621441221</v>
      </c>
      <c r="Z86" s="23">
        <f t="shared" si="59"/>
        <v>0.13328030639353228</v>
      </c>
      <c r="AA86" s="23">
        <f t="shared" si="59"/>
        <v>0.15051109776644983</v>
      </c>
      <c r="AB86" s="22"/>
    </row>
    <row r="87" spans="2:28">
      <c r="B87" t="str">
        <f t="shared" si="46"/>
        <v>COL</v>
      </c>
      <c r="C87" s="23">
        <f t="shared" ref="C87:L87" si="60">(C$47/C$48)*C36/C$47</f>
        <v>5.3841832948809093E-4</v>
      </c>
      <c r="D87" s="23">
        <f t="shared" si="60"/>
        <v>7.6991547639625689E-4</v>
      </c>
      <c r="E87" s="23">
        <f t="shared" si="60"/>
        <v>7.5440720466374311E-4</v>
      </c>
      <c r="F87" s="23">
        <f t="shared" si="60"/>
        <v>6.0501689745431843E-4</v>
      </c>
      <c r="G87" s="23">
        <f t="shared" si="60"/>
        <v>4.5381466739592751E-4</v>
      </c>
      <c r="H87" s="23">
        <f t="shared" si="60"/>
        <v>3.4911722600550757E-4</v>
      </c>
      <c r="I87" s="23">
        <f t="shared" si="60"/>
        <v>2.4277434290606584E-4</v>
      </c>
      <c r="J87" s="23">
        <f t="shared" si="60"/>
        <v>1.8126701531550983E-4</v>
      </c>
      <c r="K87" s="23">
        <f t="shared" si="60"/>
        <v>1.1470393021484381E-4</v>
      </c>
      <c r="L87" s="23">
        <f t="shared" si="60"/>
        <v>4.5451014166296509E-5</v>
      </c>
      <c r="M87" s="22"/>
      <c r="Q87" t="str">
        <f t="shared" si="48"/>
        <v>COL</v>
      </c>
      <c r="R87" s="23">
        <f t="shared" ref="R87:AA87" si="61">($M36/$N36)*C36/$M36</f>
        <v>5.6124641706534313E-2</v>
      </c>
      <c r="S87" s="23">
        <f t="shared" si="61"/>
        <v>0.11147366358903964</v>
      </c>
      <c r="T87" s="23">
        <f t="shared" si="61"/>
        <v>0.13407681057470097</v>
      </c>
      <c r="U87" s="23">
        <f t="shared" si="61"/>
        <v>0.13178778192987595</v>
      </c>
      <c r="V87" s="23">
        <f t="shared" si="61"/>
        <v>0.11965512747126103</v>
      </c>
      <c r="W87" s="23">
        <f t="shared" si="61"/>
        <v>0.11267716739594856</v>
      </c>
      <c r="X87" s="23">
        <f t="shared" si="61"/>
        <v>9.6437927174844743E-2</v>
      </c>
      <c r="Y87" s="23">
        <f t="shared" si="61"/>
        <v>9.2357980088102462E-2</v>
      </c>
      <c r="Z87" s="23">
        <f t="shared" si="61"/>
        <v>8.5459257946921954E-2</v>
      </c>
      <c r="AA87" s="23">
        <f t="shared" si="61"/>
        <v>5.9949642122770382E-2</v>
      </c>
      <c r="AB87" s="22"/>
    </row>
    <row r="88" spans="2:28">
      <c r="B88" t="str">
        <f t="shared" si="46"/>
        <v>CRU</v>
      </c>
      <c r="C88" s="23">
        <f t="shared" ref="C88:L88" si="62">(C$47/C$48)*C37/C$47</f>
        <v>1.8871095912531241E-10</v>
      </c>
      <c r="D88" s="23">
        <f t="shared" si="62"/>
        <v>7.0249628449059147E-11</v>
      </c>
      <c r="E88" s="23">
        <f t="shared" si="62"/>
        <v>7.1360819608837308E-11</v>
      </c>
      <c r="F88" s="23">
        <f t="shared" si="62"/>
        <v>1.9461499039394824E-10</v>
      </c>
      <c r="G88" s="23">
        <f t="shared" si="62"/>
        <v>2.3481413336996327E-10</v>
      </c>
      <c r="H88" s="23">
        <f t="shared" si="62"/>
        <v>5.8864529692247989E-10</v>
      </c>
      <c r="I88" s="23">
        <f t="shared" si="62"/>
        <v>1.0666085159400999E-9</v>
      </c>
      <c r="J88" s="23">
        <f t="shared" si="62"/>
        <v>1.8183900072578001E-9</v>
      </c>
      <c r="K88" s="23">
        <f t="shared" si="62"/>
        <v>2.6723556182627259E-9</v>
      </c>
      <c r="L88" s="23">
        <f t="shared" si="62"/>
        <v>2.5878721947932003E-9</v>
      </c>
      <c r="M88" s="22"/>
      <c r="Q88" t="str">
        <f t="shared" si="48"/>
        <v>CRU</v>
      </c>
      <c r="R88" s="23">
        <f t="shared" ref="R88:AA88" si="63">($M37/$N37)*C37/$M37</f>
        <v>2.7739489707032405E-3</v>
      </c>
      <c r="S88" s="23">
        <f t="shared" si="63"/>
        <v>1.4343028347785149E-3</v>
      </c>
      <c r="T88" s="23">
        <f t="shared" si="63"/>
        <v>1.7884436988452924E-3</v>
      </c>
      <c r="U88" s="23">
        <f t="shared" si="63"/>
        <v>5.9779397542146584E-3</v>
      </c>
      <c r="V88" s="23">
        <f t="shared" si="63"/>
        <v>8.7306106166902125E-3</v>
      </c>
      <c r="W88" s="23">
        <f t="shared" si="63"/>
        <v>2.6790814750707239E-2</v>
      </c>
      <c r="X88" s="23">
        <f t="shared" si="63"/>
        <v>5.9747223345830797E-2</v>
      </c>
      <c r="Y88" s="23">
        <f t="shared" si="63"/>
        <v>0.13065026011894187</v>
      </c>
      <c r="Z88" s="23">
        <f t="shared" si="63"/>
        <v>0.28076480705715051</v>
      </c>
      <c r="AA88" s="23">
        <f t="shared" si="63"/>
        <v>0.48134164885213765</v>
      </c>
      <c r="AB88" s="22"/>
    </row>
    <row r="89" spans="2:28">
      <c r="B89" t="str">
        <f t="shared" si="46"/>
        <v>CHM</v>
      </c>
      <c r="C89" s="23">
        <f t="shared" ref="C89:L89" si="64">(C$47/C$48)*C38/C$47</f>
        <v>2.4215397053999513E-2</v>
      </c>
      <c r="D89" s="23">
        <f t="shared" si="64"/>
        <v>2.7467287494263581E-2</v>
      </c>
      <c r="E89" s="23">
        <f t="shared" si="64"/>
        <v>3.0292937414692675E-2</v>
      </c>
      <c r="F89" s="23">
        <f t="shared" si="64"/>
        <v>3.1433959248631217E-2</v>
      </c>
      <c r="G89" s="23">
        <f t="shared" si="64"/>
        <v>3.2884910121856903E-2</v>
      </c>
      <c r="H89" s="23">
        <f t="shared" si="64"/>
        <v>3.331263928404142E-2</v>
      </c>
      <c r="I89" s="23">
        <f t="shared" si="64"/>
        <v>3.5369360199686464E-2</v>
      </c>
      <c r="J89" s="23">
        <f t="shared" si="64"/>
        <v>3.6566874049876991E-2</v>
      </c>
      <c r="K89" s="23">
        <f t="shared" si="64"/>
        <v>3.5628992029025121E-2</v>
      </c>
      <c r="L89" s="23">
        <f t="shared" si="64"/>
        <v>3.5207901591200352E-2</v>
      </c>
      <c r="M89" s="22"/>
      <c r="Q89" t="str">
        <f t="shared" si="48"/>
        <v>CHM</v>
      </c>
      <c r="R89" s="23">
        <f t="shared" ref="R89:AA89" si="65">($M38/$N38)*C38/$M38</f>
        <v>1.7551224011779231E-2</v>
      </c>
      <c r="S89" s="23">
        <f t="shared" si="65"/>
        <v>2.7652033068244434E-2</v>
      </c>
      <c r="T89" s="23">
        <f t="shared" si="65"/>
        <v>3.7434436512596751E-2</v>
      </c>
      <c r="U89" s="23">
        <f t="shared" si="65"/>
        <v>4.7608971531082463E-2</v>
      </c>
      <c r="V89" s="23">
        <f t="shared" si="65"/>
        <v>6.0288088494572387E-2</v>
      </c>
      <c r="W89" s="23">
        <f t="shared" si="65"/>
        <v>7.4757669517246869E-2</v>
      </c>
      <c r="X89" s="23">
        <f t="shared" si="65"/>
        <v>9.7690954563708798E-2</v>
      </c>
      <c r="Y89" s="23">
        <f t="shared" si="65"/>
        <v>0.12954645934465125</v>
      </c>
      <c r="Z89" s="23">
        <f t="shared" si="65"/>
        <v>0.18457225754141798</v>
      </c>
      <c r="AA89" s="23">
        <f t="shared" si="65"/>
        <v>0.32289790541469965</v>
      </c>
      <c r="AB89" s="22"/>
    </row>
    <row r="90" spans="2:28">
      <c r="B90" t="str">
        <f t="shared" si="46"/>
        <v>IRS</v>
      </c>
      <c r="C90" s="23">
        <f t="shared" ref="C90:L90" si="66">(C$47/C$48)*C39/C$47</f>
        <v>5.5569932754798404E-5</v>
      </c>
      <c r="D90" s="23">
        <f t="shared" si="66"/>
        <v>8.2674827031097524E-5</v>
      </c>
      <c r="E90" s="23">
        <f t="shared" si="66"/>
        <v>1.0945637621966159E-4</v>
      </c>
      <c r="F90" s="23">
        <f t="shared" si="66"/>
        <v>1.3109442022194538E-4</v>
      </c>
      <c r="G90" s="23">
        <f t="shared" si="66"/>
        <v>1.35692078872685E-4</v>
      </c>
      <c r="H90" s="23">
        <f t="shared" si="66"/>
        <v>1.2010530487610002E-4</v>
      </c>
      <c r="I90" s="23">
        <f t="shared" si="66"/>
        <v>1.5074396009933348E-4</v>
      </c>
      <c r="J90" s="23">
        <f t="shared" si="66"/>
        <v>1.3399798411327206E-4</v>
      </c>
      <c r="K90" s="23">
        <f t="shared" si="66"/>
        <v>9.7226559576269958E-5</v>
      </c>
      <c r="L90" s="23">
        <f t="shared" si="66"/>
        <v>6.896223085422691E-5</v>
      </c>
      <c r="M90" s="22"/>
      <c r="Q90" t="str">
        <f t="shared" si="48"/>
        <v>IRS</v>
      </c>
      <c r="R90" s="23">
        <f t="shared" ref="R90:AA90" si="67">($M39/$N39)*C39/$M39</f>
        <v>1.3412971593674286E-2</v>
      </c>
      <c r="S90" s="23">
        <f t="shared" si="67"/>
        <v>2.771749054760942E-2</v>
      </c>
      <c r="T90" s="23">
        <f t="shared" si="67"/>
        <v>4.5044347186646232E-2</v>
      </c>
      <c r="U90" s="23">
        <f t="shared" si="67"/>
        <v>6.6121582625302128E-2</v>
      </c>
      <c r="V90" s="23">
        <f t="shared" si="67"/>
        <v>8.2843544082622442E-2</v>
      </c>
      <c r="W90" s="23">
        <f t="shared" si="67"/>
        <v>8.9759044503881155E-2</v>
      </c>
      <c r="X90" s="23">
        <f t="shared" si="67"/>
        <v>0.13865527236104339</v>
      </c>
      <c r="Y90" s="23">
        <f t="shared" si="67"/>
        <v>0.15809032613360002</v>
      </c>
      <c r="Z90" s="23">
        <f t="shared" si="67"/>
        <v>0.16773246335965644</v>
      </c>
      <c r="AA90" s="23">
        <f t="shared" si="67"/>
        <v>0.21062295760596453</v>
      </c>
      <c r="AB90" s="22"/>
    </row>
    <row r="91" spans="2:28">
      <c r="B91" t="str">
        <f t="shared" si="46"/>
        <v>MAC</v>
      </c>
      <c r="C91" s="23">
        <f t="shared" ref="C91:L91" si="68">(C$47/C$48)*C40/C$47</f>
        <v>1.1025067133118573E-2</v>
      </c>
      <c r="D91" s="23">
        <f t="shared" si="68"/>
        <v>6.4077489843373994E-3</v>
      </c>
      <c r="E91" s="23">
        <f t="shared" si="68"/>
        <v>1.0434017674908834E-2</v>
      </c>
      <c r="F91" s="23">
        <f t="shared" si="68"/>
        <v>1.2751377762147065E-2</v>
      </c>
      <c r="G91" s="23">
        <f t="shared" si="68"/>
        <v>2.0845583152885521E-2</v>
      </c>
      <c r="H91" s="23">
        <f t="shared" si="68"/>
        <v>2.4184252804245032E-2</v>
      </c>
      <c r="I91" s="23">
        <f t="shared" si="68"/>
        <v>2.7152786287983656E-2</v>
      </c>
      <c r="J91" s="23">
        <f t="shared" si="68"/>
        <v>3.4805307877696437E-2</v>
      </c>
      <c r="K91" s="23">
        <f t="shared" si="68"/>
        <v>4.5396899463323398E-2</v>
      </c>
      <c r="L91" s="23">
        <f t="shared" si="68"/>
        <v>5.901386519953538E-2</v>
      </c>
      <c r="M91" s="22"/>
      <c r="Q91" t="str">
        <f t="shared" si="48"/>
        <v>MAC</v>
      </c>
      <c r="R91" s="23">
        <f t="shared" ref="R91:AA91" si="69">($M40/$N40)*C40/$M40</f>
        <v>7.1742124936564188E-3</v>
      </c>
      <c r="S91" s="23">
        <f t="shared" si="69"/>
        <v>5.7915387079261749E-3</v>
      </c>
      <c r="T91" s="23">
        <f t="shared" si="69"/>
        <v>1.157600376021644E-2</v>
      </c>
      <c r="U91" s="23">
        <f t="shared" si="69"/>
        <v>1.7338998316721997E-2</v>
      </c>
      <c r="V91" s="23">
        <f t="shared" si="69"/>
        <v>3.4310423802329161E-2</v>
      </c>
      <c r="W91" s="23">
        <f t="shared" si="69"/>
        <v>4.8725529192944025E-2</v>
      </c>
      <c r="X91" s="23">
        <f t="shared" si="69"/>
        <v>6.7331568142689938E-2</v>
      </c>
      <c r="Y91" s="23">
        <f t="shared" si="69"/>
        <v>0.11070324976418545</v>
      </c>
      <c r="Z91" s="23">
        <f t="shared" si="69"/>
        <v>0.21113792975913845</v>
      </c>
      <c r="AA91" s="23">
        <f t="shared" si="69"/>
        <v>0.48591054606019191</v>
      </c>
      <c r="AB91" s="22"/>
    </row>
    <row r="92" spans="2:28">
      <c r="B92" t="str">
        <f t="shared" si="46"/>
        <v>FOT</v>
      </c>
      <c r="C92" s="23">
        <f t="shared" ref="C92:L92" si="70">(C$47/C$48)*C41/C$47</f>
        <v>0.32471437648725043</v>
      </c>
      <c r="D92" s="23">
        <f t="shared" si="70"/>
        <v>0.28346040550815749</v>
      </c>
      <c r="E92" s="23">
        <f t="shared" si="70"/>
        <v>0.24920072723059764</v>
      </c>
      <c r="F92" s="23">
        <f t="shared" si="70"/>
        <v>0.22342312401343975</v>
      </c>
      <c r="G92" s="23">
        <f t="shared" si="70"/>
        <v>0.20025487821550017</v>
      </c>
      <c r="H92" s="23">
        <f t="shared" si="70"/>
        <v>0.17670406829540253</v>
      </c>
      <c r="I92" s="23">
        <f t="shared" si="70"/>
        <v>0.16662424710860288</v>
      </c>
      <c r="J92" s="23">
        <f t="shared" si="70"/>
        <v>0.15188290103939217</v>
      </c>
      <c r="K92" s="23">
        <f t="shared" si="70"/>
        <v>0.13078544832667902</v>
      </c>
      <c r="L92" s="23">
        <f t="shared" si="70"/>
        <v>9.1585062374152662E-2</v>
      </c>
      <c r="M92" s="22"/>
      <c r="Q92" t="str">
        <f t="shared" si="48"/>
        <v>FOT</v>
      </c>
      <c r="R92" s="23">
        <f t="shared" ref="R92:AA92" si="71">($M41/$N41)*C41/$M41</f>
        <v>5.2929711367372526E-2</v>
      </c>
      <c r="S92" s="23">
        <f t="shared" si="71"/>
        <v>6.4177957635809774E-2</v>
      </c>
      <c r="T92" s="23">
        <f t="shared" si="71"/>
        <v>6.9256639034888795E-2</v>
      </c>
      <c r="U92" s="23">
        <f t="shared" si="71"/>
        <v>7.6102693460000481E-2</v>
      </c>
      <c r="V92" s="23">
        <f t="shared" si="71"/>
        <v>8.2565792376103717E-2</v>
      </c>
      <c r="W92" s="23">
        <f t="shared" si="71"/>
        <v>8.9181639965179388E-2</v>
      </c>
      <c r="X92" s="23">
        <f t="shared" si="71"/>
        <v>0.10350171432868857</v>
      </c>
      <c r="Y92" s="23">
        <f t="shared" si="71"/>
        <v>0.12101209771462453</v>
      </c>
      <c r="Z92" s="23">
        <f t="shared" si="71"/>
        <v>0.15237176823042056</v>
      </c>
      <c r="AA92" s="23">
        <f t="shared" si="71"/>
        <v>0.18889998588691165</v>
      </c>
      <c r="AB92" s="22"/>
    </row>
    <row r="93" spans="2:28">
      <c r="B93" t="str">
        <f t="shared" si="46"/>
        <v>ROI</v>
      </c>
      <c r="C93" s="23">
        <f t="shared" ref="C93:L93" si="72">(C$47/C$48)*C42/C$47</f>
        <v>5.0016472096736195E-2</v>
      </c>
      <c r="D93" s="23">
        <f t="shared" si="72"/>
        <v>5.3042886698603742E-2</v>
      </c>
      <c r="E93" s="23">
        <f t="shared" si="72"/>
        <v>5.595316460029421E-2</v>
      </c>
      <c r="F93" s="23">
        <f t="shared" si="72"/>
        <v>5.8323427812196321E-2</v>
      </c>
      <c r="G93" s="23">
        <f t="shared" si="72"/>
        <v>6.016661883979782E-2</v>
      </c>
      <c r="H93" s="23">
        <f t="shared" si="72"/>
        <v>6.3355094199552181E-2</v>
      </c>
      <c r="I93" s="23">
        <f t="shared" si="72"/>
        <v>7.0233871217723357E-2</v>
      </c>
      <c r="J93" s="23">
        <f t="shared" si="72"/>
        <v>7.9625935058866587E-2</v>
      </c>
      <c r="K93" s="23">
        <f t="shared" si="72"/>
        <v>9.0392586551272844E-2</v>
      </c>
      <c r="L93" s="23">
        <f t="shared" si="72"/>
        <v>0.10018656609786648</v>
      </c>
      <c r="M93" s="22"/>
      <c r="Q93" t="str">
        <f t="shared" si="48"/>
        <v>ROI</v>
      </c>
      <c r="R93" s="23">
        <f t="shared" ref="R93:AA93" si="73">($M42/$N42)*C42/$M42</f>
        <v>1.5342773058864112E-2</v>
      </c>
      <c r="S93" s="23">
        <f t="shared" si="73"/>
        <v>2.26002600515036E-2</v>
      </c>
      <c r="T93" s="23">
        <f t="shared" si="73"/>
        <v>2.9263721692601406E-2</v>
      </c>
      <c r="U93" s="23">
        <f t="shared" si="73"/>
        <v>3.7385891859600541E-2</v>
      </c>
      <c r="V93" s="23">
        <f t="shared" si="73"/>
        <v>4.6683719634808218E-2</v>
      </c>
      <c r="W93" s="23">
        <f t="shared" si="73"/>
        <v>6.0173218858035275E-2</v>
      </c>
      <c r="X93" s="23">
        <f t="shared" si="73"/>
        <v>8.2101056753624099E-2</v>
      </c>
      <c r="Y93" s="23">
        <f t="shared" si="73"/>
        <v>0.11938980641702185</v>
      </c>
      <c r="Z93" s="23">
        <f t="shared" si="73"/>
        <v>0.19818495974061257</v>
      </c>
      <c r="AA93" s="23">
        <f t="shared" si="73"/>
        <v>0.38887459193332841</v>
      </c>
      <c r="AB93" s="22"/>
    </row>
    <row r="94" spans="2:28">
      <c r="B94" t="str">
        <f t="shared" si="46"/>
        <v>BUI</v>
      </c>
      <c r="C94" s="23">
        <f t="shared" ref="C94:L94" si="74">(C$47/C$48)*C43/C$47</f>
        <v>1.9094598120397209E-3</v>
      </c>
      <c r="D94" s="23">
        <f t="shared" si="74"/>
        <v>2.5294989562610389E-3</v>
      </c>
      <c r="E94" s="23">
        <f t="shared" si="74"/>
        <v>3.1952099568332945E-3</v>
      </c>
      <c r="F94" s="23">
        <f t="shared" si="74"/>
        <v>4.0623709235859855E-3</v>
      </c>
      <c r="G94" s="23">
        <f t="shared" si="74"/>
        <v>4.4598451507280642E-3</v>
      </c>
      <c r="H94" s="23">
        <f t="shared" si="74"/>
        <v>4.3737083746149983E-3</v>
      </c>
      <c r="I94" s="23">
        <f t="shared" si="74"/>
        <v>5.4199075904777655E-3</v>
      </c>
      <c r="J94" s="23">
        <f t="shared" si="74"/>
        <v>5.6875443152443316E-3</v>
      </c>
      <c r="K94" s="23">
        <f t="shared" si="74"/>
        <v>5.1020328692013639E-3</v>
      </c>
      <c r="L94" s="23">
        <f t="shared" si="74"/>
        <v>5.8808304872657322E-3</v>
      </c>
      <c r="M94" s="22"/>
      <c r="Q94" t="str">
        <f t="shared" si="48"/>
        <v>BUI</v>
      </c>
      <c r="R94" s="23">
        <f t="shared" ref="R94:AA94" si="75">($M43/$N43)*C43/$M43</f>
        <v>9.382387673144298E-3</v>
      </c>
      <c r="S94" s="23">
        <f t="shared" si="75"/>
        <v>1.7263658460961208E-2</v>
      </c>
      <c r="T94" s="23">
        <f t="shared" si="75"/>
        <v>2.6768026283867652E-2</v>
      </c>
      <c r="U94" s="23">
        <f t="shared" si="75"/>
        <v>4.1711549719538596E-2</v>
      </c>
      <c r="V94" s="23">
        <f t="shared" si="75"/>
        <v>5.5429590677241736E-2</v>
      </c>
      <c r="W94" s="23">
        <f t="shared" si="75"/>
        <v>6.6540118643398344E-2</v>
      </c>
      <c r="X94" s="23">
        <f t="shared" si="75"/>
        <v>0.10148598419060934</v>
      </c>
      <c r="Y94" s="23">
        <f t="shared" si="75"/>
        <v>0.13659963595095512</v>
      </c>
      <c r="Z94" s="23">
        <f t="shared" si="75"/>
        <v>0.17918150371206562</v>
      </c>
      <c r="AA94" s="23">
        <f t="shared" si="75"/>
        <v>0.36563754468821807</v>
      </c>
      <c r="AB94" s="22"/>
    </row>
    <row r="95" spans="2:28">
      <c r="B95" t="str">
        <f t="shared" si="46"/>
        <v>TRN</v>
      </c>
      <c r="C95" s="23">
        <f t="shared" ref="C95:L95" si="76">(C$47/C$48)*C44/C$47</f>
        <v>6.7036467735279839E-2</v>
      </c>
      <c r="D95" s="23">
        <f t="shared" si="76"/>
        <v>7.2849869535975262E-2</v>
      </c>
      <c r="E95" s="23">
        <f t="shared" si="76"/>
        <v>7.1459224887360465E-2</v>
      </c>
      <c r="F95" s="23">
        <f t="shared" si="76"/>
        <v>7.3767733701747329E-2</v>
      </c>
      <c r="G95" s="23">
        <f t="shared" si="76"/>
        <v>6.6881621506618541E-2</v>
      </c>
      <c r="H95" s="23">
        <f t="shared" si="76"/>
        <v>6.9819545661998245E-2</v>
      </c>
      <c r="I95" s="23">
        <f t="shared" si="76"/>
        <v>7.0984592041547334E-2</v>
      </c>
      <c r="J95" s="23">
        <f t="shared" si="76"/>
        <v>6.22538469971637E-2</v>
      </c>
      <c r="K95" s="23">
        <f t="shared" si="76"/>
        <v>5.6513375734246044E-2</v>
      </c>
      <c r="L95" s="23">
        <f t="shared" si="76"/>
        <v>5.0469212399221267E-2</v>
      </c>
      <c r="M95" s="22"/>
      <c r="Q95" t="str">
        <f t="shared" si="48"/>
        <v>TRN</v>
      </c>
      <c r="R95" s="23">
        <f t="shared" ref="R95:AA95" si="77">($M44/$N44)*C44/$M44</f>
        <v>2.7396681574397921E-2</v>
      </c>
      <c r="S95" s="23">
        <f t="shared" si="77"/>
        <v>4.135338811371797E-2</v>
      </c>
      <c r="T95" s="23">
        <f t="shared" si="77"/>
        <v>4.9791961877857741E-2</v>
      </c>
      <c r="U95" s="23">
        <f t="shared" si="77"/>
        <v>6.2998060602867959E-2</v>
      </c>
      <c r="V95" s="23">
        <f t="shared" si="77"/>
        <v>6.9137341130397434E-2</v>
      </c>
      <c r="W95" s="23">
        <f t="shared" si="77"/>
        <v>8.8347599790801659E-2</v>
      </c>
      <c r="X95" s="23">
        <f t="shared" si="77"/>
        <v>0.1105508954764229</v>
      </c>
      <c r="Y95" s="23">
        <f t="shared" si="77"/>
        <v>0.12435834408484511</v>
      </c>
      <c r="Z95" s="23">
        <f t="shared" si="77"/>
        <v>0.16507646600743114</v>
      </c>
      <c r="AA95" s="23">
        <f t="shared" si="77"/>
        <v>0.26098926134126016</v>
      </c>
      <c r="AB95" s="22"/>
    </row>
    <row r="96" spans="2:28">
      <c r="B96" t="str">
        <f t="shared" si="46"/>
        <v>AGR</v>
      </c>
      <c r="C96" s="23">
        <f t="shared" ref="C96:L96" si="78">(C$47/C$48)*C45/C$47</f>
        <v>7.4921402540791465E-2</v>
      </c>
      <c r="D96" s="23">
        <f t="shared" si="78"/>
        <v>6.4449158057353739E-2</v>
      </c>
      <c r="E96" s="23">
        <f t="shared" si="78"/>
        <v>5.5818969745023671E-2</v>
      </c>
      <c r="F96" s="23">
        <f t="shared" si="78"/>
        <v>4.9058335269527395E-2</v>
      </c>
      <c r="G96" s="23">
        <f t="shared" si="78"/>
        <v>4.3717144161425872E-2</v>
      </c>
      <c r="H96" s="23">
        <f t="shared" si="78"/>
        <v>3.8920405333312182E-2</v>
      </c>
      <c r="I96" s="23">
        <f t="shared" si="78"/>
        <v>3.6517063298407551E-2</v>
      </c>
      <c r="J96" s="23">
        <f t="shared" si="78"/>
        <v>3.3375665006674361E-2</v>
      </c>
      <c r="K96" s="23">
        <f t="shared" si="78"/>
        <v>2.8843284722585488E-2</v>
      </c>
      <c r="L96" s="23">
        <f t="shared" si="78"/>
        <v>1.9772596300301967E-2</v>
      </c>
      <c r="M96" s="22"/>
      <c r="Q96" t="str">
        <f t="shared" si="48"/>
        <v>AGR</v>
      </c>
      <c r="R96" s="23">
        <f t="shared" ref="R96:AA96" si="79">($M45/$N45)*C45/$M45</f>
        <v>5.542145227783201E-2</v>
      </c>
      <c r="S96" s="23">
        <f t="shared" si="79"/>
        <v>6.6219322163717953E-2</v>
      </c>
      <c r="T96" s="23">
        <f t="shared" si="79"/>
        <v>7.0399231348143604E-2</v>
      </c>
      <c r="U96" s="23">
        <f t="shared" si="79"/>
        <v>7.5833082393303053E-2</v>
      </c>
      <c r="V96" s="23">
        <f t="shared" si="79"/>
        <v>8.1798026742920096E-2</v>
      </c>
      <c r="W96" s="23">
        <f t="shared" si="79"/>
        <v>8.914156509725478E-2</v>
      </c>
      <c r="X96" s="23">
        <f t="shared" si="79"/>
        <v>0.1029388191390614</v>
      </c>
      <c r="Y96" s="23">
        <f t="shared" si="79"/>
        <v>0.12067681178507297</v>
      </c>
      <c r="Z96" s="23">
        <f t="shared" si="79"/>
        <v>0.15249787554109837</v>
      </c>
      <c r="AA96" s="23">
        <f t="shared" si="79"/>
        <v>0.18507381351159571</v>
      </c>
      <c r="AB96" s="22"/>
    </row>
    <row r="97" spans="2:28">
      <c r="B97" t="str">
        <f t="shared" si="46"/>
        <v>SER</v>
      </c>
      <c r="C97" s="23">
        <f t="shared" ref="C97:L97" si="80">(C$47/C$48)*C46/C$47</f>
        <v>0.34416507296479515</v>
      </c>
      <c r="D97" s="23">
        <f t="shared" si="80"/>
        <v>0.38257081195577641</v>
      </c>
      <c r="E97" s="23">
        <f t="shared" si="80"/>
        <v>0.40386340970179735</v>
      </c>
      <c r="F97" s="23">
        <f t="shared" si="80"/>
        <v>0.42017384329971524</v>
      </c>
      <c r="G97" s="23">
        <f t="shared" si="80"/>
        <v>0.42465636218093217</v>
      </c>
      <c r="H97" s="23">
        <f t="shared" si="80"/>
        <v>0.43776372512936146</v>
      </c>
      <c r="I97" s="23">
        <f t="shared" si="80"/>
        <v>0.43593692439656667</v>
      </c>
      <c r="J97" s="23">
        <f t="shared" si="80"/>
        <v>0.43956945283786575</v>
      </c>
      <c r="K97" s="23">
        <f t="shared" si="80"/>
        <v>0.45122164318803981</v>
      </c>
      <c r="L97" s="23">
        <f t="shared" si="80"/>
        <v>0.47500958735965831</v>
      </c>
      <c r="M97" s="22"/>
      <c r="Q97" t="str">
        <f t="shared" si="48"/>
        <v>SER</v>
      </c>
      <c r="R97" s="23">
        <f t="shared" ref="R97:AA97" si="81">($M46/$N46)*C46/$M46</f>
        <v>1.9208788543628608E-2</v>
      </c>
      <c r="S97" s="23">
        <f t="shared" si="81"/>
        <v>2.9657906616115042E-2</v>
      </c>
      <c r="T97" s="23">
        <f t="shared" si="81"/>
        <v>3.8431008964392589E-2</v>
      </c>
      <c r="U97" s="23">
        <f t="shared" si="81"/>
        <v>4.9004514790555356E-2</v>
      </c>
      <c r="V97" s="23">
        <f t="shared" si="81"/>
        <v>5.9950092347063125E-2</v>
      </c>
      <c r="W97" s="23">
        <f t="shared" si="81"/>
        <v>7.5649114662160066E-2</v>
      </c>
      <c r="X97" s="23">
        <f t="shared" si="81"/>
        <v>9.2718878850703415E-2</v>
      </c>
      <c r="Y97" s="23">
        <f t="shared" si="81"/>
        <v>0.1199175045438013</v>
      </c>
      <c r="Z97" s="23">
        <f t="shared" si="81"/>
        <v>0.17999903519341215</v>
      </c>
      <c r="AA97" s="23">
        <f t="shared" si="81"/>
        <v>0.3354631554881683</v>
      </c>
      <c r="AB97" s="22"/>
    </row>
    <row r="98" spans="2:28">
      <c r="B98" s="22"/>
      <c r="C98" s="22"/>
      <c r="D98" s="22"/>
      <c r="E98" s="22"/>
      <c r="F98" s="22"/>
      <c r="G98" s="22"/>
      <c r="H98" s="22"/>
      <c r="I98" s="22"/>
      <c r="J98" s="22"/>
      <c r="K98" s="22"/>
      <c r="L98" s="22"/>
      <c r="Q98" s="22"/>
      <c r="R98" s="22"/>
      <c r="S98" s="22"/>
      <c r="T98" s="22"/>
      <c r="U98" s="22"/>
      <c r="V98" s="22"/>
      <c r="W98" s="22"/>
      <c r="X98" s="22"/>
      <c r="Y98" s="22"/>
      <c r="Z98" s="22"/>
      <c r="AA98" s="22"/>
    </row>
  </sheetData>
  <conditionalFormatting sqref="C49:L49">
    <cfRule type="colorScale" priority="4">
      <colorScale>
        <cfvo type="min"/>
        <cfvo type="percentile" val="50"/>
        <cfvo type="max"/>
        <color rgb="FFF8696B"/>
        <color rgb="FFFFEB84"/>
        <color rgb="FF63BE7B"/>
      </colorScale>
    </cfRule>
  </conditionalFormatting>
  <conditionalFormatting sqref="O29:O46">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AS">
                <anchor moveWithCells="1" sizeWithCells="1">
                  <from>
                    <xdr:col>16</xdr:col>
                    <xdr:colOff>600075</xdr:colOff>
                    <xdr:row>30</xdr:row>
                    <xdr:rowOff>19050</xdr:rowOff>
                  </from>
                  <to>
                    <xdr:col>21</xdr:col>
                    <xdr:colOff>0</xdr:colOff>
                    <xdr:row>32</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97"/>
  <sheetViews>
    <sheetView workbookViewId="0">
      <pane ySplit="1" topLeftCell="A2" activePane="bottomLeft" state="frozen"/>
      <selection pane="bottomLeft" activeCell="B5" sqref="B5:L22"/>
    </sheetView>
  </sheetViews>
  <sheetFormatPr baseColWidth="10" defaultColWidth="9.140625" defaultRowHeight="15"/>
  <sheetData>
    <row r="1" spans="1:15">
      <c r="A1" s="43" t="str">
        <f>+country</f>
        <v>eus</v>
      </c>
    </row>
    <row r="2" spans="1:15">
      <c r="B2" t="str">
        <f>+RAS_procedure!B26</f>
        <v>New distribution when only sums are known</v>
      </c>
    </row>
    <row r="3" spans="1:15">
      <c r="B3" t="s">
        <v>2247</v>
      </c>
    </row>
    <row r="4" spans="1:15">
      <c r="B4" s="16"/>
      <c r="C4" t="str">
        <f>+RAS_procedure!C28</f>
        <v>D1</v>
      </c>
      <c r="D4" t="str">
        <f>+RAS_procedure!D28</f>
        <v>D2</v>
      </c>
      <c r="E4" t="str">
        <f>+RAS_procedure!E28</f>
        <v>D3</v>
      </c>
      <c r="F4" t="str">
        <f>+RAS_procedure!F28</f>
        <v>D4</v>
      </c>
      <c r="G4" t="str">
        <f>+RAS_procedure!G28</f>
        <v>D5</v>
      </c>
      <c r="H4" t="str">
        <f>+RAS_procedure!H28</f>
        <v>D6</v>
      </c>
      <c r="I4" t="str">
        <f>+RAS_procedure!I28</f>
        <v>D7</v>
      </c>
      <c r="J4" t="str">
        <f>+RAS_procedure!J28</f>
        <v>D8</v>
      </c>
      <c r="K4" t="str">
        <f>+RAS_procedure!K28</f>
        <v>D9</v>
      </c>
      <c r="L4" t="str">
        <f>+RAS_procedure!L28</f>
        <v>D10</v>
      </c>
      <c r="M4" t="str">
        <f>+RAS_procedure!M28</f>
        <v>Total</v>
      </c>
      <c r="N4" t="str">
        <f>+RAS_procedure!N28</f>
        <v>totals calculated</v>
      </c>
      <c r="O4">
        <f>+RAS_procedure!O28</f>
        <v>0</v>
      </c>
    </row>
    <row r="5" spans="1:15">
      <c r="B5" t="str">
        <f>+RAS_procedure!B29</f>
        <v>oil</v>
      </c>
      <c r="C5" s="23">
        <f>+RAS_procedure!C29</f>
        <v>0.33226330814057359</v>
      </c>
      <c r="D5" s="23">
        <f>+RAS_procedure!D29</f>
        <v>0.57778212845281773</v>
      </c>
      <c r="E5" s="23">
        <f>+RAS_procedure!E29</f>
        <v>0.93060415054561707</v>
      </c>
      <c r="F5" s="23">
        <f>+RAS_procedure!F29</f>
        <v>1.4115865319762677</v>
      </c>
      <c r="G5" s="23">
        <f>+RAS_procedure!G29</f>
        <v>2.1032277681397291</v>
      </c>
      <c r="H5" s="23">
        <f>+RAS_procedure!H29</f>
        <v>2.870080636882137</v>
      </c>
      <c r="I5" s="23">
        <f>+RAS_procedure!I29</f>
        <v>4.0526076379018301</v>
      </c>
      <c r="J5" s="23">
        <f>+RAS_procedure!J29</f>
        <v>5.9354250090436667</v>
      </c>
      <c r="K5" s="23">
        <f>+RAS_procedure!K29</f>
        <v>9.4899725336163758</v>
      </c>
      <c r="L5" s="23">
        <f>+RAS_procedure!L29</f>
        <v>16.410287516337988</v>
      </c>
      <c r="M5" s="22">
        <f>+RAS_procedure!M29</f>
        <v>44.113837221037002</v>
      </c>
      <c r="N5">
        <f>+RAS_procedure!N29</f>
        <v>44.113837221037002</v>
      </c>
      <c r="O5">
        <f>+RAS_procedure!O29</f>
        <v>0</v>
      </c>
    </row>
    <row r="6" spans="1:15">
      <c r="B6" t="str">
        <f>+RAS_procedure!B30</f>
        <v>gas</v>
      </c>
      <c r="C6" s="23">
        <f>+RAS_procedure!C30</f>
        <v>0.12867085769009876</v>
      </c>
      <c r="D6" s="23">
        <f>+RAS_procedure!D30</f>
        <v>0.19192079719954508</v>
      </c>
      <c r="E6" s="23">
        <f>+RAS_procedure!E30</f>
        <v>0.26973461779951929</v>
      </c>
      <c r="F6" s="23">
        <f>+RAS_procedure!F30</f>
        <v>0.36825679455417454</v>
      </c>
      <c r="G6" s="23">
        <f>+RAS_procedure!G30</f>
        <v>0.50869189867653353</v>
      </c>
      <c r="H6" s="23">
        <f>+RAS_procedure!H30</f>
        <v>0.64141906537075766</v>
      </c>
      <c r="I6" s="23">
        <f>+RAS_procedure!I30</f>
        <v>0.65456566265485583</v>
      </c>
      <c r="J6" s="23">
        <f>+RAS_procedure!J30</f>
        <v>0.58292398504313125</v>
      </c>
      <c r="K6" s="23">
        <f>+RAS_procedure!K30</f>
        <v>0.3493411523162811</v>
      </c>
      <c r="L6" s="23">
        <f>+RAS_procedure!L30</f>
        <v>0.21509563256349265</v>
      </c>
      <c r="M6" s="22">
        <f>+RAS_procedure!M30</f>
        <v>3.9106204638683901</v>
      </c>
      <c r="N6">
        <f>+RAS_procedure!N30</f>
        <v>3.9106204638683897</v>
      </c>
      <c r="O6">
        <f>+RAS_procedure!O30</f>
        <v>0</v>
      </c>
    </row>
    <row r="7" spans="1:15">
      <c r="B7" t="str">
        <f>+RAS_procedure!B31</f>
        <v>ppp</v>
      </c>
      <c r="C7" s="23">
        <f>+RAS_procedure!C31</f>
        <v>0.15954603163301997</v>
      </c>
      <c r="D7" s="23">
        <f>+RAS_procedure!D31</f>
        <v>0.22350932196744941</v>
      </c>
      <c r="E7" s="23">
        <f>+RAS_procedure!E31</f>
        <v>0.31221304501628622</v>
      </c>
      <c r="F7" s="23">
        <f>+RAS_procedure!F31</f>
        <v>0.44866641832907128</v>
      </c>
      <c r="G7" s="23">
        <f>+RAS_procedure!G31</f>
        <v>0.62209558487522054</v>
      </c>
      <c r="H7" s="23">
        <f>+RAS_procedure!H31</f>
        <v>0.87121811703489516</v>
      </c>
      <c r="I7" s="23">
        <f>+RAS_procedure!I31</f>
        <v>1.0519538857711641</v>
      </c>
      <c r="J7" s="23">
        <f>+RAS_procedure!J31</f>
        <v>1.3134725296478511</v>
      </c>
      <c r="K7" s="23">
        <f>+RAS_procedure!K31</f>
        <v>1.7011489362376413</v>
      </c>
      <c r="L7" s="23">
        <f>+RAS_procedure!L31</f>
        <v>3.4258564199413408</v>
      </c>
      <c r="M7" s="22">
        <f>+RAS_procedure!M31</f>
        <v>10.12968029045394</v>
      </c>
      <c r="N7">
        <f>+RAS_procedure!N31</f>
        <v>10.12968029045394</v>
      </c>
      <c r="O7">
        <f>+RAS_procedure!O31</f>
        <v>0</v>
      </c>
    </row>
    <row r="8" spans="1:15">
      <c r="B8" t="str">
        <f>+RAS_procedure!B32</f>
        <v>nmm</v>
      </c>
      <c r="C8" s="23">
        <f>+RAS_procedure!C32</f>
        <v>5.2221720648543121E-2</v>
      </c>
      <c r="D8" s="23">
        <f>+RAS_procedure!D32</f>
        <v>8.7797730424241535E-2</v>
      </c>
      <c r="E8" s="23">
        <f>+RAS_procedure!E32</f>
        <v>0.15715747092464702</v>
      </c>
      <c r="F8" s="23">
        <f>+RAS_procedure!F32</f>
        <v>0.2247779987171511</v>
      </c>
      <c r="G8" s="23">
        <f>+RAS_procedure!G32</f>
        <v>0.30843412823248201</v>
      </c>
      <c r="H8" s="23">
        <f>+RAS_procedure!H32</f>
        <v>0.37446762754316526</v>
      </c>
      <c r="I8" s="23">
        <f>+RAS_procedure!I32</f>
        <v>0.54884242858732335</v>
      </c>
      <c r="J8" s="23">
        <f>+RAS_procedure!J32</f>
        <v>0.63943366817002956</v>
      </c>
      <c r="K8" s="23">
        <f>+RAS_procedure!K32</f>
        <v>0.73827716771013463</v>
      </c>
      <c r="L8" s="23">
        <f>+RAS_procedure!L32</f>
        <v>1.0125982133521834</v>
      </c>
      <c r="M8" s="22">
        <f>+RAS_procedure!M32</f>
        <v>4.1440081543099003</v>
      </c>
      <c r="N8">
        <f>+RAS_procedure!N32</f>
        <v>4.1440081543099012</v>
      </c>
      <c r="O8">
        <f>+RAS_procedure!O32</f>
        <v>0</v>
      </c>
    </row>
    <row r="9" spans="1:15">
      <c r="B9" t="str">
        <f>+RAS_procedure!B33</f>
        <v>nfm</v>
      </c>
      <c r="C9" s="23">
        <f>+RAS_procedure!C33</f>
        <v>1.7827367423283284E-3</v>
      </c>
      <c r="D9" s="23">
        <f>+RAS_procedure!D33</f>
        <v>3.6839702864699397E-3</v>
      </c>
      <c r="E9" s="23">
        <f>+RAS_procedure!E33</f>
        <v>5.9869069432533003E-3</v>
      </c>
      <c r="F9" s="23">
        <f>+RAS_procedure!F33</f>
        <v>8.7883116715625278E-3</v>
      </c>
      <c r="G9" s="23">
        <f>+RAS_procedure!G33</f>
        <v>1.1010850866965174E-2</v>
      </c>
      <c r="H9" s="23">
        <f>+RAS_procedure!H33</f>
        <v>1.1929999663073789E-2</v>
      </c>
      <c r="I9" s="23">
        <f>+RAS_procedure!I33</f>
        <v>1.8428865432932807E-2</v>
      </c>
      <c r="J9" s="23">
        <f>+RAS_procedure!J33</f>
        <v>2.1012005508007848E-2</v>
      </c>
      <c r="K9" s="23">
        <f>+RAS_procedure!K33</f>
        <v>2.229355540076761E-2</v>
      </c>
      <c r="L9" s="23">
        <f>+RAS_procedure!L33</f>
        <v>2.7994190748834372E-2</v>
      </c>
      <c r="M9" s="22">
        <f>+RAS_procedure!M33</f>
        <v>0.13291139326419571</v>
      </c>
      <c r="N9">
        <f>+RAS_procedure!N33</f>
        <v>0.13291139326419568</v>
      </c>
      <c r="O9">
        <f>+RAS_procedure!O33</f>
        <v>0</v>
      </c>
    </row>
    <row r="10" spans="1:15">
      <c r="B10" t="str">
        <f>+RAS_procedure!B34</f>
        <v>mvh</v>
      </c>
      <c r="C10" s="23">
        <f>+RAS_procedure!C34</f>
        <v>0.14697007400107709</v>
      </c>
      <c r="D10" s="23">
        <f>+RAS_procedure!D34</f>
        <v>6.225772502745467E-2</v>
      </c>
      <c r="E10" s="23">
        <f>+RAS_procedure!E34</f>
        <v>0.14744425479549625</v>
      </c>
      <c r="F10" s="23">
        <f>+RAS_procedure!F34</f>
        <v>0.21248468657446473</v>
      </c>
      <c r="G10" s="23">
        <f>+RAS_procedure!G34</f>
        <v>0.56429109217688023</v>
      </c>
      <c r="H10" s="23">
        <f>+RAS_procedure!H34</f>
        <v>0.76454510640774787</v>
      </c>
      <c r="I10" s="23">
        <f>+RAS_procedure!I34</f>
        <v>0.97841703083820963</v>
      </c>
      <c r="J10" s="23">
        <f>+RAS_procedure!J34</f>
        <v>1.9510547201148345</v>
      </c>
      <c r="K10" s="23">
        <f>+RAS_procedure!K34</f>
        <v>4.1869943202065354</v>
      </c>
      <c r="L10" s="23">
        <f>+RAS_procedure!L34</f>
        <v>11.685318214334529</v>
      </c>
      <c r="M10" s="22">
        <f>+RAS_procedure!M34</f>
        <v>20.699777224477231</v>
      </c>
      <c r="N10">
        <f>+RAS_procedure!N34</f>
        <v>20.699777224477231</v>
      </c>
      <c r="O10">
        <f>+RAS_procedure!O34</f>
        <v>0</v>
      </c>
    </row>
    <row r="11" spans="1:15">
      <c r="B11" t="str">
        <f>+RAS_procedure!B35</f>
        <v>ele</v>
      </c>
      <c r="C11" s="23">
        <f>+RAS_procedure!C35</f>
        <v>0.97055861186720316</v>
      </c>
      <c r="D11" s="23">
        <f>+RAS_procedure!D35</f>
        <v>1.4640493269235253</v>
      </c>
      <c r="E11" s="23">
        <f>+RAS_procedure!E35</f>
        <v>1.7599426536434239</v>
      </c>
      <c r="F11" s="23">
        <f>+RAS_procedure!F35</f>
        <v>1.988451497697431</v>
      </c>
      <c r="G11" s="23">
        <f>+RAS_procedure!G35</f>
        <v>2.3881188774746946</v>
      </c>
      <c r="H11" s="23">
        <f>+RAS_procedure!H35</f>
        <v>2.7339718900205763</v>
      </c>
      <c r="I11" s="23">
        <f>+RAS_procedure!I35</f>
        <v>2.8890307445299168</v>
      </c>
      <c r="J11" s="23">
        <f>+RAS_procedure!J35</f>
        <v>3.0248729588842962</v>
      </c>
      <c r="K11" s="23">
        <f>+RAS_procedure!K35</f>
        <v>3.2043082850088602</v>
      </c>
      <c r="L11" s="23">
        <f>+RAS_procedure!L35</f>
        <v>3.6185687939131093</v>
      </c>
      <c r="M11" s="22">
        <f>+RAS_procedure!M35</f>
        <v>24.04187363996304</v>
      </c>
      <c r="N11">
        <f>+RAS_procedure!N35</f>
        <v>24.041873639963036</v>
      </c>
      <c r="O11">
        <f>+RAS_procedure!O35</f>
        <v>0</v>
      </c>
    </row>
    <row r="12" spans="1:15">
      <c r="B12" t="str">
        <f>+RAS_procedure!B36</f>
        <v>COL</v>
      </c>
      <c r="C12" s="23">
        <f>+RAS_procedure!C36</f>
        <v>9.5150984741872602E-3</v>
      </c>
      <c r="D12" s="23">
        <f>+RAS_procedure!D36</f>
        <v>1.8898702140037804E-2</v>
      </c>
      <c r="E12" s="23">
        <f>+RAS_procedure!E36</f>
        <v>2.273072962129399E-2</v>
      </c>
      <c r="F12" s="23">
        <f>+RAS_procedure!F36</f>
        <v>2.2342658850532885E-2</v>
      </c>
      <c r="G12" s="23">
        <f>+RAS_procedure!G36</f>
        <v>2.0285747689644931E-2</v>
      </c>
      <c r="H12" s="23">
        <f>+RAS_procedure!H36</f>
        <v>1.9102738315389715E-2</v>
      </c>
      <c r="I12" s="23">
        <f>+RAS_procedure!I36</f>
        <v>1.6349616600016777E-2</v>
      </c>
      <c r="J12" s="23">
        <f>+RAS_procedure!J36</f>
        <v>1.5657922236909483E-2</v>
      </c>
      <c r="K12" s="23">
        <f>+RAS_procedure!K36</f>
        <v>1.4488346476183581E-2</v>
      </c>
      <c r="L12" s="23">
        <f>+RAS_procedure!L36</f>
        <v>1.0163570420157048E-2</v>
      </c>
      <c r="M12" s="22">
        <f>+RAS_procedure!M36</f>
        <v>0.16953513082435351</v>
      </c>
      <c r="N12">
        <f>+RAS_procedure!N36</f>
        <v>0.16953513082435348</v>
      </c>
      <c r="O12">
        <f>+RAS_procedure!O36</f>
        <v>0</v>
      </c>
    </row>
    <row r="13" spans="1:15">
      <c r="B13" t="str">
        <f>+RAS_procedure!B37</f>
        <v>CRU</v>
      </c>
      <c r="C13" s="23">
        <f>+RAS_procedure!C37</f>
        <v>3.3349595674851387E-9</v>
      </c>
      <c r="D13" s="23">
        <f>+RAS_procedure!D37</f>
        <v>1.7243799406674054E-9</v>
      </c>
      <c r="E13" s="23">
        <f>+RAS_procedure!E37</f>
        <v>2.1501431667867164E-9</v>
      </c>
      <c r="F13" s="23">
        <f>+RAS_procedure!F37</f>
        <v>7.1869337135332336E-9</v>
      </c>
      <c r="G13" s="23">
        <f>+RAS_procedure!G37</f>
        <v>1.0496311833283985E-8</v>
      </c>
      <c r="H13" s="23">
        <f>+RAS_procedure!H37</f>
        <v>3.2209058247723414E-8</v>
      </c>
      <c r="I13" s="23">
        <f>+RAS_procedure!I37</f>
        <v>7.1830655946542387E-8</v>
      </c>
      <c r="J13" s="23">
        <f>+RAS_procedure!J37</f>
        <v>1.5707330581053442E-7</v>
      </c>
      <c r="K13" s="23">
        <f>+RAS_procedure!K37</f>
        <v>3.3754740602563647E-7</v>
      </c>
      <c r="L13" s="23">
        <f>+RAS_procedure!L37</f>
        <v>5.7868942580495651E-7</v>
      </c>
      <c r="M13" s="22">
        <f>+RAS_procedure!M37</f>
        <v>1.2022425800571499E-6</v>
      </c>
      <c r="N13">
        <f>+RAS_procedure!N37</f>
        <v>1.2022425800571497E-6</v>
      </c>
      <c r="O13">
        <f>+RAS_procedure!O37</f>
        <v>0</v>
      </c>
    </row>
    <row r="14" spans="1:15">
      <c r="B14" t="str">
        <f>+RAS_procedure!B38</f>
        <v>CHM</v>
      </c>
      <c r="C14" s="23">
        <f>+RAS_procedure!C38</f>
        <v>0.42794213150101507</v>
      </c>
      <c r="D14" s="23">
        <f>+RAS_procedure!D38</f>
        <v>0.67422476994306646</v>
      </c>
      <c r="E14" s="23">
        <f>+RAS_procedure!E38</f>
        <v>0.91274389421436686</v>
      </c>
      <c r="F14" s="23">
        <f>+RAS_procedure!F38</f>
        <v>1.1608241534555628</v>
      </c>
      <c r="G14" s="23">
        <f>+RAS_procedure!G38</f>
        <v>1.469972298067302</v>
      </c>
      <c r="H14" s="23">
        <f>+RAS_procedure!H38</f>
        <v>1.8227763726215436</v>
      </c>
      <c r="I14" s="23">
        <f>+RAS_procedure!I38</f>
        <v>2.3819464270016075</v>
      </c>
      <c r="J14" s="23">
        <f>+RAS_procedure!J38</f>
        <v>3.1586622051631856</v>
      </c>
      <c r="K14" s="23">
        <f>+RAS_procedure!K38</f>
        <v>4.5003268863310231</v>
      </c>
      <c r="L14" s="23">
        <f>+RAS_procedure!L38</f>
        <v>7.87304736169063</v>
      </c>
      <c r="M14" s="22">
        <f>+RAS_procedure!M38</f>
        <v>24.382466499989299</v>
      </c>
      <c r="N14">
        <f>+RAS_procedure!N38</f>
        <v>24.382466499989306</v>
      </c>
      <c r="O14">
        <f>+RAS_procedure!O38</f>
        <v>0</v>
      </c>
    </row>
    <row r="15" spans="1:15">
      <c r="B15" t="str">
        <f>+RAS_procedure!B39</f>
        <v>IRS</v>
      </c>
      <c r="C15" s="23">
        <f>+RAS_procedure!C39</f>
        <v>9.8204937203492113E-4</v>
      </c>
      <c r="D15" s="23">
        <f>+RAS_procedure!D39</f>
        <v>2.029374624151216E-3</v>
      </c>
      <c r="E15" s="23">
        <f>+RAS_procedure!E39</f>
        <v>3.2979845338098682E-3</v>
      </c>
      <c r="F15" s="23">
        <f>+RAS_procedure!F39</f>
        <v>4.8411836438807523E-3</v>
      </c>
      <c r="G15" s="23">
        <f>+RAS_procedure!G39</f>
        <v>6.0655053114296699E-3</v>
      </c>
      <c r="H15" s="23">
        <f>+RAS_procedure!H39</f>
        <v>6.5718332939035343E-3</v>
      </c>
      <c r="I15" s="23">
        <f>+RAS_procedure!I39</f>
        <v>1.0151838628787616E-2</v>
      </c>
      <c r="J15" s="23">
        <f>+RAS_procedure!J39</f>
        <v>1.1574803123978633E-2</v>
      </c>
      <c r="K15" s="23">
        <f>+RAS_procedure!K39</f>
        <v>1.228076561273757E-2</v>
      </c>
      <c r="L15" s="23">
        <f>+RAS_procedure!L39</f>
        <v>1.5421052807613821E-2</v>
      </c>
      <c r="M15" s="22">
        <f>+RAS_procedure!M39</f>
        <v>7.3216390952327598E-2</v>
      </c>
      <c r="N15">
        <f>+RAS_procedure!N39</f>
        <v>7.3216390952327598E-2</v>
      </c>
      <c r="O15">
        <f>+RAS_procedure!O39</f>
        <v>0</v>
      </c>
    </row>
    <row r="16" spans="1:15">
      <c r="B16" t="str">
        <f>+RAS_procedure!B40</f>
        <v>MAC</v>
      </c>
      <c r="C16" s="23">
        <f>+RAS_procedure!C40</f>
        <v>0.19483846241989611</v>
      </c>
      <c r="D16" s="23">
        <f>+RAS_procedure!D40</f>
        <v>0.15728757656612682</v>
      </c>
      <c r="E16" s="23">
        <f>+RAS_procedure!E40</f>
        <v>0.31438304560978941</v>
      </c>
      <c r="F16" s="23">
        <f>+RAS_procedure!F40</f>
        <v>0.47089541533909735</v>
      </c>
      <c r="G16" s="23">
        <f>+RAS_procedure!G40</f>
        <v>0.93180822627317217</v>
      </c>
      <c r="H16" s="23">
        <f>+RAS_procedure!H40</f>
        <v>1.3232960686547006</v>
      </c>
      <c r="I16" s="23">
        <f>+RAS_procedure!I40</f>
        <v>1.8286019853526851</v>
      </c>
      <c r="J16" s="23">
        <f>+RAS_procedure!J40</f>
        <v>3.0064973665069972</v>
      </c>
      <c r="K16" s="23">
        <f>+RAS_procedure!K40</f>
        <v>5.7341191983322783</v>
      </c>
      <c r="L16" s="23">
        <f>+RAS_procedure!L40</f>
        <v>13.19643985339054</v>
      </c>
      <c r="M16" s="22">
        <f>+RAS_procedure!M40</f>
        <v>27.15816719844528</v>
      </c>
      <c r="N16">
        <f>+RAS_procedure!N40</f>
        <v>27.158167198445284</v>
      </c>
      <c r="O16">
        <f>+RAS_procedure!O40</f>
        <v>0</v>
      </c>
    </row>
    <row r="17" spans="2:15">
      <c r="B17" t="str">
        <f>+RAS_procedure!B41</f>
        <v>FOT</v>
      </c>
      <c r="C17" s="23">
        <f>+RAS_procedure!C41</f>
        <v>5.7384548390060788</v>
      </c>
      <c r="D17" s="23">
        <f>+RAS_procedure!D41</f>
        <v>6.9579504977191338</v>
      </c>
      <c r="E17" s="23">
        <f>+RAS_procedure!E41</f>
        <v>7.5085634350925314</v>
      </c>
      <c r="F17" s="23">
        <f>+RAS_procedure!F41</f>
        <v>8.2507887964062938</v>
      </c>
      <c r="G17" s="23">
        <f>+RAS_procedure!G41</f>
        <v>8.9514954560868496</v>
      </c>
      <c r="H17" s="23">
        <f>+RAS_procedure!H41</f>
        <v>9.6687625945405955</v>
      </c>
      <c r="I17" s="23">
        <f>+RAS_procedure!I41</f>
        <v>11.221295149570951</v>
      </c>
      <c r="J17" s="23">
        <f>+RAS_procedure!J41</f>
        <v>13.119709890139823</v>
      </c>
      <c r="K17" s="23">
        <f>+RAS_procedure!K41</f>
        <v>16.51961607462615</v>
      </c>
      <c r="L17" s="23">
        <f>+RAS_procedure!L41</f>
        <v>20.47987812699721</v>
      </c>
      <c r="M17" s="22">
        <f>+RAS_procedure!M41</f>
        <v>108.4165148601856</v>
      </c>
      <c r="N17">
        <f>+RAS_procedure!N41</f>
        <v>108.41651486018561</v>
      </c>
      <c r="O17">
        <f>+RAS_procedure!O41</f>
        <v>0</v>
      </c>
    </row>
    <row r="18" spans="2:15">
      <c r="B18" t="str">
        <f>+RAS_procedure!B42</f>
        <v>ROI</v>
      </c>
      <c r="C18" s="23">
        <f>+RAS_procedure!C42</f>
        <v>0.88390686436021637</v>
      </c>
      <c r="D18" s="23">
        <f>+RAS_procedure!D42</f>
        <v>1.302015282322696</v>
      </c>
      <c r="E18" s="23">
        <f>+RAS_procedure!E42</f>
        <v>1.6859015239017261</v>
      </c>
      <c r="F18" s="23">
        <f>+RAS_procedure!F42</f>
        <v>2.1538248866842169</v>
      </c>
      <c r="G18" s="23">
        <f>+RAS_procedure!G42</f>
        <v>2.6894786281958956</v>
      </c>
      <c r="H18" s="23">
        <f>+RAS_procedure!H42</f>
        <v>3.4666172141898768</v>
      </c>
      <c r="I18" s="23">
        <f>+RAS_procedure!I42</f>
        <v>4.729893830622081</v>
      </c>
      <c r="J18" s="23">
        <f>+RAS_procedure!J42</f>
        <v>6.8781222939144353</v>
      </c>
      <c r="K18" s="23">
        <f>+RAS_procedure!K42</f>
        <v>11.417560936057386</v>
      </c>
      <c r="L18" s="23">
        <f>+RAS_procedure!L42</f>
        <v>22.403311309265671</v>
      </c>
      <c r="M18" s="22">
        <f>+RAS_procedure!M42</f>
        <v>57.610632769514197</v>
      </c>
      <c r="N18">
        <f>+RAS_procedure!N42</f>
        <v>57.610632769514197</v>
      </c>
      <c r="O18">
        <f>+RAS_procedure!O42</f>
        <v>0</v>
      </c>
    </row>
    <row r="19" spans="2:15">
      <c r="B19" t="str">
        <f>+RAS_procedure!B43</f>
        <v>BUI</v>
      </c>
      <c r="C19" s="23">
        <f>+RAS_procedure!C43</f>
        <v>3.3744575823291892E-2</v>
      </c>
      <c r="D19" s="23">
        <f>+RAS_procedure!D43</f>
        <v>6.2090253805094572E-2</v>
      </c>
      <c r="E19" s="23">
        <f>+RAS_procedure!E43</f>
        <v>9.6273541879039581E-2</v>
      </c>
      <c r="F19" s="23">
        <f>+RAS_procedure!F43</f>
        <v>0.15001922764786746</v>
      </c>
      <c r="G19" s="23">
        <f>+RAS_procedure!G43</f>
        <v>0.19935735876871716</v>
      </c>
      <c r="H19" s="23">
        <f>+RAS_procedure!H43</f>
        <v>0.2393173419256624</v>
      </c>
      <c r="I19" s="23">
        <f>+RAS_procedure!I43</f>
        <v>0.36500319618254917</v>
      </c>
      <c r="J19" s="23">
        <f>+RAS_procedure!J43</f>
        <v>0.49129250819331199</v>
      </c>
      <c r="K19" s="23">
        <f>+RAS_procedure!K43</f>
        <v>0.64444191060770128</v>
      </c>
      <c r="L19" s="23">
        <f>+RAS_procedure!L43</f>
        <v>1.3150473291452636</v>
      </c>
      <c r="M19" s="22">
        <f>+RAS_procedure!M43</f>
        <v>3.5965872439784992</v>
      </c>
      <c r="N19">
        <f>+RAS_procedure!N43</f>
        <v>3.5965872439784992</v>
      </c>
      <c r="O19">
        <f>+RAS_procedure!O43</f>
        <v>0</v>
      </c>
    </row>
    <row r="20" spans="2:15">
      <c r="B20" t="str">
        <f>+RAS_procedure!B44</f>
        <v>TRN</v>
      </c>
      <c r="C20" s="23">
        <f>+RAS_procedure!C44</f>
        <v>1.1846895934418096</v>
      </c>
      <c r="D20" s="23">
        <f>+RAS_procedure!D44</f>
        <v>1.7882066636005913</v>
      </c>
      <c r="E20" s="23">
        <f>+RAS_procedure!E44</f>
        <v>2.1531081752935148</v>
      </c>
      <c r="F20" s="23">
        <f>+RAS_procedure!F44</f>
        <v>2.7241673996378624</v>
      </c>
      <c r="G20" s="23">
        <f>+RAS_procedure!G44</f>
        <v>2.9896426811033678</v>
      </c>
      <c r="H20" s="23">
        <f>+RAS_procedure!H44</f>
        <v>3.8203342909797153</v>
      </c>
      <c r="I20" s="23">
        <f>+RAS_procedure!I44</f>
        <v>4.780451057947869</v>
      </c>
      <c r="J20" s="23">
        <f>+RAS_procedure!J44</f>
        <v>5.377513904189307</v>
      </c>
      <c r="K20" s="23">
        <f>+RAS_procedure!K44</f>
        <v>7.1382503340809107</v>
      </c>
      <c r="L20" s="23">
        <f>+RAS_procedure!L44</f>
        <v>11.285719442751548</v>
      </c>
      <c r="M20" s="22">
        <f>+RAS_procedure!M44</f>
        <v>43.242083543026496</v>
      </c>
      <c r="N20">
        <f>+RAS_procedure!N44</f>
        <v>43.242083543026496</v>
      </c>
      <c r="O20">
        <f>+RAS_procedure!O44</f>
        <v>0</v>
      </c>
    </row>
    <row r="21" spans="2:15">
      <c r="B21" t="str">
        <f>+RAS_procedure!B45</f>
        <v>AGR</v>
      </c>
      <c r="C21" s="23">
        <f>+RAS_procedure!C45</f>
        <v>1.3240346473301527</v>
      </c>
      <c r="D21" s="23">
        <f>+RAS_procedure!D45</f>
        <v>1.5819989059101183</v>
      </c>
      <c r="E21" s="23">
        <f>+RAS_procedure!E45</f>
        <v>1.6818581545477935</v>
      </c>
      <c r="F21" s="23">
        <f>+RAS_procedure!F45</f>
        <v>1.8116744396959192</v>
      </c>
      <c r="G21" s="23">
        <f>+RAS_procedure!G45</f>
        <v>1.9541786986730558</v>
      </c>
      <c r="H21" s="23">
        <f>+RAS_procedure!H45</f>
        <v>2.1296179702099027</v>
      </c>
      <c r="I21" s="23">
        <f>+RAS_procedure!I45</f>
        <v>2.459238390436151</v>
      </c>
      <c r="J21" s="23">
        <f>+RAS_procedure!J45</f>
        <v>2.8830042044330679</v>
      </c>
      <c r="K21" s="23">
        <f>+RAS_procedure!K45</f>
        <v>3.6432186917162137</v>
      </c>
      <c r="L21" s="23">
        <f>+RAS_procedure!L45</f>
        <v>4.4214673439888754</v>
      </c>
      <c r="M21" s="22">
        <f>+RAS_procedure!M45</f>
        <v>23.890291446941252</v>
      </c>
      <c r="N21">
        <f>+RAS_procedure!N45</f>
        <v>23.890291446941252</v>
      </c>
      <c r="O21">
        <f>+RAS_procedure!O45</f>
        <v>0</v>
      </c>
    </row>
    <row r="22" spans="2:15">
      <c r="B22" t="str">
        <f>+RAS_procedure!B46</f>
        <v>SER</v>
      </c>
      <c r="C22" s="23">
        <f>+RAS_procedure!C46</f>
        <v>6.0821936796791443</v>
      </c>
      <c r="D22" s="23">
        <f>+RAS_procedure!D46</f>
        <v>9.39076047213198</v>
      </c>
      <c r="E22" s="23">
        <f>+RAS_procedure!E46</f>
        <v>12.168640375004404</v>
      </c>
      <c r="F22" s="23">
        <f>+RAS_procedure!F46</f>
        <v>15.516592806354838</v>
      </c>
      <c r="G22" s="23">
        <f>+RAS_procedure!G46</f>
        <v>18.982356536504867</v>
      </c>
      <c r="H22" s="23">
        <f>+RAS_procedure!H46</f>
        <v>23.953231929565291</v>
      </c>
      <c r="I22" s="23">
        <f>+RAS_procedure!I46</f>
        <v>29.358133525798884</v>
      </c>
      <c r="J22" s="23">
        <f>+RAS_procedure!J46</f>
        <v>37.970197160670303</v>
      </c>
      <c r="K22" s="23">
        <f>+RAS_procedure!K46</f>
        <v>56.994171793558912</v>
      </c>
      <c r="L22" s="23">
        <f>+RAS_procedure!L46</f>
        <v>106.21970664319309</v>
      </c>
      <c r="M22" s="22">
        <f>+RAS_procedure!M46</f>
        <v>316.63598492246166</v>
      </c>
      <c r="N22">
        <f>+RAS_procedure!N46</f>
        <v>316.63598492246172</v>
      </c>
      <c r="O22">
        <f>+RAS_procedure!O46</f>
        <v>0</v>
      </c>
    </row>
    <row r="23" spans="2:15">
      <c r="B23" s="22" t="str">
        <f>+RAS_procedure!B47</f>
        <v>Total</v>
      </c>
      <c r="C23" s="22">
        <f>+RAS_procedure!C47</f>
        <v>17.672315285465672</v>
      </c>
      <c r="D23" s="22">
        <f>+RAS_procedure!D47</f>
        <v>24.54646350076894</v>
      </c>
      <c r="E23" s="22">
        <f>+RAS_procedure!E47</f>
        <v>30.130583961516727</v>
      </c>
      <c r="F23" s="22">
        <f>+RAS_procedure!F47</f>
        <v>36.928983214423219</v>
      </c>
      <c r="G23" s="22">
        <f>+RAS_procedure!G47</f>
        <v>44.700511347613229</v>
      </c>
      <c r="H23" s="22">
        <f>+RAS_procedure!H47</f>
        <v>54.717260829428135</v>
      </c>
      <c r="I23" s="22">
        <f>+RAS_procedure!I47</f>
        <v>67.344911345688644</v>
      </c>
      <c r="J23" s="22">
        <f>+RAS_procedure!J47</f>
        <v>86.380427292056652</v>
      </c>
      <c r="K23" s="22">
        <f>+RAS_procedure!K47</f>
        <v>126.3108112254438</v>
      </c>
      <c r="L23" s="22">
        <f>+RAS_procedure!L47</f>
        <v>223.61592159353202</v>
      </c>
    </row>
    <row r="24" spans="2:15">
      <c r="C24">
        <f>+RAS_procedure!C48</f>
        <v>17.672315285465633</v>
      </c>
      <c r="D24">
        <f>+RAS_procedure!D48</f>
        <v>24.54646350076888</v>
      </c>
      <c r="E24">
        <f>+RAS_procedure!E48</f>
        <v>30.130583961516656</v>
      </c>
      <c r="F24">
        <f>+RAS_procedure!F48</f>
        <v>36.928983214423127</v>
      </c>
      <c r="G24">
        <f>+RAS_procedure!G48</f>
        <v>44.700511347613123</v>
      </c>
      <c r="H24">
        <f>+RAS_procedure!H48</f>
        <v>54.717260829427993</v>
      </c>
      <c r="I24">
        <f>+RAS_procedure!I48</f>
        <v>67.344911345688473</v>
      </c>
      <c r="J24">
        <f>+RAS_procedure!J48</f>
        <v>86.380427292056453</v>
      </c>
      <c r="K24">
        <f>+RAS_procedure!K48</f>
        <v>126.3108112254435</v>
      </c>
      <c r="L24">
        <f>+RAS_procedure!L48</f>
        <v>223.61592159353148</v>
      </c>
    </row>
    <row r="25" spans="2:15">
      <c r="C25">
        <f>+RAS_procedure!C49</f>
        <v>-3.907985046680551E-14</v>
      </c>
      <c r="D25">
        <f>+RAS_procedure!D49</f>
        <v>-6.0396132539608516E-14</v>
      </c>
      <c r="E25">
        <f>+RAS_procedure!E49</f>
        <v>-7.1054273576010019E-14</v>
      </c>
      <c r="F25">
        <f>+RAS_procedure!F49</f>
        <v>-9.2370555648813024E-14</v>
      </c>
      <c r="G25">
        <f>+RAS_procedure!G49</f>
        <v>-1.0658141036401503E-13</v>
      </c>
      <c r="H25">
        <f>+RAS_procedure!H49</f>
        <v>-1.4210854715202004E-13</v>
      </c>
      <c r="I25">
        <f>+RAS_procedure!I49</f>
        <v>-1.7053025658242404E-13</v>
      </c>
      <c r="J25">
        <f>+RAS_procedure!J49</f>
        <v>-1.9895196601282805E-13</v>
      </c>
      <c r="K25">
        <f>+RAS_procedure!K49</f>
        <v>-2.9842794901924208E-13</v>
      </c>
      <c r="L25">
        <f>+RAS_procedure!L49</f>
        <v>-5.4001247917767614E-13</v>
      </c>
    </row>
    <row r="26" spans="2:15">
      <c r="C26">
        <f>+RAS_procedure!C50</f>
        <v>1.0000000000000022</v>
      </c>
      <c r="D26">
        <f>+RAS_procedure!D50</f>
        <v>1.0000000000000024</v>
      </c>
      <c r="E26">
        <f>+RAS_procedure!E50</f>
        <v>1.0000000000000024</v>
      </c>
      <c r="F26">
        <f>+RAS_procedure!F50</f>
        <v>1.0000000000000024</v>
      </c>
      <c r="G26">
        <f>+RAS_procedure!G50</f>
        <v>1.0000000000000024</v>
      </c>
      <c r="H26">
        <f>+RAS_procedure!H50</f>
        <v>1.0000000000000027</v>
      </c>
      <c r="I26">
        <f>+RAS_procedure!I50</f>
        <v>1.0000000000000024</v>
      </c>
      <c r="J26">
        <f>+RAS_procedure!J50</f>
        <v>1.0000000000000022</v>
      </c>
      <c r="K26">
        <f>+RAS_procedure!K50</f>
        <v>1.0000000000000024</v>
      </c>
      <c r="L26">
        <f>+RAS_procedure!L50</f>
        <v>1.0000000000000024</v>
      </c>
    </row>
    <row r="28" spans="2:15">
      <c r="B28" t="s">
        <v>2248</v>
      </c>
    </row>
    <row r="31" spans="2:15">
      <c r="B31" s="16"/>
      <c r="C31" t="str">
        <f>+C4</f>
        <v>D1</v>
      </c>
      <c r="D31" t="str">
        <f t="shared" ref="D31:L31" si="0">+D4</f>
        <v>D2</v>
      </c>
      <c r="E31" t="str">
        <f t="shared" si="0"/>
        <v>D3</v>
      </c>
      <c r="F31" t="str">
        <f t="shared" si="0"/>
        <v>D4</v>
      </c>
      <c r="G31" t="str">
        <f t="shared" si="0"/>
        <v>D5</v>
      </c>
      <c r="H31" t="str">
        <f t="shared" si="0"/>
        <v>D6</v>
      </c>
      <c r="I31" t="str">
        <f t="shared" si="0"/>
        <v>D7</v>
      </c>
      <c r="J31" t="str">
        <f t="shared" si="0"/>
        <v>D8</v>
      </c>
      <c r="K31" t="str">
        <f t="shared" si="0"/>
        <v>D9</v>
      </c>
      <c r="L31" t="str">
        <f t="shared" si="0"/>
        <v>D10</v>
      </c>
    </row>
    <row r="32" spans="2:15">
      <c r="B32" t="str">
        <f>+B5</f>
        <v>oil</v>
      </c>
      <c r="C32" s="24">
        <f>+main!$I51/main!$K51</f>
        <v>0.56569934259699994</v>
      </c>
      <c r="D32" s="24">
        <f>+main!$I51/main!$K51</f>
        <v>0.56569934259699994</v>
      </c>
      <c r="E32" s="24">
        <f>+main!$I51/main!$K51</f>
        <v>0.56569934259699994</v>
      </c>
      <c r="F32" s="24">
        <f>+main!$I51/main!$K51</f>
        <v>0.56569934259699994</v>
      </c>
      <c r="G32" s="24">
        <f>+main!$I51/main!$K51</f>
        <v>0.56569934259699994</v>
      </c>
      <c r="H32" s="24">
        <f>+main!$I51/main!$K51</f>
        <v>0.56569934259699994</v>
      </c>
      <c r="I32" s="24">
        <f>+main!$I51/main!$K51</f>
        <v>0.56569934259699994</v>
      </c>
      <c r="J32" s="24">
        <f>+main!$I51/main!$K51</f>
        <v>0.56569934259699994</v>
      </c>
      <c r="K32" s="24">
        <f>+main!$I51/main!$K51</f>
        <v>0.56569934259699994</v>
      </c>
      <c r="L32" s="24">
        <f>+main!$I51/main!$K51</f>
        <v>0.56569934259699994</v>
      </c>
      <c r="M32" s="22"/>
    </row>
    <row r="33" spans="2:13">
      <c r="B33" t="str">
        <f t="shared" ref="B33:B49" si="1">+B6</f>
        <v>gas</v>
      </c>
      <c r="C33" s="24">
        <f>+main!$I52/main!$K52</f>
        <v>0.71712488051303536</v>
      </c>
      <c r="D33" s="24">
        <f>+main!$I52/main!$K52</f>
        <v>0.71712488051303536</v>
      </c>
      <c r="E33" s="24">
        <f>+main!$I52/main!$K52</f>
        <v>0.71712488051303536</v>
      </c>
      <c r="F33" s="24">
        <f>+main!$I52/main!$K52</f>
        <v>0.71712488051303536</v>
      </c>
      <c r="G33" s="24">
        <f>+main!$I52/main!$K52</f>
        <v>0.71712488051303536</v>
      </c>
      <c r="H33" s="24">
        <f>+main!$I52/main!$K52</f>
        <v>0.71712488051303536</v>
      </c>
      <c r="I33" s="24">
        <f>+main!$I52/main!$K52</f>
        <v>0.71712488051303536</v>
      </c>
      <c r="J33" s="24">
        <f>+main!$I52/main!$K52</f>
        <v>0.71712488051303536</v>
      </c>
      <c r="K33" s="24">
        <f>+main!$I52/main!$K52</f>
        <v>0.71712488051303536</v>
      </c>
      <c r="L33" s="24">
        <f>+main!$I52/main!$K52</f>
        <v>0.71712488051303536</v>
      </c>
      <c r="M33" s="22"/>
    </row>
    <row r="34" spans="2:13">
      <c r="B34" t="str">
        <f t="shared" si="1"/>
        <v>ppp</v>
      </c>
      <c r="C34" s="24">
        <f>+main!$I53/main!$K53</f>
        <v>0.71146708475970133</v>
      </c>
      <c r="D34" s="24">
        <f>+main!$I53/main!$K53</f>
        <v>0.71146708475970133</v>
      </c>
      <c r="E34" s="24">
        <f>+main!$I53/main!$K53</f>
        <v>0.71146708475970133</v>
      </c>
      <c r="F34" s="24">
        <f>+main!$I53/main!$K53</f>
        <v>0.71146708475970133</v>
      </c>
      <c r="G34" s="24">
        <f>+main!$I53/main!$K53</f>
        <v>0.71146708475970133</v>
      </c>
      <c r="H34" s="24">
        <f>+main!$I53/main!$K53</f>
        <v>0.71146708475970133</v>
      </c>
      <c r="I34" s="24">
        <f>+main!$I53/main!$K53</f>
        <v>0.71146708475970133</v>
      </c>
      <c r="J34" s="24">
        <f>+main!$I53/main!$K53</f>
        <v>0.71146708475970133</v>
      </c>
      <c r="K34" s="24">
        <f>+main!$I53/main!$K53</f>
        <v>0.71146708475970133</v>
      </c>
      <c r="L34" s="24">
        <f>+main!$I53/main!$K53</f>
        <v>0.71146708475970133</v>
      </c>
      <c r="M34" s="22"/>
    </row>
    <row r="35" spans="2:13">
      <c r="B35" t="str">
        <f t="shared" si="1"/>
        <v>nmm</v>
      </c>
      <c r="C35" s="24">
        <f>+main!$I54/main!$K54</f>
        <v>0.74717970638460252</v>
      </c>
      <c r="D35" s="24">
        <f>+main!$I54/main!$K54</f>
        <v>0.74717970638460252</v>
      </c>
      <c r="E35" s="24">
        <f>+main!$I54/main!$K54</f>
        <v>0.74717970638460252</v>
      </c>
      <c r="F35" s="24">
        <f>+main!$I54/main!$K54</f>
        <v>0.74717970638460252</v>
      </c>
      <c r="G35" s="24">
        <f>+main!$I54/main!$K54</f>
        <v>0.74717970638460252</v>
      </c>
      <c r="H35" s="24">
        <f>+main!$I54/main!$K54</f>
        <v>0.74717970638460252</v>
      </c>
      <c r="I35" s="24">
        <f>+main!$I54/main!$K54</f>
        <v>0.74717970638460252</v>
      </c>
      <c r="J35" s="24">
        <f>+main!$I54/main!$K54</f>
        <v>0.74717970638460252</v>
      </c>
      <c r="K35" s="24">
        <f>+main!$I54/main!$K54</f>
        <v>0.74717970638460252</v>
      </c>
      <c r="L35" s="24">
        <f>+main!$I54/main!$K54</f>
        <v>0.74717970638460252</v>
      </c>
      <c r="M35" s="22"/>
    </row>
    <row r="36" spans="2:13">
      <c r="B36" t="str">
        <f t="shared" si="1"/>
        <v>nfm</v>
      </c>
      <c r="C36" s="24">
        <f>+main!$I55/main!$K55</f>
        <v>0.54728295421010442</v>
      </c>
      <c r="D36" s="24">
        <f>+main!$I55/main!$K55</f>
        <v>0.54728295421010442</v>
      </c>
      <c r="E36" s="24">
        <f>+main!$I55/main!$K55</f>
        <v>0.54728295421010442</v>
      </c>
      <c r="F36" s="24">
        <f>+main!$I55/main!$K55</f>
        <v>0.54728295421010442</v>
      </c>
      <c r="G36" s="24">
        <f>+main!$I55/main!$K55</f>
        <v>0.54728295421010442</v>
      </c>
      <c r="H36" s="24">
        <f>+main!$I55/main!$K55</f>
        <v>0.54728295421010442</v>
      </c>
      <c r="I36" s="24">
        <f>+main!$I55/main!$K55</f>
        <v>0.54728295421010442</v>
      </c>
      <c r="J36" s="24">
        <f>+main!$I55/main!$K55</f>
        <v>0.54728295421010442</v>
      </c>
      <c r="K36" s="24">
        <f>+main!$I55/main!$K55</f>
        <v>0.54728295421010442</v>
      </c>
      <c r="L36" s="24">
        <f>+main!$I55/main!$K55</f>
        <v>0.54728295421010442</v>
      </c>
      <c r="M36" s="22"/>
    </row>
    <row r="37" spans="2:13">
      <c r="B37" t="str">
        <f t="shared" si="1"/>
        <v>mvh</v>
      </c>
      <c r="C37" s="24">
        <f>+main!$I56/main!$K56</f>
        <v>0.28893536675329973</v>
      </c>
      <c r="D37" s="24">
        <f>+main!$I56/main!$K56</f>
        <v>0.28893536675329973</v>
      </c>
      <c r="E37" s="24">
        <f>+main!$I56/main!$K56</f>
        <v>0.28893536675329973</v>
      </c>
      <c r="F37" s="24">
        <f>+main!$I56/main!$K56</f>
        <v>0.28893536675329973</v>
      </c>
      <c r="G37" s="24">
        <f>+main!$I56/main!$K56</f>
        <v>0.28893536675329973</v>
      </c>
      <c r="H37" s="24">
        <f>+main!$I56/main!$K56</f>
        <v>0.28893536675329973</v>
      </c>
      <c r="I37" s="24">
        <f>+main!$I56/main!$K56</f>
        <v>0.28893536675329973</v>
      </c>
      <c r="J37" s="24">
        <f>+main!$I56/main!$K56</f>
        <v>0.28893536675329973</v>
      </c>
      <c r="K37" s="24">
        <f>+main!$I56/main!$K56</f>
        <v>0.28893536675329973</v>
      </c>
      <c r="L37" s="24">
        <f>+main!$I56/main!$K56</f>
        <v>0.28893536675329973</v>
      </c>
      <c r="M37" s="22"/>
    </row>
    <row r="38" spans="2:13">
      <c r="B38" t="str">
        <f t="shared" si="1"/>
        <v>ele</v>
      </c>
      <c r="C38" s="24">
        <f>+main!$I57/main!$K57</f>
        <v>0.87334278751286942</v>
      </c>
      <c r="D38" s="24">
        <f>+main!$I57/main!$K57</f>
        <v>0.87334278751286942</v>
      </c>
      <c r="E38" s="24">
        <f>+main!$I57/main!$K57</f>
        <v>0.87334278751286942</v>
      </c>
      <c r="F38" s="24">
        <f>+main!$I57/main!$K57</f>
        <v>0.87334278751286942</v>
      </c>
      <c r="G38" s="24">
        <f>+main!$I57/main!$K57</f>
        <v>0.87334278751286942</v>
      </c>
      <c r="H38" s="24">
        <f>+main!$I57/main!$K57</f>
        <v>0.87334278751286942</v>
      </c>
      <c r="I38" s="24">
        <f>+main!$I57/main!$K57</f>
        <v>0.87334278751286942</v>
      </c>
      <c r="J38" s="24">
        <f>+main!$I57/main!$K57</f>
        <v>0.87334278751286942</v>
      </c>
      <c r="K38" s="24">
        <f>+main!$I57/main!$K57</f>
        <v>0.87334278751286942</v>
      </c>
      <c r="L38" s="24">
        <f>+main!$I57/main!$K57</f>
        <v>0.87334278751286942</v>
      </c>
      <c r="M38" s="22"/>
    </row>
    <row r="39" spans="2:13">
      <c r="B39" t="str">
        <f t="shared" si="1"/>
        <v>COL</v>
      </c>
      <c r="C39" s="24">
        <f>+main!$I58/main!$K58</f>
        <v>0.729076140449891</v>
      </c>
      <c r="D39" s="24">
        <f>+main!$I58/main!$K58</f>
        <v>0.729076140449891</v>
      </c>
      <c r="E39" s="24">
        <f>+main!$I58/main!$K58</f>
        <v>0.729076140449891</v>
      </c>
      <c r="F39" s="24">
        <f>+main!$I58/main!$K58</f>
        <v>0.729076140449891</v>
      </c>
      <c r="G39" s="24">
        <f>+main!$I58/main!$K58</f>
        <v>0.729076140449891</v>
      </c>
      <c r="H39" s="24">
        <f>+main!$I58/main!$K58</f>
        <v>0.729076140449891</v>
      </c>
      <c r="I39" s="24">
        <f>+main!$I58/main!$K58</f>
        <v>0.729076140449891</v>
      </c>
      <c r="J39" s="24">
        <f>+main!$I58/main!$K58</f>
        <v>0.729076140449891</v>
      </c>
      <c r="K39" s="24">
        <f>+main!$I58/main!$K58</f>
        <v>0.729076140449891</v>
      </c>
      <c r="L39" s="24">
        <f>+main!$I58/main!$K58</f>
        <v>0.729076140449891</v>
      </c>
      <c r="M39" s="22"/>
    </row>
    <row r="40" spans="2:13">
      <c r="B40" t="str">
        <f t="shared" si="1"/>
        <v>CRU</v>
      </c>
      <c r="C40" s="24">
        <f>+main!$I59/main!$K59</f>
        <v>0</v>
      </c>
      <c r="D40" s="24">
        <f>+main!$I59/main!$K59</f>
        <v>0</v>
      </c>
      <c r="E40" s="24">
        <f>+main!$I59/main!$K59</f>
        <v>0</v>
      </c>
      <c r="F40" s="24">
        <f>+main!$I59/main!$K59</f>
        <v>0</v>
      </c>
      <c r="G40" s="24">
        <f>+main!$I59/main!$K59</f>
        <v>0</v>
      </c>
      <c r="H40" s="24">
        <f>+main!$I59/main!$K59</f>
        <v>0</v>
      </c>
      <c r="I40" s="24">
        <f>+main!$I59/main!$K59</f>
        <v>0</v>
      </c>
      <c r="J40" s="24">
        <f>+main!$I59/main!$K59</f>
        <v>0</v>
      </c>
      <c r="K40" s="24">
        <f>+main!$I59/main!$K59</f>
        <v>0</v>
      </c>
      <c r="L40" s="24">
        <f>+main!$I59/main!$K59</f>
        <v>0</v>
      </c>
      <c r="M40" s="22"/>
    </row>
    <row r="41" spans="2:13">
      <c r="B41" t="str">
        <f t="shared" si="1"/>
        <v>CHM</v>
      </c>
      <c r="C41" s="24">
        <f>+main!$I60/main!$K60</f>
        <v>0.32633706512297234</v>
      </c>
      <c r="D41" s="24">
        <f>+main!$I60/main!$K60</f>
        <v>0.32633706512297234</v>
      </c>
      <c r="E41" s="24">
        <f>+main!$I60/main!$K60</f>
        <v>0.32633706512297234</v>
      </c>
      <c r="F41" s="24">
        <f>+main!$I60/main!$K60</f>
        <v>0.32633706512297234</v>
      </c>
      <c r="G41" s="24">
        <f>+main!$I60/main!$K60</f>
        <v>0.32633706512297234</v>
      </c>
      <c r="H41" s="24">
        <f>+main!$I60/main!$K60</f>
        <v>0.32633706512297234</v>
      </c>
      <c r="I41" s="24">
        <f>+main!$I60/main!$K60</f>
        <v>0.32633706512297234</v>
      </c>
      <c r="J41" s="24">
        <f>+main!$I60/main!$K60</f>
        <v>0.32633706512297234</v>
      </c>
      <c r="K41" s="24">
        <f>+main!$I60/main!$K60</f>
        <v>0.32633706512297234</v>
      </c>
      <c r="L41" s="24">
        <f>+main!$I60/main!$K60</f>
        <v>0.32633706512297234</v>
      </c>
      <c r="M41" s="22"/>
    </row>
    <row r="42" spans="2:13">
      <c r="B42" t="str">
        <f t="shared" si="1"/>
        <v>IRS</v>
      </c>
      <c r="C42" s="24">
        <f>+main!$I61/main!$K61</f>
        <v>0.29785144992364748</v>
      </c>
      <c r="D42" s="24">
        <f>+main!$I61/main!$K61</f>
        <v>0.29785144992364748</v>
      </c>
      <c r="E42" s="24">
        <f>+main!$I61/main!$K61</f>
        <v>0.29785144992364748</v>
      </c>
      <c r="F42" s="24">
        <f>+main!$I61/main!$K61</f>
        <v>0.29785144992364748</v>
      </c>
      <c r="G42" s="24">
        <f>+main!$I61/main!$K61</f>
        <v>0.29785144992364748</v>
      </c>
      <c r="H42" s="24">
        <f>+main!$I61/main!$K61</f>
        <v>0.29785144992364748</v>
      </c>
      <c r="I42" s="24">
        <f>+main!$I61/main!$K61</f>
        <v>0.29785144992364748</v>
      </c>
      <c r="J42" s="24">
        <f>+main!$I61/main!$K61</f>
        <v>0.29785144992364748</v>
      </c>
      <c r="K42" s="24">
        <f>+main!$I61/main!$K61</f>
        <v>0.29785144992364748</v>
      </c>
      <c r="L42" s="24">
        <f>+main!$I61/main!$K61</f>
        <v>0.29785144992364748</v>
      </c>
      <c r="M42" s="22"/>
    </row>
    <row r="43" spans="2:13">
      <c r="B43" t="str">
        <f t="shared" si="1"/>
        <v>MAC</v>
      </c>
      <c r="C43" s="24">
        <f>+main!$I62/main!$K62</f>
        <v>0.32364573263875324</v>
      </c>
      <c r="D43" s="24">
        <f>+main!$I62/main!$K62</f>
        <v>0.32364573263875324</v>
      </c>
      <c r="E43" s="24">
        <f>+main!$I62/main!$K62</f>
        <v>0.32364573263875324</v>
      </c>
      <c r="F43" s="24">
        <f>+main!$I62/main!$K62</f>
        <v>0.32364573263875324</v>
      </c>
      <c r="G43" s="24">
        <f>+main!$I62/main!$K62</f>
        <v>0.32364573263875324</v>
      </c>
      <c r="H43" s="24">
        <f>+main!$I62/main!$K62</f>
        <v>0.32364573263875324</v>
      </c>
      <c r="I43" s="24">
        <f>+main!$I62/main!$K62</f>
        <v>0.32364573263875324</v>
      </c>
      <c r="J43" s="24">
        <f>+main!$I62/main!$K62</f>
        <v>0.32364573263875324</v>
      </c>
      <c r="K43" s="24">
        <f>+main!$I62/main!$K62</f>
        <v>0.32364573263875324</v>
      </c>
      <c r="L43" s="24">
        <f>+main!$I62/main!$K62</f>
        <v>0.32364573263875324</v>
      </c>
      <c r="M43" s="22"/>
    </row>
    <row r="44" spans="2:13">
      <c r="B44" t="str">
        <f t="shared" si="1"/>
        <v>FOT</v>
      </c>
      <c r="C44" s="24">
        <f>+main!$I63/main!$K63</f>
        <v>0.80983867091427264</v>
      </c>
      <c r="D44" s="24">
        <f>+main!$I63/main!$K63</f>
        <v>0.80983867091427264</v>
      </c>
      <c r="E44" s="24">
        <f>+main!$I63/main!$K63</f>
        <v>0.80983867091427264</v>
      </c>
      <c r="F44" s="24">
        <f>+main!$I63/main!$K63</f>
        <v>0.80983867091427264</v>
      </c>
      <c r="G44" s="24">
        <f>+main!$I63/main!$K63</f>
        <v>0.80983867091427264</v>
      </c>
      <c r="H44" s="24">
        <f>+main!$I63/main!$K63</f>
        <v>0.80983867091427264</v>
      </c>
      <c r="I44" s="24">
        <f>+main!$I63/main!$K63</f>
        <v>0.80983867091427264</v>
      </c>
      <c r="J44" s="24">
        <f>+main!$I63/main!$K63</f>
        <v>0.80983867091427264</v>
      </c>
      <c r="K44" s="24">
        <f>+main!$I63/main!$K63</f>
        <v>0.80983867091427264</v>
      </c>
      <c r="L44" s="24">
        <f>+main!$I63/main!$K63</f>
        <v>0.80983867091427264</v>
      </c>
      <c r="M44" s="22"/>
    </row>
    <row r="45" spans="2:13">
      <c r="B45" t="str">
        <f t="shared" si="1"/>
        <v>ROI</v>
      </c>
      <c r="C45" s="24">
        <f>+main!$I64/main!$K64</f>
        <v>0.53894687269492425</v>
      </c>
      <c r="D45" s="24">
        <f>+main!$I64/main!$K64</f>
        <v>0.53894687269492425</v>
      </c>
      <c r="E45" s="24">
        <f>+main!$I64/main!$K64</f>
        <v>0.53894687269492425</v>
      </c>
      <c r="F45" s="24">
        <f>+main!$I64/main!$K64</f>
        <v>0.53894687269492425</v>
      </c>
      <c r="G45" s="24">
        <f>+main!$I64/main!$K64</f>
        <v>0.53894687269492425</v>
      </c>
      <c r="H45" s="24">
        <f>+main!$I64/main!$K64</f>
        <v>0.53894687269492425</v>
      </c>
      <c r="I45" s="24">
        <f>+main!$I64/main!$K64</f>
        <v>0.53894687269492425</v>
      </c>
      <c r="J45" s="24">
        <f>+main!$I64/main!$K64</f>
        <v>0.53894687269492425</v>
      </c>
      <c r="K45" s="24">
        <f>+main!$I64/main!$K64</f>
        <v>0.53894687269492425</v>
      </c>
      <c r="L45" s="24">
        <f>+main!$I64/main!$K64</f>
        <v>0.53894687269492425</v>
      </c>
      <c r="M45" s="22"/>
    </row>
    <row r="46" spans="2:13">
      <c r="B46" t="str">
        <f t="shared" si="1"/>
        <v>BUI</v>
      </c>
      <c r="C46" s="24">
        <f>+main!$I65/main!$K65</f>
        <v>0.98551412724383203</v>
      </c>
      <c r="D46" s="24">
        <f>+main!$I65/main!$K65</f>
        <v>0.98551412724383203</v>
      </c>
      <c r="E46" s="24">
        <f>+main!$I65/main!$K65</f>
        <v>0.98551412724383203</v>
      </c>
      <c r="F46" s="24">
        <f>+main!$I65/main!$K65</f>
        <v>0.98551412724383203</v>
      </c>
      <c r="G46" s="24">
        <f>+main!$I65/main!$K65</f>
        <v>0.98551412724383203</v>
      </c>
      <c r="H46" s="24">
        <f>+main!$I65/main!$K65</f>
        <v>0.98551412724383203</v>
      </c>
      <c r="I46" s="24">
        <f>+main!$I65/main!$K65</f>
        <v>0.98551412724383203</v>
      </c>
      <c r="J46" s="24">
        <f>+main!$I65/main!$K65</f>
        <v>0.98551412724383203</v>
      </c>
      <c r="K46" s="24">
        <f>+main!$I65/main!$K65</f>
        <v>0.98551412724383203</v>
      </c>
      <c r="L46" s="24">
        <f>+main!$I65/main!$K65</f>
        <v>0.98551412724383203</v>
      </c>
      <c r="M46" s="22"/>
    </row>
    <row r="47" spans="2:13">
      <c r="B47" t="str">
        <f t="shared" si="1"/>
        <v>TRN</v>
      </c>
      <c r="C47" s="24">
        <f>+main!$I66/main!$K66</f>
        <v>0.72392891324206365</v>
      </c>
      <c r="D47" s="24">
        <f>+main!$I66/main!$K66</f>
        <v>0.72392891324206365</v>
      </c>
      <c r="E47" s="24">
        <f>+main!$I66/main!$K66</f>
        <v>0.72392891324206365</v>
      </c>
      <c r="F47" s="24">
        <f>+main!$I66/main!$K66</f>
        <v>0.72392891324206365</v>
      </c>
      <c r="G47" s="24">
        <f>+main!$I66/main!$K66</f>
        <v>0.72392891324206365</v>
      </c>
      <c r="H47" s="24">
        <f>+main!$I66/main!$K66</f>
        <v>0.72392891324206365</v>
      </c>
      <c r="I47" s="24">
        <f>+main!$I66/main!$K66</f>
        <v>0.72392891324206365</v>
      </c>
      <c r="J47" s="24">
        <f>+main!$I66/main!$K66</f>
        <v>0.72392891324206365</v>
      </c>
      <c r="K47" s="24">
        <f>+main!$I66/main!$K66</f>
        <v>0.72392891324206365</v>
      </c>
      <c r="L47" s="24">
        <f>+main!$I66/main!$K66</f>
        <v>0.72392891324206365</v>
      </c>
      <c r="M47" s="22"/>
    </row>
    <row r="48" spans="2:13">
      <c r="B48" t="str">
        <f>+B21</f>
        <v>AGR</v>
      </c>
      <c r="C48" s="24">
        <f>+main!$I67/main!$K67</f>
        <v>0.80417031223418389</v>
      </c>
      <c r="D48" s="24">
        <f>+main!$I67/main!$K67</f>
        <v>0.80417031223418389</v>
      </c>
      <c r="E48" s="24">
        <f>+main!$I67/main!$K67</f>
        <v>0.80417031223418389</v>
      </c>
      <c r="F48" s="24">
        <f>+main!$I67/main!$K67</f>
        <v>0.80417031223418389</v>
      </c>
      <c r="G48" s="24">
        <f>+main!$I67/main!$K67</f>
        <v>0.80417031223418389</v>
      </c>
      <c r="H48" s="24">
        <f>+main!$I67/main!$K67</f>
        <v>0.80417031223418389</v>
      </c>
      <c r="I48" s="24">
        <f>+main!$I67/main!$K67</f>
        <v>0.80417031223418389</v>
      </c>
      <c r="J48" s="24">
        <f>+main!$I67/main!$K67</f>
        <v>0.80417031223418389</v>
      </c>
      <c r="K48" s="24">
        <f>+main!$I67/main!$K67</f>
        <v>0.80417031223418389</v>
      </c>
      <c r="L48" s="24">
        <f>+main!$I67/main!$K67</f>
        <v>0.80417031223418389</v>
      </c>
      <c r="M48" s="22"/>
    </row>
    <row r="49" spans="2:13">
      <c r="B49" t="str">
        <f t="shared" si="1"/>
        <v>SER</v>
      </c>
      <c r="C49" s="24">
        <f>+main!$I68/main!$K68</f>
        <v>0.93024298661391402</v>
      </c>
      <c r="D49" s="24">
        <f>+main!$I68/main!$K68</f>
        <v>0.93024298661391402</v>
      </c>
      <c r="E49" s="24">
        <f>+main!$I68/main!$K68</f>
        <v>0.93024298661391402</v>
      </c>
      <c r="F49" s="24">
        <f>+main!$I68/main!$K68</f>
        <v>0.93024298661391402</v>
      </c>
      <c r="G49" s="24">
        <f>+main!$I68/main!$K68</f>
        <v>0.93024298661391402</v>
      </c>
      <c r="H49" s="24">
        <f>+main!$I68/main!$K68</f>
        <v>0.93024298661391402</v>
      </c>
      <c r="I49" s="24">
        <f>+main!$I68/main!$K68</f>
        <v>0.93024298661391402</v>
      </c>
      <c r="J49" s="24">
        <f>+main!$I68/main!$K68</f>
        <v>0.93024298661391402</v>
      </c>
      <c r="K49" s="24">
        <f>+main!$I68/main!$K68</f>
        <v>0.93024298661391402</v>
      </c>
      <c r="L49" s="24">
        <f>+main!$I68/main!$K68</f>
        <v>0.93024298661391402</v>
      </c>
      <c r="M49" s="22"/>
    </row>
    <row r="50" spans="2:13">
      <c r="B50" s="22"/>
      <c r="C50" s="22"/>
      <c r="D50" s="22"/>
      <c r="E50" s="22"/>
      <c r="F50" s="22"/>
      <c r="G50" s="22"/>
      <c r="H50" s="22"/>
      <c r="I50" s="22"/>
      <c r="J50" s="22"/>
      <c r="K50" s="22"/>
      <c r="L50" s="22"/>
    </row>
    <row r="53" spans="2:13">
      <c r="B53" t="s">
        <v>2226</v>
      </c>
    </row>
    <row r="54" spans="2:13">
      <c r="B54" s="16"/>
      <c r="C54" t="str">
        <f>+C4</f>
        <v>D1</v>
      </c>
      <c r="D54" t="str">
        <f t="shared" ref="D54:L54" si="2">+D4</f>
        <v>D2</v>
      </c>
      <c r="E54" t="str">
        <f t="shared" si="2"/>
        <v>D3</v>
      </c>
      <c r="F54" t="str">
        <f t="shared" si="2"/>
        <v>D4</v>
      </c>
      <c r="G54" t="str">
        <f t="shared" si="2"/>
        <v>D5</v>
      </c>
      <c r="H54" t="str">
        <f t="shared" si="2"/>
        <v>D6</v>
      </c>
      <c r="I54" t="str">
        <f t="shared" si="2"/>
        <v>D7</v>
      </c>
      <c r="J54" t="str">
        <f t="shared" si="2"/>
        <v>D8</v>
      </c>
      <c r="K54" t="str">
        <f t="shared" si="2"/>
        <v>D9</v>
      </c>
      <c r="L54" t="str">
        <f t="shared" si="2"/>
        <v>D10</v>
      </c>
      <c r="M54" t="s">
        <v>397</v>
      </c>
    </row>
    <row r="55" spans="2:13">
      <c r="B55" t="str">
        <f>+B5</f>
        <v>oil</v>
      </c>
      <c r="C55" s="23">
        <f>+C5*C32</f>
        <v>0.1879611349842269</v>
      </c>
      <c r="D55" s="23">
        <f t="shared" ref="D55:L55" si="3">+D5*D32</f>
        <v>0.32685097023005438</v>
      </c>
      <c r="E55" s="23">
        <f t="shared" si="3"/>
        <v>0.5264421561816951</v>
      </c>
      <c r="F55" s="23">
        <f t="shared" si="3"/>
        <v>0.79853357315775364</v>
      </c>
      <c r="G55" s="23">
        <f t="shared" si="3"/>
        <v>1.1897945657684001</v>
      </c>
      <c r="H55" s="23">
        <f t="shared" si="3"/>
        <v>1.6236027294846038</v>
      </c>
      <c r="I55" s="23">
        <f t="shared" si="3"/>
        <v>2.2925574765646459</v>
      </c>
      <c r="J55" s="23">
        <f t="shared" si="3"/>
        <v>3.3576660256497948</v>
      </c>
      <c r="K55" s="23">
        <f t="shared" si="3"/>
        <v>5.3684712235303698</v>
      </c>
      <c r="L55" s="23">
        <f t="shared" si="3"/>
        <v>9.2832888598201553</v>
      </c>
      <c r="M55" s="22">
        <f>+SUM(C55:L55)</f>
        <v>24.955168715371698</v>
      </c>
    </row>
    <row r="56" spans="2:13">
      <c r="B56" t="str">
        <f t="shared" ref="B56:B73" si="4">+B6</f>
        <v>gas</v>
      </c>
      <c r="C56" s="23">
        <f t="shared" ref="C56:L56" si="5">+C6*C33</f>
        <v>9.2273073446521844E-2</v>
      </c>
      <c r="D56" s="23">
        <f t="shared" si="5"/>
        <v>0.13763117875969025</v>
      </c>
      <c r="E56" s="23">
        <f t="shared" si="5"/>
        <v>0.19343340555970953</v>
      </c>
      <c r="F56" s="23">
        <f t="shared" si="5"/>
        <v>0.2640861097927758</v>
      </c>
      <c r="G56" s="23">
        <f t="shared" si="5"/>
        <v>0.36479561705635821</v>
      </c>
      <c r="H56" s="23">
        <f t="shared" si="5"/>
        <v>0.45997757061278738</v>
      </c>
      <c r="I56" s="23">
        <f t="shared" si="5"/>
        <v>0.46940532261929929</v>
      </c>
      <c r="J56" s="23">
        <f t="shared" si="5"/>
        <v>0.41802929312223791</v>
      </c>
      <c r="K56" s="23">
        <f t="shared" si="5"/>
        <v>0.25052123211309918</v>
      </c>
      <c r="L56" s="23">
        <f t="shared" si="5"/>
        <v>0.15425042980097042</v>
      </c>
      <c r="M56" s="22">
        <f t="shared" ref="M56:M72" si="6">+SUM(C56:L56)</f>
        <v>2.8044032328834496</v>
      </c>
    </row>
    <row r="57" spans="2:13">
      <c r="B57" t="str">
        <f t="shared" si="4"/>
        <v>ppp</v>
      </c>
      <c r="C57" s="23">
        <f t="shared" ref="C57:L57" si="7">+C7*C34</f>
        <v>0.11351175001092381</v>
      </c>
      <c r="D57" s="23">
        <f t="shared" si="7"/>
        <v>0.1590195257167987</v>
      </c>
      <c r="E57" s="23">
        <f t="shared" si="7"/>
        <v>0.22212930496168656</v>
      </c>
      <c r="F57" s="23">
        <f t="shared" si="7"/>
        <v>0.31921138867816096</v>
      </c>
      <c r="G57" s="23">
        <f t="shared" si="7"/>
        <v>0.44260053221305451</v>
      </c>
      <c r="H57" s="23">
        <f t="shared" si="7"/>
        <v>0.6198430139166532</v>
      </c>
      <c r="I57" s="23">
        <f t="shared" si="7"/>
        <v>0.74843056441125</v>
      </c>
      <c r="J57" s="23">
        <f t="shared" si="7"/>
        <v>0.93449247158050697</v>
      </c>
      <c r="K57" s="23">
        <f t="shared" si="7"/>
        <v>1.2103114744070618</v>
      </c>
      <c r="L57" s="23">
        <f t="shared" si="7"/>
        <v>2.4373840799009727</v>
      </c>
      <c r="M57" s="22">
        <f t="shared" si="6"/>
        <v>7.2069341057970693</v>
      </c>
    </row>
    <row r="58" spans="2:13">
      <c r="B58" t="str">
        <f t="shared" si="4"/>
        <v>nmm</v>
      </c>
      <c r="C58" s="23">
        <f t="shared" ref="C58:L58" si="8">+C8*C35</f>
        <v>3.9019009901077185E-2</v>
      </c>
      <c r="D58" s="23">
        <f t="shared" si="8"/>
        <v>6.5600682439619279E-2</v>
      </c>
      <c r="E58" s="23">
        <f t="shared" si="8"/>
        <v>0.11742487298162446</v>
      </c>
      <c r="F58" s="23">
        <f t="shared" si="8"/>
        <v>0.16794955908319953</v>
      </c>
      <c r="G58" s="23">
        <f t="shared" si="8"/>
        <v>0.23045572137173675</v>
      </c>
      <c r="H58" s="23">
        <f t="shared" si="8"/>
        <v>0.27979461199824091</v>
      </c>
      <c r="I58" s="23">
        <f t="shared" si="8"/>
        <v>0.41008392464328841</v>
      </c>
      <c r="J58" s="23">
        <f t="shared" si="8"/>
        <v>0.47777186043571201</v>
      </c>
      <c r="K58" s="23">
        <f t="shared" si="8"/>
        <v>0.55162571740011435</v>
      </c>
      <c r="L58" s="23">
        <f t="shared" si="8"/>
        <v>0.75659283573805747</v>
      </c>
      <c r="M58" s="22">
        <f t="shared" si="6"/>
        <v>3.0963187959926701</v>
      </c>
    </row>
    <row r="59" spans="2:13">
      <c r="B59" t="str">
        <f t="shared" si="4"/>
        <v>nfm</v>
      </c>
      <c r="C59" s="23">
        <f t="shared" ref="C59:L59" si="9">+C9*C36</f>
        <v>9.7566143092034526E-4</v>
      </c>
      <c r="D59" s="23">
        <f t="shared" si="9"/>
        <v>2.0161741416015134E-3</v>
      </c>
      <c r="E59" s="23">
        <f t="shared" si="9"/>
        <v>3.2765321184846522E-3</v>
      </c>
      <c r="F59" s="23">
        <f t="shared" si="9"/>
        <v>4.8096931741318811E-3</v>
      </c>
      <c r="G59" s="23">
        <f t="shared" si="9"/>
        <v>6.0260509908395899E-3</v>
      </c>
      <c r="H59" s="23">
        <f t="shared" si="9"/>
        <v>6.5290854593325733E-3</v>
      </c>
      <c r="I59" s="23">
        <f t="shared" si="9"/>
        <v>1.0085803916875942E-2</v>
      </c>
      <c r="J59" s="23">
        <f t="shared" si="9"/>
        <v>1.1499512448301521E-2</v>
      </c>
      <c r="K59" s="23">
        <f t="shared" si="9"/>
        <v>1.2200882859578726E-2</v>
      </c>
      <c r="L59" s="23">
        <f t="shared" si="9"/>
        <v>1.5320743413743251E-2</v>
      </c>
      <c r="M59" s="22">
        <f t="shared" si="6"/>
        <v>7.2740139953809985E-2</v>
      </c>
    </row>
    <row r="60" spans="2:13">
      <c r="B60" t="str">
        <f t="shared" si="4"/>
        <v>mvh</v>
      </c>
      <c r="C60" s="23">
        <f t="shared" ref="C60:L60" si="10">+C10*C37</f>
        <v>4.2464852233260811E-2</v>
      </c>
      <c r="D60" s="23">
        <f t="shared" si="10"/>
        <v>1.7988458614033701E-2</v>
      </c>
      <c r="E60" s="23">
        <f t="shared" si="10"/>
        <v>4.2601859835003683E-2</v>
      </c>
      <c r="F60" s="23">
        <f t="shared" si="10"/>
        <v>6.1394340844852908E-2</v>
      </c>
      <c r="G60" s="23">
        <f t="shared" si="10"/>
        <v>0.16304365367374696</v>
      </c>
      <c r="H60" s="23">
        <f t="shared" si="10"/>
        <v>0.22090412071936319</v>
      </c>
      <c r="I60" s="23">
        <f t="shared" si="10"/>
        <v>0.28269928364291269</v>
      </c>
      <c r="J60" s="23">
        <f t="shared" si="10"/>
        <v>0.56372871111213629</v>
      </c>
      <c r="K60" s="23">
        <f t="shared" si="10"/>
        <v>1.2097707395028581</v>
      </c>
      <c r="L60" s="23">
        <f t="shared" si="10"/>
        <v>3.3763017038877607</v>
      </c>
      <c r="M60" s="22">
        <f t="shared" si="6"/>
        <v>5.9808977240659296</v>
      </c>
    </row>
    <row r="61" spans="2:13">
      <c r="B61" t="str">
        <f t="shared" si="4"/>
        <v>ele</v>
      </c>
      <c r="C61" s="23">
        <f t="shared" ref="C61:L61" si="11">+C11*C38</f>
        <v>0.84763036353272436</v>
      </c>
      <c r="D61" s="23">
        <f t="shared" si="11"/>
        <v>1.2786169202317319</v>
      </c>
      <c r="E61" s="23">
        <f t="shared" si="11"/>
        <v>1.5370332229957444</v>
      </c>
      <c r="F61" s="23">
        <f t="shared" si="11"/>
        <v>1.7365997738332144</v>
      </c>
      <c r="G61" s="23">
        <f t="shared" si="11"/>
        <v>2.0856463973658546</v>
      </c>
      <c r="H61" s="23">
        <f t="shared" si="11"/>
        <v>2.3876946314123981</v>
      </c>
      <c r="I61" s="23">
        <f t="shared" si="11"/>
        <v>2.5231141636381382</v>
      </c>
      <c r="J61" s="23">
        <f t="shared" si="11"/>
        <v>2.6417509817843126</v>
      </c>
      <c r="K61" s="23">
        <f t="shared" si="11"/>
        <v>2.7984595296802199</v>
      </c>
      <c r="L61" s="23">
        <f t="shared" si="11"/>
        <v>3.1602509572831567</v>
      </c>
      <c r="M61" s="22">
        <f t="shared" si="6"/>
        <v>20.996796941757495</v>
      </c>
    </row>
    <row r="62" spans="2:13">
      <c r="B62" t="str">
        <f t="shared" si="4"/>
        <v>COL</v>
      </c>
      <c r="C62" s="23">
        <f t="shared" ref="C62:L62" si="12">+C12*C39</f>
        <v>6.9372312715610942E-3</v>
      </c>
      <c r="D62" s="23">
        <f t="shared" si="12"/>
        <v>1.3778592815770858E-2</v>
      </c>
      <c r="E62" s="23">
        <f t="shared" si="12"/>
        <v>1.6572432621903034E-2</v>
      </c>
      <c r="F62" s="23">
        <f t="shared" si="12"/>
        <v>1.6289499482135116E-2</v>
      </c>
      <c r="G62" s="23">
        <f t="shared" si="12"/>
        <v>1.4789854631706619E-2</v>
      </c>
      <c r="H62" s="23">
        <f t="shared" si="12"/>
        <v>1.3927350723008587E-2</v>
      </c>
      <c r="I62" s="23">
        <f t="shared" si="12"/>
        <v>1.1920115368575701E-2</v>
      </c>
      <c r="J62" s="23">
        <f t="shared" si="12"/>
        <v>1.1415817511950489E-2</v>
      </c>
      <c r="K62" s="23">
        <f t="shared" si="12"/>
        <v>1.0563107730356704E-2</v>
      </c>
      <c r="L62" s="23">
        <f t="shared" si="12"/>
        <v>7.4100166951187778E-3</v>
      </c>
      <c r="M62" s="22">
        <f t="shared" si="6"/>
        <v>0.12360401885208698</v>
      </c>
    </row>
    <row r="63" spans="2:13">
      <c r="B63" t="str">
        <f t="shared" si="4"/>
        <v>CRU</v>
      </c>
      <c r="C63" s="23">
        <f t="shared" ref="C63:L63" si="13">+C13*C40</f>
        <v>0</v>
      </c>
      <c r="D63" s="23">
        <f t="shared" si="13"/>
        <v>0</v>
      </c>
      <c r="E63" s="23">
        <f t="shared" si="13"/>
        <v>0</v>
      </c>
      <c r="F63" s="23">
        <f t="shared" si="13"/>
        <v>0</v>
      </c>
      <c r="G63" s="23">
        <f t="shared" si="13"/>
        <v>0</v>
      </c>
      <c r="H63" s="23">
        <f t="shared" si="13"/>
        <v>0</v>
      </c>
      <c r="I63" s="23">
        <f t="shared" si="13"/>
        <v>0</v>
      </c>
      <c r="J63" s="23">
        <f t="shared" si="13"/>
        <v>0</v>
      </c>
      <c r="K63" s="23">
        <f t="shared" si="13"/>
        <v>0</v>
      </c>
      <c r="L63" s="23">
        <f t="shared" si="13"/>
        <v>0</v>
      </c>
      <c r="M63" s="22">
        <f t="shared" si="6"/>
        <v>0</v>
      </c>
    </row>
    <row r="64" spans="2:13">
      <c r="B64" t="str">
        <f t="shared" si="4"/>
        <v>CHM</v>
      </c>
      <c r="C64" s="23">
        <f t="shared" ref="C64:L64" si="14">+C14*C41</f>
        <v>0.13965337923651033</v>
      </c>
      <c r="D64" s="23">
        <f t="shared" si="14"/>
        <v>0.22002453265643152</v>
      </c>
      <c r="E64" s="23">
        <f t="shared" si="14"/>
        <v>0.29786216364682921</v>
      </c>
      <c r="F64" s="23">
        <f t="shared" si="14"/>
        <v>0.3788199473625472</v>
      </c>
      <c r="G64" s="23">
        <f t="shared" si="14"/>
        <v>0.47970644556335446</v>
      </c>
      <c r="H64" s="23">
        <f t="shared" si="14"/>
        <v>0.59483949181681195</v>
      </c>
      <c r="I64" s="23">
        <f t="shared" si="14"/>
        <v>0.77731740626785484</v>
      </c>
      <c r="J64" s="23">
        <f t="shared" si="14"/>
        <v>1.0307885537478099</v>
      </c>
      <c r="K64" s="23">
        <f t="shared" si="14"/>
        <v>1.4686234681792705</v>
      </c>
      <c r="L64" s="23">
        <f t="shared" si="14"/>
        <v>2.5692671695882807</v>
      </c>
      <c r="M64" s="22">
        <f t="shared" si="6"/>
        <v>7.9569025580657016</v>
      </c>
    </row>
    <row r="65" spans="2:13">
      <c r="B65" t="str">
        <f t="shared" si="4"/>
        <v>IRS</v>
      </c>
      <c r="C65" s="23">
        <f t="shared" ref="C65:L65" si="15">+C15*C42</f>
        <v>2.9250482935720874E-4</v>
      </c>
      <c r="D65" s="23">
        <f t="shared" si="15"/>
        <v>6.0445217424169681E-4</v>
      </c>
      <c r="E65" s="23">
        <f t="shared" si="15"/>
        <v>9.8230947522103375E-4</v>
      </c>
      <c r="F65" s="23">
        <f t="shared" si="15"/>
        <v>1.4419535676765292E-3</v>
      </c>
      <c r="G65" s="23">
        <f t="shared" si="15"/>
        <v>1.8066195515289121E-3</v>
      </c>
      <c r="H65" s="23">
        <f t="shared" si="15"/>
        <v>1.9574300752456678E-3</v>
      </c>
      <c r="I65" s="23">
        <f t="shared" si="15"/>
        <v>3.0237398549752847E-3</v>
      </c>
      <c r="J65" s="23">
        <f t="shared" si="15"/>
        <v>3.4475718930578E-3</v>
      </c>
      <c r="K65" s="23">
        <f t="shared" si="15"/>
        <v>3.6578438439263563E-3</v>
      </c>
      <c r="L65" s="23">
        <f t="shared" si="15"/>
        <v>4.5931829380969113E-3</v>
      </c>
      <c r="M65" s="22">
        <f t="shared" si="6"/>
        <v>2.1807608203327399E-2</v>
      </c>
    </row>
    <row r="66" spans="2:13">
      <c r="B66" t="str">
        <f t="shared" si="4"/>
        <v>MAC</v>
      </c>
      <c r="C66" s="23">
        <f t="shared" ref="C66:L66" si="16">+C16*C43</f>
        <v>6.3058636916095465E-2</v>
      </c>
      <c r="D66" s="23">
        <f t="shared" si="16"/>
        <v>5.090545295271811E-2</v>
      </c>
      <c r="E66" s="23">
        <f t="shared" si="16"/>
        <v>0.10174873112558287</v>
      </c>
      <c r="F66" s="23">
        <f t="shared" si="16"/>
        <v>0.15240329169365216</v>
      </c>
      <c r="G66" s="23">
        <f t="shared" si="16"/>
        <v>0.30157575607099796</v>
      </c>
      <c r="H66" s="23">
        <f t="shared" si="16"/>
        <v>0.42827912563773246</v>
      </c>
      <c r="I66" s="23">
        <f t="shared" si="16"/>
        <v>0.59181922925414854</v>
      </c>
      <c r="J66" s="23">
        <f t="shared" si="16"/>
        <v>0.9730400428596393</v>
      </c>
      <c r="K66" s="23">
        <f t="shared" si="16"/>
        <v>1.8558232089821907</v>
      </c>
      <c r="L66" s="23">
        <f t="shared" si="16"/>
        <v>4.2709714445738225</v>
      </c>
      <c r="M66" s="22">
        <f t="shared" si="6"/>
        <v>8.7896249200665793</v>
      </c>
    </row>
    <row r="67" spans="2:13">
      <c r="B67" t="str">
        <f t="shared" si="4"/>
        <v>FOT</v>
      </c>
      <c r="C67" s="23">
        <f t="shared" ref="C67:L67" si="17">+C17*C44</f>
        <v>4.6472226399222594</v>
      </c>
      <c r="D67" s="23">
        <f t="shared" si="17"/>
        <v>5.6348173833601649</v>
      </c>
      <c r="E67" s="23">
        <f t="shared" si="17"/>
        <v>6.0807250327508413</v>
      </c>
      <c r="F67" s="23">
        <f t="shared" si="17"/>
        <v>6.6818078328760446</v>
      </c>
      <c r="G67" s="23">
        <f t="shared" si="17"/>
        <v>7.2492671828525248</v>
      </c>
      <c r="H67" s="23">
        <f t="shared" si="17"/>
        <v>7.8301378489483904</v>
      </c>
      <c r="I67" s="23">
        <f t="shared" si="17"/>
        <v>9.0874387498653135</v>
      </c>
      <c r="J67" s="23">
        <f t="shared" si="17"/>
        <v>10.624848420211672</v>
      </c>
      <c r="K67" s="23">
        <f t="shared" si="17"/>
        <v>13.378223925889294</v>
      </c>
      <c r="L67" s="23">
        <f t="shared" si="17"/>
        <v>16.585397282853705</v>
      </c>
      <c r="M67" s="22">
        <f t="shared" si="6"/>
        <v>87.799886299530215</v>
      </c>
    </row>
    <row r="68" spans="2:13">
      <c r="B68" t="str">
        <f t="shared" si="4"/>
        <v>ROI</v>
      </c>
      <c r="C68" s="23">
        <f t="shared" ref="C68:L68" si="18">+C18*C45</f>
        <v>0.47637884030051519</v>
      </c>
      <c r="D68" s="23">
        <f t="shared" si="18"/>
        <v>0.70171706460881589</v>
      </c>
      <c r="E68" s="23">
        <f t="shared" si="18"/>
        <v>0.90861135397844239</v>
      </c>
      <c r="F68" s="23">
        <f t="shared" si="18"/>
        <v>1.1607971870109584</v>
      </c>
      <c r="G68" s="23">
        <f t="shared" si="18"/>
        <v>1.4494860958460127</v>
      </c>
      <c r="H68" s="23">
        <f t="shared" si="18"/>
        <v>1.8683225064180244</v>
      </c>
      <c r="I68" s="23">
        <f t="shared" si="18"/>
        <v>2.5491614881927864</v>
      </c>
      <c r="J68" s="23">
        <f t="shared" si="18"/>
        <v>3.7069425003184233</v>
      </c>
      <c r="K68" s="23">
        <f t="shared" si="18"/>
        <v>6.1534587602918602</v>
      </c>
      <c r="L68" s="23">
        <f t="shared" si="18"/>
        <v>12.074194568139562</v>
      </c>
      <c r="M68" s="22">
        <f t="shared" si="6"/>
        <v>31.049070365105401</v>
      </c>
    </row>
    <row r="69" spans="2:13">
      <c r="B69" t="str">
        <f t="shared" si="4"/>
        <v>BUI</v>
      </c>
      <c r="C69" s="23">
        <f t="shared" ref="C69:L69" si="19">+C19*C46</f>
        <v>3.3255756191704823E-2</v>
      </c>
      <c r="D69" s="23">
        <f t="shared" si="19"/>
        <v>6.1190822289075797E-2</v>
      </c>
      <c r="E69" s="23">
        <f t="shared" si="19"/>
        <v>9.4878935601594203E-2</v>
      </c>
      <c r="F69" s="23">
        <f t="shared" si="19"/>
        <v>0.14784606820518187</v>
      </c>
      <c r="G69" s="23">
        <f t="shared" si="19"/>
        <v>0.19646949343658779</v>
      </c>
      <c r="H69" s="23">
        <f t="shared" si="19"/>
        <v>0.23585062136218291</v>
      </c>
      <c r="I69" s="23">
        <f t="shared" si="19"/>
        <v>0.35971580632705413</v>
      </c>
      <c r="J69" s="23">
        <f t="shared" si="19"/>
        <v>0.48417570743356508</v>
      </c>
      <c r="K69" s="23">
        <f t="shared" si="19"/>
        <v>0.63510660709189637</v>
      </c>
      <c r="L69" s="23">
        <f t="shared" si="19"/>
        <v>1.2959977208669267</v>
      </c>
      <c r="M69" s="22">
        <f t="shared" si="6"/>
        <v>3.5444875388057699</v>
      </c>
    </row>
    <row r="70" spans="2:13">
      <c r="B70" t="str">
        <f t="shared" si="4"/>
        <v>TRN</v>
      </c>
      <c r="C70" s="23">
        <f t="shared" ref="C70:L70" si="20">+C20*C47</f>
        <v>0.85763104990951144</v>
      </c>
      <c r="D70" s="23">
        <f t="shared" si="20"/>
        <v>1.2945345066325926</v>
      </c>
      <c r="E70" s="23">
        <f t="shared" si="20"/>
        <v>1.5586972614328369</v>
      </c>
      <c r="F70" s="23">
        <f t="shared" si="20"/>
        <v>1.9721035451092963</v>
      </c>
      <c r="G70" s="23">
        <f t="shared" si="20"/>
        <v>2.1642887771132506</v>
      </c>
      <c r="H70" s="23">
        <f t="shared" si="20"/>
        <v>2.7656504514903353</v>
      </c>
      <c r="I70" s="23">
        <f t="shared" si="20"/>
        <v>3.4607067391870743</v>
      </c>
      <c r="J70" s="23">
        <f t="shared" si="20"/>
        <v>3.8929377966038516</v>
      </c>
      <c r="K70" s="23">
        <f t="shared" si="20"/>
        <v>5.1675858068009912</v>
      </c>
      <c r="L70" s="23">
        <f t="shared" si="20"/>
        <v>8.1700586113459561</v>
      </c>
      <c r="M70" s="22">
        <f t="shared" si="6"/>
        <v>31.304194545625698</v>
      </c>
    </row>
    <row r="71" spans="2:13">
      <c r="B71" t="str">
        <f t="shared" si="4"/>
        <v>AGR</v>
      </c>
      <c r="C71" s="23">
        <f t="shared" ref="C71:L71" si="21">+C21*C48</f>
        <v>1.0647493557523664</v>
      </c>
      <c r="D71" s="23">
        <f t="shared" si="21"/>
        <v>1.2721965541198772</v>
      </c>
      <c r="E71" s="23">
        <f t="shared" si="21"/>
        <v>1.3525003972763074</v>
      </c>
      <c r="F71" s="23">
        <f t="shared" si="21"/>
        <v>1.4568947998369575</v>
      </c>
      <c r="G71" s="23">
        <f t="shared" si="21"/>
        <v>1.5714924942733024</v>
      </c>
      <c r="H71" s="23">
        <f t="shared" si="21"/>
        <v>1.7125755480432263</v>
      </c>
      <c r="I71" s="23">
        <f t="shared" si="21"/>
        <v>1.9776465042953313</v>
      </c>
      <c r="J71" s="23">
        <f t="shared" si="21"/>
        <v>2.3184263912514051</v>
      </c>
      <c r="K71" s="23">
        <f t="shared" si="21"/>
        <v>2.9297683128548426</v>
      </c>
      <c r="L71" s="23">
        <f t="shared" si="21"/>
        <v>3.5556127745487816</v>
      </c>
      <c r="M71" s="22">
        <f t="shared" si="6"/>
        <v>19.211863132252397</v>
      </c>
    </row>
    <row r="72" spans="2:13">
      <c r="B72" t="str">
        <f t="shared" si="4"/>
        <v>SER</v>
      </c>
      <c r="C72" s="23">
        <f t="shared" ref="C72:L72" si="22">+C22*C49</f>
        <v>5.6579180137489988</v>
      </c>
      <c r="D72" s="23">
        <f t="shared" si="22"/>
        <v>8.7356890681719417</v>
      </c>
      <c r="E72" s="23">
        <f t="shared" si="22"/>
        <v>11.319792365474756</v>
      </c>
      <c r="F72" s="23">
        <f t="shared" si="22"/>
        <v>14.434201634255498</v>
      </c>
      <c r="G72" s="23">
        <f t="shared" si="22"/>
        <v>17.658204037488439</v>
      </c>
      <c r="H72" s="23">
        <f t="shared" si="22"/>
        <v>22.282326009214582</v>
      </c>
      <c r="I72" s="23">
        <f t="shared" si="22"/>
        <v>27.310197812449232</v>
      </c>
      <c r="J72" s="23">
        <f t="shared" si="22"/>
        <v>35.321509609061103</v>
      </c>
      <c r="K72" s="23">
        <f t="shared" si="22"/>
        <v>53.018428588826737</v>
      </c>
      <c r="L72" s="23">
        <f t="shared" si="22"/>
        <v>98.810137145017748</v>
      </c>
      <c r="M72" s="22">
        <f t="shared" si="6"/>
        <v>294.54840428370903</v>
      </c>
    </row>
    <row r="73" spans="2:13">
      <c r="B73" t="str">
        <f t="shared" si="4"/>
        <v>Total</v>
      </c>
      <c r="C73" s="22">
        <f>+SUM(C55:C72)</f>
        <v>14.270933253618535</v>
      </c>
      <c r="D73" s="22">
        <f t="shared" ref="D73:L73" si="23">+SUM(D55:D72)</f>
        <v>19.973182339915162</v>
      </c>
      <c r="E73" s="22">
        <f t="shared" si="23"/>
        <v>24.374712338018263</v>
      </c>
      <c r="F73" s="22">
        <f t="shared" si="23"/>
        <v>29.755190197964037</v>
      </c>
      <c r="G73" s="22">
        <f t="shared" si="23"/>
        <v>35.569449295267695</v>
      </c>
      <c r="H73" s="22">
        <f t="shared" si="23"/>
        <v>43.332212147332918</v>
      </c>
      <c r="I73" s="22">
        <f t="shared" si="23"/>
        <v>52.865324130498763</v>
      </c>
      <c r="J73" s="22">
        <f t="shared" si="23"/>
        <v>66.77247126702548</v>
      </c>
      <c r="K73" s="22">
        <f t="shared" si="23"/>
        <v>96.022600429984664</v>
      </c>
      <c r="L73" s="22">
        <f t="shared" si="23"/>
        <v>166.52702952641283</v>
      </c>
    </row>
    <row r="76" spans="2:13">
      <c r="B76" t="s">
        <v>2245</v>
      </c>
    </row>
    <row r="77" spans="2:13">
      <c r="B77" s="16"/>
      <c r="C77" t="str">
        <f>+C4</f>
        <v>D1</v>
      </c>
      <c r="D77" t="str">
        <f t="shared" ref="D77:L77" si="24">+D4</f>
        <v>D2</v>
      </c>
      <c r="E77" t="str">
        <f t="shared" si="24"/>
        <v>D3</v>
      </c>
      <c r="F77" t="str">
        <f t="shared" si="24"/>
        <v>D4</v>
      </c>
      <c r="G77" t="str">
        <f t="shared" si="24"/>
        <v>D5</v>
      </c>
      <c r="H77" t="str">
        <f t="shared" si="24"/>
        <v>D6</v>
      </c>
      <c r="I77" t="str">
        <f t="shared" si="24"/>
        <v>D7</v>
      </c>
      <c r="J77" t="str">
        <f t="shared" si="24"/>
        <v>D8</v>
      </c>
      <c r="K77" t="str">
        <f t="shared" si="24"/>
        <v>D9</v>
      </c>
      <c r="L77" t="str">
        <f t="shared" si="24"/>
        <v>D10</v>
      </c>
      <c r="M77" t="s">
        <v>397</v>
      </c>
    </row>
    <row r="78" spans="2:13">
      <c r="B78" t="str">
        <f>+B5</f>
        <v>oil</v>
      </c>
      <c r="C78" s="23">
        <f>+C5-C55</f>
        <v>0.14430217315634669</v>
      </c>
      <c r="D78" s="23">
        <f t="shared" ref="D78:L78" si="25">+D5-D55</f>
        <v>0.25093115822276335</v>
      </c>
      <c r="E78" s="23">
        <f t="shared" si="25"/>
        <v>0.40416199436392197</v>
      </c>
      <c r="F78" s="23">
        <f t="shared" si="25"/>
        <v>0.61305295881851407</v>
      </c>
      <c r="G78" s="23">
        <f t="shared" si="25"/>
        <v>0.91343320237132897</v>
      </c>
      <c r="H78" s="23">
        <f t="shared" si="25"/>
        <v>1.2464779073975332</v>
      </c>
      <c r="I78" s="23">
        <f t="shared" si="25"/>
        <v>1.7600501613371842</v>
      </c>
      <c r="J78" s="23">
        <f t="shared" si="25"/>
        <v>2.5777589833938719</v>
      </c>
      <c r="K78" s="23">
        <f t="shared" si="25"/>
        <v>4.1215013100860061</v>
      </c>
      <c r="L78" s="23">
        <f t="shared" si="25"/>
        <v>7.1269986565178325</v>
      </c>
      <c r="M78" s="22">
        <f>+SUM(C78:L78)</f>
        <v>19.158668505665304</v>
      </c>
    </row>
    <row r="79" spans="2:13">
      <c r="B79" t="str">
        <f t="shared" ref="B79:B96" si="26">+B6</f>
        <v>gas</v>
      </c>
      <c r="C79" s="23">
        <f t="shared" ref="C79:L79" si="27">+C6-C56</f>
        <v>3.6397784243576911E-2</v>
      </c>
      <c r="D79" s="23">
        <f t="shared" si="27"/>
        <v>5.4289618439854831E-2</v>
      </c>
      <c r="E79" s="23">
        <f t="shared" si="27"/>
        <v>7.6301212239809763E-2</v>
      </c>
      <c r="F79" s="23">
        <f t="shared" si="27"/>
        <v>0.10417068476139874</v>
      </c>
      <c r="G79" s="23">
        <f t="shared" si="27"/>
        <v>0.14389628162017531</v>
      </c>
      <c r="H79" s="23">
        <f t="shared" si="27"/>
        <v>0.18144149475797028</v>
      </c>
      <c r="I79" s="23">
        <f t="shared" si="27"/>
        <v>0.18516034003555654</v>
      </c>
      <c r="J79" s="23">
        <f t="shared" si="27"/>
        <v>0.16489469192089334</v>
      </c>
      <c r="K79" s="23">
        <f t="shared" si="27"/>
        <v>9.8819920203181921E-2</v>
      </c>
      <c r="L79" s="23">
        <f t="shared" si="27"/>
        <v>6.0845202762522227E-2</v>
      </c>
      <c r="M79" s="22">
        <f t="shared" ref="M79:M95" si="28">+SUM(C79:L79)</f>
        <v>1.1062172309849398</v>
      </c>
    </row>
    <row r="80" spans="2:13">
      <c r="B80" t="str">
        <f t="shared" si="26"/>
        <v>ppp</v>
      </c>
      <c r="C80" s="23">
        <f t="shared" ref="C80:L80" si="29">+C7-C57</f>
        <v>4.6034281622096163E-2</v>
      </c>
      <c r="D80" s="23">
        <f t="shared" si="29"/>
        <v>6.4489796250650711E-2</v>
      </c>
      <c r="E80" s="23">
        <f t="shared" si="29"/>
        <v>9.0083740054599654E-2</v>
      </c>
      <c r="F80" s="23">
        <f t="shared" si="29"/>
        <v>0.12945502965091032</v>
      </c>
      <c r="G80" s="23">
        <f t="shared" si="29"/>
        <v>0.17949505266216603</v>
      </c>
      <c r="H80" s="23">
        <f t="shared" si="29"/>
        <v>0.25137510311824196</v>
      </c>
      <c r="I80" s="23">
        <f t="shared" si="29"/>
        <v>0.30352332135991411</v>
      </c>
      <c r="J80" s="23">
        <f t="shared" si="29"/>
        <v>0.37898005806734414</v>
      </c>
      <c r="K80" s="23">
        <f t="shared" si="29"/>
        <v>0.49083746183057952</v>
      </c>
      <c r="L80" s="23">
        <f t="shared" si="29"/>
        <v>0.9884723400403681</v>
      </c>
      <c r="M80" s="22">
        <f t="shared" si="28"/>
        <v>2.9227461846568707</v>
      </c>
    </row>
    <row r="81" spans="2:13">
      <c r="B81" t="str">
        <f t="shared" si="26"/>
        <v>nmm</v>
      </c>
      <c r="C81" s="23">
        <f t="shared" ref="C81:L81" si="30">+C8-C58</f>
        <v>1.3202710747465936E-2</v>
      </c>
      <c r="D81" s="23">
        <f t="shared" si="30"/>
        <v>2.2197047984622256E-2</v>
      </c>
      <c r="E81" s="23">
        <f t="shared" si="30"/>
        <v>3.9732597943022557E-2</v>
      </c>
      <c r="F81" s="23">
        <f t="shared" si="30"/>
        <v>5.6828439633951566E-2</v>
      </c>
      <c r="G81" s="23">
        <f t="shared" si="30"/>
        <v>7.7978406860745253E-2</v>
      </c>
      <c r="H81" s="23">
        <f t="shared" si="30"/>
        <v>9.4673015544924355E-2</v>
      </c>
      <c r="I81" s="23">
        <f t="shared" si="30"/>
        <v>0.13875850394403494</v>
      </c>
      <c r="J81" s="23">
        <f t="shared" si="30"/>
        <v>0.16166180773431754</v>
      </c>
      <c r="K81" s="23">
        <f t="shared" si="30"/>
        <v>0.18665145031002028</v>
      </c>
      <c r="L81" s="23">
        <f t="shared" si="30"/>
        <v>0.2560053776141259</v>
      </c>
      <c r="M81" s="22">
        <f t="shared" si="28"/>
        <v>1.0476893583172306</v>
      </c>
    </row>
    <row r="82" spans="2:13">
      <c r="B82" t="str">
        <f t="shared" si="26"/>
        <v>nfm</v>
      </c>
      <c r="C82" s="23">
        <f t="shared" ref="C82:L82" si="31">+C9-C59</f>
        <v>8.0707531140798315E-4</v>
      </c>
      <c r="D82" s="23">
        <f t="shared" si="31"/>
        <v>1.6677961448684263E-3</v>
      </c>
      <c r="E82" s="23">
        <f t="shared" si="31"/>
        <v>2.7103748247686481E-3</v>
      </c>
      <c r="F82" s="23">
        <f t="shared" si="31"/>
        <v>3.9786184974306468E-3</v>
      </c>
      <c r="G82" s="23">
        <f t="shared" si="31"/>
        <v>4.9847998761255842E-3</v>
      </c>
      <c r="H82" s="23">
        <f t="shared" si="31"/>
        <v>5.4009142037412155E-3</v>
      </c>
      <c r="I82" s="23">
        <f t="shared" si="31"/>
        <v>8.3430615160568645E-3</v>
      </c>
      <c r="J82" s="23">
        <f t="shared" si="31"/>
        <v>9.512493059706327E-3</v>
      </c>
      <c r="K82" s="23">
        <f t="shared" si="31"/>
        <v>1.0092672541188884E-2</v>
      </c>
      <c r="L82" s="23">
        <f t="shared" si="31"/>
        <v>1.2673447335091121E-2</v>
      </c>
      <c r="M82" s="22">
        <f t="shared" si="28"/>
        <v>6.0171253310385697E-2</v>
      </c>
    </row>
    <row r="83" spans="2:13">
      <c r="B83" t="str">
        <f t="shared" si="26"/>
        <v>mvh</v>
      </c>
      <c r="C83" s="23">
        <f t="shared" ref="C83:L83" si="32">+C10-C60</f>
        <v>0.10450522176781628</v>
      </c>
      <c r="D83" s="23">
        <f t="shared" si="32"/>
        <v>4.4269266413420966E-2</v>
      </c>
      <c r="E83" s="23">
        <f t="shared" si="32"/>
        <v>0.10484239496049257</v>
      </c>
      <c r="F83" s="23">
        <f t="shared" si="32"/>
        <v>0.15109034572961183</v>
      </c>
      <c r="G83" s="23">
        <f t="shared" si="32"/>
        <v>0.40124743850313327</v>
      </c>
      <c r="H83" s="23">
        <f t="shared" si="32"/>
        <v>0.5436409856883847</v>
      </c>
      <c r="I83" s="23">
        <f t="shared" si="32"/>
        <v>0.69571774719529689</v>
      </c>
      <c r="J83" s="23">
        <f t="shared" si="32"/>
        <v>1.3873260090026982</v>
      </c>
      <c r="K83" s="23">
        <f t="shared" si="32"/>
        <v>2.9772235807036775</v>
      </c>
      <c r="L83" s="23">
        <f t="shared" si="32"/>
        <v>8.309016510446769</v>
      </c>
      <c r="M83" s="22">
        <f t="shared" si="28"/>
        <v>14.718879500411301</v>
      </c>
    </row>
    <row r="84" spans="2:13">
      <c r="B84" t="str">
        <f t="shared" si="26"/>
        <v>ele</v>
      </c>
      <c r="C84" s="23">
        <f t="shared" ref="C84:L84" si="33">+C11-C61</f>
        <v>0.1229282483344788</v>
      </c>
      <c r="D84" s="23">
        <f t="shared" si="33"/>
        <v>0.18543240669179339</v>
      </c>
      <c r="E84" s="23">
        <f t="shared" si="33"/>
        <v>0.22290943064767954</v>
      </c>
      <c r="F84" s="23">
        <f t="shared" si="33"/>
        <v>0.25185172386421661</v>
      </c>
      <c r="G84" s="23">
        <f t="shared" si="33"/>
        <v>0.30247248010884009</v>
      </c>
      <c r="H84" s="23">
        <f t="shared" si="33"/>
        <v>0.34627725860817815</v>
      </c>
      <c r="I84" s="23">
        <f t="shared" si="33"/>
        <v>0.36591658089177859</v>
      </c>
      <c r="J84" s="23">
        <f t="shared" si="33"/>
        <v>0.38312197709998363</v>
      </c>
      <c r="K84" s="23">
        <f t="shared" si="33"/>
        <v>0.40584875532864029</v>
      </c>
      <c r="L84" s="23">
        <f t="shared" si="33"/>
        <v>0.45831783662995251</v>
      </c>
      <c r="M84" s="22">
        <f t="shared" si="28"/>
        <v>3.0450766982055417</v>
      </c>
    </row>
    <row r="85" spans="2:13">
      <c r="B85" t="str">
        <f t="shared" si="26"/>
        <v>COL</v>
      </c>
      <c r="C85" s="23">
        <f t="shared" ref="C85:L85" si="34">+C12-C62</f>
        <v>2.577867202626166E-3</v>
      </c>
      <c r="D85" s="23">
        <f t="shared" si="34"/>
        <v>5.1201093242669461E-3</v>
      </c>
      <c r="E85" s="23">
        <f t="shared" si="34"/>
        <v>6.158296999390956E-3</v>
      </c>
      <c r="F85" s="23">
        <f t="shared" si="34"/>
        <v>6.0531593683977696E-3</v>
      </c>
      <c r="G85" s="23">
        <f t="shared" si="34"/>
        <v>5.4958930579383121E-3</v>
      </c>
      <c r="H85" s="23">
        <f t="shared" si="34"/>
        <v>5.1753875923811286E-3</v>
      </c>
      <c r="I85" s="23">
        <f t="shared" si="34"/>
        <v>4.4295012314410753E-3</v>
      </c>
      <c r="J85" s="23">
        <f t="shared" si="34"/>
        <v>4.2421047249589939E-3</v>
      </c>
      <c r="K85" s="23">
        <f t="shared" si="34"/>
        <v>3.925238745826877E-3</v>
      </c>
      <c r="L85" s="23">
        <f t="shared" si="34"/>
        <v>2.7535537250382705E-3</v>
      </c>
      <c r="M85" s="22">
        <f t="shared" si="28"/>
        <v>4.5931111972266493E-2</v>
      </c>
    </row>
    <row r="86" spans="2:13">
      <c r="B86" t="str">
        <f t="shared" si="26"/>
        <v>CRU</v>
      </c>
      <c r="C86" s="23">
        <f t="shared" ref="C86:L86" si="35">+C13-C63</f>
        <v>3.3349595674851387E-9</v>
      </c>
      <c r="D86" s="23">
        <f t="shared" si="35"/>
        <v>1.7243799406674054E-9</v>
      </c>
      <c r="E86" s="23">
        <f t="shared" si="35"/>
        <v>2.1501431667867164E-9</v>
      </c>
      <c r="F86" s="23">
        <f t="shared" si="35"/>
        <v>7.1869337135332336E-9</v>
      </c>
      <c r="G86" s="23">
        <f t="shared" si="35"/>
        <v>1.0496311833283985E-8</v>
      </c>
      <c r="H86" s="23">
        <f t="shared" si="35"/>
        <v>3.2209058247723414E-8</v>
      </c>
      <c r="I86" s="23">
        <f t="shared" si="35"/>
        <v>7.1830655946542387E-8</v>
      </c>
      <c r="J86" s="23">
        <f t="shared" si="35"/>
        <v>1.5707330581053442E-7</v>
      </c>
      <c r="K86" s="23">
        <f t="shared" si="35"/>
        <v>3.3754740602563647E-7</v>
      </c>
      <c r="L86" s="23">
        <f t="shared" si="35"/>
        <v>5.7868942580495651E-7</v>
      </c>
      <c r="M86" s="22">
        <f t="shared" si="28"/>
        <v>1.2022425800571497E-6</v>
      </c>
    </row>
    <row r="87" spans="2:13">
      <c r="B87" t="str">
        <f t="shared" si="26"/>
        <v>CHM</v>
      </c>
      <c r="C87" s="23">
        <f t="shared" ref="C87:L87" si="36">+C14-C64</f>
        <v>0.28828875226450473</v>
      </c>
      <c r="D87" s="23">
        <f t="shared" si="36"/>
        <v>0.45420023728663494</v>
      </c>
      <c r="E87" s="23">
        <f t="shared" si="36"/>
        <v>0.61488173056753759</v>
      </c>
      <c r="F87" s="23">
        <f t="shared" si="36"/>
        <v>0.78200420609301557</v>
      </c>
      <c r="G87" s="23">
        <f t="shared" si="36"/>
        <v>0.99026585250394761</v>
      </c>
      <c r="H87" s="23">
        <f t="shared" si="36"/>
        <v>1.2279368808047315</v>
      </c>
      <c r="I87" s="23">
        <f t="shared" si="36"/>
        <v>1.6046290207337526</v>
      </c>
      <c r="J87" s="23">
        <f t="shared" si="36"/>
        <v>2.127873651415376</v>
      </c>
      <c r="K87" s="23">
        <f t="shared" si="36"/>
        <v>3.0317034181517526</v>
      </c>
      <c r="L87" s="23">
        <f t="shared" si="36"/>
        <v>5.3037801921023497</v>
      </c>
      <c r="M87" s="22">
        <f t="shared" si="28"/>
        <v>16.425563941923606</v>
      </c>
    </row>
    <row r="88" spans="2:13">
      <c r="B88" t="str">
        <f t="shared" si="26"/>
        <v>IRS</v>
      </c>
      <c r="C88" s="23">
        <f t="shared" ref="C88:L88" si="37">+C15-C65</f>
        <v>6.8954454267771239E-4</v>
      </c>
      <c r="D88" s="23">
        <f t="shared" si="37"/>
        <v>1.4249224499095193E-3</v>
      </c>
      <c r="E88" s="23">
        <f t="shared" si="37"/>
        <v>2.3156750585888344E-3</v>
      </c>
      <c r="F88" s="23">
        <f t="shared" si="37"/>
        <v>3.3992300762042231E-3</v>
      </c>
      <c r="G88" s="23">
        <f t="shared" si="37"/>
        <v>4.2588857599007574E-3</v>
      </c>
      <c r="H88" s="23">
        <f t="shared" si="37"/>
        <v>4.6144032186578665E-3</v>
      </c>
      <c r="I88" s="23">
        <f t="shared" si="37"/>
        <v>7.1280987738123313E-3</v>
      </c>
      <c r="J88" s="23">
        <f t="shared" si="37"/>
        <v>8.1272312309208332E-3</v>
      </c>
      <c r="K88" s="23">
        <f t="shared" si="37"/>
        <v>8.622921768811213E-3</v>
      </c>
      <c r="L88" s="23">
        <f t="shared" si="37"/>
        <v>1.082786986951691E-2</v>
      </c>
      <c r="M88" s="22">
        <f t="shared" si="28"/>
        <v>5.1408782749000195E-2</v>
      </c>
    </row>
    <row r="89" spans="2:13">
      <c r="B89" t="str">
        <f t="shared" si="26"/>
        <v>MAC</v>
      </c>
      <c r="C89" s="23">
        <f t="shared" ref="C89:L89" si="38">+C16-C66</f>
        <v>0.13177982550380063</v>
      </c>
      <c r="D89" s="23">
        <f t="shared" si="38"/>
        <v>0.10638212361340871</v>
      </c>
      <c r="E89" s="23">
        <f t="shared" si="38"/>
        <v>0.21263431448420655</v>
      </c>
      <c r="F89" s="23">
        <f t="shared" si="38"/>
        <v>0.31849212364544521</v>
      </c>
      <c r="G89" s="23">
        <f t="shared" si="38"/>
        <v>0.63023247020217421</v>
      </c>
      <c r="H89" s="23">
        <f t="shared" si="38"/>
        <v>0.8950169430169681</v>
      </c>
      <c r="I89" s="23">
        <f t="shared" si="38"/>
        <v>1.2367827560985365</v>
      </c>
      <c r="J89" s="23">
        <f t="shared" si="38"/>
        <v>2.0334573236473581</v>
      </c>
      <c r="K89" s="23">
        <f t="shared" si="38"/>
        <v>3.8782959893500877</v>
      </c>
      <c r="L89" s="23">
        <f t="shared" si="38"/>
        <v>8.9254684088167178</v>
      </c>
      <c r="M89" s="22">
        <f t="shared" si="28"/>
        <v>18.368542278378705</v>
      </c>
    </row>
    <row r="90" spans="2:13">
      <c r="B90" t="str">
        <f t="shared" si="26"/>
        <v>FOT</v>
      </c>
      <c r="C90" s="23">
        <f t="shared" ref="C90:L90" si="39">+C17-C67</f>
        <v>1.0912321990838194</v>
      </c>
      <c r="D90" s="23">
        <f t="shared" si="39"/>
        <v>1.3231331143589689</v>
      </c>
      <c r="E90" s="23">
        <f t="shared" si="39"/>
        <v>1.4278384023416901</v>
      </c>
      <c r="F90" s="23">
        <f t="shared" si="39"/>
        <v>1.5689809635302492</v>
      </c>
      <c r="G90" s="23">
        <f t="shared" si="39"/>
        <v>1.7022282732343248</v>
      </c>
      <c r="H90" s="23">
        <f t="shared" si="39"/>
        <v>1.8386247455922051</v>
      </c>
      <c r="I90" s="23">
        <f t="shared" si="39"/>
        <v>2.1338563997056372</v>
      </c>
      <c r="J90" s="23">
        <f t="shared" si="39"/>
        <v>2.4948614699281517</v>
      </c>
      <c r="K90" s="23">
        <f t="shared" si="39"/>
        <v>3.1413921487368555</v>
      </c>
      <c r="L90" s="23">
        <f t="shared" si="39"/>
        <v>3.894480844143505</v>
      </c>
      <c r="M90" s="22">
        <f t="shared" si="28"/>
        <v>20.616628560655407</v>
      </c>
    </row>
    <row r="91" spans="2:13">
      <c r="B91" t="str">
        <f t="shared" si="26"/>
        <v>ROI</v>
      </c>
      <c r="C91" s="23">
        <f t="shared" ref="C91:L91" si="40">+C18-C68</f>
        <v>0.40752802405970118</v>
      </c>
      <c r="D91" s="23">
        <f t="shared" si="40"/>
        <v>0.60029821771388014</v>
      </c>
      <c r="E91" s="23">
        <f t="shared" si="40"/>
        <v>0.7772901699232837</v>
      </c>
      <c r="F91" s="23">
        <f t="shared" si="40"/>
        <v>0.99302769967325855</v>
      </c>
      <c r="G91" s="23">
        <f t="shared" si="40"/>
        <v>1.2399925323498828</v>
      </c>
      <c r="H91" s="23">
        <f t="shared" si="40"/>
        <v>1.5982947077718523</v>
      </c>
      <c r="I91" s="23">
        <f t="shared" si="40"/>
        <v>2.1807323424292946</v>
      </c>
      <c r="J91" s="23">
        <f t="shared" si="40"/>
        <v>3.171179793596012</v>
      </c>
      <c r="K91" s="23">
        <f t="shared" si="40"/>
        <v>5.264102175765526</v>
      </c>
      <c r="L91" s="23">
        <f t="shared" si="40"/>
        <v>10.329116741126109</v>
      </c>
      <c r="M91" s="22">
        <f t="shared" si="28"/>
        <v>26.561562404408797</v>
      </c>
    </row>
    <row r="92" spans="2:13">
      <c r="B92" t="str">
        <f t="shared" si="26"/>
        <v>BUI</v>
      </c>
      <c r="C92" s="23">
        <f t="shared" ref="C92:L92" si="41">+C19-C69</f>
        <v>4.8881963158706881E-4</v>
      </c>
      <c r="D92" s="23">
        <f t="shared" si="41"/>
        <v>8.9943151601877547E-4</v>
      </c>
      <c r="E92" s="23">
        <f t="shared" si="41"/>
        <v>1.3946062774453788E-3</v>
      </c>
      <c r="F92" s="23">
        <f t="shared" si="41"/>
        <v>2.1731594426855905E-3</v>
      </c>
      <c r="G92" s="23">
        <f t="shared" si="41"/>
        <v>2.887865332129369E-3</v>
      </c>
      <c r="H92" s="23">
        <f t="shared" si="41"/>
        <v>3.4667205634794918E-3</v>
      </c>
      <c r="I92" s="23">
        <f t="shared" si="41"/>
        <v>5.2873898554950394E-3</v>
      </c>
      <c r="J92" s="23">
        <f t="shared" si="41"/>
        <v>7.1168007597469107E-3</v>
      </c>
      <c r="K92" s="23">
        <f t="shared" si="41"/>
        <v>9.3353035158049158E-3</v>
      </c>
      <c r="L92" s="23">
        <f t="shared" si="41"/>
        <v>1.9049608278336905E-2</v>
      </c>
      <c r="M92" s="22">
        <f t="shared" si="28"/>
        <v>5.2099705172729445E-2</v>
      </c>
    </row>
    <row r="93" spans="2:13">
      <c r="B93" t="str">
        <f t="shared" si="26"/>
        <v>TRN</v>
      </c>
      <c r="C93" s="23">
        <f t="shared" ref="C93:L93" si="42">+C20-C70</f>
        <v>0.32705854353229813</v>
      </c>
      <c r="D93" s="23">
        <f t="shared" si="42"/>
        <v>0.49367215696799871</v>
      </c>
      <c r="E93" s="23">
        <f t="shared" si="42"/>
        <v>0.5944109138606779</v>
      </c>
      <c r="F93" s="23">
        <f t="shared" si="42"/>
        <v>0.75206385452856606</v>
      </c>
      <c r="G93" s="23">
        <f t="shared" si="42"/>
        <v>0.82535390399011721</v>
      </c>
      <c r="H93" s="23">
        <f t="shared" si="42"/>
        <v>1.05468383948938</v>
      </c>
      <c r="I93" s="23">
        <f t="shared" si="42"/>
        <v>1.3197443187607947</v>
      </c>
      <c r="J93" s="23">
        <f t="shared" si="42"/>
        <v>1.4845761075854553</v>
      </c>
      <c r="K93" s="23">
        <f t="shared" si="42"/>
        <v>1.9706645272799195</v>
      </c>
      <c r="L93" s="23">
        <f t="shared" si="42"/>
        <v>3.1156608314055916</v>
      </c>
      <c r="M93" s="22">
        <f t="shared" si="28"/>
        <v>11.937888997400798</v>
      </c>
    </row>
    <row r="94" spans="2:13">
      <c r="B94" t="str">
        <f t="shared" si="26"/>
        <v>AGR</v>
      </c>
      <c r="C94" s="23">
        <f t="shared" ref="C94:L94" si="43">+C21-C71</f>
        <v>0.25928529157778635</v>
      </c>
      <c r="D94" s="23">
        <f t="shared" si="43"/>
        <v>0.30980235179024107</v>
      </c>
      <c r="E94" s="23">
        <f t="shared" si="43"/>
        <v>0.32935775727148608</v>
      </c>
      <c r="F94" s="23">
        <f t="shared" si="43"/>
        <v>0.35477963985896177</v>
      </c>
      <c r="G94" s="23">
        <f t="shared" si="43"/>
        <v>0.38268620439975343</v>
      </c>
      <c r="H94" s="23">
        <f t="shared" si="43"/>
        <v>0.41704242216667642</v>
      </c>
      <c r="I94" s="23">
        <f t="shared" si="43"/>
        <v>0.48159188614081971</v>
      </c>
      <c r="J94" s="23">
        <f t="shared" si="43"/>
        <v>0.56457781318166278</v>
      </c>
      <c r="K94" s="23">
        <f t="shared" si="43"/>
        <v>0.71345037886137108</v>
      </c>
      <c r="L94" s="23">
        <f t="shared" si="43"/>
        <v>0.86585456944009387</v>
      </c>
      <c r="M94" s="22">
        <f t="shared" si="28"/>
        <v>4.678428314688853</v>
      </c>
    </row>
    <row r="95" spans="2:13">
      <c r="B95" t="str">
        <f t="shared" si="26"/>
        <v>SER</v>
      </c>
      <c r="C95" s="23">
        <f t="shared" ref="C95:L95" si="44">+C22-C72</f>
        <v>0.42427566593014543</v>
      </c>
      <c r="D95" s="23">
        <f t="shared" si="44"/>
        <v>0.65507140396003827</v>
      </c>
      <c r="E95" s="23">
        <f t="shared" si="44"/>
        <v>0.84884800952964845</v>
      </c>
      <c r="F95" s="23">
        <f t="shared" si="44"/>
        <v>1.0823911720993404</v>
      </c>
      <c r="G95" s="23">
        <f t="shared" si="44"/>
        <v>1.324152499016428</v>
      </c>
      <c r="H95" s="23">
        <f t="shared" si="44"/>
        <v>1.6709059203507088</v>
      </c>
      <c r="I95" s="23">
        <f t="shared" si="44"/>
        <v>2.0479357133496521</v>
      </c>
      <c r="J95" s="23">
        <f t="shared" si="44"/>
        <v>2.6486875516091999</v>
      </c>
      <c r="K95" s="23">
        <f t="shared" si="44"/>
        <v>3.9757432047321757</v>
      </c>
      <c r="L95" s="23">
        <f t="shared" si="44"/>
        <v>7.4095694981753439</v>
      </c>
      <c r="M95" s="22">
        <f t="shared" si="28"/>
        <v>22.08758063875268</v>
      </c>
    </row>
    <row r="96" spans="2:13">
      <c r="B96" t="str">
        <f t="shared" si="26"/>
        <v>Total</v>
      </c>
      <c r="C96" s="22">
        <f>+SUM(C78:C95)</f>
        <v>3.4013820318470946</v>
      </c>
      <c r="D96" s="22">
        <f t="shared" ref="D96" si="45">+SUM(D78:D95)</f>
        <v>4.5732811608537203</v>
      </c>
      <c r="E96" s="22">
        <f t="shared" ref="E96" si="46">+SUM(E78:E95)</f>
        <v>5.7558716234983942</v>
      </c>
      <c r="F96" s="22">
        <f t="shared" ref="F96" si="47">+SUM(F78:F95)</f>
        <v>7.1737930164590917</v>
      </c>
      <c r="G96" s="22">
        <f t="shared" ref="G96" si="48">+SUM(G78:G95)</f>
        <v>9.131062052345424</v>
      </c>
      <c r="H96" s="22">
        <f t="shared" ref="H96" si="49">+SUM(H78:H95)</f>
        <v>11.385048682095073</v>
      </c>
      <c r="I96" s="22">
        <f t="shared" ref="I96" si="50">+SUM(I78:I95)</f>
        <v>14.479587215189714</v>
      </c>
      <c r="J96" s="22">
        <f t="shared" ref="J96" si="51">+SUM(J78:J95)</f>
        <v>19.607956025030965</v>
      </c>
      <c r="K96" s="22">
        <f t="shared" ref="K96" si="52">+SUM(K78:K95)</f>
        <v>30.288210795458827</v>
      </c>
      <c r="L96" s="22">
        <f t="shared" ref="L96" si="53">+SUM(L78:L95)</f>
        <v>57.088892067118692</v>
      </c>
    </row>
    <row r="97" spans="2:12">
      <c r="B97" t="s">
        <v>2336</v>
      </c>
      <c r="C97" s="22">
        <f>+C96+C73</f>
        <v>17.672315285465629</v>
      </c>
      <c r="D97" s="22">
        <f t="shared" ref="D97:L97" si="54">+D96+D73</f>
        <v>24.546463500768883</v>
      </c>
      <c r="E97" s="22">
        <f t="shared" si="54"/>
        <v>30.130583961516656</v>
      </c>
      <c r="F97" s="22">
        <f t="shared" si="54"/>
        <v>36.928983214423127</v>
      </c>
      <c r="G97" s="22">
        <f t="shared" si="54"/>
        <v>44.700511347613116</v>
      </c>
      <c r="H97" s="22">
        <f t="shared" si="54"/>
        <v>54.717260829427993</v>
      </c>
      <c r="I97" s="22">
        <f t="shared" si="54"/>
        <v>67.344911345688473</v>
      </c>
      <c r="J97" s="22">
        <f t="shared" si="54"/>
        <v>86.380427292056453</v>
      </c>
      <c r="K97" s="22">
        <f t="shared" si="54"/>
        <v>126.31081122544349</v>
      </c>
      <c r="L97" s="22">
        <f t="shared" si="54"/>
        <v>223.61592159353154</v>
      </c>
    </row>
  </sheetData>
  <conditionalFormatting sqref="C25:L25">
    <cfRule type="colorScale" priority="2">
      <colorScale>
        <cfvo type="min"/>
        <cfvo type="percentile" val="50"/>
        <cfvo type="max"/>
        <color rgb="FFF8696B"/>
        <color rgb="FFFFEB84"/>
        <color rgb="FF63BE7B"/>
      </colorScale>
    </cfRule>
  </conditionalFormatting>
  <conditionalFormatting sqref="O5:O2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69"/>
  <sheetViews>
    <sheetView topLeftCell="A61" workbookViewId="0">
      <selection activeCell="B69" sqref="B69"/>
    </sheetView>
  </sheetViews>
  <sheetFormatPr baseColWidth="10" defaultColWidth="9.140625" defaultRowHeight="15"/>
  <cols>
    <col min="1" max="1" width="16.140625" customWidth="1"/>
    <col min="2" max="2" width="72.140625" customWidth="1"/>
  </cols>
  <sheetData>
    <row r="1" spans="1:2">
      <c r="A1" s="5" t="s">
        <v>407</v>
      </c>
      <c r="B1" s="5" t="s">
        <v>408</v>
      </c>
    </row>
    <row r="2" spans="1:2">
      <c r="A2" t="s">
        <v>409</v>
      </c>
      <c r="B2" t="s">
        <v>410</v>
      </c>
    </row>
    <row r="3" spans="1:2">
      <c r="A3" t="s">
        <v>411</v>
      </c>
      <c r="B3" t="s">
        <v>738</v>
      </c>
    </row>
    <row r="4" spans="1:2">
      <c r="A4" t="s">
        <v>412</v>
      </c>
      <c r="B4" t="s">
        <v>413</v>
      </c>
    </row>
    <row r="5" spans="1:2">
      <c r="A5" t="s">
        <v>414</v>
      </c>
      <c r="B5" t="s">
        <v>415</v>
      </c>
    </row>
    <row r="6" spans="1:2">
      <c r="A6" t="s">
        <v>416</v>
      </c>
      <c r="B6" t="s">
        <v>417</v>
      </c>
    </row>
    <row r="7" spans="1:2">
      <c r="A7" t="s">
        <v>418</v>
      </c>
      <c r="B7" t="s">
        <v>419</v>
      </c>
    </row>
    <row r="8" spans="1:2">
      <c r="A8" t="s">
        <v>420</v>
      </c>
      <c r="B8" t="s">
        <v>421</v>
      </c>
    </row>
    <row r="9" spans="1:2">
      <c r="A9" t="s">
        <v>422</v>
      </c>
      <c r="B9" t="s">
        <v>423</v>
      </c>
    </row>
    <row r="10" spans="1:2">
      <c r="A10" t="s">
        <v>424</v>
      </c>
      <c r="B10" t="s">
        <v>425</v>
      </c>
    </row>
    <row r="11" spans="1:2">
      <c r="A11" t="s">
        <v>426</v>
      </c>
      <c r="B11" t="s">
        <v>427</v>
      </c>
    </row>
    <row r="12" spans="1:2">
      <c r="A12" t="s">
        <v>428</v>
      </c>
      <c r="B12" t="s">
        <v>429</v>
      </c>
    </row>
    <row r="13" spans="1:2">
      <c r="A13" t="s">
        <v>430</v>
      </c>
      <c r="B13" t="s">
        <v>431</v>
      </c>
    </row>
    <row r="14" spans="1:2">
      <c r="A14" t="s">
        <v>432</v>
      </c>
      <c r="B14" t="s">
        <v>433</v>
      </c>
    </row>
    <row r="15" spans="1:2">
      <c r="A15" t="s">
        <v>434</v>
      </c>
      <c r="B15" t="s">
        <v>435</v>
      </c>
    </row>
    <row r="16" spans="1:2">
      <c r="A16" t="s">
        <v>436</v>
      </c>
      <c r="B16" t="s">
        <v>437</v>
      </c>
    </row>
    <row r="17" spans="1:2">
      <c r="A17" t="s">
        <v>438</v>
      </c>
      <c r="B17" t="s">
        <v>439</v>
      </c>
    </row>
    <row r="18" spans="1:2">
      <c r="A18" t="s">
        <v>440</v>
      </c>
      <c r="B18" t="s">
        <v>441</v>
      </c>
    </row>
    <row r="19" spans="1:2">
      <c r="A19" t="s">
        <v>442</v>
      </c>
      <c r="B19" t="s">
        <v>443</v>
      </c>
    </row>
    <row r="20" spans="1:2">
      <c r="A20" t="s">
        <v>444</v>
      </c>
      <c r="B20" t="s">
        <v>445</v>
      </c>
    </row>
    <row r="21" spans="1:2">
      <c r="A21" t="s">
        <v>446</v>
      </c>
      <c r="B21" t="s">
        <v>447</v>
      </c>
    </row>
    <row r="22" spans="1:2">
      <c r="A22" t="s">
        <v>448</v>
      </c>
      <c r="B22" t="s">
        <v>449</v>
      </c>
    </row>
    <row r="23" spans="1:2">
      <c r="A23" t="s">
        <v>450</v>
      </c>
      <c r="B23" t="s">
        <v>451</v>
      </c>
    </row>
    <row r="24" spans="1:2">
      <c r="A24" t="s">
        <v>452</v>
      </c>
      <c r="B24" t="s">
        <v>453</v>
      </c>
    </row>
    <row r="25" spans="1:2">
      <c r="A25" t="s">
        <v>454</v>
      </c>
      <c r="B25" t="s">
        <v>455</v>
      </c>
    </row>
    <row r="26" spans="1:2">
      <c r="A26" t="s">
        <v>456</v>
      </c>
      <c r="B26" t="s">
        <v>457</v>
      </c>
    </row>
    <row r="27" spans="1:2">
      <c r="A27" t="s">
        <v>458</v>
      </c>
      <c r="B27" t="s">
        <v>459</v>
      </c>
    </row>
    <row r="28" spans="1:2">
      <c r="A28" t="s">
        <v>460</v>
      </c>
      <c r="B28" t="s">
        <v>461</v>
      </c>
    </row>
    <row r="29" spans="1:2">
      <c r="A29" t="s">
        <v>462</v>
      </c>
      <c r="B29" t="s">
        <v>463</v>
      </c>
    </row>
    <row r="30" spans="1:2">
      <c r="A30" t="s">
        <v>464</v>
      </c>
      <c r="B30" t="s">
        <v>465</v>
      </c>
    </row>
    <row r="31" spans="1:2">
      <c r="A31" t="s">
        <v>466</v>
      </c>
      <c r="B31" t="s">
        <v>467</v>
      </c>
    </row>
    <row r="32" spans="1:2">
      <c r="A32" t="s">
        <v>468</v>
      </c>
      <c r="B32" t="s">
        <v>469</v>
      </c>
    </row>
    <row r="33" spans="1:2">
      <c r="A33" t="s">
        <v>470</v>
      </c>
      <c r="B33" t="s">
        <v>471</v>
      </c>
    </row>
    <row r="34" spans="1:2">
      <c r="A34" t="s">
        <v>472</v>
      </c>
      <c r="B34" t="s">
        <v>473</v>
      </c>
    </row>
    <row r="35" spans="1:2">
      <c r="A35" t="s">
        <v>474</v>
      </c>
      <c r="B35" t="s">
        <v>475</v>
      </c>
    </row>
    <row r="36" spans="1:2">
      <c r="A36" t="s">
        <v>476</v>
      </c>
      <c r="B36" t="s">
        <v>477</v>
      </c>
    </row>
    <row r="37" spans="1:2">
      <c r="A37" t="s">
        <v>478</v>
      </c>
      <c r="B37" t="s">
        <v>479</v>
      </c>
    </row>
    <row r="38" spans="1:2">
      <c r="A38" t="s">
        <v>480</v>
      </c>
      <c r="B38" t="s">
        <v>481</v>
      </c>
    </row>
    <row r="39" spans="1:2">
      <c r="A39" t="s">
        <v>482</v>
      </c>
      <c r="B39" t="s">
        <v>483</v>
      </c>
    </row>
    <row r="40" spans="1:2">
      <c r="A40" t="s">
        <v>484</v>
      </c>
      <c r="B40" t="s">
        <v>485</v>
      </c>
    </row>
    <row r="41" spans="1:2">
      <c r="A41" t="s">
        <v>486</v>
      </c>
      <c r="B41" t="s">
        <v>487</v>
      </c>
    </row>
    <row r="42" spans="1:2">
      <c r="A42" t="s">
        <v>488</v>
      </c>
      <c r="B42" t="s">
        <v>489</v>
      </c>
    </row>
    <row r="43" spans="1:2">
      <c r="A43" t="s">
        <v>490</v>
      </c>
      <c r="B43" t="s">
        <v>491</v>
      </c>
    </row>
    <row r="44" spans="1:2">
      <c r="A44" t="s">
        <v>492</v>
      </c>
      <c r="B44" t="s">
        <v>493</v>
      </c>
    </row>
    <row r="45" spans="1:2">
      <c r="A45" t="s">
        <v>494</v>
      </c>
      <c r="B45" t="s">
        <v>495</v>
      </c>
    </row>
    <row r="46" spans="1:2">
      <c r="A46" t="s">
        <v>496</v>
      </c>
      <c r="B46" t="s">
        <v>497</v>
      </c>
    </row>
    <row r="47" spans="1:2">
      <c r="A47" t="s">
        <v>498</v>
      </c>
      <c r="B47" t="s">
        <v>499</v>
      </c>
    </row>
    <row r="48" spans="1:2">
      <c r="A48" t="s">
        <v>500</v>
      </c>
      <c r="B48" t="s">
        <v>501</v>
      </c>
    </row>
    <row r="49" spans="1:2">
      <c r="A49" t="s">
        <v>502</v>
      </c>
      <c r="B49" t="s">
        <v>503</v>
      </c>
    </row>
    <row r="50" spans="1:2">
      <c r="A50" t="s">
        <v>504</v>
      </c>
      <c r="B50" t="s">
        <v>505</v>
      </c>
    </row>
    <row r="51" spans="1:2">
      <c r="A51" t="s">
        <v>506</v>
      </c>
      <c r="B51" t="s">
        <v>507</v>
      </c>
    </row>
    <row r="52" spans="1:2">
      <c r="A52" t="s">
        <v>508</v>
      </c>
      <c r="B52" t="s">
        <v>509</v>
      </c>
    </row>
    <row r="53" spans="1:2">
      <c r="A53" t="s">
        <v>510</v>
      </c>
      <c r="B53" t="s">
        <v>511</v>
      </c>
    </row>
    <row r="54" spans="1:2">
      <c r="A54" t="s">
        <v>512</v>
      </c>
      <c r="B54" t="s">
        <v>513</v>
      </c>
    </row>
    <row r="55" spans="1:2">
      <c r="A55" t="s">
        <v>514</v>
      </c>
      <c r="B55" t="s">
        <v>515</v>
      </c>
    </row>
    <row r="56" spans="1:2">
      <c r="A56" t="s">
        <v>516</v>
      </c>
      <c r="B56" t="s">
        <v>517</v>
      </c>
    </row>
    <row r="57" spans="1:2">
      <c r="A57" t="s">
        <v>518</v>
      </c>
      <c r="B57" t="s">
        <v>519</v>
      </c>
    </row>
    <row r="58" spans="1:2">
      <c r="A58" t="s">
        <v>520</v>
      </c>
      <c r="B58" t="s">
        <v>521</v>
      </c>
    </row>
    <row r="59" spans="1:2">
      <c r="A59" t="s">
        <v>522</v>
      </c>
      <c r="B59" t="s">
        <v>523</v>
      </c>
    </row>
    <row r="60" spans="1:2">
      <c r="A60" t="s">
        <v>524</v>
      </c>
      <c r="B60" t="s">
        <v>525</v>
      </c>
    </row>
    <row r="61" spans="1:2">
      <c r="A61" t="s">
        <v>526</v>
      </c>
      <c r="B61" t="s">
        <v>527</v>
      </c>
    </row>
    <row r="62" spans="1:2">
      <c r="A62" t="s">
        <v>528</v>
      </c>
      <c r="B62" t="s">
        <v>529</v>
      </c>
    </row>
    <row r="63" spans="1:2">
      <c r="A63" t="s">
        <v>530</v>
      </c>
      <c r="B63" t="s">
        <v>531</v>
      </c>
    </row>
    <row r="64" spans="1:2">
      <c r="A64" t="s">
        <v>532</v>
      </c>
      <c r="B64" t="s">
        <v>533</v>
      </c>
    </row>
    <row r="65" spans="1:2">
      <c r="A65" t="s">
        <v>534</v>
      </c>
      <c r="B65" t="s">
        <v>535</v>
      </c>
    </row>
    <row r="66" spans="1:2">
      <c r="A66" t="s">
        <v>536</v>
      </c>
      <c r="B66" t="s">
        <v>537</v>
      </c>
    </row>
    <row r="67" spans="1:2">
      <c r="A67" t="s">
        <v>538</v>
      </c>
      <c r="B67" t="s">
        <v>539</v>
      </c>
    </row>
    <row r="68" spans="1:2">
      <c r="A68" t="s">
        <v>540</v>
      </c>
      <c r="B68" t="s">
        <v>541</v>
      </c>
    </row>
    <row r="69" spans="1:2">
      <c r="A69" t="s">
        <v>542</v>
      </c>
      <c r="B69" t="s">
        <v>543</v>
      </c>
    </row>
    <row r="70" spans="1:2">
      <c r="A70" t="s">
        <v>544</v>
      </c>
      <c r="B70" t="s">
        <v>545</v>
      </c>
    </row>
    <row r="71" spans="1:2">
      <c r="A71" t="s">
        <v>546</v>
      </c>
      <c r="B71" t="s">
        <v>547</v>
      </c>
    </row>
    <row r="72" spans="1:2">
      <c r="A72" t="s">
        <v>548</v>
      </c>
      <c r="B72" t="s">
        <v>549</v>
      </c>
    </row>
    <row r="73" spans="1:2">
      <c r="A73" t="s">
        <v>550</v>
      </c>
      <c r="B73" t="s">
        <v>551</v>
      </c>
    </row>
    <row r="74" spans="1:2">
      <c r="A74" t="s">
        <v>552</v>
      </c>
      <c r="B74" t="s">
        <v>553</v>
      </c>
    </row>
    <row r="75" spans="1:2">
      <c r="A75" t="s">
        <v>554</v>
      </c>
      <c r="B75" t="s">
        <v>555</v>
      </c>
    </row>
    <row r="76" spans="1:2">
      <c r="A76" t="s">
        <v>556</v>
      </c>
      <c r="B76" t="s">
        <v>557</v>
      </c>
    </row>
    <row r="77" spans="1:2">
      <c r="A77" t="s">
        <v>558</v>
      </c>
      <c r="B77" t="s">
        <v>559</v>
      </c>
    </row>
    <row r="78" spans="1:2">
      <c r="A78" t="s">
        <v>560</v>
      </c>
      <c r="B78" t="s">
        <v>561</v>
      </c>
    </row>
    <row r="79" spans="1:2">
      <c r="A79" t="s">
        <v>562</v>
      </c>
      <c r="B79" t="s">
        <v>563</v>
      </c>
    </row>
    <row r="80" spans="1:2">
      <c r="A80" t="s">
        <v>564</v>
      </c>
      <c r="B80" t="s">
        <v>565</v>
      </c>
    </row>
    <row r="81" spans="1:2">
      <c r="A81" t="s">
        <v>566</v>
      </c>
      <c r="B81" t="s">
        <v>567</v>
      </c>
    </row>
    <row r="82" spans="1:2">
      <c r="A82" t="s">
        <v>568</v>
      </c>
      <c r="B82" t="s">
        <v>569</v>
      </c>
    </row>
    <row r="83" spans="1:2">
      <c r="A83" t="s">
        <v>570</v>
      </c>
      <c r="B83" t="s">
        <v>571</v>
      </c>
    </row>
    <row r="84" spans="1:2">
      <c r="A84" t="s">
        <v>572</v>
      </c>
      <c r="B84" t="s">
        <v>573</v>
      </c>
    </row>
    <row r="85" spans="1:2">
      <c r="A85" t="s">
        <v>574</v>
      </c>
      <c r="B85" t="s">
        <v>575</v>
      </c>
    </row>
    <row r="86" spans="1:2">
      <c r="A86" t="s">
        <v>576</v>
      </c>
      <c r="B86" t="s">
        <v>577</v>
      </c>
    </row>
    <row r="87" spans="1:2">
      <c r="A87" t="s">
        <v>578</v>
      </c>
      <c r="B87" t="s">
        <v>579</v>
      </c>
    </row>
    <row r="88" spans="1:2">
      <c r="A88" t="s">
        <v>580</v>
      </c>
      <c r="B88" t="s">
        <v>581</v>
      </c>
    </row>
    <row r="89" spans="1:2">
      <c r="A89" t="s">
        <v>582</v>
      </c>
      <c r="B89" t="s">
        <v>583</v>
      </c>
    </row>
    <row r="90" spans="1:2">
      <c r="A90" t="s">
        <v>584</v>
      </c>
      <c r="B90" t="s">
        <v>585</v>
      </c>
    </row>
    <row r="91" spans="1:2">
      <c r="A91" t="s">
        <v>586</v>
      </c>
      <c r="B91" t="s">
        <v>587</v>
      </c>
    </row>
    <row r="92" spans="1:2">
      <c r="A92" t="s">
        <v>588</v>
      </c>
      <c r="B92" t="s">
        <v>589</v>
      </c>
    </row>
    <row r="93" spans="1:2">
      <c r="A93" t="s">
        <v>590</v>
      </c>
      <c r="B93" t="s">
        <v>591</v>
      </c>
    </row>
    <row r="94" spans="1:2">
      <c r="A94" t="s">
        <v>592</v>
      </c>
      <c r="B94" t="s">
        <v>593</v>
      </c>
    </row>
    <row r="95" spans="1:2">
      <c r="A95" t="s">
        <v>594</v>
      </c>
      <c r="B95" t="s">
        <v>595</v>
      </c>
    </row>
    <row r="96" spans="1:2">
      <c r="A96" t="s">
        <v>596</v>
      </c>
      <c r="B96" t="s">
        <v>597</v>
      </c>
    </row>
    <row r="97" spans="1:2">
      <c r="A97" t="s">
        <v>598</v>
      </c>
      <c r="B97" t="s">
        <v>405</v>
      </c>
    </row>
    <row r="98" spans="1:2">
      <c r="A98" t="s">
        <v>599</v>
      </c>
      <c r="B98" t="s">
        <v>600</v>
      </c>
    </row>
    <row r="99" spans="1:2">
      <c r="A99" t="s">
        <v>601</v>
      </c>
      <c r="B99" t="s">
        <v>600</v>
      </c>
    </row>
    <row r="100" spans="1:2">
      <c r="A100" t="s">
        <v>602</v>
      </c>
      <c r="B100" t="s">
        <v>603</v>
      </c>
    </row>
    <row r="101" spans="1:2">
      <c r="A101" t="s">
        <v>604</v>
      </c>
      <c r="B101" t="s">
        <v>603</v>
      </c>
    </row>
    <row r="102" spans="1:2">
      <c r="A102" t="s">
        <v>605</v>
      </c>
      <c r="B102" t="s">
        <v>606</v>
      </c>
    </row>
    <row r="103" spans="1:2">
      <c r="A103" t="s">
        <v>607</v>
      </c>
      <c r="B103" t="s">
        <v>606</v>
      </c>
    </row>
    <row r="104" spans="1:2">
      <c r="A104" t="s">
        <v>608</v>
      </c>
      <c r="B104" t="s">
        <v>609</v>
      </c>
    </row>
    <row r="105" spans="1:2">
      <c r="A105" t="s">
        <v>610</v>
      </c>
      <c r="B105" t="s">
        <v>611</v>
      </c>
    </row>
    <row r="106" spans="1:2">
      <c r="A106" t="s">
        <v>612</v>
      </c>
      <c r="B106" t="s">
        <v>613</v>
      </c>
    </row>
    <row r="107" spans="1:2">
      <c r="A107" t="s">
        <v>614</v>
      </c>
      <c r="B107" t="s">
        <v>615</v>
      </c>
    </row>
    <row r="108" spans="1:2">
      <c r="A108" t="s">
        <v>616</v>
      </c>
      <c r="B108" t="s">
        <v>617</v>
      </c>
    </row>
    <row r="109" spans="1:2">
      <c r="A109" t="s">
        <v>618</v>
      </c>
      <c r="B109" t="s">
        <v>619</v>
      </c>
    </row>
    <row r="110" spans="1:2">
      <c r="A110" t="s">
        <v>620</v>
      </c>
      <c r="B110" t="s">
        <v>621</v>
      </c>
    </row>
    <row r="111" spans="1:2">
      <c r="A111" t="s">
        <v>622</v>
      </c>
      <c r="B111" t="s">
        <v>623</v>
      </c>
    </row>
    <row r="112" spans="1:2">
      <c r="A112" t="s">
        <v>624</v>
      </c>
      <c r="B112" t="s">
        <v>625</v>
      </c>
    </row>
    <row r="113" spans="1:2">
      <c r="A113" t="s">
        <v>626</v>
      </c>
      <c r="B113" t="s">
        <v>627</v>
      </c>
    </row>
    <row r="114" spans="1:2">
      <c r="A114" t="s">
        <v>628</v>
      </c>
      <c r="B114" t="s">
        <v>629</v>
      </c>
    </row>
    <row r="115" spans="1:2">
      <c r="A115" t="s">
        <v>630</v>
      </c>
      <c r="B115" t="s">
        <v>631</v>
      </c>
    </row>
    <row r="116" spans="1:2">
      <c r="A116" t="s">
        <v>632</v>
      </c>
      <c r="B116" t="s">
        <v>633</v>
      </c>
    </row>
    <row r="117" spans="1:2">
      <c r="A117" t="s">
        <v>634</v>
      </c>
      <c r="B117" t="s">
        <v>635</v>
      </c>
    </row>
    <row r="118" spans="1:2">
      <c r="A118" t="s">
        <v>636</v>
      </c>
      <c r="B118" t="s">
        <v>637</v>
      </c>
    </row>
    <row r="119" spans="1:2">
      <c r="A119" t="s">
        <v>638</v>
      </c>
      <c r="B119" t="s">
        <v>639</v>
      </c>
    </row>
    <row r="120" spans="1:2">
      <c r="A120" t="s">
        <v>640</v>
      </c>
      <c r="B120" t="s">
        <v>641</v>
      </c>
    </row>
    <row r="121" spans="1:2">
      <c r="A121" t="s">
        <v>642</v>
      </c>
      <c r="B121" t="s">
        <v>643</v>
      </c>
    </row>
    <row r="122" spans="1:2">
      <c r="A122" t="s">
        <v>644</v>
      </c>
      <c r="B122" t="s">
        <v>645</v>
      </c>
    </row>
    <row r="123" spans="1:2">
      <c r="A123" t="s">
        <v>646</v>
      </c>
      <c r="B123" t="s">
        <v>647</v>
      </c>
    </row>
    <row r="124" spans="1:2">
      <c r="A124" t="s">
        <v>648</v>
      </c>
      <c r="B124" t="s">
        <v>649</v>
      </c>
    </row>
    <row r="125" spans="1:2">
      <c r="A125" t="s">
        <v>650</v>
      </c>
      <c r="B125" t="s">
        <v>651</v>
      </c>
    </row>
    <row r="126" spans="1:2">
      <c r="A126" t="s">
        <v>652</v>
      </c>
      <c r="B126" t="s">
        <v>653</v>
      </c>
    </row>
    <row r="127" spans="1:2">
      <c r="A127" t="s">
        <v>654</v>
      </c>
      <c r="B127" t="s">
        <v>655</v>
      </c>
    </row>
    <row r="128" spans="1:2">
      <c r="A128" t="s">
        <v>656</v>
      </c>
      <c r="B128" t="s">
        <v>657</v>
      </c>
    </row>
    <row r="129" spans="1:2">
      <c r="A129" t="s">
        <v>658</v>
      </c>
      <c r="B129" t="s">
        <v>659</v>
      </c>
    </row>
    <row r="130" spans="1:2">
      <c r="A130" t="s">
        <v>660</v>
      </c>
      <c r="B130" t="s">
        <v>661</v>
      </c>
    </row>
    <row r="131" spans="1:2">
      <c r="A131" t="s">
        <v>662</v>
      </c>
      <c r="B131" t="s">
        <v>661</v>
      </c>
    </row>
    <row r="132" spans="1:2">
      <c r="A132" t="s">
        <v>663</v>
      </c>
      <c r="B132" t="s">
        <v>664</v>
      </c>
    </row>
    <row r="133" spans="1:2">
      <c r="A133" t="s">
        <v>665</v>
      </c>
      <c r="B133" t="s">
        <v>666</v>
      </c>
    </row>
    <row r="134" spans="1:2">
      <c r="A134" t="s">
        <v>667</v>
      </c>
      <c r="B134" t="s">
        <v>668</v>
      </c>
    </row>
    <row r="135" spans="1:2">
      <c r="A135" t="s">
        <v>669</v>
      </c>
      <c r="B135" t="s">
        <v>670</v>
      </c>
    </row>
    <row r="136" spans="1:2">
      <c r="A136" t="s">
        <v>671</v>
      </c>
      <c r="B136" t="s">
        <v>672</v>
      </c>
    </row>
    <row r="137" spans="1:2">
      <c r="A137" t="s">
        <v>673</v>
      </c>
      <c r="B137" t="s">
        <v>674</v>
      </c>
    </row>
    <row r="138" spans="1:2">
      <c r="A138" t="s">
        <v>675</v>
      </c>
      <c r="B138" t="s">
        <v>676</v>
      </c>
    </row>
    <row r="139" spans="1:2">
      <c r="A139" t="s">
        <v>677</v>
      </c>
      <c r="B139" t="s">
        <v>678</v>
      </c>
    </row>
    <row r="140" spans="1:2">
      <c r="A140" t="s">
        <v>679</v>
      </c>
      <c r="B140" t="s">
        <v>680</v>
      </c>
    </row>
    <row r="141" spans="1:2">
      <c r="A141" t="s">
        <v>681</v>
      </c>
      <c r="B141" t="s">
        <v>682</v>
      </c>
    </row>
    <row r="142" spans="1:2">
      <c r="A142" t="s">
        <v>683</v>
      </c>
      <c r="B142" t="s">
        <v>684</v>
      </c>
    </row>
    <row r="143" spans="1:2">
      <c r="A143" t="s">
        <v>685</v>
      </c>
      <c r="B143" t="s">
        <v>686</v>
      </c>
    </row>
    <row r="144" spans="1:2">
      <c r="A144" t="s">
        <v>687</v>
      </c>
      <c r="B144" t="s">
        <v>688</v>
      </c>
    </row>
    <row r="145" spans="1:2">
      <c r="A145" t="s">
        <v>689</v>
      </c>
      <c r="B145" t="s">
        <v>690</v>
      </c>
    </row>
    <row r="146" spans="1:2">
      <c r="A146" t="s">
        <v>691</v>
      </c>
      <c r="B146" t="s">
        <v>692</v>
      </c>
    </row>
    <row r="147" spans="1:2">
      <c r="A147" t="s">
        <v>693</v>
      </c>
      <c r="B147" t="s">
        <v>694</v>
      </c>
    </row>
    <row r="148" spans="1:2">
      <c r="A148" t="s">
        <v>695</v>
      </c>
      <c r="B148" t="s">
        <v>696</v>
      </c>
    </row>
    <row r="149" spans="1:2">
      <c r="A149" t="s">
        <v>697</v>
      </c>
      <c r="B149" t="s">
        <v>698</v>
      </c>
    </row>
    <row r="150" spans="1:2">
      <c r="A150" t="s">
        <v>699</v>
      </c>
      <c r="B150" t="s">
        <v>700</v>
      </c>
    </row>
    <row r="151" spans="1:2">
      <c r="A151" t="s">
        <v>701</v>
      </c>
      <c r="B151" t="s">
        <v>702</v>
      </c>
    </row>
    <row r="152" spans="1:2">
      <c r="A152" t="s">
        <v>703</v>
      </c>
      <c r="B152" t="s">
        <v>704</v>
      </c>
    </row>
    <row r="153" spans="1:2">
      <c r="A153" t="s">
        <v>705</v>
      </c>
      <c r="B153" t="s">
        <v>706</v>
      </c>
    </row>
    <row r="154" spans="1:2">
      <c r="A154" t="s">
        <v>707</v>
      </c>
      <c r="B154" t="s">
        <v>708</v>
      </c>
    </row>
    <row r="155" spans="1:2">
      <c r="A155" t="s">
        <v>709</v>
      </c>
      <c r="B155" t="s">
        <v>710</v>
      </c>
    </row>
    <row r="156" spans="1:2">
      <c r="A156" t="s">
        <v>711</v>
      </c>
      <c r="B156" t="s">
        <v>712</v>
      </c>
    </row>
    <row r="157" spans="1:2">
      <c r="A157" t="s">
        <v>713</v>
      </c>
      <c r="B157" t="s">
        <v>714</v>
      </c>
    </row>
    <row r="158" spans="1:2">
      <c r="A158" t="s">
        <v>715</v>
      </c>
      <c r="B158" t="s">
        <v>716</v>
      </c>
    </row>
    <row r="159" spans="1:2">
      <c r="A159" t="s">
        <v>717</v>
      </c>
      <c r="B159" t="s">
        <v>406</v>
      </c>
    </row>
    <row r="160" spans="1:2">
      <c r="A160" t="s">
        <v>718</v>
      </c>
      <c r="B160" t="s">
        <v>719</v>
      </c>
    </row>
    <row r="161" spans="1:2">
      <c r="A161" t="s">
        <v>720</v>
      </c>
      <c r="B161" t="s">
        <v>721</v>
      </c>
    </row>
    <row r="162" spans="1:2">
      <c r="A162" t="s">
        <v>722</v>
      </c>
      <c r="B162" t="s">
        <v>723</v>
      </c>
    </row>
    <row r="163" spans="1:2">
      <c r="A163" t="s">
        <v>724</v>
      </c>
      <c r="B163" t="s">
        <v>725</v>
      </c>
    </row>
    <row r="164" spans="1:2">
      <c r="A164" t="s">
        <v>726</v>
      </c>
      <c r="B164" t="s">
        <v>727</v>
      </c>
    </row>
    <row r="165" spans="1:2">
      <c r="A165" t="s">
        <v>728</v>
      </c>
      <c r="B165" t="s">
        <v>729</v>
      </c>
    </row>
    <row r="166" spans="1:2">
      <c r="A166" t="s">
        <v>730</v>
      </c>
      <c r="B166" t="s">
        <v>731</v>
      </c>
    </row>
    <row r="167" spans="1:2">
      <c r="A167" t="s">
        <v>732</v>
      </c>
      <c r="B167" t="s">
        <v>733</v>
      </c>
    </row>
    <row r="168" spans="1:2">
      <c r="A168" t="s">
        <v>734</v>
      </c>
      <c r="B168" t="s">
        <v>735</v>
      </c>
    </row>
    <row r="169" spans="1:2">
      <c r="A169" t="s">
        <v>736</v>
      </c>
      <c r="B169" t="s">
        <v>737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255"/>
  <sheetViews>
    <sheetView topLeftCell="A238" workbookViewId="0">
      <selection activeCell="E182" sqref="E182:E183"/>
    </sheetView>
  </sheetViews>
  <sheetFormatPr baseColWidth="10" defaultColWidth="9.140625" defaultRowHeight="15"/>
  <cols>
    <col min="1" max="1" width="10.5703125" style="8" customWidth="1"/>
    <col min="2" max="2" width="18" style="7" customWidth="1"/>
    <col min="3" max="3" width="18.42578125" style="7" customWidth="1"/>
    <col min="4" max="5" width="10.5703125" style="8" customWidth="1"/>
    <col min="6" max="6" width="21.42578125" style="7" bestFit="1" customWidth="1"/>
    <col min="7" max="7" width="31.5703125" style="7" bestFit="1" customWidth="1"/>
    <col min="8" max="16384" width="9.140625" style="7"/>
  </cols>
  <sheetData>
    <row r="1" spans="1:8">
      <c r="A1" s="13" t="s">
        <v>856</v>
      </c>
      <c r="D1" s="13" t="s">
        <v>856</v>
      </c>
      <c r="E1" s="7"/>
    </row>
    <row r="2" spans="1:8">
      <c r="A2" s="7"/>
      <c r="D2" s="7"/>
      <c r="E2" s="7"/>
    </row>
    <row r="3" spans="1:8" ht="22.5" customHeight="1">
      <c r="A3" s="7"/>
      <c r="C3" s="11"/>
      <c r="D3" s="123" t="s">
        <v>855</v>
      </c>
      <c r="E3" s="123"/>
      <c r="F3" s="123"/>
      <c r="G3" s="123"/>
      <c r="H3" s="13"/>
    </row>
    <row r="4" spans="1:8">
      <c r="A4" s="12" t="s">
        <v>854</v>
      </c>
      <c r="C4" s="11"/>
      <c r="D4" s="12" t="s">
        <v>854</v>
      </c>
      <c r="E4" s="12" t="s">
        <v>853</v>
      </c>
      <c r="F4" s="12" t="s">
        <v>852</v>
      </c>
      <c r="G4" s="12" t="s">
        <v>851</v>
      </c>
      <c r="H4" s="11"/>
    </row>
    <row r="5" spans="1:8">
      <c r="A5" s="10" t="str">
        <f>+"EUR_HE"&amp;D5</f>
        <v>EUR_HE01.1.1</v>
      </c>
      <c r="B5" s="7" t="s">
        <v>69</v>
      </c>
      <c r="D5" s="10" t="s">
        <v>850</v>
      </c>
      <c r="E5" s="10">
        <v>10.6</v>
      </c>
      <c r="F5" s="10">
        <v>0.22899999999999998</v>
      </c>
      <c r="G5" s="9">
        <v>1</v>
      </c>
    </row>
    <row r="6" spans="1:8">
      <c r="A6" s="10" t="str">
        <f t="shared" ref="A6:A69" si="0">+"EUR_HE"&amp;D6</f>
        <v>EUR_HE01.1.1</v>
      </c>
      <c r="B6" s="7" t="s">
        <v>69</v>
      </c>
      <c r="D6" s="10" t="s">
        <v>850</v>
      </c>
      <c r="E6" s="10">
        <v>10.7</v>
      </c>
      <c r="F6" s="10">
        <v>0.58599999999999997</v>
      </c>
      <c r="G6" s="9">
        <v>1</v>
      </c>
    </row>
    <row r="7" spans="1:8">
      <c r="A7" s="10" t="str">
        <f t="shared" si="0"/>
        <v>EUR_HE01.1.1</v>
      </c>
      <c r="B7" s="7" t="s">
        <v>69</v>
      </c>
      <c r="D7" s="10" t="s">
        <v>850</v>
      </c>
      <c r="E7" s="10">
        <v>10.8</v>
      </c>
      <c r="F7" s="10">
        <v>0.18600000000000003</v>
      </c>
      <c r="G7" s="9">
        <v>0.16716359865180191</v>
      </c>
    </row>
    <row r="8" spans="1:8">
      <c r="A8" s="10" t="str">
        <f t="shared" si="0"/>
        <v>EUR_HE01.1.2</v>
      </c>
      <c r="B8" s="7" t="s">
        <v>71</v>
      </c>
      <c r="D8" s="10" t="s">
        <v>849</v>
      </c>
      <c r="E8" s="10">
        <v>10.1</v>
      </c>
      <c r="F8" s="10">
        <v>1</v>
      </c>
      <c r="G8" s="9">
        <v>1</v>
      </c>
    </row>
    <row r="9" spans="1:8">
      <c r="A9" s="10" t="str">
        <f t="shared" si="0"/>
        <v>EUR_HE01.1.3</v>
      </c>
      <c r="B9" s="7" t="s">
        <v>72</v>
      </c>
      <c r="D9" s="10" t="s">
        <v>848</v>
      </c>
      <c r="E9" s="10">
        <v>3</v>
      </c>
      <c r="F9" s="10">
        <v>0.14000000000000001</v>
      </c>
      <c r="G9" s="9">
        <v>1</v>
      </c>
    </row>
    <row r="10" spans="1:8">
      <c r="A10" s="10" t="str">
        <f t="shared" si="0"/>
        <v>EUR_HE01.1.3</v>
      </c>
      <c r="B10" s="7" t="s">
        <v>72</v>
      </c>
      <c r="D10" s="10" t="s">
        <v>848</v>
      </c>
      <c r="E10" s="10" t="s">
        <v>840</v>
      </c>
      <c r="F10" s="10">
        <v>0.86</v>
      </c>
      <c r="G10" s="9">
        <v>0.23261355174981385</v>
      </c>
    </row>
    <row r="11" spans="1:8">
      <c r="A11" s="10" t="str">
        <f t="shared" si="0"/>
        <v>EUR_HE01.1.4</v>
      </c>
      <c r="B11" s="7" t="s">
        <v>73</v>
      </c>
      <c r="D11" s="10" t="s">
        <v>847</v>
      </c>
      <c r="E11" s="10">
        <v>1</v>
      </c>
      <c r="F11" s="10">
        <v>0.10300000000000001</v>
      </c>
      <c r="G11" s="9">
        <v>6.7762416187029009E-2</v>
      </c>
    </row>
    <row r="12" spans="1:8">
      <c r="A12" s="10" t="str">
        <f t="shared" si="0"/>
        <v>EUR_HE01.1.4</v>
      </c>
      <c r="B12" s="7" t="s">
        <v>73</v>
      </c>
      <c r="D12" s="10" t="s">
        <v>847</v>
      </c>
      <c r="E12" s="10">
        <v>10.5</v>
      </c>
      <c r="F12" s="10">
        <v>0.89700000000000002</v>
      </c>
      <c r="G12" s="9">
        <v>0.84610128960628572</v>
      </c>
    </row>
    <row r="13" spans="1:8">
      <c r="A13" s="10" t="str">
        <f t="shared" si="0"/>
        <v>EUR_HE01.1.5</v>
      </c>
      <c r="B13" s="7" t="s">
        <v>74</v>
      </c>
      <c r="D13" s="10" t="s">
        <v>846</v>
      </c>
      <c r="E13" s="10">
        <v>10.4</v>
      </c>
      <c r="F13" s="10">
        <v>0.61399999999999999</v>
      </c>
      <c r="G13" s="9">
        <v>1</v>
      </c>
    </row>
    <row r="14" spans="1:8">
      <c r="A14" s="10" t="str">
        <f t="shared" si="0"/>
        <v>EUR_HE01.1.5</v>
      </c>
      <c r="B14" s="7" t="s">
        <v>74</v>
      </c>
      <c r="D14" s="10" t="s">
        <v>846</v>
      </c>
      <c r="E14" s="10">
        <v>10.5</v>
      </c>
      <c r="F14" s="10">
        <v>0.38600000000000001</v>
      </c>
      <c r="G14" s="9">
        <v>6.3540866000512425E-2</v>
      </c>
    </row>
    <row r="15" spans="1:8">
      <c r="A15" s="10" t="str">
        <f t="shared" si="0"/>
        <v>EUR_HE01.1.6</v>
      </c>
      <c r="B15" s="7" t="s">
        <v>75</v>
      </c>
      <c r="D15" s="10" t="s">
        <v>845</v>
      </c>
      <c r="E15" s="10">
        <v>1</v>
      </c>
      <c r="F15" s="10">
        <v>0.93</v>
      </c>
      <c r="G15" s="9">
        <v>0.40853260547083603</v>
      </c>
    </row>
    <row r="16" spans="1:8">
      <c r="A16" s="10" t="str">
        <f t="shared" si="0"/>
        <v>EUR_HE01.1.6</v>
      </c>
      <c r="B16" s="7" t="s">
        <v>75</v>
      </c>
      <c r="D16" s="10" t="s">
        <v>845</v>
      </c>
      <c r="E16" s="10" t="s">
        <v>840</v>
      </c>
      <c r="F16" s="10">
        <v>6.9000000000000006E-2</v>
      </c>
      <c r="G16" s="9">
        <v>3.7974683544303799E-2</v>
      </c>
    </row>
    <row r="17" spans="1:7">
      <c r="A17" s="10" t="str">
        <f t="shared" si="0"/>
        <v>EUR_HE01.1.6</v>
      </c>
      <c r="B17" s="7" t="s">
        <v>75</v>
      </c>
      <c r="D17" s="10" t="s">
        <v>845</v>
      </c>
      <c r="E17" s="10">
        <v>10.8</v>
      </c>
      <c r="F17" s="10">
        <v>1E-3</v>
      </c>
      <c r="G17" s="9">
        <v>6.4817215452424163E-4</v>
      </c>
    </row>
    <row r="18" spans="1:7">
      <c r="A18" s="10" t="str">
        <f t="shared" si="0"/>
        <v>EUR_HE01.1.7</v>
      </c>
      <c r="B18" s="7" t="s">
        <v>76</v>
      </c>
      <c r="D18" s="10" t="s">
        <v>844</v>
      </c>
      <c r="E18" s="10">
        <v>1</v>
      </c>
      <c r="F18" s="10">
        <v>0.44299999999999995</v>
      </c>
      <c r="G18" s="9">
        <v>0.33999881326766745</v>
      </c>
    </row>
    <row r="19" spans="1:7">
      <c r="A19" s="10" t="str">
        <f t="shared" si="0"/>
        <v>EUR_HE01.1.7</v>
      </c>
      <c r="B19" s="7" t="s">
        <v>76</v>
      </c>
      <c r="D19" s="10" t="s">
        <v>844</v>
      </c>
      <c r="E19" s="10" t="s">
        <v>840</v>
      </c>
      <c r="F19" s="10">
        <v>0.55700000000000005</v>
      </c>
      <c r="G19" s="9">
        <v>0.53670886075949364</v>
      </c>
    </row>
    <row r="20" spans="1:7">
      <c r="A20" s="10" t="str">
        <f t="shared" si="0"/>
        <v>EUR_HE01.1.8</v>
      </c>
      <c r="B20" s="7" t="s">
        <v>77</v>
      </c>
      <c r="D20" s="10" t="s">
        <v>843</v>
      </c>
      <c r="E20" s="10" t="s">
        <v>840</v>
      </c>
      <c r="F20" s="10">
        <v>4.0999999999999995E-2</v>
      </c>
      <c r="G20" s="9">
        <v>3.0379746835443037E-2</v>
      </c>
    </row>
    <row r="21" spans="1:7">
      <c r="A21" s="10" t="str">
        <f t="shared" si="0"/>
        <v>EUR_HE01.1.8</v>
      </c>
      <c r="B21" s="7" t="s">
        <v>77</v>
      </c>
      <c r="D21" s="10" t="s">
        <v>843</v>
      </c>
      <c r="E21" s="10">
        <v>10.5</v>
      </c>
      <c r="F21" s="10">
        <v>0.107</v>
      </c>
      <c r="G21" s="9">
        <v>9.0357844393201811E-2</v>
      </c>
    </row>
    <row r="22" spans="1:7">
      <c r="A22" s="10" t="str">
        <f t="shared" si="0"/>
        <v>EUR_HE01.1.8</v>
      </c>
      <c r="B22" s="7" t="s">
        <v>77</v>
      </c>
      <c r="D22" s="10" t="s">
        <v>843</v>
      </c>
      <c r="E22" s="10">
        <v>10.8</v>
      </c>
      <c r="F22" s="10">
        <v>0.85099999999999998</v>
      </c>
      <c r="G22" s="9">
        <v>0.54478869587762513</v>
      </c>
    </row>
    <row r="23" spans="1:7">
      <c r="A23" s="10" t="str">
        <f t="shared" si="0"/>
        <v>EUR_HE01.1.9</v>
      </c>
      <c r="B23" s="7" t="s">
        <v>78</v>
      </c>
      <c r="D23" s="10" t="s">
        <v>842</v>
      </c>
      <c r="E23" s="10">
        <v>1</v>
      </c>
      <c r="F23" s="10">
        <v>0.25</v>
      </c>
      <c r="G23" s="9">
        <v>3.5957989675428709E-2</v>
      </c>
    </row>
    <row r="24" spans="1:7">
      <c r="A24" s="10" t="str">
        <f t="shared" si="0"/>
        <v>EUR_HE01.1.9</v>
      </c>
      <c r="B24" s="7" t="s">
        <v>78</v>
      </c>
      <c r="D24" s="10" t="s">
        <v>842</v>
      </c>
      <c r="E24" s="10">
        <v>10.8</v>
      </c>
      <c r="F24" s="10">
        <v>0.75</v>
      </c>
      <c r="G24" s="9">
        <v>0.11790251490795955</v>
      </c>
    </row>
    <row r="25" spans="1:7">
      <c r="A25" s="10" t="str">
        <f t="shared" si="0"/>
        <v>EUR_HE01.2.1</v>
      </c>
      <c r="B25" s="7" t="s">
        <v>80</v>
      </c>
      <c r="D25" s="10" t="s">
        <v>841</v>
      </c>
      <c r="E25" s="10">
        <v>10.8</v>
      </c>
      <c r="F25" s="10">
        <v>1</v>
      </c>
      <c r="G25" s="9">
        <v>0.1694970184080892</v>
      </c>
    </row>
    <row r="26" spans="1:7">
      <c r="A26" s="10" t="str">
        <f t="shared" si="0"/>
        <v>EUR_HE01.2.2</v>
      </c>
      <c r="B26" s="7" t="s">
        <v>82</v>
      </c>
      <c r="D26" s="10" t="s">
        <v>839</v>
      </c>
      <c r="E26" s="10" t="s">
        <v>840</v>
      </c>
      <c r="F26" s="10">
        <v>0.26100000000000001</v>
      </c>
      <c r="G26" s="9">
        <v>0.16232315711094564</v>
      </c>
    </row>
    <row r="27" spans="1:7">
      <c r="A27" s="10" t="str">
        <f t="shared" si="0"/>
        <v>EUR_HE01.2.2</v>
      </c>
      <c r="B27" s="7" t="s">
        <v>82</v>
      </c>
      <c r="D27" s="10" t="s">
        <v>839</v>
      </c>
      <c r="E27" s="10">
        <v>11.07</v>
      </c>
      <c r="F27" s="10">
        <v>0.7390000000000001</v>
      </c>
      <c r="G27" s="9">
        <v>1</v>
      </c>
    </row>
    <row r="28" spans="1:7">
      <c r="A28" s="10" t="str">
        <f t="shared" si="0"/>
        <v>EUR_HE02.1.1</v>
      </c>
      <c r="B28" s="7" t="s">
        <v>88</v>
      </c>
      <c r="D28" s="10" t="s">
        <v>838</v>
      </c>
      <c r="E28" s="10" t="s">
        <v>835</v>
      </c>
      <c r="F28" s="10">
        <v>1</v>
      </c>
      <c r="G28" s="9">
        <v>0.28198341274042704</v>
      </c>
    </row>
    <row r="29" spans="1:7">
      <c r="A29" s="10" t="str">
        <f t="shared" si="0"/>
        <v>EUR_HE02.1.2</v>
      </c>
      <c r="B29" s="7" t="s">
        <v>89</v>
      </c>
      <c r="D29" s="10" t="s">
        <v>837</v>
      </c>
      <c r="E29" s="10" t="s">
        <v>835</v>
      </c>
      <c r="F29" s="10">
        <v>1</v>
      </c>
      <c r="G29" s="9">
        <v>0.46891359331804011</v>
      </c>
    </row>
    <row r="30" spans="1:7">
      <c r="A30" s="10" t="str">
        <f t="shared" si="0"/>
        <v>EUR_HE02.1.3</v>
      </c>
      <c r="B30" s="7" t="s">
        <v>90</v>
      </c>
      <c r="D30" s="10" t="s">
        <v>836</v>
      </c>
      <c r="E30" s="10" t="s">
        <v>835</v>
      </c>
      <c r="F30" s="10">
        <v>1</v>
      </c>
      <c r="G30" s="9">
        <v>0.24910299394153285</v>
      </c>
    </row>
    <row r="31" spans="1:7">
      <c r="A31" s="10" t="str">
        <f t="shared" si="0"/>
        <v>EUR_HE2.2</v>
      </c>
      <c r="B31" s="7" t="s">
        <v>857</v>
      </c>
      <c r="D31" s="10">
        <v>2.2000000000000002</v>
      </c>
      <c r="E31" s="10">
        <v>12</v>
      </c>
      <c r="F31" s="10">
        <v>1</v>
      </c>
      <c r="G31" s="9">
        <v>1</v>
      </c>
    </row>
    <row r="32" spans="1:7">
      <c r="A32" s="10" t="str">
        <f t="shared" si="0"/>
        <v>EUR_HE2.3</v>
      </c>
      <c r="B32" s="7" t="s">
        <v>858</v>
      </c>
      <c r="D32" s="10">
        <v>2.2999999999999998</v>
      </c>
      <c r="E32" s="10">
        <v>21</v>
      </c>
      <c r="F32" s="10">
        <v>1</v>
      </c>
      <c r="G32" s="9">
        <v>0.56619385342789597</v>
      </c>
    </row>
    <row r="33" spans="1:7">
      <c r="A33" s="10" t="str">
        <f t="shared" si="0"/>
        <v>EUR_HE03.1.1</v>
      </c>
      <c r="B33" s="7" t="s">
        <v>93</v>
      </c>
      <c r="D33" s="10" t="s">
        <v>834</v>
      </c>
      <c r="E33" s="10">
        <v>13</v>
      </c>
      <c r="F33" s="10">
        <v>1</v>
      </c>
      <c r="G33" s="9">
        <v>5.3561491374513076E-2</v>
      </c>
    </row>
    <row r="34" spans="1:7">
      <c r="A34" s="10" t="str">
        <f t="shared" si="0"/>
        <v>EUR_HE03.1.2</v>
      </c>
      <c r="B34" s="7" t="s">
        <v>94</v>
      </c>
      <c r="D34" s="10" t="s">
        <v>833</v>
      </c>
      <c r="E34" s="10">
        <v>13</v>
      </c>
      <c r="F34" s="10">
        <v>0.02</v>
      </c>
      <c r="G34" s="9">
        <v>6.1421814134668892E-2</v>
      </c>
    </row>
    <row r="35" spans="1:7">
      <c r="A35" s="10" t="str">
        <f t="shared" si="0"/>
        <v>EUR_HE03.1.2</v>
      </c>
      <c r="B35" s="7" t="s">
        <v>94</v>
      </c>
      <c r="D35" s="10" t="s">
        <v>833</v>
      </c>
      <c r="E35" s="10">
        <v>14</v>
      </c>
      <c r="F35" s="10">
        <v>0.98</v>
      </c>
      <c r="G35" s="9">
        <v>0.968604053540703</v>
      </c>
    </row>
    <row r="36" spans="1:7">
      <c r="A36" s="10" t="str">
        <f t="shared" si="0"/>
        <v>EUR_HE03.1.3</v>
      </c>
      <c r="B36" s="7" t="s">
        <v>95</v>
      </c>
      <c r="D36" s="10" t="s">
        <v>832</v>
      </c>
      <c r="E36" s="10">
        <v>13</v>
      </c>
      <c r="F36" s="10">
        <v>0.4</v>
      </c>
      <c r="G36" s="9">
        <v>9.7662771285475791E-2</v>
      </c>
    </row>
    <row r="37" spans="1:7">
      <c r="A37" s="10" t="str">
        <f t="shared" si="0"/>
        <v>EUR_HE03.1.3</v>
      </c>
      <c r="B37" s="7" t="s">
        <v>95</v>
      </c>
      <c r="D37" s="10" t="s">
        <v>832</v>
      </c>
      <c r="E37" s="10">
        <v>14</v>
      </c>
      <c r="F37" s="10">
        <v>0.4</v>
      </c>
      <c r="G37" s="9">
        <v>3.1395946459296997E-2</v>
      </c>
    </row>
    <row r="38" spans="1:7">
      <c r="A38" s="10" t="str">
        <f t="shared" si="0"/>
        <v>EUR_HE03.1.3</v>
      </c>
      <c r="B38" s="7" t="s">
        <v>95</v>
      </c>
      <c r="D38" s="10" t="s">
        <v>832</v>
      </c>
      <c r="E38" s="10">
        <v>32</v>
      </c>
      <c r="F38" s="10">
        <v>0.2</v>
      </c>
      <c r="G38" s="9">
        <v>2.7129386303910961E-2</v>
      </c>
    </row>
    <row r="39" spans="1:7">
      <c r="A39" s="10" t="str">
        <f t="shared" si="0"/>
        <v>EUR_HE03.1.4</v>
      </c>
      <c r="B39" s="7" t="s">
        <v>96</v>
      </c>
      <c r="D39" s="10" t="s">
        <v>831</v>
      </c>
      <c r="E39" s="10">
        <v>77</v>
      </c>
      <c r="F39" s="10">
        <v>0.1</v>
      </c>
      <c r="G39" s="9">
        <v>1.0616007822321553E-2</v>
      </c>
    </row>
    <row r="40" spans="1:7">
      <c r="A40" s="10" t="str">
        <f t="shared" si="0"/>
        <v>EUR_HE03.1.4</v>
      </c>
      <c r="B40" s="7" t="s">
        <v>96</v>
      </c>
      <c r="D40" s="10" t="s">
        <v>831</v>
      </c>
      <c r="E40" s="10">
        <v>95</v>
      </c>
      <c r="F40" s="10">
        <v>0.10199999999999999</v>
      </c>
      <c r="G40" s="9">
        <v>7.0902394106813996E-2</v>
      </c>
    </row>
    <row r="41" spans="1:7">
      <c r="A41" s="10" t="str">
        <f t="shared" si="0"/>
        <v>EUR_HE03.1.4</v>
      </c>
      <c r="B41" s="7" t="s">
        <v>96</v>
      </c>
      <c r="D41" s="10" t="s">
        <v>831</v>
      </c>
      <c r="E41" s="10">
        <v>96</v>
      </c>
      <c r="F41" s="10">
        <v>0.79799999999999993</v>
      </c>
      <c r="G41" s="9">
        <v>3.4591194968553458E-2</v>
      </c>
    </row>
    <row r="42" spans="1:7">
      <c r="A42" s="10" t="str">
        <f t="shared" si="0"/>
        <v>EUR_HE03.2.1</v>
      </c>
      <c r="B42" s="7" t="s">
        <v>97</v>
      </c>
      <c r="D42" s="10" t="s">
        <v>830</v>
      </c>
      <c r="E42" s="10">
        <v>15</v>
      </c>
      <c r="F42" s="10">
        <v>1</v>
      </c>
      <c r="G42" s="9">
        <v>0.81317422434367537</v>
      </c>
    </row>
    <row r="43" spans="1:7">
      <c r="A43" s="10" t="str">
        <f t="shared" si="0"/>
        <v>EUR_HE03.2.2</v>
      </c>
      <c r="B43" s="7" t="s">
        <v>98</v>
      </c>
      <c r="D43" s="10" t="s">
        <v>829</v>
      </c>
      <c r="E43" s="10">
        <v>95</v>
      </c>
      <c r="F43" s="10">
        <v>1</v>
      </c>
      <c r="G43" s="9">
        <v>4.6040515653775323E-2</v>
      </c>
    </row>
    <row r="44" spans="1:7">
      <c r="A44" s="10" t="str">
        <f t="shared" si="0"/>
        <v>EUR_HE04.1.1</v>
      </c>
      <c r="B44" s="7" t="s">
        <v>99</v>
      </c>
      <c r="D44" s="10" t="s">
        <v>828</v>
      </c>
      <c r="E44" s="10" t="s">
        <v>754</v>
      </c>
      <c r="F44" s="10">
        <v>0.98499999999999999</v>
      </c>
      <c r="G44" s="9">
        <v>0.92677872820104767</v>
      </c>
    </row>
    <row r="45" spans="1:7">
      <c r="A45" s="10" t="str">
        <f t="shared" si="0"/>
        <v>EUR_HE04.1.1</v>
      </c>
      <c r="B45" s="7" t="s">
        <v>99</v>
      </c>
      <c r="D45" s="10" t="s">
        <v>828</v>
      </c>
      <c r="E45" s="10">
        <v>84</v>
      </c>
      <c r="F45" s="10">
        <v>1.4999999999999999E-2</v>
      </c>
      <c r="G45" s="9">
        <v>0.3196998123827392</v>
      </c>
    </row>
    <row r="46" spans="1:7">
      <c r="A46" s="10" t="str">
        <f t="shared" si="0"/>
        <v>EUR_HE04.1.2</v>
      </c>
      <c r="B46" s="7" t="s">
        <v>100</v>
      </c>
      <c r="D46" s="10" t="s">
        <v>827</v>
      </c>
      <c r="E46" s="10" t="s">
        <v>754</v>
      </c>
      <c r="F46" s="10">
        <v>1</v>
      </c>
      <c r="G46" s="9">
        <v>0</v>
      </c>
    </row>
    <row r="47" spans="1:7">
      <c r="A47" s="10" t="str">
        <f t="shared" si="0"/>
        <v>EUR_HE04.2.1</v>
      </c>
      <c r="B47" s="7" t="s">
        <v>101</v>
      </c>
      <c r="D47" s="10" t="s">
        <v>826</v>
      </c>
      <c r="E47" s="10" t="s">
        <v>825</v>
      </c>
      <c r="F47" s="10">
        <v>1</v>
      </c>
      <c r="G47" s="9">
        <v>1</v>
      </c>
    </row>
    <row r="48" spans="1:7">
      <c r="A48" s="10" t="str">
        <f t="shared" si="0"/>
        <v>EUR_HE04.2.2</v>
      </c>
      <c r="B48" s="7" t="s">
        <v>102</v>
      </c>
      <c r="D48" s="10" t="s">
        <v>824</v>
      </c>
      <c r="E48" s="10" t="s">
        <v>754</v>
      </c>
      <c r="F48" s="10">
        <v>1</v>
      </c>
      <c r="G48" s="9">
        <v>6.367283336648763E-2</v>
      </c>
    </row>
    <row r="49" spans="1:7">
      <c r="A49" s="10" t="str">
        <f t="shared" si="0"/>
        <v>EUR_HE04.3.1</v>
      </c>
      <c r="B49" s="7" t="s">
        <v>103</v>
      </c>
      <c r="D49" s="10" t="s">
        <v>821</v>
      </c>
      <c r="E49" s="10">
        <v>16</v>
      </c>
      <c r="F49" s="10">
        <v>0.161</v>
      </c>
      <c r="G49" s="9">
        <v>0.10376398779247202</v>
      </c>
    </row>
    <row r="50" spans="1:7">
      <c r="A50" s="10" t="str">
        <f t="shared" si="0"/>
        <v>EUR_HE04.3.1</v>
      </c>
      <c r="B50" s="7" t="s">
        <v>103</v>
      </c>
      <c r="D50" s="10" t="s">
        <v>821</v>
      </c>
      <c r="E50" s="10">
        <v>17</v>
      </c>
      <c r="F50" s="10">
        <v>0.17</v>
      </c>
      <c r="G50" s="9">
        <v>2.5980274236228049E-2</v>
      </c>
    </row>
    <row r="51" spans="1:7">
      <c r="A51" s="10" t="str">
        <f t="shared" si="0"/>
        <v>EUR_HE04.3.1</v>
      </c>
      <c r="B51" s="7" t="s">
        <v>103</v>
      </c>
      <c r="D51" s="10" t="s">
        <v>821</v>
      </c>
      <c r="E51" s="10">
        <v>20.3</v>
      </c>
      <c r="F51" s="10">
        <v>0.24</v>
      </c>
      <c r="G51" s="9">
        <v>0.96202531645569622</v>
      </c>
    </row>
    <row r="52" spans="1:7">
      <c r="A52" s="10" t="str">
        <f t="shared" si="0"/>
        <v>EUR_HE04.3.1</v>
      </c>
      <c r="B52" s="7" t="s">
        <v>103</v>
      </c>
      <c r="D52" s="10" t="s">
        <v>821</v>
      </c>
      <c r="E52" s="10">
        <v>22</v>
      </c>
      <c r="F52" s="10">
        <v>0.27</v>
      </c>
      <c r="G52" s="9">
        <v>4.7939444911690499E-2</v>
      </c>
    </row>
    <row r="53" spans="1:7">
      <c r="A53" s="10" t="str">
        <f t="shared" si="0"/>
        <v>EUR_HE04.3.1</v>
      </c>
      <c r="B53" s="7" t="s">
        <v>103</v>
      </c>
      <c r="D53" s="10" t="s">
        <v>821</v>
      </c>
      <c r="E53" s="10" t="s">
        <v>749</v>
      </c>
      <c r="F53" s="10">
        <v>3.2000000000000001E-2</v>
      </c>
      <c r="G53" s="9">
        <v>6.0882800608828003E-3</v>
      </c>
    </row>
    <row r="54" spans="1:7">
      <c r="A54" s="10" t="str">
        <f t="shared" si="0"/>
        <v>EUR_HE04.3.1</v>
      </c>
      <c r="B54" s="7" t="s">
        <v>103</v>
      </c>
      <c r="D54" s="10" t="s">
        <v>821</v>
      </c>
      <c r="E54" s="10" t="s">
        <v>823</v>
      </c>
      <c r="F54" s="10">
        <v>2.7000000000000003E-2</v>
      </c>
      <c r="G54" s="9">
        <v>1</v>
      </c>
    </row>
    <row r="55" spans="1:7">
      <c r="A55" s="10" t="str">
        <f t="shared" si="0"/>
        <v>EUR_HE04.3.1</v>
      </c>
      <c r="B55" s="7" t="s">
        <v>103</v>
      </c>
      <c r="D55" s="10" t="s">
        <v>821</v>
      </c>
      <c r="E55" s="10" t="s">
        <v>822</v>
      </c>
      <c r="F55" s="10">
        <v>1.1000000000000001E-2</v>
      </c>
      <c r="G55" s="9">
        <v>1</v>
      </c>
    </row>
    <row r="56" spans="1:7">
      <c r="A56" s="10" t="str">
        <f t="shared" si="0"/>
        <v>EUR_HE04.3.1</v>
      </c>
      <c r="B56" s="7" t="s">
        <v>103</v>
      </c>
      <c r="D56" s="10" t="s">
        <v>821</v>
      </c>
      <c r="E56" s="10" t="s">
        <v>748</v>
      </c>
      <c r="F56" s="10">
        <v>0.09</v>
      </c>
      <c r="G56" s="9">
        <v>1.1282660332541567E-2</v>
      </c>
    </row>
    <row r="57" spans="1:7">
      <c r="A57" s="10" t="str">
        <f t="shared" si="0"/>
        <v>EUR_HE04.3.2</v>
      </c>
      <c r="B57" s="7" t="s">
        <v>104</v>
      </c>
      <c r="D57" s="10" t="s">
        <v>820</v>
      </c>
      <c r="E57" s="10">
        <v>43</v>
      </c>
      <c r="F57" s="10">
        <v>1</v>
      </c>
      <c r="G57" s="9">
        <v>1</v>
      </c>
    </row>
    <row r="58" spans="1:7">
      <c r="A58" s="10" t="str">
        <f t="shared" si="0"/>
        <v>EUR_HE04.4.1</v>
      </c>
      <c r="B58" s="7" t="s">
        <v>105</v>
      </c>
      <c r="D58" s="10" t="s">
        <v>819</v>
      </c>
      <c r="E58" s="10">
        <v>36</v>
      </c>
      <c r="F58" s="10">
        <v>1</v>
      </c>
      <c r="G58" s="9">
        <v>1</v>
      </c>
    </row>
    <row r="59" spans="1:7">
      <c r="A59" s="10" t="str">
        <f t="shared" si="0"/>
        <v>EUR_HE04.4.2</v>
      </c>
      <c r="B59" s="7" t="s">
        <v>106</v>
      </c>
      <c r="D59" s="10" t="s">
        <v>818</v>
      </c>
      <c r="E59" s="10">
        <v>38</v>
      </c>
      <c r="F59" s="10">
        <v>1</v>
      </c>
      <c r="G59" s="9">
        <v>1</v>
      </c>
    </row>
    <row r="60" spans="1:7">
      <c r="A60" s="10" t="str">
        <f t="shared" si="0"/>
        <v>EUR_HE04.4.3</v>
      </c>
      <c r="B60" s="7" t="s">
        <v>107</v>
      </c>
      <c r="D60" s="10" t="s">
        <v>817</v>
      </c>
      <c r="E60" s="10">
        <v>37</v>
      </c>
      <c r="F60" s="10">
        <v>1</v>
      </c>
      <c r="G60" s="9">
        <v>1</v>
      </c>
    </row>
    <row r="61" spans="1:7">
      <c r="A61" s="10" t="str">
        <f t="shared" si="0"/>
        <v>EUR_HE04.4.4</v>
      </c>
      <c r="B61" s="7" t="s">
        <v>108</v>
      </c>
      <c r="D61" s="10" t="s">
        <v>816</v>
      </c>
      <c r="E61" s="10">
        <v>38</v>
      </c>
      <c r="F61" s="10">
        <v>0</v>
      </c>
      <c r="G61" s="9">
        <v>0</v>
      </c>
    </row>
    <row r="62" spans="1:7">
      <c r="A62" s="10" t="str">
        <f t="shared" si="0"/>
        <v>EUR_HE04.4.4</v>
      </c>
      <c r="B62" s="7" t="s">
        <v>108</v>
      </c>
      <c r="D62" s="10" t="s">
        <v>816</v>
      </c>
      <c r="E62" s="10">
        <v>68.3</v>
      </c>
      <c r="F62" s="10">
        <v>0</v>
      </c>
      <c r="G62" s="9">
        <v>0</v>
      </c>
    </row>
    <row r="63" spans="1:7">
      <c r="A63" s="10" t="str">
        <f t="shared" si="0"/>
        <v>EUR_HE04.5.1</v>
      </c>
      <c r="B63" s="7" t="s">
        <v>109</v>
      </c>
      <c r="D63" s="10" t="s">
        <v>815</v>
      </c>
      <c r="E63" s="10">
        <v>35.1</v>
      </c>
      <c r="F63" s="10">
        <v>1</v>
      </c>
      <c r="G63" s="9">
        <v>1</v>
      </c>
    </row>
    <row r="64" spans="1:7">
      <c r="A64" s="10" t="str">
        <f t="shared" si="0"/>
        <v>EUR_HE04.5.2</v>
      </c>
      <c r="B64" s="7" t="s">
        <v>110</v>
      </c>
      <c r="D64" s="10" t="s">
        <v>814</v>
      </c>
      <c r="E64" s="10">
        <v>19</v>
      </c>
      <c r="F64" s="10">
        <v>1.1000000000000001E-2</v>
      </c>
      <c r="G64" s="9">
        <v>5.5857752822132539E-3</v>
      </c>
    </row>
    <row r="65" spans="1:7">
      <c r="A65" s="10" t="str">
        <f t="shared" si="0"/>
        <v>EUR_HE04.5.2</v>
      </c>
      <c r="B65" s="7" t="s">
        <v>110</v>
      </c>
      <c r="D65" s="10" t="s">
        <v>814</v>
      </c>
      <c r="E65" s="10" t="s">
        <v>810</v>
      </c>
      <c r="F65" s="10">
        <v>0.9890000000000001</v>
      </c>
      <c r="G65" s="9">
        <v>1</v>
      </c>
    </row>
    <row r="66" spans="1:7">
      <c r="A66" s="10" t="str">
        <f t="shared" si="0"/>
        <v>EUR_HE04.5.3</v>
      </c>
      <c r="B66" s="7" t="s">
        <v>111</v>
      </c>
      <c r="D66" s="10" t="s">
        <v>813</v>
      </c>
      <c r="E66" s="10">
        <v>19</v>
      </c>
      <c r="F66" s="10">
        <v>1</v>
      </c>
      <c r="G66" s="9">
        <v>4.5943732818623149E-2</v>
      </c>
    </row>
    <row r="67" spans="1:7">
      <c r="A67" s="10" t="str">
        <f t="shared" si="0"/>
        <v>EUR_HE04.5.4</v>
      </c>
      <c r="B67" s="7" t="s">
        <v>112</v>
      </c>
      <c r="D67" s="10" t="s">
        <v>812</v>
      </c>
      <c r="E67" s="10">
        <v>2</v>
      </c>
      <c r="F67" s="10">
        <v>6.8000000000000005E-2</v>
      </c>
      <c r="G67" s="9">
        <v>0.12048192771084337</v>
      </c>
    </row>
    <row r="68" spans="1:7">
      <c r="A68" s="10" t="str">
        <f t="shared" si="0"/>
        <v>EUR_HE04.5.4</v>
      </c>
      <c r="B68" s="7" t="s">
        <v>112</v>
      </c>
      <c r="D68" s="10" t="s">
        <v>812</v>
      </c>
      <c r="E68" s="10">
        <v>5</v>
      </c>
      <c r="F68" s="10">
        <v>0.93200000000000005</v>
      </c>
      <c r="G68" s="9">
        <v>1</v>
      </c>
    </row>
    <row r="69" spans="1:7">
      <c r="A69" s="10" t="str">
        <f t="shared" si="0"/>
        <v>EUR_HE04.5.5</v>
      </c>
      <c r="B69" s="7" t="s">
        <v>113</v>
      </c>
      <c r="D69" s="10" t="s">
        <v>811</v>
      </c>
      <c r="E69" s="10" t="s">
        <v>810</v>
      </c>
      <c r="F69" s="10">
        <v>1</v>
      </c>
      <c r="G69" s="9">
        <v>0</v>
      </c>
    </row>
    <row r="70" spans="1:7">
      <c r="A70" s="10" t="str">
        <f t="shared" ref="A70:A133" si="1">+"EUR_HE"&amp;D70</f>
        <v>EUR_HE05.1.1</v>
      </c>
      <c r="B70" s="7" t="s">
        <v>114</v>
      </c>
      <c r="D70" s="10" t="s">
        <v>809</v>
      </c>
      <c r="E70" s="10">
        <v>13</v>
      </c>
      <c r="F70" s="10">
        <v>0.02</v>
      </c>
      <c r="G70" s="9">
        <v>1.7737896494156927E-2</v>
      </c>
    </row>
    <row r="71" spans="1:7">
      <c r="A71" s="10" t="str">
        <f t="shared" si="1"/>
        <v>EUR_HE05.1.1</v>
      </c>
      <c r="B71" s="7" t="s">
        <v>114</v>
      </c>
      <c r="D71" s="10" t="s">
        <v>809</v>
      </c>
      <c r="E71" s="10">
        <v>31</v>
      </c>
      <c r="F71" s="10">
        <v>0.84</v>
      </c>
      <c r="G71" s="9">
        <v>0.9645224870094965</v>
      </c>
    </row>
    <row r="72" spans="1:7">
      <c r="A72" s="10" t="str">
        <f t="shared" si="1"/>
        <v>EUR_HE05.1.1</v>
      </c>
      <c r="B72" s="7" t="s">
        <v>114</v>
      </c>
      <c r="D72" s="10" t="s">
        <v>809</v>
      </c>
      <c r="E72" s="10">
        <v>32</v>
      </c>
      <c r="F72" s="10">
        <v>0.14000000000000001</v>
      </c>
      <c r="G72" s="9">
        <v>6.9330653887772459E-2</v>
      </c>
    </row>
    <row r="73" spans="1:7">
      <c r="A73" s="10" t="str">
        <f t="shared" si="1"/>
        <v>EUR_HE05.1.2</v>
      </c>
      <c r="B73" s="7" t="s">
        <v>115</v>
      </c>
      <c r="D73" s="10" t="s">
        <v>808</v>
      </c>
      <c r="E73" s="10">
        <v>13</v>
      </c>
      <c r="F73" s="10">
        <v>1</v>
      </c>
      <c r="G73" s="9">
        <v>0.3550361713967724</v>
      </c>
    </row>
    <row r="74" spans="1:7">
      <c r="A74" s="10" t="str">
        <f t="shared" si="1"/>
        <v>EUR_HE05.1.3</v>
      </c>
      <c r="B74" s="7" t="s">
        <v>116</v>
      </c>
      <c r="D74" s="10" t="s">
        <v>807</v>
      </c>
      <c r="E74" s="10">
        <v>95</v>
      </c>
      <c r="F74" s="10">
        <v>1</v>
      </c>
      <c r="G74" s="9">
        <v>2.85451197053407E-2</v>
      </c>
    </row>
    <row r="75" spans="1:7">
      <c r="A75" s="10" t="str">
        <f t="shared" si="1"/>
        <v>EUR_HE5.2</v>
      </c>
      <c r="B75" s="7" t="s">
        <v>859</v>
      </c>
      <c r="D75" s="10">
        <v>5.2</v>
      </c>
      <c r="E75" s="10">
        <v>13</v>
      </c>
      <c r="F75" s="10">
        <v>1</v>
      </c>
      <c r="G75" s="9">
        <v>0.38126043405676124</v>
      </c>
    </row>
    <row r="76" spans="1:7">
      <c r="A76" s="10" t="str">
        <f t="shared" si="1"/>
        <v>EUR_HE05.3.1</v>
      </c>
      <c r="B76" s="7" t="s">
        <v>118</v>
      </c>
      <c r="D76" s="10" t="s">
        <v>806</v>
      </c>
      <c r="E76" s="10">
        <v>27</v>
      </c>
      <c r="F76" s="10">
        <v>0.97</v>
      </c>
      <c r="G76" s="9">
        <v>0.49381680989310417</v>
      </c>
    </row>
    <row r="77" spans="1:7">
      <c r="A77" s="10" t="str">
        <f t="shared" si="1"/>
        <v>EUR_HE05.3.1</v>
      </c>
      <c r="B77" s="7" t="s">
        <v>118</v>
      </c>
      <c r="D77" s="10" t="s">
        <v>806</v>
      </c>
      <c r="E77" s="10">
        <v>28</v>
      </c>
      <c r="F77" s="10">
        <v>0.03</v>
      </c>
      <c r="G77" s="9">
        <v>5.805168986083499E-2</v>
      </c>
    </row>
    <row r="78" spans="1:7">
      <c r="A78" s="10" t="str">
        <f t="shared" si="1"/>
        <v>EUR_HE05.3.2</v>
      </c>
      <c r="B78" s="7" t="s">
        <v>119</v>
      </c>
      <c r="D78" s="10" t="s">
        <v>805</v>
      </c>
      <c r="E78" s="10">
        <v>27</v>
      </c>
      <c r="F78" s="10">
        <v>1</v>
      </c>
      <c r="G78" s="9">
        <v>8.604066233494026E-2</v>
      </c>
    </row>
    <row r="79" spans="1:7">
      <c r="A79" s="10" t="str">
        <f t="shared" si="1"/>
        <v>EUR_HE05.3.3</v>
      </c>
      <c r="B79" s="7" t="s">
        <v>120</v>
      </c>
      <c r="D79" s="10" t="s">
        <v>804</v>
      </c>
      <c r="E79" s="10">
        <v>95</v>
      </c>
      <c r="F79" s="10">
        <v>1</v>
      </c>
      <c r="G79" s="9">
        <v>0.43922651933701656</v>
      </c>
    </row>
    <row r="80" spans="1:7">
      <c r="A80" s="10" t="str">
        <f t="shared" si="1"/>
        <v>EUR_HE5.4</v>
      </c>
      <c r="B80" s="7" t="s">
        <v>860</v>
      </c>
      <c r="D80" s="10">
        <v>5.4</v>
      </c>
      <c r="E80" s="10">
        <v>22</v>
      </c>
      <c r="F80" s="10">
        <v>0.08</v>
      </c>
      <c r="G80" s="9">
        <v>0.11606391925988226</v>
      </c>
    </row>
    <row r="81" spans="1:7">
      <c r="A81" s="10" t="str">
        <f t="shared" si="1"/>
        <v>EUR_HE5.4</v>
      </c>
      <c r="B81" s="7" t="s">
        <v>860</v>
      </c>
      <c r="D81" s="10">
        <v>5.4</v>
      </c>
      <c r="E81" s="10" t="s">
        <v>749</v>
      </c>
      <c r="F81" s="10">
        <v>0.59</v>
      </c>
      <c r="G81" s="9">
        <v>0.93089802130898025</v>
      </c>
    </row>
    <row r="82" spans="1:7">
      <c r="A82" s="10" t="str">
        <f t="shared" si="1"/>
        <v>EUR_HE5.4</v>
      </c>
      <c r="B82" s="7" t="s">
        <v>860</v>
      </c>
      <c r="D82" s="10">
        <v>5.4</v>
      </c>
      <c r="E82" s="10" t="s">
        <v>748</v>
      </c>
      <c r="F82" s="10">
        <v>0.33</v>
      </c>
      <c r="G82" s="9">
        <v>0.33867775138558986</v>
      </c>
    </row>
    <row r="83" spans="1:7">
      <c r="A83" s="10" t="str">
        <f t="shared" si="1"/>
        <v>EUR_HE05.5.1</v>
      </c>
      <c r="B83" s="7" t="s">
        <v>122</v>
      </c>
      <c r="D83" s="10" t="s">
        <v>803</v>
      </c>
      <c r="E83" s="10">
        <v>28</v>
      </c>
      <c r="F83" s="10">
        <v>1</v>
      </c>
      <c r="G83" s="9">
        <v>0.15705765407554673</v>
      </c>
    </row>
    <row r="84" spans="1:7">
      <c r="A84" s="10" t="str">
        <f t="shared" si="1"/>
        <v>EUR_HE05.5.2</v>
      </c>
      <c r="B84" s="7" t="s">
        <v>123</v>
      </c>
      <c r="D84" s="10" t="s">
        <v>802</v>
      </c>
      <c r="E84" s="10">
        <v>22</v>
      </c>
      <c r="F84" s="10">
        <v>0.21600000000000003</v>
      </c>
      <c r="G84" s="9">
        <v>0.23605270535463976</v>
      </c>
    </row>
    <row r="85" spans="1:7">
      <c r="A85" s="10" t="str">
        <f t="shared" si="1"/>
        <v>EUR_HE05.5.2</v>
      </c>
      <c r="B85" s="7" t="s">
        <v>123</v>
      </c>
      <c r="D85" s="10" t="s">
        <v>802</v>
      </c>
      <c r="E85" s="10" t="s">
        <v>748</v>
      </c>
      <c r="F85" s="10">
        <v>0.5</v>
      </c>
      <c r="G85" s="9">
        <v>0.385193982581156</v>
      </c>
    </row>
    <row r="86" spans="1:7">
      <c r="A86" s="10" t="str">
        <f t="shared" si="1"/>
        <v>EUR_HE05.5.2</v>
      </c>
      <c r="B86" s="7" t="s">
        <v>123</v>
      </c>
      <c r="D86" s="10" t="s">
        <v>802</v>
      </c>
      <c r="E86" s="10">
        <v>27</v>
      </c>
      <c r="F86" s="10">
        <v>0.28399999999999997</v>
      </c>
      <c r="G86" s="9">
        <v>0.11601341437853699</v>
      </c>
    </row>
    <row r="87" spans="1:7">
      <c r="A87" s="10" t="str">
        <f t="shared" si="1"/>
        <v>EUR_HE05.6.1</v>
      </c>
      <c r="B87" s="7" t="s">
        <v>124</v>
      </c>
      <c r="D87" s="10" t="s">
        <v>801</v>
      </c>
      <c r="E87" s="10">
        <v>13</v>
      </c>
      <c r="F87" s="10">
        <v>0.01</v>
      </c>
      <c r="G87" s="9">
        <v>2.8519755147468004E-3</v>
      </c>
    </row>
    <row r="88" spans="1:7">
      <c r="A88" s="10" t="str">
        <f t="shared" si="1"/>
        <v>EUR_HE05.6.1</v>
      </c>
      <c r="B88" s="7" t="s">
        <v>124</v>
      </c>
      <c r="D88" s="10" t="s">
        <v>801</v>
      </c>
      <c r="E88" s="10">
        <v>15</v>
      </c>
      <c r="F88" s="10">
        <v>1.1000000000000001E-2</v>
      </c>
      <c r="G88" s="9">
        <v>4.2004773269689738E-3</v>
      </c>
    </row>
    <row r="89" spans="1:7">
      <c r="A89" s="10" t="str">
        <f t="shared" si="1"/>
        <v>EUR_HE05.6.1</v>
      </c>
      <c r="B89" s="7" t="s">
        <v>124</v>
      </c>
      <c r="D89" s="10" t="s">
        <v>801</v>
      </c>
      <c r="E89" s="10">
        <v>17</v>
      </c>
      <c r="F89" s="10">
        <v>0.01</v>
      </c>
      <c r="G89" s="9">
        <v>9.8628818859754636E-3</v>
      </c>
    </row>
    <row r="90" spans="1:7">
      <c r="A90" s="10" t="str">
        <f t="shared" si="1"/>
        <v>EUR_HE05.6.1</v>
      </c>
      <c r="B90" s="7" t="s">
        <v>124</v>
      </c>
      <c r="D90" s="10" t="s">
        <v>801</v>
      </c>
      <c r="E90" s="10">
        <v>20.399999999999999</v>
      </c>
      <c r="F90" s="10">
        <v>0.9</v>
      </c>
      <c r="G90" s="9">
        <v>0.21350936095145961</v>
      </c>
    </row>
    <row r="91" spans="1:7">
      <c r="A91" s="10" t="str">
        <f t="shared" si="1"/>
        <v>EUR_HE05.6.1</v>
      </c>
      <c r="B91" s="7" t="s">
        <v>124</v>
      </c>
      <c r="D91" s="10" t="s">
        <v>801</v>
      </c>
      <c r="E91" s="10">
        <v>22</v>
      </c>
      <c r="F91" s="10">
        <v>0.05</v>
      </c>
      <c r="G91" s="9">
        <v>5.8312307261003643E-2</v>
      </c>
    </row>
    <row r="92" spans="1:7">
      <c r="A92" s="10" t="str">
        <f t="shared" si="1"/>
        <v>EUR_HE05.6.1</v>
      </c>
      <c r="B92" s="7" t="s">
        <v>124</v>
      </c>
      <c r="D92" s="10" t="s">
        <v>801</v>
      </c>
      <c r="E92" s="10" t="s">
        <v>748</v>
      </c>
      <c r="F92" s="10">
        <v>0.01</v>
      </c>
      <c r="G92" s="9">
        <v>8.1155977830562158E-3</v>
      </c>
    </row>
    <row r="93" spans="1:7">
      <c r="A93" s="10" t="str">
        <f t="shared" si="1"/>
        <v>EUR_HE05.6.1</v>
      </c>
      <c r="B93" s="7" t="s">
        <v>124</v>
      </c>
      <c r="D93" s="10" t="s">
        <v>801</v>
      </c>
      <c r="E93" s="10">
        <v>32</v>
      </c>
      <c r="F93" s="10">
        <v>0.01</v>
      </c>
      <c r="G93" s="9">
        <v>1.5844798268665945E-3</v>
      </c>
    </row>
    <row r="94" spans="1:7">
      <c r="A94" s="10" t="str">
        <f t="shared" si="1"/>
        <v>EUR_HE05.6.2</v>
      </c>
      <c r="B94" s="7" t="s">
        <v>125</v>
      </c>
      <c r="D94" s="10" t="s">
        <v>800</v>
      </c>
      <c r="E94" s="10">
        <v>77</v>
      </c>
      <c r="F94" s="10">
        <v>5.0000000000000001E-3</v>
      </c>
      <c r="G94" s="9">
        <v>2.9333705824835872E-3</v>
      </c>
    </row>
    <row r="95" spans="1:7">
      <c r="A95" s="10" t="str">
        <f t="shared" si="1"/>
        <v>EUR_HE05.6.2</v>
      </c>
      <c r="B95" s="7" t="s">
        <v>125</v>
      </c>
      <c r="D95" s="10" t="s">
        <v>800</v>
      </c>
      <c r="E95" s="10">
        <v>81</v>
      </c>
      <c r="F95" s="10">
        <v>6.0000000000000001E-3</v>
      </c>
      <c r="G95" s="9">
        <v>1</v>
      </c>
    </row>
    <row r="96" spans="1:7">
      <c r="A96" s="10" t="str">
        <f t="shared" si="1"/>
        <v>EUR_HE05.6.2</v>
      </c>
      <c r="B96" s="7" t="s">
        <v>125</v>
      </c>
      <c r="D96" s="10" t="s">
        <v>800</v>
      </c>
      <c r="E96" s="10">
        <v>82</v>
      </c>
      <c r="F96" s="10">
        <v>0.01</v>
      </c>
      <c r="G96" s="9">
        <v>0.17333333333333334</v>
      </c>
    </row>
    <row r="97" spans="1:7">
      <c r="A97" s="10" t="str">
        <f t="shared" si="1"/>
        <v>EUR_HE05.6.2</v>
      </c>
      <c r="B97" s="7" t="s">
        <v>125</v>
      </c>
      <c r="D97" s="10" t="s">
        <v>800</v>
      </c>
      <c r="E97" s="10">
        <v>96</v>
      </c>
      <c r="F97" s="10">
        <v>6.0000000000000001E-3</v>
      </c>
      <c r="G97" s="9">
        <v>1.3722126929674098E-3</v>
      </c>
    </row>
    <row r="98" spans="1:7">
      <c r="A98" s="10" t="str">
        <f t="shared" si="1"/>
        <v>EUR_HE05.6.2</v>
      </c>
      <c r="B98" s="7" t="s">
        <v>125</v>
      </c>
      <c r="D98" s="10" t="s">
        <v>800</v>
      </c>
      <c r="E98" s="10">
        <v>97</v>
      </c>
      <c r="F98" s="10">
        <v>0.97299999999999998</v>
      </c>
      <c r="G98" s="9">
        <v>1</v>
      </c>
    </row>
    <row r="99" spans="1:7">
      <c r="A99" s="10" t="str">
        <f t="shared" si="1"/>
        <v>EUR_HE06.1.1</v>
      </c>
      <c r="B99" s="7" t="s">
        <v>126</v>
      </c>
      <c r="D99" s="10" t="s">
        <v>799</v>
      </c>
      <c r="E99" s="10">
        <v>21</v>
      </c>
      <c r="F99" s="10">
        <v>0.95400000000000007</v>
      </c>
      <c r="G99" s="9">
        <v>0.42409658899020602</v>
      </c>
    </row>
    <row r="100" spans="1:7">
      <c r="A100" s="10" t="str">
        <f t="shared" si="1"/>
        <v>EUR_HE06.1.1</v>
      </c>
      <c r="B100" s="7" t="s">
        <v>126</v>
      </c>
      <c r="D100" s="10" t="s">
        <v>799</v>
      </c>
      <c r="E100" s="10">
        <v>84</v>
      </c>
      <c r="F100" s="10">
        <v>4.5999999999999999E-2</v>
      </c>
      <c r="G100" s="9">
        <v>9.1557223264540341E-2</v>
      </c>
    </row>
    <row r="101" spans="1:7">
      <c r="A101" s="10" t="str">
        <f t="shared" si="1"/>
        <v>EUR_HE06.1.2</v>
      </c>
      <c r="B101" s="7" t="s">
        <v>127</v>
      </c>
      <c r="D101" s="10" t="s">
        <v>798</v>
      </c>
      <c r="E101" s="10">
        <v>22</v>
      </c>
      <c r="F101" s="10">
        <v>0.60799999999999998</v>
      </c>
      <c r="G101" s="9">
        <v>9.6159237454443505E-2</v>
      </c>
    </row>
    <row r="102" spans="1:7">
      <c r="A102" s="10" t="str">
        <f t="shared" si="1"/>
        <v>EUR_HE06.1.2</v>
      </c>
      <c r="B102" s="7" t="s">
        <v>127</v>
      </c>
      <c r="D102" s="10" t="s">
        <v>798</v>
      </c>
      <c r="E102" s="10">
        <v>32</v>
      </c>
      <c r="F102" s="10">
        <v>0.39200000000000002</v>
      </c>
      <c r="G102" s="9">
        <v>8.5407327253053025E-3</v>
      </c>
    </row>
    <row r="103" spans="1:7">
      <c r="A103" s="10" t="str">
        <f t="shared" si="1"/>
        <v>EUR_HE06.1.3</v>
      </c>
      <c r="B103" s="7" t="s">
        <v>128</v>
      </c>
      <c r="D103" s="10" t="s">
        <v>797</v>
      </c>
      <c r="E103" s="10">
        <v>26</v>
      </c>
      <c r="F103" s="10">
        <v>0.29899999999999999</v>
      </c>
      <c r="G103" s="9">
        <v>5.6417081356324499E-2</v>
      </c>
    </row>
    <row r="104" spans="1:7">
      <c r="A104" s="10" t="str">
        <f t="shared" si="1"/>
        <v>EUR_HE06.1.3</v>
      </c>
      <c r="B104" s="7" t="s">
        <v>128</v>
      </c>
      <c r="D104" s="10" t="s">
        <v>797</v>
      </c>
      <c r="E104" s="10" t="s">
        <v>773</v>
      </c>
      <c r="F104" s="10">
        <v>0.10300000000000001</v>
      </c>
      <c r="G104" s="9">
        <v>8.245656961096158E-2</v>
      </c>
    </row>
    <row r="105" spans="1:7">
      <c r="A105" s="10" t="str">
        <f t="shared" si="1"/>
        <v>EUR_HE06.1.3</v>
      </c>
      <c r="B105" s="7" t="s">
        <v>128</v>
      </c>
      <c r="D105" s="10" t="s">
        <v>797</v>
      </c>
      <c r="E105" s="10">
        <v>32</v>
      </c>
      <c r="F105" s="10">
        <v>0.59799999999999998</v>
      </c>
      <c r="G105" s="9">
        <v>7.5282114700881128E-2</v>
      </c>
    </row>
    <row r="106" spans="1:7">
      <c r="A106" s="10" t="str">
        <f t="shared" si="1"/>
        <v>EUR_HE06.2.1</v>
      </c>
      <c r="B106" s="7" t="s">
        <v>129</v>
      </c>
      <c r="D106" s="10" t="s">
        <v>796</v>
      </c>
      <c r="E106" s="10">
        <v>86</v>
      </c>
      <c r="F106" s="10">
        <v>1</v>
      </c>
      <c r="G106" s="9">
        <v>0.10887364461163974</v>
      </c>
    </row>
    <row r="107" spans="1:7">
      <c r="A107" s="10" t="str">
        <f t="shared" si="1"/>
        <v>EUR_HE06.2.2</v>
      </c>
      <c r="B107" s="7" t="s">
        <v>130</v>
      </c>
      <c r="D107" s="10" t="s">
        <v>795</v>
      </c>
      <c r="E107" s="10">
        <v>86</v>
      </c>
      <c r="F107" s="10">
        <v>1</v>
      </c>
      <c r="G107" s="9">
        <v>0.22427528214206682</v>
      </c>
    </row>
    <row r="108" spans="1:7">
      <c r="A108" s="10" t="str">
        <f t="shared" si="1"/>
        <v>EUR_HE06.2.3</v>
      </c>
      <c r="B108" s="7" t="s">
        <v>131</v>
      </c>
      <c r="D108" s="10" t="s">
        <v>794</v>
      </c>
      <c r="E108" s="10">
        <v>86</v>
      </c>
      <c r="F108" s="10">
        <v>1</v>
      </c>
      <c r="G108" s="9">
        <v>6.561186103120159E-2</v>
      </c>
    </row>
    <row r="109" spans="1:7">
      <c r="A109" s="10" t="str">
        <f t="shared" si="1"/>
        <v>EUR_HE6.3</v>
      </c>
      <c r="B109" s="7" t="s">
        <v>861</v>
      </c>
      <c r="D109" s="10">
        <v>6.3</v>
      </c>
      <c r="E109" s="10">
        <v>86</v>
      </c>
      <c r="F109" s="10">
        <v>1</v>
      </c>
      <c r="G109" s="9">
        <v>0.33746404071697278</v>
      </c>
    </row>
    <row r="110" spans="1:7">
      <c r="A110" s="10" t="str">
        <f t="shared" si="1"/>
        <v>EUR_HE07.1.1</v>
      </c>
      <c r="B110" s="7" t="s">
        <v>132</v>
      </c>
      <c r="D110" s="10" t="s">
        <v>793</v>
      </c>
      <c r="E110" s="10">
        <v>29</v>
      </c>
      <c r="F110" s="10">
        <v>0.90400000000000003</v>
      </c>
      <c r="G110" s="9">
        <v>0.82022957590893808</v>
      </c>
    </row>
    <row r="111" spans="1:7">
      <c r="A111" s="10" t="str">
        <f t="shared" si="1"/>
        <v>EUR_HE07.1.1</v>
      </c>
      <c r="B111" s="7" t="s">
        <v>132</v>
      </c>
      <c r="D111" s="10" t="s">
        <v>793</v>
      </c>
      <c r="E111" s="10">
        <v>77</v>
      </c>
      <c r="F111" s="10">
        <v>9.6000000000000002E-2</v>
      </c>
      <c r="G111" s="9">
        <v>0.50747311076966062</v>
      </c>
    </row>
    <row r="112" spans="1:7">
      <c r="A112" s="10" t="str">
        <f t="shared" si="1"/>
        <v>EUR_HE07.1.2</v>
      </c>
      <c r="B112" s="7" t="s">
        <v>133</v>
      </c>
      <c r="D112" s="10" t="s">
        <v>792</v>
      </c>
      <c r="E112" s="10" t="s">
        <v>773</v>
      </c>
      <c r="F112" s="10">
        <v>1</v>
      </c>
      <c r="G112" s="9">
        <v>0.14289209689258625</v>
      </c>
    </row>
    <row r="113" spans="1:7">
      <c r="A113" s="10" t="str">
        <f t="shared" si="1"/>
        <v>EUR_HE07.1.3</v>
      </c>
      <c r="B113" s="7" t="s">
        <v>134</v>
      </c>
      <c r="D113" s="10" t="s">
        <v>791</v>
      </c>
      <c r="E113" s="10" t="s">
        <v>773</v>
      </c>
      <c r="F113" s="10">
        <v>1</v>
      </c>
      <c r="G113" s="9">
        <v>0.38096403229752873</v>
      </c>
    </row>
    <row r="114" spans="1:7">
      <c r="A114" s="10" t="str">
        <f t="shared" si="1"/>
        <v>EUR_HE07.2.1</v>
      </c>
      <c r="B114" s="7" t="s">
        <v>136</v>
      </c>
      <c r="D114" s="10" t="s">
        <v>790</v>
      </c>
      <c r="E114" s="10">
        <v>20.3</v>
      </c>
      <c r="F114" s="10">
        <v>1E-3</v>
      </c>
      <c r="G114" s="9">
        <v>3.7974683544303799E-2</v>
      </c>
    </row>
    <row r="115" spans="1:7">
      <c r="A115" s="10" t="str">
        <f t="shared" si="1"/>
        <v>EUR_HE07.2.1</v>
      </c>
      <c r="B115" s="7" t="s">
        <v>136</v>
      </c>
      <c r="D115" s="10" t="s">
        <v>790</v>
      </c>
      <c r="E115" s="10">
        <v>22</v>
      </c>
      <c r="F115" s="10">
        <v>0.25</v>
      </c>
      <c r="G115" s="9">
        <v>0.33501541911970845</v>
      </c>
    </row>
    <row r="116" spans="1:7">
      <c r="A116" s="10" t="str">
        <f t="shared" si="1"/>
        <v>EUR_HE07.2.1</v>
      </c>
      <c r="B116" s="7" t="s">
        <v>136</v>
      </c>
      <c r="D116" s="10" t="s">
        <v>790</v>
      </c>
      <c r="E116" s="10">
        <v>29</v>
      </c>
      <c r="F116" s="10">
        <v>0.74900000000000011</v>
      </c>
      <c r="G116" s="9">
        <v>8.5874837904039186E-2</v>
      </c>
    </row>
    <row r="117" spans="1:7">
      <c r="A117" s="10" t="str">
        <f t="shared" si="1"/>
        <v>EUR_HE07.2.2</v>
      </c>
      <c r="B117" s="7" t="s">
        <v>137</v>
      </c>
      <c r="D117" s="10" t="s">
        <v>789</v>
      </c>
      <c r="E117" s="10">
        <v>19</v>
      </c>
      <c r="F117" s="10">
        <v>0.996</v>
      </c>
      <c r="G117" s="9">
        <v>0.94847049189916355</v>
      </c>
    </row>
    <row r="118" spans="1:7">
      <c r="A118" s="10" t="str">
        <f t="shared" si="1"/>
        <v>EUR_HE07.2.2</v>
      </c>
      <c r="B118" s="7" t="s">
        <v>137</v>
      </c>
      <c r="D118" s="10" t="s">
        <v>789</v>
      </c>
      <c r="E118" s="10">
        <v>20.5</v>
      </c>
      <c r="F118" s="10">
        <v>4.0000000000000001E-3</v>
      </c>
      <c r="G118" s="9">
        <v>9.9332839140103782E-2</v>
      </c>
    </row>
    <row r="119" spans="1:7">
      <c r="A119" s="10" t="str">
        <f t="shared" si="1"/>
        <v>EUR_HE07.2.3</v>
      </c>
      <c r="B119" s="7" t="s">
        <v>138</v>
      </c>
      <c r="D119" s="10" t="s">
        <v>788</v>
      </c>
      <c r="E119" s="10">
        <v>45</v>
      </c>
      <c r="F119" s="10">
        <v>0.97</v>
      </c>
      <c r="G119" s="9">
        <v>1</v>
      </c>
    </row>
    <row r="120" spans="1:7">
      <c r="A120" s="10" t="str">
        <f t="shared" si="1"/>
        <v>EUR_HE07.2.3</v>
      </c>
      <c r="B120" s="7" t="s">
        <v>138</v>
      </c>
      <c r="D120" s="10" t="s">
        <v>788</v>
      </c>
      <c r="E120" s="10">
        <v>94</v>
      </c>
      <c r="F120" s="10">
        <v>0.03</v>
      </c>
      <c r="G120" s="9">
        <v>0.44093851132686085</v>
      </c>
    </row>
    <row r="121" spans="1:7">
      <c r="A121" s="10" t="str">
        <f t="shared" si="1"/>
        <v>EUR_HE07.2.4</v>
      </c>
      <c r="B121" s="7" t="s">
        <v>139</v>
      </c>
      <c r="D121" s="10" t="s">
        <v>787</v>
      </c>
      <c r="E121" s="10">
        <v>52</v>
      </c>
      <c r="F121" s="10">
        <v>0.17399999999999999</v>
      </c>
      <c r="G121" s="9">
        <v>0.86522911051212936</v>
      </c>
    </row>
    <row r="122" spans="1:7">
      <c r="A122" s="10" t="str">
        <f t="shared" si="1"/>
        <v>EUR_HE07.2.4</v>
      </c>
      <c r="B122" s="7" t="s">
        <v>139</v>
      </c>
      <c r="D122" s="10" t="s">
        <v>787</v>
      </c>
      <c r="E122" s="10" t="s">
        <v>754</v>
      </c>
      <c r="F122" s="10">
        <v>1.2E-2</v>
      </c>
      <c r="G122" s="9">
        <v>1.1272462038326371E-3</v>
      </c>
    </row>
    <row r="123" spans="1:7">
      <c r="A123" s="10" t="str">
        <f t="shared" si="1"/>
        <v>EUR_HE07.2.4</v>
      </c>
      <c r="B123" s="7" t="s">
        <v>139</v>
      </c>
      <c r="D123" s="10" t="s">
        <v>787</v>
      </c>
      <c r="E123" s="10">
        <v>71</v>
      </c>
      <c r="F123" s="10">
        <v>7.0000000000000007E-2</v>
      </c>
      <c r="G123" s="9">
        <v>0.89220183486238536</v>
      </c>
    </row>
    <row r="124" spans="1:7">
      <c r="A124" s="10" t="str">
        <f t="shared" si="1"/>
        <v>EUR_HE07.2.4</v>
      </c>
      <c r="B124" s="7" t="s">
        <v>139</v>
      </c>
      <c r="D124" s="10" t="s">
        <v>787</v>
      </c>
      <c r="E124" s="10">
        <v>77</v>
      </c>
      <c r="F124" s="10">
        <v>0.52500000000000002</v>
      </c>
      <c r="G124" s="9">
        <v>0.40564324626344461</v>
      </c>
    </row>
    <row r="125" spans="1:7">
      <c r="A125" s="10" t="str">
        <f t="shared" si="1"/>
        <v>EUR_HE07.2.4</v>
      </c>
      <c r="B125" s="7" t="s">
        <v>139</v>
      </c>
      <c r="D125" s="10" t="s">
        <v>787</v>
      </c>
      <c r="E125" s="10">
        <v>84</v>
      </c>
      <c r="F125" s="10">
        <v>0.20100000000000001</v>
      </c>
      <c r="G125" s="9">
        <v>0.41726078799249533</v>
      </c>
    </row>
    <row r="126" spans="1:7">
      <c r="A126" s="10" t="str">
        <f t="shared" si="1"/>
        <v>EUR_HE07.2.4</v>
      </c>
      <c r="B126" s="7" t="s">
        <v>139</v>
      </c>
      <c r="D126" s="10" t="s">
        <v>787</v>
      </c>
      <c r="E126" s="10">
        <v>85</v>
      </c>
      <c r="F126" s="10">
        <v>1.8000000000000002E-2</v>
      </c>
      <c r="G126" s="9">
        <v>6.0094694670389708E-3</v>
      </c>
    </row>
    <row r="127" spans="1:7">
      <c r="A127" s="10" t="str">
        <f t="shared" si="1"/>
        <v>EUR_HE07.3.1</v>
      </c>
      <c r="B127" s="7" t="s">
        <v>140</v>
      </c>
      <c r="D127" s="10" t="s">
        <v>785</v>
      </c>
      <c r="E127" s="10" t="s">
        <v>786</v>
      </c>
      <c r="F127" s="10">
        <v>0.74</v>
      </c>
      <c r="G127" s="9">
        <v>1</v>
      </c>
    </row>
    <row r="128" spans="1:7">
      <c r="A128" s="10" t="str">
        <f t="shared" si="1"/>
        <v>EUR_HE07.3.1</v>
      </c>
      <c r="B128" s="7" t="s">
        <v>140</v>
      </c>
      <c r="D128" s="10" t="s">
        <v>785</v>
      </c>
      <c r="E128" s="10" t="s">
        <v>781</v>
      </c>
      <c r="F128" s="10">
        <v>0.26</v>
      </c>
      <c r="G128" s="9">
        <v>0.2067779115774987</v>
      </c>
    </row>
    <row r="129" spans="1:7">
      <c r="A129" s="10" t="str">
        <f t="shared" si="1"/>
        <v>EUR_HE07.3.2</v>
      </c>
      <c r="B129" s="7" t="s">
        <v>141</v>
      </c>
      <c r="D129" s="10" t="s">
        <v>784</v>
      </c>
      <c r="E129" s="10" t="s">
        <v>781</v>
      </c>
      <c r="F129" s="10">
        <v>1</v>
      </c>
      <c r="G129" s="9">
        <v>0.72183038018234991</v>
      </c>
    </row>
    <row r="130" spans="1:7">
      <c r="A130" s="10" t="str">
        <f t="shared" si="1"/>
        <v>EUR_HE07.3.3</v>
      </c>
      <c r="B130" s="7" t="s">
        <v>142</v>
      </c>
      <c r="D130" s="10" t="s">
        <v>783</v>
      </c>
      <c r="E130" s="10">
        <v>51</v>
      </c>
      <c r="F130" s="10">
        <v>1</v>
      </c>
      <c r="G130" s="9">
        <v>1</v>
      </c>
    </row>
    <row r="131" spans="1:7">
      <c r="A131" s="10" t="str">
        <f t="shared" si="1"/>
        <v>EUR_HE07.3.4</v>
      </c>
      <c r="B131" s="7" t="s">
        <v>143</v>
      </c>
      <c r="D131" s="10" t="s">
        <v>782</v>
      </c>
      <c r="E131" s="10">
        <v>50</v>
      </c>
      <c r="F131" s="10">
        <v>1</v>
      </c>
      <c r="G131" s="9">
        <v>1</v>
      </c>
    </row>
    <row r="132" spans="1:7">
      <c r="A132" s="10" t="str">
        <f t="shared" si="1"/>
        <v>EUR_HE07.3.6</v>
      </c>
      <c r="B132" s="7" t="s">
        <v>145</v>
      </c>
      <c r="D132" s="10" t="s">
        <v>780</v>
      </c>
      <c r="E132" s="10" t="s">
        <v>781</v>
      </c>
      <c r="F132" s="10">
        <v>0.51900000000000002</v>
      </c>
      <c r="G132" s="9">
        <v>7.1391708240151383E-2</v>
      </c>
    </row>
    <row r="133" spans="1:7">
      <c r="A133" s="10" t="str">
        <f t="shared" si="1"/>
        <v>EUR_HE07.3.6</v>
      </c>
      <c r="B133" s="7" t="s">
        <v>145</v>
      </c>
      <c r="D133" s="10" t="s">
        <v>780</v>
      </c>
      <c r="E133" s="10">
        <v>79</v>
      </c>
      <c r="F133" s="10">
        <v>0.48100000000000004</v>
      </c>
      <c r="G133" s="9">
        <v>1</v>
      </c>
    </row>
    <row r="134" spans="1:7">
      <c r="A134" s="10" t="str">
        <f t="shared" ref="A134:A197" si="2">+"EUR_HE"&amp;D134</f>
        <v>EUR_HE8.1</v>
      </c>
      <c r="B134" s="7" t="s">
        <v>862</v>
      </c>
      <c r="D134" s="10">
        <v>8.1</v>
      </c>
      <c r="E134" s="10">
        <v>53</v>
      </c>
      <c r="F134" s="10">
        <v>1</v>
      </c>
      <c r="G134" s="9">
        <v>1</v>
      </c>
    </row>
    <row r="135" spans="1:7">
      <c r="A135" s="10" t="str">
        <f t="shared" si="2"/>
        <v>EUR_HE8.2</v>
      </c>
      <c r="B135" s="7" t="s">
        <v>863</v>
      </c>
      <c r="D135" s="10">
        <v>8.1999999999999993</v>
      </c>
      <c r="E135" s="10">
        <v>26</v>
      </c>
      <c r="F135" s="10">
        <v>1</v>
      </c>
      <c r="G135" s="9">
        <v>4.5596574470547394E-2</v>
      </c>
    </row>
    <row r="136" spans="1:7">
      <c r="A136" s="10" t="str">
        <f t="shared" si="2"/>
        <v>EUR_HE8.3</v>
      </c>
      <c r="B136" s="7" t="s">
        <v>864</v>
      </c>
      <c r="D136" s="10">
        <v>8.3000000000000007</v>
      </c>
      <c r="E136" s="10">
        <v>61</v>
      </c>
      <c r="F136" s="10">
        <v>1</v>
      </c>
      <c r="G136" s="9">
        <v>1</v>
      </c>
    </row>
    <row r="137" spans="1:7">
      <c r="A137" s="10" t="str">
        <f t="shared" si="2"/>
        <v>EUR_HE09.1.1</v>
      </c>
      <c r="B137" s="7" t="s">
        <v>149</v>
      </c>
      <c r="D137" s="10" t="s">
        <v>779</v>
      </c>
      <c r="E137" s="10">
        <v>26</v>
      </c>
      <c r="F137" s="10">
        <v>1</v>
      </c>
      <c r="G137" s="9">
        <v>0.27693553986807085</v>
      </c>
    </row>
    <row r="138" spans="1:7">
      <c r="A138" s="10" t="str">
        <f t="shared" si="2"/>
        <v>EUR_HE09.1.2</v>
      </c>
      <c r="B138" s="7" t="s">
        <v>150</v>
      </c>
      <c r="D138" s="10" t="s">
        <v>778</v>
      </c>
      <c r="E138" s="10">
        <v>26</v>
      </c>
      <c r="F138" s="10">
        <v>1</v>
      </c>
      <c r="G138" s="9">
        <v>0.14211318134475176</v>
      </c>
    </row>
    <row r="139" spans="1:7">
      <c r="A139" s="10" t="str">
        <f t="shared" si="2"/>
        <v>EUR_HE09.1.3</v>
      </c>
      <c r="B139" s="7" t="s">
        <v>151</v>
      </c>
      <c r="D139" s="10" t="s">
        <v>777</v>
      </c>
      <c r="E139" s="10">
        <v>26</v>
      </c>
      <c r="F139" s="10">
        <v>0.77</v>
      </c>
      <c r="G139" s="9">
        <v>0.37686610346024768</v>
      </c>
    </row>
    <row r="140" spans="1:7">
      <c r="A140" s="10" t="str">
        <f t="shared" si="2"/>
        <v>EUR_HE09.1.3</v>
      </c>
      <c r="B140" s="7" t="s">
        <v>151</v>
      </c>
      <c r="D140" s="10" t="s">
        <v>777</v>
      </c>
      <c r="E140" s="10">
        <v>28</v>
      </c>
      <c r="F140" s="10">
        <v>0.23</v>
      </c>
      <c r="G140" s="9">
        <v>0.77375745526838968</v>
      </c>
    </row>
    <row r="141" spans="1:7">
      <c r="A141" s="10" t="str">
        <f t="shared" si="2"/>
        <v>EUR_HE09.1.4</v>
      </c>
      <c r="B141" s="7" t="s">
        <v>152</v>
      </c>
      <c r="D141" s="10" t="s">
        <v>776</v>
      </c>
      <c r="E141" s="10">
        <v>20.5</v>
      </c>
      <c r="F141" s="10">
        <v>0.05</v>
      </c>
      <c r="G141" s="9">
        <v>0.167531504818384</v>
      </c>
    </row>
    <row r="142" spans="1:7">
      <c r="A142" s="10" t="str">
        <f t="shared" si="2"/>
        <v>EUR_HE09.1.4</v>
      </c>
      <c r="B142" s="7" t="s">
        <v>152</v>
      </c>
      <c r="D142" s="10" t="s">
        <v>776</v>
      </c>
      <c r="E142" s="10">
        <v>26</v>
      </c>
      <c r="F142" s="10">
        <v>0.27</v>
      </c>
      <c r="G142" s="9">
        <v>7.0420090267330177E-2</v>
      </c>
    </row>
    <row r="143" spans="1:7">
      <c r="A143" s="10" t="str">
        <f t="shared" si="2"/>
        <v>EUR_HE09.1.4</v>
      </c>
      <c r="B143" s="7" t="s">
        <v>152</v>
      </c>
      <c r="D143" s="10" t="s">
        <v>776</v>
      </c>
      <c r="E143" s="10">
        <v>59</v>
      </c>
      <c r="F143" s="10">
        <v>0.68</v>
      </c>
      <c r="G143" s="9">
        <v>0.72479886417415995</v>
      </c>
    </row>
    <row r="144" spans="1:7">
      <c r="A144" s="10" t="str">
        <f t="shared" si="2"/>
        <v>EUR_HE09.1.5</v>
      </c>
      <c r="B144" s="7" t="s">
        <v>153</v>
      </c>
      <c r="D144" s="10" t="s">
        <v>775</v>
      </c>
      <c r="E144" s="10">
        <v>95</v>
      </c>
      <c r="F144" s="10">
        <v>1</v>
      </c>
      <c r="G144" s="9">
        <v>9.7605893186003684E-2</v>
      </c>
    </row>
    <row r="145" spans="1:7">
      <c r="A145" s="10" t="str">
        <f t="shared" si="2"/>
        <v>EUR_HE09.2.1</v>
      </c>
      <c r="B145" s="7" t="s">
        <v>154</v>
      </c>
      <c r="D145" s="10" t="s">
        <v>774</v>
      </c>
      <c r="E145" s="10">
        <v>1</v>
      </c>
      <c r="F145" s="10">
        <v>2.2000000000000002E-2</v>
      </c>
      <c r="G145" s="9">
        <v>9.7312051266836772E-3</v>
      </c>
    </row>
    <row r="146" spans="1:7">
      <c r="A146" s="10" t="str">
        <f t="shared" si="2"/>
        <v>EUR_HE09.2.1</v>
      </c>
      <c r="B146" s="7" t="s">
        <v>154</v>
      </c>
      <c r="D146" s="10" t="s">
        <v>774</v>
      </c>
      <c r="E146" s="10">
        <v>29</v>
      </c>
      <c r="F146" s="10">
        <v>0.51300000000000001</v>
      </c>
      <c r="G146" s="9">
        <v>9.389558618702272E-2</v>
      </c>
    </row>
    <row r="147" spans="1:7">
      <c r="A147" s="10" t="str">
        <f t="shared" si="2"/>
        <v>EUR_HE09.2.1</v>
      </c>
      <c r="B147" s="7" t="s">
        <v>154</v>
      </c>
      <c r="D147" s="10" t="s">
        <v>774</v>
      </c>
      <c r="E147" s="10">
        <v>30.1</v>
      </c>
      <c r="F147" s="10">
        <v>0.21100000000000002</v>
      </c>
      <c r="G147" s="9">
        <v>1</v>
      </c>
    </row>
    <row r="148" spans="1:7">
      <c r="A148" s="10" t="str">
        <f t="shared" si="2"/>
        <v>EUR_HE09.2.1</v>
      </c>
      <c r="B148" s="7" t="s">
        <v>154</v>
      </c>
      <c r="D148" s="10" t="s">
        <v>774</v>
      </c>
      <c r="E148" s="10">
        <v>30.3</v>
      </c>
      <c r="F148" s="10">
        <v>4.2999999999999997E-2</v>
      </c>
      <c r="G148" s="9">
        <v>1</v>
      </c>
    </row>
    <row r="149" spans="1:7">
      <c r="A149" s="10" t="str">
        <f t="shared" si="2"/>
        <v>EUR_HE09.2.1</v>
      </c>
      <c r="B149" s="7" t="s">
        <v>154</v>
      </c>
      <c r="D149" s="10" t="s">
        <v>774</v>
      </c>
      <c r="E149" s="10" t="s">
        <v>773</v>
      </c>
      <c r="F149" s="10">
        <v>0.21100000000000002</v>
      </c>
      <c r="G149" s="9">
        <v>0.39368730119892342</v>
      </c>
    </row>
    <row r="150" spans="1:7">
      <c r="A150" s="10" t="str">
        <f t="shared" si="2"/>
        <v>EUR_HE09.2.2</v>
      </c>
      <c r="B150" s="7" t="s">
        <v>155</v>
      </c>
      <c r="D150" s="10" t="s">
        <v>772</v>
      </c>
      <c r="E150" s="10">
        <v>32</v>
      </c>
      <c r="F150" s="10">
        <v>1</v>
      </c>
      <c r="G150" s="9">
        <v>1.3100942958726233E-2</v>
      </c>
    </row>
    <row r="151" spans="1:7">
      <c r="A151" s="10" t="str">
        <f t="shared" si="2"/>
        <v>EUR_HE09.2.3</v>
      </c>
      <c r="B151" s="7" t="s">
        <v>156</v>
      </c>
      <c r="D151" s="10" t="s">
        <v>771</v>
      </c>
      <c r="E151" s="10">
        <v>52</v>
      </c>
      <c r="F151" s="10">
        <v>1</v>
      </c>
      <c r="G151" s="9">
        <v>0.13477088948787061</v>
      </c>
    </row>
    <row r="152" spans="1:7">
      <c r="A152" s="10" t="str">
        <f t="shared" si="2"/>
        <v>EUR_HE09.3.1</v>
      </c>
      <c r="B152" s="7" t="s">
        <v>157</v>
      </c>
      <c r="D152" s="10" t="s">
        <v>770</v>
      </c>
      <c r="E152" s="10">
        <v>18</v>
      </c>
      <c r="F152" s="10">
        <v>0.01</v>
      </c>
      <c r="G152" s="9">
        <v>1</v>
      </c>
    </row>
    <row r="153" spans="1:7">
      <c r="A153" s="10" t="str">
        <f t="shared" si="2"/>
        <v>EUR_HE09.3.1</v>
      </c>
      <c r="B153" s="7" t="s">
        <v>157</v>
      </c>
      <c r="D153" s="10" t="s">
        <v>770</v>
      </c>
      <c r="E153" s="10">
        <v>20.5</v>
      </c>
      <c r="F153" s="10">
        <v>0.01</v>
      </c>
      <c r="G153" s="9">
        <v>0.12750185322461083</v>
      </c>
    </row>
    <row r="154" spans="1:7">
      <c r="A154" s="10" t="str">
        <f t="shared" si="2"/>
        <v>EUR_HE09.3.1</v>
      </c>
      <c r="B154" s="7" t="s">
        <v>157</v>
      </c>
      <c r="D154" s="10" t="s">
        <v>770</v>
      </c>
      <c r="E154" s="10">
        <v>32</v>
      </c>
      <c r="F154" s="10">
        <v>0.68</v>
      </c>
      <c r="G154" s="9">
        <v>0.45432060596691914</v>
      </c>
    </row>
    <row r="155" spans="1:7">
      <c r="A155" s="10" t="str">
        <f t="shared" si="2"/>
        <v>EUR_HE09.3.1</v>
      </c>
      <c r="B155" s="7" t="s">
        <v>157</v>
      </c>
      <c r="D155" s="10" t="s">
        <v>770</v>
      </c>
      <c r="E155" s="10">
        <v>58</v>
      </c>
      <c r="F155" s="10">
        <v>0.3</v>
      </c>
      <c r="G155" s="9">
        <v>0.37680738211145826</v>
      </c>
    </row>
    <row r="156" spans="1:7">
      <c r="A156" s="10" t="str">
        <f t="shared" si="2"/>
        <v>EUR_HE09.3.2</v>
      </c>
      <c r="B156" s="7" t="s">
        <v>158</v>
      </c>
      <c r="D156" s="10" t="s">
        <v>769</v>
      </c>
      <c r="E156" s="10">
        <v>13</v>
      </c>
      <c r="F156" s="10">
        <v>0.15</v>
      </c>
      <c r="G156" s="9">
        <v>3.0467445742904841E-2</v>
      </c>
    </row>
    <row r="157" spans="1:7">
      <c r="A157" s="10" t="str">
        <f t="shared" si="2"/>
        <v>EUR_HE09.3.2</v>
      </c>
      <c r="B157" s="7" t="s">
        <v>158</v>
      </c>
      <c r="D157" s="10" t="s">
        <v>769</v>
      </c>
      <c r="E157" s="10">
        <v>15</v>
      </c>
      <c r="F157" s="10">
        <v>0.23100000000000001</v>
      </c>
      <c r="G157" s="9">
        <v>6.4248210023866353E-2</v>
      </c>
    </row>
    <row r="158" spans="1:7">
      <c r="A158" s="10" t="str">
        <f t="shared" si="2"/>
        <v>EUR_HE09.3.2</v>
      </c>
      <c r="B158" s="7" t="s">
        <v>158</v>
      </c>
      <c r="D158" s="10" t="s">
        <v>769</v>
      </c>
      <c r="E158" s="10">
        <v>25.4</v>
      </c>
      <c r="F158" s="10">
        <v>0.01</v>
      </c>
      <c r="G158" s="9">
        <v>1</v>
      </c>
    </row>
    <row r="159" spans="1:7">
      <c r="A159" s="10" t="str">
        <f t="shared" si="2"/>
        <v>EUR_HE09.3.2</v>
      </c>
      <c r="B159" s="7" t="s">
        <v>158</v>
      </c>
      <c r="D159" s="10" t="s">
        <v>769</v>
      </c>
      <c r="E159" s="10">
        <v>27</v>
      </c>
      <c r="F159" s="10">
        <v>0.51</v>
      </c>
      <c r="G159" s="9">
        <v>0.15615175015719976</v>
      </c>
    </row>
    <row r="160" spans="1:7">
      <c r="A160" s="10" t="str">
        <f t="shared" si="2"/>
        <v>EUR_HE09.3.2</v>
      </c>
      <c r="B160" s="7" t="s">
        <v>158</v>
      </c>
      <c r="D160" s="10" t="s">
        <v>769</v>
      </c>
      <c r="E160" s="10">
        <v>28</v>
      </c>
      <c r="F160" s="10">
        <v>0.01</v>
      </c>
      <c r="G160" s="9">
        <v>1.1133200795228629E-2</v>
      </c>
    </row>
    <row r="161" spans="1:7">
      <c r="A161" s="10" t="str">
        <f t="shared" si="2"/>
        <v>EUR_HE09.3.2</v>
      </c>
      <c r="B161" s="7" t="s">
        <v>158</v>
      </c>
      <c r="D161" s="10" t="s">
        <v>769</v>
      </c>
      <c r="E161" s="10">
        <v>31</v>
      </c>
      <c r="F161" s="10">
        <v>0.02</v>
      </c>
      <c r="G161" s="9">
        <v>5.1066117183300487E-3</v>
      </c>
    </row>
    <row r="162" spans="1:7">
      <c r="A162" s="10" t="str">
        <f t="shared" si="2"/>
        <v>EUR_HE09.3.2</v>
      </c>
      <c r="B162" s="7" t="s">
        <v>158</v>
      </c>
      <c r="D162" s="10" t="s">
        <v>769</v>
      </c>
      <c r="E162" s="10">
        <v>32</v>
      </c>
      <c r="F162" s="10">
        <v>7.0000000000000007E-2</v>
      </c>
      <c r="G162" s="9">
        <v>7.9223991343329719E-3</v>
      </c>
    </row>
    <row r="163" spans="1:7">
      <c r="A163" s="10" t="str">
        <f t="shared" si="2"/>
        <v>EUR_HE09.3.3</v>
      </c>
      <c r="B163" s="7" t="s">
        <v>159</v>
      </c>
      <c r="D163" s="10" t="s">
        <v>767</v>
      </c>
      <c r="E163" s="10">
        <v>1</v>
      </c>
      <c r="F163" s="10">
        <v>0.74900000000000011</v>
      </c>
      <c r="G163" s="9">
        <v>0.12970984394469828</v>
      </c>
    </row>
    <row r="164" spans="1:7">
      <c r="A164" s="10" t="str">
        <f t="shared" si="2"/>
        <v>EUR_HE09.3.3</v>
      </c>
      <c r="B164" s="7" t="s">
        <v>159</v>
      </c>
      <c r="D164" s="10" t="s">
        <v>767</v>
      </c>
      <c r="E164" s="10">
        <v>2</v>
      </c>
      <c r="F164" s="10">
        <v>0.05</v>
      </c>
      <c r="G164" s="9">
        <v>0.87951807228915657</v>
      </c>
    </row>
    <row r="165" spans="1:7">
      <c r="A165" s="10" t="str">
        <f t="shared" si="2"/>
        <v>EUR_HE09.3.3</v>
      </c>
      <c r="B165" s="7" t="s">
        <v>159</v>
      </c>
      <c r="D165" s="10" t="s">
        <v>767</v>
      </c>
      <c r="E165" s="10">
        <v>8</v>
      </c>
      <c r="F165" s="10">
        <v>0.01</v>
      </c>
      <c r="G165" s="9">
        <v>0.41666666666666669</v>
      </c>
    </row>
    <row r="166" spans="1:7">
      <c r="A166" s="10" t="str">
        <f t="shared" si="2"/>
        <v>EUR_HE09.3.3</v>
      </c>
      <c r="B166" s="7" t="s">
        <v>159</v>
      </c>
      <c r="D166" s="10" t="s">
        <v>767</v>
      </c>
      <c r="E166" s="10" t="s">
        <v>768</v>
      </c>
      <c r="F166" s="10">
        <v>0.08</v>
      </c>
      <c r="G166" s="9">
        <v>1</v>
      </c>
    </row>
    <row r="167" spans="1:7">
      <c r="A167" s="10" t="str">
        <f t="shared" si="2"/>
        <v>EUR_HE09.3.3</v>
      </c>
      <c r="B167" s="7" t="s">
        <v>159</v>
      </c>
      <c r="D167" s="10" t="s">
        <v>767</v>
      </c>
      <c r="E167" s="10" t="s">
        <v>766</v>
      </c>
      <c r="F167" s="10">
        <v>0.05</v>
      </c>
      <c r="G167" s="9">
        <v>0.72499999999999998</v>
      </c>
    </row>
    <row r="168" spans="1:7">
      <c r="A168" s="10" t="str">
        <f t="shared" si="2"/>
        <v>EUR_HE09.3.3</v>
      </c>
      <c r="B168" s="7" t="s">
        <v>159</v>
      </c>
      <c r="D168" s="10" t="s">
        <v>767</v>
      </c>
      <c r="E168" s="10">
        <v>22</v>
      </c>
      <c r="F168" s="10">
        <v>0.02</v>
      </c>
      <c r="G168" s="9">
        <v>1.6260162601626018E-2</v>
      </c>
    </row>
    <row r="169" spans="1:7">
      <c r="A169" s="10" t="str">
        <f t="shared" si="2"/>
        <v>EUR_HE09.3.3</v>
      </c>
      <c r="B169" s="7" t="s">
        <v>159</v>
      </c>
      <c r="D169" s="10" t="s">
        <v>767</v>
      </c>
      <c r="E169" s="10" t="s">
        <v>749</v>
      </c>
      <c r="F169" s="10">
        <v>0.03</v>
      </c>
      <c r="G169" s="9">
        <v>2.6788432267884323E-2</v>
      </c>
    </row>
    <row r="170" spans="1:7">
      <c r="A170" s="10" t="str">
        <f t="shared" si="2"/>
        <v>EUR_HE09.3.3</v>
      </c>
      <c r="B170" s="7" t="s">
        <v>159</v>
      </c>
      <c r="D170" s="10" t="s">
        <v>767</v>
      </c>
      <c r="E170" s="10">
        <v>32</v>
      </c>
      <c r="F170" s="10">
        <v>0.01</v>
      </c>
      <c r="G170" s="9">
        <v>1.159375483073118E-3</v>
      </c>
    </row>
    <row r="171" spans="1:7">
      <c r="A171" s="10" t="str">
        <f t="shared" si="2"/>
        <v>EUR_HE09.3.4</v>
      </c>
      <c r="B171" s="7" t="s">
        <v>160</v>
      </c>
      <c r="D171" s="10" t="s">
        <v>765</v>
      </c>
      <c r="E171" s="10">
        <v>1</v>
      </c>
      <c r="F171" s="10">
        <v>0.04</v>
      </c>
      <c r="G171" s="9">
        <v>8.3071263276567973E-3</v>
      </c>
    </row>
    <row r="172" spans="1:7">
      <c r="A172" s="10" t="str">
        <f t="shared" si="2"/>
        <v>EUR_HE09.3.4</v>
      </c>
      <c r="B172" s="7" t="s">
        <v>160</v>
      </c>
      <c r="D172" s="10" t="s">
        <v>765</v>
      </c>
      <c r="E172" s="10">
        <v>10.9</v>
      </c>
      <c r="F172" s="10">
        <v>0.86699999999999999</v>
      </c>
      <c r="G172" s="9">
        <v>1</v>
      </c>
    </row>
    <row r="173" spans="1:7">
      <c r="A173" s="10" t="str">
        <f t="shared" si="2"/>
        <v>EUR_HE09.3.4</v>
      </c>
      <c r="B173" s="7" t="s">
        <v>160</v>
      </c>
      <c r="D173" s="10" t="s">
        <v>765</v>
      </c>
      <c r="E173" s="10">
        <v>15</v>
      </c>
      <c r="F173" s="10">
        <v>1.6E-2</v>
      </c>
      <c r="G173" s="9">
        <v>5.4415274463007158E-3</v>
      </c>
    </row>
    <row r="174" spans="1:7">
      <c r="A174" s="10" t="str">
        <f t="shared" si="2"/>
        <v>EUR_HE09.3.4</v>
      </c>
      <c r="B174" s="7" t="s">
        <v>160</v>
      </c>
      <c r="D174" s="10" t="s">
        <v>765</v>
      </c>
      <c r="E174" s="10">
        <v>16</v>
      </c>
      <c r="F174" s="10">
        <v>4.0000000000000001E-3</v>
      </c>
      <c r="G174" s="9">
        <v>1.3224821973550356E-2</v>
      </c>
    </row>
    <row r="175" spans="1:7">
      <c r="A175" s="10" t="str">
        <f t="shared" si="2"/>
        <v>EUR_HE09.3.4</v>
      </c>
      <c r="B175" s="7" t="s">
        <v>160</v>
      </c>
      <c r="D175" s="10" t="s">
        <v>765</v>
      </c>
      <c r="E175" s="10">
        <v>17</v>
      </c>
      <c r="F175" s="10">
        <v>4.0000000000000001E-3</v>
      </c>
      <c r="G175" s="9">
        <v>3.6083714216983403E-3</v>
      </c>
    </row>
    <row r="176" spans="1:7">
      <c r="A176" s="10" t="str">
        <f t="shared" si="2"/>
        <v>EUR_HE09.3.4</v>
      </c>
      <c r="B176" s="7" t="s">
        <v>160</v>
      </c>
      <c r="D176" s="10" t="s">
        <v>765</v>
      </c>
      <c r="E176" s="10" t="s">
        <v>766</v>
      </c>
      <c r="F176" s="10">
        <v>1.6E-2</v>
      </c>
      <c r="G176" s="9">
        <v>0.27500000000000002</v>
      </c>
    </row>
    <row r="177" spans="1:7">
      <c r="A177" s="10" t="str">
        <f t="shared" si="2"/>
        <v>EUR_HE09.3.4</v>
      </c>
      <c r="B177" s="7" t="s">
        <v>160</v>
      </c>
      <c r="D177" s="10" t="s">
        <v>765</v>
      </c>
      <c r="E177" s="10">
        <v>21</v>
      </c>
      <c r="F177" s="10">
        <v>3.3000000000000002E-2</v>
      </c>
      <c r="G177" s="9">
        <v>9.7095575818980078E-3</v>
      </c>
    </row>
    <row r="178" spans="1:7">
      <c r="A178" s="10" t="str">
        <f t="shared" si="2"/>
        <v>EUR_HE09.3.4</v>
      </c>
      <c r="B178" s="7" t="s">
        <v>160</v>
      </c>
      <c r="D178" s="10" t="s">
        <v>765</v>
      </c>
      <c r="E178" s="10">
        <v>22</v>
      </c>
      <c r="F178" s="10">
        <v>6.0000000000000001E-3</v>
      </c>
      <c r="G178" s="9">
        <v>6.1676478833753851E-3</v>
      </c>
    </row>
    <row r="179" spans="1:7">
      <c r="A179" s="10" t="str">
        <f t="shared" si="2"/>
        <v>EUR_HE09.3.4</v>
      </c>
      <c r="B179" s="7" t="s">
        <v>160</v>
      </c>
      <c r="D179" s="10" t="s">
        <v>765</v>
      </c>
      <c r="E179" s="10" t="s">
        <v>749</v>
      </c>
      <c r="F179" s="10">
        <v>9.0000000000000011E-3</v>
      </c>
      <c r="G179" s="9">
        <v>1.0045662100456621E-2</v>
      </c>
    </row>
    <row r="180" spans="1:7">
      <c r="A180" s="10" t="str">
        <f t="shared" si="2"/>
        <v>EUR_HE09.3.4</v>
      </c>
      <c r="B180" s="7" t="s">
        <v>160</v>
      </c>
      <c r="D180" s="10" t="s">
        <v>765</v>
      </c>
      <c r="E180" s="10" t="s">
        <v>748</v>
      </c>
      <c r="F180" s="10">
        <v>4.0000000000000001E-3</v>
      </c>
      <c r="G180" s="9">
        <v>2.7711797307996833E-3</v>
      </c>
    </row>
    <row r="181" spans="1:7">
      <c r="A181" s="10" t="str">
        <f t="shared" si="2"/>
        <v>EUR_HE09.3.5</v>
      </c>
      <c r="B181" s="7" t="s">
        <v>161</v>
      </c>
      <c r="D181" s="10" t="s">
        <v>764</v>
      </c>
      <c r="E181" s="10">
        <v>75</v>
      </c>
      <c r="F181" s="10">
        <v>1</v>
      </c>
      <c r="G181" s="9">
        <v>1</v>
      </c>
    </row>
    <row r="182" spans="1:7">
      <c r="A182" s="10" t="str">
        <f t="shared" si="2"/>
        <v>EUR_HE09.4.1</v>
      </c>
      <c r="B182" s="7" t="s">
        <v>162</v>
      </c>
      <c r="D182" s="10" t="s">
        <v>763</v>
      </c>
      <c r="E182" s="10">
        <v>77</v>
      </c>
      <c r="F182" s="10">
        <v>0.02</v>
      </c>
      <c r="G182" s="9">
        <v>1.7041486241095125E-2</v>
      </c>
    </row>
    <row r="183" spans="1:7">
      <c r="A183" s="10" t="str">
        <f t="shared" si="2"/>
        <v>EUR_HE09.4.1</v>
      </c>
      <c r="B183" s="7" t="s">
        <v>162</v>
      </c>
      <c r="D183" s="10" t="s">
        <v>763</v>
      </c>
      <c r="E183" s="10">
        <v>93</v>
      </c>
      <c r="F183" s="10">
        <v>0.98</v>
      </c>
      <c r="G183" s="9">
        <v>0.78939901986071703</v>
      </c>
    </row>
    <row r="184" spans="1:7">
      <c r="A184" s="10" t="str">
        <f t="shared" si="2"/>
        <v>EUR_HE09.4.2</v>
      </c>
      <c r="B184" s="7" t="s">
        <v>163</v>
      </c>
      <c r="D184" s="10" t="s">
        <v>762</v>
      </c>
      <c r="E184" s="10">
        <v>59</v>
      </c>
      <c r="F184" s="10">
        <v>7.2999999999999995E-2</v>
      </c>
      <c r="G184" s="9">
        <v>0.27520113582584005</v>
      </c>
    </row>
    <row r="185" spans="1:7">
      <c r="A185" s="10" t="str">
        <f t="shared" si="2"/>
        <v>EUR_HE09.4.2</v>
      </c>
      <c r="B185" s="7" t="s">
        <v>163</v>
      </c>
      <c r="D185" s="10" t="s">
        <v>762</v>
      </c>
      <c r="E185" s="10">
        <v>60</v>
      </c>
      <c r="F185" s="10">
        <v>0.38900000000000001</v>
      </c>
      <c r="G185" s="9">
        <v>1</v>
      </c>
    </row>
    <row r="186" spans="1:7">
      <c r="A186" s="10" t="str">
        <f t="shared" si="2"/>
        <v>EUR_HE09.4.2</v>
      </c>
      <c r="B186" s="7" t="s">
        <v>163</v>
      </c>
      <c r="D186" s="10" t="s">
        <v>762</v>
      </c>
      <c r="E186" s="10">
        <v>74</v>
      </c>
      <c r="F186" s="10">
        <v>3.4000000000000002E-2</v>
      </c>
      <c r="G186" s="9">
        <v>1</v>
      </c>
    </row>
    <row r="187" spans="1:7">
      <c r="A187" s="10" t="str">
        <f t="shared" si="2"/>
        <v>EUR_HE09.4.2</v>
      </c>
      <c r="B187" s="7" t="s">
        <v>163</v>
      </c>
      <c r="D187" s="10" t="s">
        <v>762</v>
      </c>
      <c r="E187" s="10">
        <v>77</v>
      </c>
      <c r="F187" s="10">
        <v>2.5000000000000001E-2</v>
      </c>
      <c r="G187" s="9">
        <v>5.6292778320994552E-2</v>
      </c>
    </row>
    <row r="188" spans="1:7">
      <c r="A188" s="10" t="str">
        <f t="shared" si="2"/>
        <v>EUR_HE09.4.2</v>
      </c>
      <c r="B188" s="7" t="s">
        <v>163</v>
      </c>
      <c r="D188" s="10" t="s">
        <v>762</v>
      </c>
      <c r="E188" s="10">
        <v>90</v>
      </c>
      <c r="F188" s="10">
        <v>0.19699999999999998</v>
      </c>
      <c r="G188" s="9">
        <v>1</v>
      </c>
    </row>
    <row r="189" spans="1:7">
      <c r="A189" s="10" t="str">
        <f t="shared" si="2"/>
        <v>EUR_HE09.4.2</v>
      </c>
      <c r="B189" s="7" t="s">
        <v>163</v>
      </c>
      <c r="D189" s="10" t="s">
        <v>762</v>
      </c>
      <c r="E189" s="10">
        <v>91</v>
      </c>
      <c r="F189" s="10">
        <v>0.17899999999999999</v>
      </c>
      <c r="G189" s="9">
        <v>1</v>
      </c>
    </row>
    <row r="190" spans="1:7">
      <c r="A190" s="10" t="str">
        <f t="shared" si="2"/>
        <v>EUR_HE09.4.2</v>
      </c>
      <c r="B190" s="7" t="s">
        <v>163</v>
      </c>
      <c r="D190" s="10" t="s">
        <v>762</v>
      </c>
      <c r="E190" s="10">
        <v>93</v>
      </c>
      <c r="F190" s="10">
        <v>0.10199999999999999</v>
      </c>
      <c r="G190" s="9">
        <v>0.21060098013928294</v>
      </c>
    </row>
    <row r="191" spans="1:7">
      <c r="A191" s="10" t="str">
        <f t="shared" si="2"/>
        <v>EUR_HE09.4.3</v>
      </c>
      <c r="B191" s="7" t="s">
        <v>164</v>
      </c>
      <c r="D191" s="10" t="s">
        <v>761</v>
      </c>
      <c r="E191" s="10">
        <v>92</v>
      </c>
      <c r="F191" s="10">
        <v>1</v>
      </c>
      <c r="G191" s="9">
        <v>1</v>
      </c>
    </row>
    <row r="192" spans="1:7">
      <c r="A192" s="10" t="str">
        <f t="shared" si="2"/>
        <v>EUR_HE09.5.1</v>
      </c>
      <c r="B192" s="7" t="s">
        <v>165</v>
      </c>
      <c r="D192" s="10" t="s">
        <v>760</v>
      </c>
      <c r="E192" s="10">
        <v>58</v>
      </c>
      <c r="F192" s="10">
        <v>1</v>
      </c>
      <c r="G192" s="9">
        <v>0.21114582576473154</v>
      </c>
    </row>
    <row r="193" spans="1:7">
      <c r="A193" s="10" t="str">
        <f t="shared" si="2"/>
        <v>EUR_HE09.5.2</v>
      </c>
      <c r="B193" s="7" t="s">
        <v>166</v>
      </c>
      <c r="D193" s="10" t="s">
        <v>759</v>
      </c>
      <c r="E193" s="10">
        <v>58</v>
      </c>
      <c r="F193" s="10">
        <v>1</v>
      </c>
      <c r="G193" s="9">
        <v>0.2840223788418223</v>
      </c>
    </row>
    <row r="194" spans="1:7">
      <c r="A194" s="10" t="str">
        <f t="shared" si="2"/>
        <v>EUR_HE09.5.3</v>
      </c>
      <c r="B194" s="7" t="s">
        <v>167</v>
      </c>
      <c r="D194" s="10" t="s">
        <v>758</v>
      </c>
      <c r="E194" s="10">
        <v>58</v>
      </c>
      <c r="F194" s="10">
        <v>1</v>
      </c>
      <c r="G194" s="9">
        <v>0.10520961999564049</v>
      </c>
    </row>
    <row r="195" spans="1:7">
      <c r="A195" s="10" t="str">
        <f t="shared" si="2"/>
        <v>EUR_HE09.5.4</v>
      </c>
      <c r="B195" s="7" t="s">
        <v>168</v>
      </c>
      <c r="D195" s="10" t="s">
        <v>757</v>
      </c>
      <c r="E195" s="10">
        <v>16</v>
      </c>
      <c r="F195" s="10">
        <v>0.111</v>
      </c>
      <c r="G195" s="9">
        <v>0.32146490335707018</v>
      </c>
    </row>
    <row r="196" spans="1:7">
      <c r="A196" s="10" t="str">
        <f t="shared" si="2"/>
        <v>EUR_HE09.5.4</v>
      </c>
      <c r="B196" s="7" t="s">
        <v>168</v>
      </c>
      <c r="D196" s="10" t="s">
        <v>757</v>
      </c>
      <c r="E196" s="10">
        <v>17</v>
      </c>
      <c r="F196" s="10">
        <v>0.222</v>
      </c>
      <c r="G196" s="9">
        <v>0.15179215780611016</v>
      </c>
    </row>
    <row r="197" spans="1:7">
      <c r="A197" s="10" t="str">
        <f t="shared" si="2"/>
        <v>EUR_HE09.5.4</v>
      </c>
      <c r="B197" s="7" t="s">
        <v>168</v>
      </c>
      <c r="D197" s="10" t="s">
        <v>757</v>
      </c>
      <c r="E197" s="10">
        <v>20.5</v>
      </c>
      <c r="F197" s="10">
        <v>0.222</v>
      </c>
      <c r="G197" s="9">
        <v>0.46701260192735361</v>
      </c>
    </row>
    <row r="198" spans="1:7">
      <c r="A198" s="10" t="str">
        <f t="shared" ref="A198:A255" si="3">+"EUR_HE"&amp;D198</f>
        <v>EUR_HE09.5.4</v>
      </c>
      <c r="B198" s="7" t="s">
        <v>168</v>
      </c>
      <c r="D198" s="10" t="s">
        <v>757</v>
      </c>
      <c r="E198" s="10">
        <v>22</v>
      </c>
      <c r="F198" s="10">
        <v>0.111</v>
      </c>
      <c r="G198" s="9">
        <v>8.8029156153630508E-2</v>
      </c>
    </row>
    <row r="199" spans="1:7">
      <c r="A199" s="10" t="str">
        <f t="shared" si="3"/>
        <v>EUR_HE09.5.4</v>
      </c>
      <c r="B199" s="7" t="s">
        <v>168</v>
      </c>
      <c r="D199" s="10" t="s">
        <v>757</v>
      </c>
      <c r="E199" s="10" t="s">
        <v>748</v>
      </c>
      <c r="F199" s="10">
        <v>0.111</v>
      </c>
      <c r="G199" s="9">
        <v>6.2153602533650036E-2</v>
      </c>
    </row>
    <row r="200" spans="1:7">
      <c r="A200" s="10" t="str">
        <f t="shared" si="3"/>
        <v>EUR_HE09.5.4</v>
      </c>
      <c r="B200" s="7" t="s">
        <v>168</v>
      </c>
      <c r="D200" s="10" t="s">
        <v>757</v>
      </c>
      <c r="E200" s="10">
        <v>32</v>
      </c>
      <c r="F200" s="10">
        <v>0.11199999999999999</v>
      </c>
      <c r="G200" s="9">
        <v>1.2289380120575051E-2</v>
      </c>
    </row>
    <row r="201" spans="1:7">
      <c r="A201" s="10" t="str">
        <f t="shared" si="3"/>
        <v>EUR_HE09.5.4</v>
      </c>
      <c r="B201" s="7" t="s">
        <v>168</v>
      </c>
      <c r="D201" s="10" t="s">
        <v>757</v>
      </c>
      <c r="E201" s="10">
        <v>58</v>
      </c>
      <c r="F201" s="10">
        <v>0.111</v>
      </c>
      <c r="G201" s="9">
        <v>2.2814793286347453E-2</v>
      </c>
    </row>
    <row r="202" spans="1:7">
      <c r="A202" s="10" t="str">
        <f t="shared" si="3"/>
        <v>EUR_HE9.6</v>
      </c>
      <c r="B202" s="7" t="s">
        <v>865</v>
      </c>
      <c r="D202" s="10">
        <v>9.6</v>
      </c>
      <c r="E202" s="10">
        <v>79</v>
      </c>
      <c r="F202" s="10">
        <v>1</v>
      </c>
      <c r="G202" s="9">
        <v>0</v>
      </c>
    </row>
    <row r="203" spans="1:7">
      <c r="A203" s="10" t="str">
        <f t="shared" si="3"/>
        <v>EUR_HE10.1</v>
      </c>
      <c r="B203" s="7" t="s">
        <v>63</v>
      </c>
      <c r="D203" s="10">
        <v>10.1</v>
      </c>
      <c r="E203" s="10">
        <v>85</v>
      </c>
      <c r="F203" s="10">
        <v>1</v>
      </c>
      <c r="G203" s="9">
        <v>6.9321354862207113E-2</v>
      </c>
    </row>
    <row r="204" spans="1:7">
      <c r="A204" s="10" t="str">
        <f t="shared" si="3"/>
        <v>EUR_HE10.2</v>
      </c>
      <c r="B204" s="7" t="s">
        <v>64</v>
      </c>
      <c r="D204" s="10">
        <v>10.199999999999999</v>
      </c>
      <c r="E204" s="10">
        <v>85</v>
      </c>
      <c r="F204" s="10">
        <v>1</v>
      </c>
      <c r="G204" s="9">
        <v>0.1389462182833556</v>
      </c>
    </row>
    <row r="205" spans="1:7">
      <c r="A205" s="10" t="str">
        <f t="shared" si="3"/>
        <v>EUR_HE10.3</v>
      </c>
      <c r="B205" s="7" t="s">
        <v>65</v>
      </c>
      <c r="D205" s="10">
        <v>10.3</v>
      </c>
      <c r="E205" s="10">
        <v>85</v>
      </c>
      <c r="F205" s="10">
        <v>1</v>
      </c>
      <c r="G205" s="9">
        <v>0.13287604710452836</v>
      </c>
    </row>
    <row r="206" spans="1:7">
      <c r="A206" s="10" t="str">
        <f t="shared" si="3"/>
        <v>EUR_HE10.4</v>
      </c>
      <c r="B206" s="7" t="s">
        <v>66</v>
      </c>
      <c r="D206" s="10">
        <v>10.4</v>
      </c>
      <c r="E206" s="10">
        <v>85</v>
      </c>
      <c r="F206" s="10">
        <v>1</v>
      </c>
      <c r="G206" s="9">
        <v>0.55511715430375141</v>
      </c>
    </row>
    <row r="207" spans="1:7">
      <c r="A207" s="10" t="str">
        <f t="shared" si="3"/>
        <v>EUR_HE10.5</v>
      </c>
      <c r="B207" s="7" t="s">
        <v>67</v>
      </c>
      <c r="D207" s="10">
        <v>10.5</v>
      </c>
      <c r="E207" s="10">
        <v>85</v>
      </c>
      <c r="F207" s="10">
        <v>1</v>
      </c>
      <c r="G207" s="9">
        <v>9.4876775525069804E-2</v>
      </c>
    </row>
    <row r="208" spans="1:7">
      <c r="A208" s="10" t="str">
        <f t="shared" si="3"/>
        <v>EUR_HE11.1.1</v>
      </c>
      <c r="B208" s="7" t="s">
        <v>174</v>
      </c>
      <c r="D208" s="10" t="s">
        <v>756</v>
      </c>
      <c r="E208" s="10">
        <v>56</v>
      </c>
      <c r="F208" s="10">
        <v>1</v>
      </c>
      <c r="G208" s="9">
        <v>0.91163492666966206</v>
      </c>
    </row>
    <row r="209" spans="1:7">
      <c r="A209" s="10" t="str">
        <f t="shared" si="3"/>
        <v>EUR_HE11.1.2</v>
      </c>
      <c r="B209" s="7" t="s">
        <v>176</v>
      </c>
      <c r="D209" s="10" t="s">
        <v>755</v>
      </c>
      <c r="E209" s="10">
        <v>56</v>
      </c>
      <c r="F209" s="10">
        <v>1</v>
      </c>
      <c r="G209" s="9">
        <v>8.8365073330337912E-2</v>
      </c>
    </row>
    <row r="210" spans="1:7">
      <c r="A210" s="10" t="str">
        <f t="shared" si="3"/>
        <v>EUR_HE11.2</v>
      </c>
      <c r="B210" s="7" t="s">
        <v>70</v>
      </c>
      <c r="D210" s="10">
        <v>11.2</v>
      </c>
      <c r="E210" s="10">
        <v>55</v>
      </c>
      <c r="F210" s="10">
        <v>0.97</v>
      </c>
      <c r="G210" s="9">
        <v>1</v>
      </c>
    </row>
    <row r="211" spans="1:7">
      <c r="A211" s="10" t="str">
        <f t="shared" si="3"/>
        <v>EUR_HE11.2</v>
      </c>
      <c r="B211" s="7" t="s">
        <v>70</v>
      </c>
      <c r="D211" s="10">
        <v>11.2</v>
      </c>
      <c r="E211" s="10" t="s">
        <v>754</v>
      </c>
      <c r="F211" s="10">
        <v>0.03</v>
      </c>
      <c r="G211" s="9">
        <v>8.4211922286320535E-3</v>
      </c>
    </row>
    <row r="212" spans="1:7">
      <c r="A212" s="10" t="str">
        <f t="shared" si="3"/>
        <v>EUR_HE12.1.1</v>
      </c>
      <c r="B212" s="7" t="s">
        <v>233</v>
      </c>
      <c r="D212" s="10" t="s">
        <v>753</v>
      </c>
      <c r="E212" s="10">
        <v>96</v>
      </c>
      <c r="F212" s="10">
        <v>1</v>
      </c>
      <c r="G212" s="9">
        <v>0.34505431675242998</v>
      </c>
    </row>
    <row r="213" spans="1:7">
      <c r="A213" s="10" t="str">
        <f t="shared" si="3"/>
        <v>EUR_HE12.1.2</v>
      </c>
      <c r="B213" s="7" t="s">
        <v>235</v>
      </c>
      <c r="D213" s="10" t="s">
        <v>752</v>
      </c>
      <c r="E213" s="10">
        <v>27</v>
      </c>
      <c r="F213" s="10">
        <v>1</v>
      </c>
      <c r="G213" s="9">
        <v>0.14797736323621882</v>
      </c>
    </row>
    <row r="214" spans="1:7">
      <c r="A214" s="10" t="str">
        <f t="shared" si="3"/>
        <v>EUR_HE12.1.3</v>
      </c>
      <c r="B214" s="7" t="s">
        <v>237</v>
      </c>
      <c r="D214" s="10" t="s">
        <v>751</v>
      </c>
      <c r="E214" s="10">
        <v>17</v>
      </c>
      <c r="F214" s="10">
        <v>0.18</v>
      </c>
      <c r="G214" s="9">
        <v>0.80875631464998798</v>
      </c>
    </row>
    <row r="215" spans="1:7">
      <c r="A215" s="10" t="str">
        <f t="shared" si="3"/>
        <v>EUR_HE12.1.3</v>
      </c>
      <c r="B215" s="7" t="s">
        <v>237</v>
      </c>
      <c r="D215" s="10" t="s">
        <v>751</v>
      </c>
      <c r="E215" s="10">
        <v>20.399999999999999</v>
      </c>
      <c r="F215" s="10">
        <v>0.74</v>
      </c>
      <c r="G215" s="9">
        <v>0.78649063904854033</v>
      </c>
    </row>
    <row r="216" spans="1:7">
      <c r="A216" s="10" t="str">
        <f t="shared" si="3"/>
        <v>EUR_HE12.1.3</v>
      </c>
      <c r="B216" s="7" t="s">
        <v>237</v>
      </c>
      <c r="D216" s="10" t="s">
        <v>751</v>
      </c>
      <c r="E216" s="10">
        <v>20.5</v>
      </c>
      <c r="F216" s="10">
        <v>0.01</v>
      </c>
      <c r="G216" s="9">
        <v>0.13862120088954782</v>
      </c>
    </row>
    <row r="217" spans="1:7">
      <c r="A217" s="10" t="str">
        <f t="shared" si="3"/>
        <v>EUR_HE12.1.3</v>
      </c>
      <c r="B217" s="7" t="s">
        <v>237</v>
      </c>
      <c r="D217" s="10" t="s">
        <v>751</v>
      </c>
      <c r="E217" s="10" t="s">
        <v>748</v>
      </c>
      <c r="F217" s="10">
        <v>0.02</v>
      </c>
      <c r="G217" s="9">
        <v>7.3832145684877282E-2</v>
      </c>
    </row>
    <row r="218" spans="1:7">
      <c r="A218" s="10" t="str">
        <f t="shared" si="3"/>
        <v>EUR_HE12.1.3</v>
      </c>
      <c r="B218" s="7" t="s">
        <v>237</v>
      </c>
      <c r="D218" s="10" t="s">
        <v>751</v>
      </c>
      <c r="E218" s="10">
        <v>32</v>
      </c>
      <c r="F218" s="10">
        <v>0.05</v>
      </c>
      <c r="G218" s="9">
        <v>3.6056577523573968E-2</v>
      </c>
    </row>
    <row r="219" spans="1:7">
      <c r="A219" s="10" t="str">
        <f t="shared" si="3"/>
        <v>EUR_HE12.2</v>
      </c>
      <c r="B219" s="7" t="s">
        <v>81</v>
      </c>
      <c r="D219" s="10">
        <v>12.2</v>
      </c>
      <c r="E219" s="10">
        <v>96</v>
      </c>
      <c r="F219" s="10">
        <v>1</v>
      </c>
      <c r="G219" s="9">
        <v>0.33676386506575184</v>
      </c>
    </row>
    <row r="220" spans="1:7">
      <c r="A220" s="10" t="str">
        <f t="shared" si="3"/>
        <v>EUR_HE12.3.1</v>
      </c>
      <c r="B220" s="7" t="s">
        <v>244</v>
      </c>
      <c r="D220" s="10" t="s">
        <v>750</v>
      </c>
      <c r="E220" s="10">
        <v>15</v>
      </c>
      <c r="F220" s="10">
        <v>4.8000000000000001E-2</v>
      </c>
      <c r="G220" s="9">
        <v>3.1885441527446302E-2</v>
      </c>
    </row>
    <row r="221" spans="1:7">
      <c r="A221" s="10" t="str">
        <f t="shared" si="3"/>
        <v>EUR_HE12.3.1</v>
      </c>
      <c r="B221" s="7" t="s">
        <v>244</v>
      </c>
      <c r="D221" s="10" t="s">
        <v>750</v>
      </c>
      <c r="E221" s="10">
        <v>26</v>
      </c>
      <c r="F221" s="10">
        <v>4.8000000000000001E-2</v>
      </c>
      <c r="G221" s="9">
        <v>1.9384330517301238E-2</v>
      </c>
    </row>
    <row r="222" spans="1:7">
      <c r="A222" s="10" t="str">
        <f t="shared" si="3"/>
        <v>EUR_HE12.3.1</v>
      </c>
      <c r="B222" s="7" t="s">
        <v>244</v>
      </c>
      <c r="D222" s="10" t="s">
        <v>750</v>
      </c>
      <c r="E222" s="10">
        <v>32</v>
      </c>
      <c r="F222" s="10">
        <v>0.85599999999999998</v>
      </c>
      <c r="G222" s="9">
        <v>0.23245478435616015</v>
      </c>
    </row>
    <row r="223" spans="1:7">
      <c r="A223" s="10" t="str">
        <f t="shared" si="3"/>
        <v>EUR_HE12.3.1</v>
      </c>
      <c r="B223" s="7" t="s">
        <v>244</v>
      </c>
      <c r="D223" s="10" t="s">
        <v>750</v>
      </c>
      <c r="E223" s="10">
        <v>95</v>
      </c>
      <c r="F223" s="10">
        <v>4.9000000000000002E-2</v>
      </c>
      <c r="G223" s="9">
        <v>0.31767955801104975</v>
      </c>
    </row>
    <row r="224" spans="1:7">
      <c r="A224" s="10" t="str">
        <f t="shared" si="3"/>
        <v>EUR_HE12.3.2</v>
      </c>
      <c r="B224" s="7" t="s">
        <v>245</v>
      </c>
      <c r="D224" s="10" t="s">
        <v>747</v>
      </c>
      <c r="E224" s="10">
        <v>8</v>
      </c>
      <c r="F224" s="10">
        <v>0.01</v>
      </c>
      <c r="G224" s="9">
        <v>0.58333333333333337</v>
      </c>
    </row>
    <row r="225" spans="1:7">
      <c r="A225" s="10" t="str">
        <f t="shared" si="3"/>
        <v>EUR_HE12.3.2</v>
      </c>
      <c r="B225" s="7" t="s">
        <v>245</v>
      </c>
      <c r="D225" s="10" t="s">
        <v>747</v>
      </c>
      <c r="E225" s="10">
        <v>15</v>
      </c>
      <c r="F225" s="10">
        <v>0.2</v>
      </c>
      <c r="G225" s="9">
        <v>8.1050119331742249E-2</v>
      </c>
    </row>
    <row r="226" spans="1:7">
      <c r="A226" s="10" t="str">
        <f t="shared" si="3"/>
        <v>EUR_HE12.3.2</v>
      </c>
      <c r="B226" s="7" t="s">
        <v>245</v>
      </c>
      <c r="D226" s="10" t="s">
        <v>747</v>
      </c>
      <c r="E226" s="10">
        <v>16</v>
      </c>
      <c r="F226" s="10">
        <v>0.13</v>
      </c>
      <c r="G226" s="9">
        <v>0.56154628687690744</v>
      </c>
    </row>
    <row r="227" spans="1:7">
      <c r="A227" s="10" t="str">
        <f t="shared" si="3"/>
        <v>EUR_HE12.3.2</v>
      </c>
      <c r="B227" s="7" t="s">
        <v>245</v>
      </c>
      <c r="D227" s="10" t="s">
        <v>747</v>
      </c>
      <c r="E227" s="10" t="s">
        <v>749</v>
      </c>
      <c r="F227" s="10">
        <v>0.02</v>
      </c>
      <c r="G227" s="9">
        <v>2.6179604261796042E-2</v>
      </c>
    </row>
    <row r="228" spans="1:7">
      <c r="A228" s="10" t="str">
        <f t="shared" si="3"/>
        <v>EUR_HE12.3.2</v>
      </c>
      <c r="B228" s="7" t="s">
        <v>245</v>
      </c>
      <c r="D228" s="10" t="s">
        <v>747</v>
      </c>
      <c r="E228" s="10" t="s">
        <v>748</v>
      </c>
      <c r="F228" s="10">
        <v>0.14000000000000001</v>
      </c>
      <c r="G228" s="9">
        <v>0.11797307996832937</v>
      </c>
    </row>
    <row r="229" spans="1:7">
      <c r="A229" s="10" t="str">
        <f t="shared" si="3"/>
        <v>EUR_HE12.3.2</v>
      </c>
      <c r="B229" s="7" t="s">
        <v>245</v>
      </c>
      <c r="D229" s="10" t="s">
        <v>747</v>
      </c>
      <c r="E229" s="10">
        <v>26</v>
      </c>
      <c r="F229" s="10">
        <v>0.05</v>
      </c>
      <c r="G229" s="9">
        <v>1.2267098715426455E-2</v>
      </c>
    </row>
    <row r="230" spans="1:7">
      <c r="A230" s="10" t="str">
        <f t="shared" si="3"/>
        <v>EUR_HE12.3.2</v>
      </c>
      <c r="B230" s="7" t="s">
        <v>245</v>
      </c>
      <c r="D230" s="10" t="s">
        <v>747</v>
      </c>
      <c r="E230" s="10">
        <v>31</v>
      </c>
      <c r="F230" s="10">
        <v>0.08</v>
      </c>
      <c r="G230" s="9">
        <v>3.0370901272173446E-2</v>
      </c>
    </row>
    <row r="231" spans="1:7">
      <c r="A231" s="10" t="str">
        <f t="shared" si="3"/>
        <v>EUR_HE12.3.2</v>
      </c>
      <c r="B231" s="7" t="s">
        <v>245</v>
      </c>
      <c r="D231" s="10" t="s">
        <v>747</v>
      </c>
      <c r="E231" s="10">
        <v>32</v>
      </c>
      <c r="F231" s="10">
        <v>0.37</v>
      </c>
      <c r="G231" s="9">
        <v>6.0828567011902923E-2</v>
      </c>
    </row>
    <row r="232" spans="1:7">
      <c r="A232" s="10" t="str">
        <f t="shared" si="3"/>
        <v>EUR_HE12.4</v>
      </c>
      <c r="B232" s="7" t="s">
        <v>84</v>
      </c>
      <c r="D232" s="10">
        <v>12.4</v>
      </c>
      <c r="E232" s="10">
        <v>86</v>
      </c>
      <c r="F232" s="10">
        <v>0.20199999999999999</v>
      </c>
      <c r="G232" s="9">
        <v>0.26377517149811908</v>
      </c>
    </row>
    <row r="233" spans="1:7">
      <c r="A233" s="10" t="str">
        <f t="shared" si="3"/>
        <v>EUR_HE12.4</v>
      </c>
      <c r="B233" s="7" t="s">
        <v>84</v>
      </c>
      <c r="D233" s="10">
        <v>12.4</v>
      </c>
      <c r="E233" s="10">
        <v>87</v>
      </c>
      <c r="F233" s="10">
        <v>0.32500000000000001</v>
      </c>
      <c r="G233" s="9">
        <v>1</v>
      </c>
    </row>
    <row r="234" spans="1:7">
      <c r="A234" s="10" t="str">
        <f t="shared" si="3"/>
        <v>EUR_HE12.4</v>
      </c>
      <c r="B234" s="7" t="s">
        <v>84</v>
      </c>
      <c r="D234" s="10">
        <v>12.4</v>
      </c>
      <c r="E234" s="10">
        <v>88</v>
      </c>
      <c r="F234" s="10">
        <v>0.47299999999999998</v>
      </c>
      <c r="G234" s="9">
        <v>1</v>
      </c>
    </row>
    <row r="235" spans="1:7">
      <c r="A235" s="10" t="str">
        <f t="shared" si="3"/>
        <v>EUR_HE12.5.1</v>
      </c>
      <c r="B235" s="7" t="s">
        <v>866</v>
      </c>
      <c r="D235" s="10" t="s">
        <v>746</v>
      </c>
      <c r="E235" s="10" t="s">
        <v>740</v>
      </c>
      <c r="F235" s="10">
        <v>1</v>
      </c>
      <c r="G235" s="9">
        <v>0.37944544075044834</v>
      </c>
    </row>
    <row r="236" spans="1:7">
      <c r="A236" s="10" t="str">
        <f t="shared" si="3"/>
        <v>EUR_HE12.5.2</v>
      </c>
      <c r="B236" s="7" t="s">
        <v>247</v>
      </c>
      <c r="D236" s="10" t="s">
        <v>745</v>
      </c>
      <c r="E236" s="10" t="s">
        <v>740</v>
      </c>
      <c r="F236" s="10">
        <v>1</v>
      </c>
      <c r="G236" s="9">
        <v>0.10680093806042212</v>
      </c>
    </row>
    <row r="237" spans="1:7">
      <c r="A237" s="10" t="str">
        <f t="shared" si="3"/>
        <v>EUR_HE12.5.3</v>
      </c>
      <c r="B237" s="7" t="s">
        <v>248</v>
      </c>
      <c r="D237" s="10" t="s">
        <v>744</v>
      </c>
      <c r="E237" s="10" t="s">
        <v>740</v>
      </c>
      <c r="F237" s="10">
        <v>1</v>
      </c>
      <c r="G237" s="9">
        <v>4.5937370671816802E-2</v>
      </c>
    </row>
    <row r="238" spans="1:7">
      <c r="A238" s="10" t="str">
        <f t="shared" si="3"/>
        <v>EUR_HE12.5.4</v>
      </c>
      <c r="B238" s="7" t="s">
        <v>249</v>
      </c>
      <c r="D238" s="10" t="s">
        <v>743</v>
      </c>
      <c r="E238" s="10" t="s">
        <v>740</v>
      </c>
      <c r="F238" s="10">
        <v>1</v>
      </c>
      <c r="G238" s="9">
        <v>7.8245275210373846E-2</v>
      </c>
    </row>
    <row r="239" spans="1:7">
      <c r="A239" s="10" t="str">
        <f t="shared" si="3"/>
        <v>EUR_HE12.5.5</v>
      </c>
      <c r="B239" s="7" t="s">
        <v>250</v>
      </c>
      <c r="D239" s="10" t="s">
        <v>742</v>
      </c>
      <c r="E239" s="10" t="s">
        <v>740</v>
      </c>
      <c r="F239" s="10">
        <v>1</v>
      </c>
      <c r="G239" s="9">
        <v>0</v>
      </c>
    </row>
    <row r="240" spans="1:7">
      <c r="A240" s="10" t="str">
        <f t="shared" si="3"/>
        <v>EUR_HE12.6.1</v>
      </c>
      <c r="B240" s="7" t="s">
        <v>867</v>
      </c>
      <c r="D240" s="10" t="s">
        <v>741</v>
      </c>
      <c r="E240" s="10">
        <v>64</v>
      </c>
      <c r="F240" s="10">
        <v>1</v>
      </c>
      <c r="G240" s="9">
        <v>0.63011894647408662</v>
      </c>
    </row>
    <row r="241" spans="1:7">
      <c r="A241" s="10" t="str">
        <f t="shared" si="3"/>
        <v>EUR_HE12.6.2</v>
      </c>
      <c r="B241" s="7" t="s">
        <v>251</v>
      </c>
      <c r="D241" s="10" t="s">
        <v>739</v>
      </c>
      <c r="E241" s="10">
        <v>64</v>
      </c>
      <c r="F241" s="10">
        <v>0.33899999999999997</v>
      </c>
      <c r="G241" s="9">
        <v>0.36988105352591333</v>
      </c>
    </row>
    <row r="242" spans="1:7">
      <c r="A242" s="10" t="str">
        <f t="shared" si="3"/>
        <v>EUR_HE12.6.2</v>
      </c>
      <c r="B242" s="7" t="s">
        <v>251</v>
      </c>
      <c r="D242" s="10" t="s">
        <v>739</v>
      </c>
      <c r="E242" s="10" t="s">
        <v>740</v>
      </c>
      <c r="F242" s="10">
        <v>0.55000000000000004</v>
      </c>
      <c r="G242" s="9">
        <v>0.3895709753069389</v>
      </c>
    </row>
    <row r="243" spans="1:7">
      <c r="A243" s="10" t="str">
        <f t="shared" si="3"/>
        <v>EUR_HE12.6.2</v>
      </c>
      <c r="B243" s="7" t="s">
        <v>251</v>
      </c>
      <c r="D243" s="10" t="s">
        <v>739</v>
      </c>
      <c r="E243" s="10">
        <v>66</v>
      </c>
      <c r="F243" s="10">
        <v>0.11</v>
      </c>
      <c r="G243" s="9">
        <v>1</v>
      </c>
    </row>
    <row r="244" spans="1:7">
      <c r="A244" s="10" t="str">
        <f t="shared" si="3"/>
        <v>EUR_HE12.7</v>
      </c>
      <c r="B244" s="7" t="s">
        <v>87</v>
      </c>
      <c r="D244" s="10">
        <v>12.7</v>
      </c>
      <c r="E244" s="10">
        <v>68.3</v>
      </c>
      <c r="F244" s="10">
        <v>6.9999999999999993E-3</v>
      </c>
      <c r="G244" s="9">
        <v>1</v>
      </c>
    </row>
    <row r="245" spans="1:7">
      <c r="A245" s="10" t="str">
        <f t="shared" si="3"/>
        <v>EUR_HE12.7</v>
      </c>
      <c r="B245" s="7" t="s">
        <v>87</v>
      </c>
      <c r="D245" s="10">
        <v>12.7</v>
      </c>
      <c r="E245" s="10">
        <v>69.099999999999994</v>
      </c>
      <c r="F245" s="10">
        <v>7.0000000000000007E-2</v>
      </c>
      <c r="G245" s="9">
        <v>1</v>
      </c>
    </row>
    <row r="246" spans="1:7">
      <c r="A246" s="10" t="str">
        <f t="shared" si="3"/>
        <v>EUR_HE12.7</v>
      </c>
      <c r="B246" s="7" t="s">
        <v>87</v>
      </c>
      <c r="D246" s="10">
        <v>12.7</v>
      </c>
      <c r="E246" s="10">
        <v>69.2</v>
      </c>
      <c r="F246" s="10">
        <v>6.0000000000000001E-3</v>
      </c>
      <c r="G246" s="9">
        <v>1</v>
      </c>
    </row>
    <row r="247" spans="1:7">
      <c r="A247" s="10" t="str">
        <f t="shared" si="3"/>
        <v>EUR_HE12.7</v>
      </c>
      <c r="B247" s="7" t="s">
        <v>87</v>
      </c>
      <c r="D247" s="10">
        <v>12.7</v>
      </c>
      <c r="E247" s="10">
        <v>71</v>
      </c>
      <c r="F247" s="10">
        <v>6.9999999999999993E-3</v>
      </c>
      <c r="G247" s="9">
        <v>0.10779816513761468</v>
      </c>
    </row>
    <row r="248" spans="1:7">
      <c r="A248" s="10" t="str">
        <f t="shared" si="3"/>
        <v>EUR_HE12.7</v>
      </c>
      <c r="B248" s="7" t="s">
        <v>87</v>
      </c>
      <c r="D248" s="10">
        <v>12.7</v>
      </c>
      <c r="E248" s="10">
        <v>73</v>
      </c>
      <c r="F248" s="10">
        <v>1.9E-2</v>
      </c>
      <c r="G248" s="9">
        <v>1</v>
      </c>
    </row>
    <row r="249" spans="1:7">
      <c r="A249" s="10" t="str">
        <f t="shared" si="3"/>
        <v>EUR_HE12.7</v>
      </c>
      <c r="B249" s="7" t="s">
        <v>87</v>
      </c>
      <c r="D249" s="10">
        <v>12.7</v>
      </c>
      <c r="E249" s="10">
        <v>78</v>
      </c>
      <c r="F249" s="10">
        <v>6.0000000000000001E-3</v>
      </c>
      <c r="G249" s="9">
        <v>1</v>
      </c>
    </row>
    <row r="250" spans="1:7">
      <c r="A250" s="10" t="str">
        <f t="shared" si="3"/>
        <v>EUR_HE12.7</v>
      </c>
      <c r="B250" s="7" t="s">
        <v>87</v>
      </c>
      <c r="D250" s="10">
        <v>12.7</v>
      </c>
      <c r="E250" s="10">
        <v>80</v>
      </c>
      <c r="F250" s="10">
        <v>6.9999999999999993E-3</v>
      </c>
      <c r="G250" s="9">
        <v>1</v>
      </c>
    </row>
    <row r="251" spans="1:7">
      <c r="A251" s="10" t="str">
        <f t="shared" si="3"/>
        <v>EUR_HE12.7</v>
      </c>
      <c r="B251" s="7" t="s">
        <v>87</v>
      </c>
      <c r="D251" s="10">
        <v>12.7</v>
      </c>
      <c r="E251" s="10">
        <v>82</v>
      </c>
      <c r="F251" s="10">
        <v>2.6000000000000002E-2</v>
      </c>
      <c r="G251" s="9">
        <v>0.82666666666666666</v>
      </c>
    </row>
    <row r="252" spans="1:7">
      <c r="A252" s="10" t="str">
        <f t="shared" si="3"/>
        <v>EUR_HE12.7</v>
      </c>
      <c r="B252" s="7" t="s">
        <v>87</v>
      </c>
      <c r="D252" s="10">
        <v>12.7</v>
      </c>
      <c r="E252" s="10">
        <v>84</v>
      </c>
      <c r="F252" s="10">
        <v>6.4000000000000001E-2</v>
      </c>
      <c r="G252" s="9">
        <v>0.17148217636022514</v>
      </c>
    </row>
    <row r="253" spans="1:7">
      <c r="A253" s="10" t="str">
        <f t="shared" si="3"/>
        <v>EUR_HE12.7</v>
      </c>
      <c r="B253" s="7" t="s">
        <v>87</v>
      </c>
      <c r="D253" s="10">
        <v>12.7</v>
      </c>
      <c r="E253" s="10">
        <v>85</v>
      </c>
      <c r="F253" s="10">
        <v>6.9999999999999993E-3</v>
      </c>
      <c r="G253" s="9">
        <v>2.8529804540488044E-3</v>
      </c>
    </row>
    <row r="254" spans="1:7">
      <c r="A254" s="10" t="str">
        <f t="shared" si="3"/>
        <v>EUR_HE12.7</v>
      </c>
      <c r="B254" s="7" t="s">
        <v>87</v>
      </c>
      <c r="D254" s="10">
        <v>12.7</v>
      </c>
      <c r="E254" s="10">
        <v>94</v>
      </c>
      <c r="F254" s="10">
        <v>9.6000000000000002E-2</v>
      </c>
      <c r="G254" s="9">
        <v>0.55906148867313921</v>
      </c>
    </row>
    <row r="255" spans="1:7">
      <c r="A255" s="10" t="str">
        <f t="shared" si="3"/>
        <v>EUR_HE12.7</v>
      </c>
      <c r="B255" s="7" t="s">
        <v>87</v>
      </c>
      <c r="D255" s="10">
        <v>12.7</v>
      </c>
      <c r="E255" s="10">
        <v>96</v>
      </c>
      <c r="F255" s="10">
        <v>0.68700000000000006</v>
      </c>
      <c r="G255" s="9">
        <v>0.28221841052029734</v>
      </c>
    </row>
  </sheetData>
  <mergeCells count="1">
    <mergeCell ref="D3:G3"/>
  </mergeCells>
  <conditionalFormatting sqref="G5:G255">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36"/>
  <sheetViews>
    <sheetView topLeftCell="A109" workbookViewId="0">
      <selection activeCell="B8" sqref="B8:B236"/>
    </sheetView>
  </sheetViews>
  <sheetFormatPr baseColWidth="10" defaultColWidth="8.85546875" defaultRowHeight="12.75"/>
  <cols>
    <col min="1" max="2" width="17.7109375" style="17" customWidth="1"/>
    <col min="3" max="3" width="6.7109375" style="17" customWidth="1"/>
    <col min="4" max="4" width="13.42578125" style="17" customWidth="1"/>
    <col min="5" max="5" width="8.42578125" style="17" customWidth="1"/>
    <col min="6" max="7" width="16.7109375" style="17" customWidth="1"/>
    <col min="8" max="10" width="42" style="17" customWidth="1"/>
    <col min="11" max="11" width="16.7109375" style="17" customWidth="1"/>
    <col min="12" max="12" width="1.7109375" style="17" customWidth="1"/>
    <col min="13" max="16384" width="8.85546875" style="17"/>
  </cols>
  <sheetData>
    <row r="1" spans="1:12" ht="10.9" customHeight="1">
      <c r="A1" s="18"/>
      <c r="B1" s="18"/>
      <c r="C1" s="124" t="s">
        <v>2019</v>
      </c>
      <c r="D1" s="124"/>
      <c r="E1" s="124"/>
      <c r="F1" s="125" t="s">
        <v>2018</v>
      </c>
      <c r="G1" s="125"/>
      <c r="H1" s="125"/>
      <c r="I1" s="125"/>
      <c r="J1" s="125"/>
      <c r="K1" s="125"/>
      <c r="L1" s="18"/>
    </row>
    <row r="2" spans="1:12" ht="10.9" customHeight="1">
      <c r="A2" s="18"/>
      <c r="B2" s="18"/>
      <c r="C2" s="124"/>
      <c r="D2" s="124"/>
      <c r="E2" s="124"/>
      <c r="F2" s="125" t="s">
        <v>2017</v>
      </c>
      <c r="G2" s="125"/>
      <c r="H2" s="125"/>
      <c r="I2" s="125"/>
      <c r="J2" s="125"/>
      <c r="K2" s="125"/>
      <c r="L2" s="18"/>
    </row>
    <row r="3" spans="1:12" ht="10.9" customHeight="1">
      <c r="A3" s="18"/>
      <c r="B3" s="18"/>
      <c r="C3" s="124" t="s">
        <v>2016</v>
      </c>
      <c r="D3" s="124"/>
      <c r="E3" s="124"/>
      <c r="F3" s="125" t="s">
        <v>854</v>
      </c>
      <c r="G3" s="125"/>
      <c r="H3" s="125"/>
      <c r="I3" s="125"/>
      <c r="J3" s="125"/>
      <c r="K3" s="125"/>
      <c r="L3" s="18"/>
    </row>
    <row r="4" spans="1:12" ht="21" customHeight="1">
      <c r="A4" s="18"/>
      <c r="B4" s="18"/>
      <c r="C4" s="124" t="s">
        <v>2015</v>
      </c>
      <c r="D4" s="124"/>
      <c r="E4" s="124"/>
      <c r="F4" s="125" t="s">
        <v>2014</v>
      </c>
      <c r="G4" s="125"/>
      <c r="H4" s="125"/>
      <c r="I4" s="125"/>
      <c r="J4" s="125"/>
      <c r="K4" s="125"/>
      <c r="L4" s="18"/>
    </row>
    <row r="5" spans="1:12" ht="10.9" customHeight="1">
      <c r="A5" s="18"/>
      <c r="B5" s="18"/>
      <c r="C5" s="124" t="s">
        <v>2013</v>
      </c>
      <c r="D5" s="124"/>
      <c r="E5" s="124"/>
      <c r="F5" s="125" t="s">
        <v>2012</v>
      </c>
      <c r="G5" s="125"/>
      <c r="H5" s="125"/>
      <c r="I5" s="125"/>
      <c r="J5" s="125"/>
      <c r="K5" s="125"/>
      <c r="L5" s="18"/>
    </row>
    <row r="6" spans="1:12" ht="15" customHeight="1">
      <c r="A6" s="18"/>
      <c r="B6" s="18"/>
      <c r="C6" s="18"/>
      <c r="D6" s="18"/>
      <c r="E6" s="18"/>
      <c r="F6" s="18"/>
      <c r="G6" s="18"/>
      <c r="H6" s="18"/>
      <c r="I6" s="18"/>
      <c r="J6" s="18"/>
      <c r="K6" s="18"/>
      <c r="L6" s="18"/>
    </row>
    <row r="7" spans="1:12" ht="25.15" customHeight="1">
      <c r="A7" s="18"/>
      <c r="B7" s="18"/>
      <c r="C7" s="20" t="s">
        <v>2011</v>
      </c>
      <c r="D7" s="20" t="s">
        <v>2010</v>
      </c>
      <c r="E7" s="20" t="s">
        <v>2009</v>
      </c>
      <c r="F7" s="20" t="s">
        <v>2008</v>
      </c>
      <c r="G7" s="20" t="s">
        <v>2007</v>
      </c>
      <c r="H7" s="20" t="s">
        <v>2006</v>
      </c>
      <c r="I7" s="20" t="s">
        <v>2005</v>
      </c>
      <c r="J7" s="20" t="s">
        <v>2004</v>
      </c>
      <c r="K7" s="20" t="s">
        <v>2003</v>
      </c>
      <c r="L7" s="18"/>
    </row>
    <row r="8" spans="1:12" ht="15" customHeight="1">
      <c r="A8" s="18" t="str">
        <f>+"EUR_HE"&amp;D8</f>
        <v>EUR_HE01.</v>
      </c>
      <c r="B8" s="18" t="s">
        <v>18</v>
      </c>
      <c r="C8" s="19" t="s">
        <v>1027</v>
      </c>
      <c r="D8" s="19" t="s">
        <v>2002</v>
      </c>
      <c r="E8" s="19" t="s">
        <v>1027</v>
      </c>
      <c r="F8" s="19" t="s">
        <v>1026</v>
      </c>
      <c r="G8" s="19" t="s">
        <v>1025</v>
      </c>
      <c r="H8" s="19" t="s">
        <v>2001</v>
      </c>
      <c r="I8" s="19" t="s">
        <v>2000</v>
      </c>
      <c r="J8" s="19" t="s">
        <v>1022</v>
      </c>
      <c r="K8" s="19" t="s">
        <v>1022</v>
      </c>
      <c r="L8" s="18"/>
    </row>
    <row r="9" spans="1:12" ht="259.14999999999998" customHeight="1">
      <c r="A9" s="18" t="str">
        <f t="shared" ref="A9:A72" si="0">+"EUR_HE"&amp;D9</f>
        <v>EUR_HE01.1</v>
      </c>
      <c r="B9" s="18" t="s">
        <v>29</v>
      </c>
      <c r="C9" s="19" t="s">
        <v>893</v>
      </c>
      <c r="D9" s="19" t="s">
        <v>1999</v>
      </c>
      <c r="E9" s="19" t="s">
        <v>893</v>
      </c>
      <c r="F9" s="19" t="s">
        <v>892</v>
      </c>
      <c r="G9" s="19" t="s">
        <v>891</v>
      </c>
      <c r="H9" s="19" t="s">
        <v>1998</v>
      </c>
      <c r="I9" s="19" t="s">
        <v>1997</v>
      </c>
      <c r="J9" s="19" t="s">
        <v>1996</v>
      </c>
      <c r="K9" s="19" t="s">
        <v>1995</v>
      </c>
      <c r="L9" s="18"/>
    </row>
    <row r="10" spans="1:12" ht="312" customHeight="1">
      <c r="A10" s="18" t="str">
        <f t="shared" si="0"/>
        <v>EUR_HE01.1.1</v>
      </c>
      <c r="B10" s="18" t="s">
        <v>69</v>
      </c>
      <c r="C10" s="19" t="s">
        <v>884</v>
      </c>
      <c r="D10" s="19" t="s">
        <v>850</v>
      </c>
      <c r="E10" s="19" t="s">
        <v>884</v>
      </c>
      <c r="F10" s="19" t="s">
        <v>883</v>
      </c>
      <c r="G10" s="19" t="s">
        <v>882</v>
      </c>
      <c r="H10" s="19" t="s">
        <v>1994</v>
      </c>
      <c r="I10" s="19" t="s">
        <v>1993</v>
      </c>
      <c r="J10" s="19" t="s">
        <v>1992</v>
      </c>
      <c r="K10" s="19" t="s">
        <v>1991</v>
      </c>
      <c r="L10" s="18"/>
    </row>
    <row r="11" spans="1:12" ht="376.15" customHeight="1">
      <c r="A11" s="18" t="str">
        <f t="shared" si="0"/>
        <v>EUR_HE01.1.2</v>
      </c>
      <c r="B11" s="18" t="s">
        <v>71</v>
      </c>
      <c r="C11" s="19" t="s">
        <v>1990</v>
      </c>
      <c r="D11" s="19" t="s">
        <v>849</v>
      </c>
      <c r="E11" s="19" t="s">
        <v>884</v>
      </c>
      <c r="F11" s="19" t="s">
        <v>883</v>
      </c>
      <c r="G11" s="19" t="s">
        <v>882</v>
      </c>
      <c r="H11" s="19" t="s">
        <v>1989</v>
      </c>
      <c r="I11" s="19" t="s">
        <v>1988</v>
      </c>
      <c r="J11" s="19" t="s">
        <v>1987</v>
      </c>
      <c r="K11" s="19" t="s">
        <v>1986</v>
      </c>
      <c r="L11" s="18"/>
    </row>
    <row r="12" spans="1:12" ht="226.9" customHeight="1">
      <c r="A12" s="18" t="str">
        <f t="shared" si="0"/>
        <v>EUR_HE01.1.3</v>
      </c>
      <c r="B12" s="18" t="s">
        <v>72</v>
      </c>
      <c r="C12" s="19" t="s">
        <v>1985</v>
      </c>
      <c r="D12" s="19" t="s">
        <v>848</v>
      </c>
      <c r="E12" s="19" t="s">
        <v>884</v>
      </c>
      <c r="F12" s="19" t="s">
        <v>883</v>
      </c>
      <c r="G12" s="19" t="s">
        <v>882</v>
      </c>
      <c r="H12" s="19" t="s">
        <v>1984</v>
      </c>
      <c r="I12" s="19" t="s">
        <v>1983</v>
      </c>
      <c r="J12" s="19" t="s">
        <v>1982</v>
      </c>
      <c r="K12" s="19" t="s">
        <v>1981</v>
      </c>
      <c r="L12" s="18"/>
    </row>
    <row r="13" spans="1:12" ht="205.9" customHeight="1">
      <c r="A13" s="18" t="str">
        <f t="shared" si="0"/>
        <v>EUR_HE01.1.4</v>
      </c>
      <c r="B13" s="18" t="s">
        <v>73</v>
      </c>
      <c r="C13" s="19" t="s">
        <v>1980</v>
      </c>
      <c r="D13" s="19" t="s">
        <v>847</v>
      </c>
      <c r="E13" s="19" t="s">
        <v>884</v>
      </c>
      <c r="F13" s="19" t="s">
        <v>883</v>
      </c>
      <c r="G13" s="19" t="s">
        <v>882</v>
      </c>
      <c r="H13" s="19" t="s">
        <v>1979</v>
      </c>
      <c r="I13" s="19" t="s">
        <v>1978</v>
      </c>
      <c r="J13" s="19" t="s">
        <v>1977</v>
      </c>
      <c r="K13" s="19" t="s">
        <v>1976</v>
      </c>
      <c r="L13" s="18"/>
    </row>
    <row r="14" spans="1:12" ht="151.9" customHeight="1">
      <c r="A14" s="18" t="str">
        <f t="shared" si="0"/>
        <v>EUR_HE01.1.5</v>
      </c>
      <c r="B14" s="18" t="s">
        <v>74</v>
      </c>
      <c r="C14" s="19" t="s">
        <v>1975</v>
      </c>
      <c r="D14" s="19" t="s">
        <v>846</v>
      </c>
      <c r="E14" s="19" t="s">
        <v>884</v>
      </c>
      <c r="F14" s="19" t="s">
        <v>883</v>
      </c>
      <c r="G14" s="19" t="s">
        <v>882</v>
      </c>
      <c r="H14" s="19" t="s">
        <v>1974</v>
      </c>
      <c r="I14" s="19" t="s">
        <v>1973</v>
      </c>
      <c r="J14" s="19" t="s">
        <v>1972</v>
      </c>
      <c r="K14" s="19" t="s">
        <v>1971</v>
      </c>
      <c r="L14" s="18"/>
    </row>
    <row r="15" spans="1:12" ht="184.15" customHeight="1">
      <c r="A15" s="18" t="str">
        <f t="shared" si="0"/>
        <v>EUR_HE01.1.6</v>
      </c>
      <c r="B15" s="18" t="s">
        <v>75</v>
      </c>
      <c r="C15" s="19" t="s">
        <v>1970</v>
      </c>
      <c r="D15" s="19" t="s">
        <v>845</v>
      </c>
      <c r="E15" s="19" t="s">
        <v>884</v>
      </c>
      <c r="F15" s="19" t="s">
        <v>883</v>
      </c>
      <c r="G15" s="19" t="s">
        <v>882</v>
      </c>
      <c r="H15" s="19" t="s">
        <v>1969</v>
      </c>
      <c r="I15" s="19" t="s">
        <v>1968</v>
      </c>
      <c r="J15" s="19" t="s">
        <v>1967</v>
      </c>
      <c r="K15" s="19" t="s">
        <v>1966</v>
      </c>
      <c r="L15" s="18"/>
    </row>
    <row r="16" spans="1:12" ht="409.6" customHeight="1">
      <c r="A16" s="18" t="str">
        <f t="shared" si="0"/>
        <v>EUR_HE01.1.7</v>
      </c>
      <c r="B16" s="18" t="s">
        <v>76</v>
      </c>
      <c r="C16" s="19" t="s">
        <v>1965</v>
      </c>
      <c r="D16" s="19" t="s">
        <v>844</v>
      </c>
      <c r="E16" s="19" t="s">
        <v>884</v>
      </c>
      <c r="F16" s="19" t="s">
        <v>883</v>
      </c>
      <c r="G16" s="19" t="s">
        <v>882</v>
      </c>
      <c r="H16" s="19" t="s">
        <v>1964</v>
      </c>
      <c r="I16" s="19" t="s">
        <v>1963</v>
      </c>
      <c r="J16" s="19" t="s">
        <v>1962</v>
      </c>
      <c r="K16" s="19" t="s">
        <v>1961</v>
      </c>
      <c r="L16" s="18"/>
    </row>
    <row r="17" spans="1:12" ht="238.15" customHeight="1">
      <c r="A17" s="18" t="str">
        <f t="shared" si="0"/>
        <v>EUR_HE01.1.8</v>
      </c>
      <c r="B17" s="18" t="s">
        <v>77</v>
      </c>
      <c r="C17" s="19" t="s">
        <v>1960</v>
      </c>
      <c r="D17" s="19" t="s">
        <v>843</v>
      </c>
      <c r="E17" s="19" t="s">
        <v>884</v>
      </c>
      <c r="F17" s="19" t="s">
        <v>883</v>
      </c>
      <c r="G17" s="19" t="s">
        <v>882</v>
      </c>
      <c r="H17" s="19" t="s">
        <v>1959</v>
      </c>
      <c r="I17" s="19" t="s">
        <v>1958</v>
      </c>
      <c r="J17" s="19" t="s">
        <v>1957</v>
      </c>
      <c r="K17" s="19" t="s">
        <v>1956</v>
      </c>
      <c r="L17" s="18"/>
    </row>
    <row r="18" spans="1:12" ht="247.9" customHeight="1">
      <c r="A18" s="18" t="str">
        <f t="shared" si="0"/>
        <v>EUR_HE01.1.9</v>
      </c>
      <c r="B18" s="18" t="s">
        <v>78</v>
      </c>
      <c r="C18" s="19" t="s">
        <v>1955</v>
      </c>
      <c r="D18" s="19" t="s">
        <v>842</v>
      </c>
      <c r="E18" s="19" t="s">
        <v>884</v>
      </c>
      <c r="F18" s="19" t="s">
        <v>883</v>
      </c>
      <c r="G18" s="19" t="s">
        <v>882</v>
      </c>
      <c r="H18" s="19" t="s">
        <v>1954</v>
      </c>
      <c r="I18" s="19" t="s">
        <v>1953</v>
      </c>
      <c r="J18" s="19" t="s">
        <v>1952</v>
      </c>
      <c r="K18" s="19" t="s">
        <v>1951</v>
      </c>
      <c r="L18" s="18"/>
    </row>
    <row r="19" spans="1:12" ht="142.15" customHeight="1">
      <c r="A19" s="18" t="str">
        <f t="shared" si="0"/>
        <v>EUR_HE01.2</v>
      </c>
      <c r="B19" s="18" t="s">
        <v>31</v>
      </c>
      <c r="C19" s="19" t="s">
        <v>1950</v>
      </c>
      <c r="D19" s="19" t="s">
        <v>1949</v>
      </c>
      <c r="E19" s="19" t="s">
        <v>893</v>
      </c>
      <c r="F19" s="19" t="s">
        <v>892</v>
      </c>
      <c r="G19" s="19" t="s">
        <v>891</v>
      </c>
      <c r="H19" s="19" t="s">
        <v>1948</v>
      </c>
      <c r="I19" s="19" t="s">
        <v>1947</v>
      </c>
      <c r="J19" s="19" t="s">
        <v>1946</v>
      </c>
      <c r="K19" s="19" t="s">
        <v>1945</v>
      </c>
      <c r="L19" s="18"/>
    </row>
    <row r="20" spans="1:12" ht="184.15" customHeight="1">
      <c r="A20" s="18" t="str">
        <f t="shared" si="0"/>
        <v>EUR_HE01.2.1</v>
      </c>
      <c r="B20" s="18" t="s">
        <v>80</v>
      </c>
      <c r="C20" s="19" t="s">
        <v>1944</v>
      </c>
      <c r="D20" s="19" t="s">
        <v>841</v>
      </c>
      <c r="E20" s="19" t="s">
        <v>884</v>
      </c>
      <c r="F20" s="19" t="s">
        <v>883</v>
      </c>
      <c r="G20" s="19" t="s">
        <v>882</v>
      </c>
      <c r="H20" s="19" t="s">
        <v>1943</v>
      </c>
      <c r="I20" s="19" t="s">
        <v>1942</v>
      </c>
      <c r="J20" s="19" t="s">
        <v>1941</v>
      </c>
      <c r="K20" s="19" t="s">
        <v>1940</v>
      </c>
      <c r="L20" s="18"/>
    </row>
    <row r="21" spans="1:12" ht="130.9" customHeight="1">
      <c r="A21" s="18" t="str">
        <f t="shared" si="0"/>
        <v>EUR_HE01.2.2</v>
      </c>
      <c r="B21" s="18" t="s">
        <v>82</v>
      </c>
      <c r="C21" s="19" t="s">
        <v>1939</v>
      </c>
      <c r="D21" s="19" t="s">
        <v>839</v>
      </c>
      <c r="E21" s="19" t="s">
        <v>884</v>
      </c>
      <c r="F21" s="19" t="s">
        <v>883</v>
      </c>
      <c r="G21" s="19" t="s">
        <v>882</v>
      </c>
      <c r="H21" s="19" t="s">
        <v>1938</v>
      </c>
      <c r="I21" s="19" t="s">
        <v>1937</v>
      </c>
      <c r="J21" s="19" t="s">
        <v>1936</v>
      </c>
      <c r="K21" s="19" t="s">
        <v>1935</v>
      </c>
      <c r="L21" s="18"/>
    </row>
    <row r="22" spans="1:12" ht="15" customHeight="1">
      <c r="A22" s="18" t="str">
        <f t="shared" si="0"/>
        <v>EUR_HE02.</v>
      </c>
      <c r="B22" s="18" t="s">
        <v>19</v>
      </c>
      <c r="C22" s="19" t="s">
        <v>1934</v>
      </c>
      <c r="D22" s="19" t="s">
        <v>1933</v>
      </c>
      <c r="E22" s="19" t="s">
        <v>1027</v>
      </c>
      <c r="F22" s="19" t="s">
        <v>1026</v>
      </c>
      <c r="G22" s="19" t="s">
        <v>1025</v>
      </c>
      <c r="H22" s="19" t="s">
        <v>1932</v>
      </c>
      <c r="I22" s="19" t="s">
        <v>1931</v>
      </c>
      <c r="J22" s="19" t="s">
        <v>1022</v>
      </c>
      <c r="K22" s="19" t="s">
        <v>1022</v>
      </c>
      <c r="L22" s="18"/>
    </row>
    <row r="23" spans="1:12" ht="195" customHeight="1">
      <c r="A23" s="18" t="str">
        <f t="shared" si="0"/>
        <v>EUR_HE02.1</v>
      </c>
      <c r="B23" s="18" t="s">
        <v>32</v>
      </c>
      <c r="C23" s="19" t="s">
        <v>1930</v>
      </c>
      <c r="D23" s="19" t="s">
        <v>1929</v>
      </c>
      <c r="E23" s="19" t="s">
        <v>893</v>
      </c>
      <c r="F23" s="19" t="s">
        <v>892</v>
      </c>
      <c r="G23" s="19" t="s">
        <v>891</v>
      </c>
      <c r="H23" s="19" t="s">
        <v>1928</v>
      </c>
      <c r="I23" s="19" t="s">
        <v>1927</v>
      </c>
      <c r="J23" s="19" t="s">
        <v>1926</v>
      </c>
      <c r="K23" s="19" t="s">
        <v>1925</v>
      </c>
      <c r="L23" s="18"/>
    </row>
    <row r="24" spans="1:12" ht="57" customHeight="1">
      <c r="A24" s="18" t="str">
        <f t="shared" si="0"/>
        <v>EUR_HE02.1.1</v>
      </c>
      <c r="B24" s="18" t="s">
        <v>88</v>
      </c>
      <c r="C24" s="19" t="s">
        <v>1924</v>
      </c>
      <c r="D24" s="19" t="s">
        <v>838</v>
      </c>
      <c r="E24" s="19" t="s">
        <v>884</v>
      </c>
      <c r="F24" s="19" t="s">
        <v>883</v>
      </c>
      <c r="G24" s="19" t="s">
        <v>882</v>
      </c>
      <c r="H24" s="19" t="s">
        <v>1923</v>
      </c>
      <c r="I24" s="19" t="s">
        <v>1922</v>
      </c>
      <c r="J24" s="19" t="s">
        <v>1921</v>
      </c>
      <c r="K24" s="19" t="s">
        <v>1920</v>
      </c>
      <c r="L24" s="18"/>
    </row>
    <row r="25" spans="1:12" ht="57" customHeight="1">
      <c r="A25" s="18" t="str">
        <f t="shared" si="0"/>
        <v>EUR_HE02.1.2</v>
      </c>
      <c r="B25" s="18" t="s">
        <v>89</v>
      </c>
      <c r="C25" s="19" t="s">
        <v>1919</v>
      </c>
      <c r="D25" s="19" t="s">
        <v>837</v>
      </c>
      <c r="E25" s="19" t="s">
        <v>884</v>
      </c>
      <c r="F25" s="19" t="s">
        <v>883</v>
      </c>
      <c r="G25" s="19" t="s">
        <v>882</v>
      </c>
      <c r="H25" s="19" t="s">
        <v>1918</v>
      </c>
      <c r="I25" s="19" t="s">
        <v>1917</v>
      </c>
      <c r="J25" s="19" t="s">
        <v>1916</v>
      </c>
      <c r="K25" s="19" t="s">
        <v>1915</v>
      </c>
      <c r="L25" s="18"/>
    </row>
    <row r="26" spans="1:12" ht="57" customHeight="1">
      <c r="A26" s="18" t="str">
        <f t="shared" si="0"/>
        <v>EUR_HE02.1.3</v>
      </c>
      <c r="B26" s="18" t="s">
        <v>90</v>
      </c>
      <c r="C26" s="19" t="s">
        <v>1914</v>
      </c>
      <c r="D26" s="19" t="s">
        <v>836</v>
      </c>
      <c r="E26" s="19" t="s">
        <v>884</v>
      </c>
      <c r="F26" s="19" t="s">
        <v>883</v>
      </c>
      <c r="G26" s="19" t="s">
        <v>882</v>
      </c>
      <c r="H26" s="19" t="s">
        <v>1913</v>
      </c>
      <c r="I26" s="19" t="s">
        <v>1912</v>
      </c>
      <c r="J26" s="19" t="s">
        <v>1911</v>
      </c>
      <c r="K26" s="19" t="s">
        <v>1910</v>
      </c>
      <c r="L26" s="18"/>
    </row>
    <row r="27" spans="1:12" ht="67.150000000000006" customHeight="1">
      <c r="A27" s="18" t="str">
        <f t="shared" si="0"/>
        <v>EUR_HE02.2</v>
      </c>
      <c r="B27" s="18" t="s">
        <v>33</v>
      </c>
      <c r="C27" s="19" t="s">
        <v>1909</v>
      </c>
      <c r="D27" s="19" t="s">
        <v>1908</v>
      </c>
      <c r="E27" s="19" t="s">
        <v>893</v>
      </c>
      <c r="F27" s="19" t="s">
        <v>892</v>
      </c>
      <c r="G27" s="19" t="s">
        <v>891</v>
      </c>
      <c r="H27" s="19" t="s">
        <v>1907</v>
      </c>
      <c r="I27" s="19" t="s">
        <v>1906</v>
      </c>
      <c r="J27" s="19" t="s">
        <v>1905</v>
      </c>
      <c r="K27" s="19" t="s">
        <v>1904</v>
      </c>
      <c r="L27" s="18"/>
    </row>
    <row r="28" spans="1:12" ht="67.150000000000006" customHeight="1">
      <c r="A28" s="18" t="str">
        <f t="shared" si="0"/>
        <v>EUR_HE02.2.0</v>
      </c>
      <c r="B28" s="18" t="s">
        <v>2020</v>
      </c>
      <c r="C28" s="19" t="s">
        <v>1903</v>
      </c>
      <c r="D28" s="19" t="s">
        <v>1902</v>
      </c>
      <c r="E28" s="19" t="s">
        <v>884</v>
      </c>
      <c r="F28" s="19" t="s">
        <v>883</v>
      </c>
      <c r="G28" s="19" t="s">
        <v>882</v>
      </c>
      <c r="H28" s="19" t="s">
        <v>1901</v>
      </c>
      <c r="I28" s="19" t="s">
        <v>1900</v>
      </c>
      <c r="J28" s="19" t="s">
        <v>1899</v>
      </c>
      <c r="K28" s="19" t="s">
        <v>1898</v>
      </c>
      <c r="L28" s="18"/>
    </row>
    <row r="29" spans="1:12" ht="15" customHeight="1">
      <c r="A29" s="18" t="str">
        <f t="shared" si="0"/>
        <v>EUR_HE02.3</v>
      </c>
      <c r="B29" s="18" t="s">
        <v>34</v>
      </c>
      <c r="C29" s="19" t="s">
        <v>1897</v>
      </c>
      <c r="D29" s="19" t="s">
        <v>1896</v>
      </c>
      <c r="E29" s="19" t="s">
        <v>893</v>
      </c>
      <c r="F29" s="19" t="s">
        <v>892</v>
      </c>
      <c r="G29" s="19" t="s">
        <v>891</v>
      </c>
      <c r="H29" s="19" t="s">
        <v>1895</v>
      </c>
      <c r="I29" s="19" t="s">
        <v>1894</v>
      </c>
      <c r="J29" s="19" t="s">
        <v>1022</v>
      </c>
      <c r="K29" s="19" t="s">
        <v>1022</v>
      </c>
      <c r="L29" s="18"/>
    </row>
    <row r="30" spans="1:12" ht="99" customHeight="1">
      <c r="A30" s="18" t="str">
        <f t="shared" si="0"/>
        <v>EUR_HE02.3.0</v>
      </c>
      <c r="B30" s="18" t="s">
        <v>2021</v>
      </c>
      <c r="C30" s="19" t="s">
        <v>1893</v>
      </c>
      <c r="D30" s="19" t="s">
        <v>1892</v>
      </c>
      <c r="E30" s="19" t="s">
        <v>884</v>
      </c>
      <c r="F30" s="19" t="s">
        <v>883</v>
      </c>
      <c r="G30" s="19" t="s">
        <v>882</v>
      </c>
      <c r="H30" s="19" t="s">
        <v>1891</v>
      </c>
      <c r="I30" s="19" t="s">
        <v>1890</v>
      </c>
      <c r="J30" s="19" t="s">
        <v>1889</v>
      </c>
      <c r="K30" s="19" t="s">
        <v>1888</v>
      </c>
      <c r="L30" s="18"/>
    </row>
    <row r="31" spans="1:12" ht="15" customHeight="1">
      <c r="A31" s="18" t="str">
        <f t="shared" si="0"/>
        <v>EUR_HE03.</v>
      </c>
      <c r="B31" s="18" t="s">
        <v>20</v>
      </c>
      <c r="C31" s="19" t="s">
        <v>1887</v>
      </c>
      <c r="D31" s="19" t="s">
        <v>1886</v>
      </c>
      <c r="E31" s="19" t="s">
        <v>1027</v>
      </c>
      <c r="F31" s="19" t="s">
        <v>1026</v>
      </c>
      <c r="G31" s="19" t="s">
        <v>1025</v>
      </c>
      <c r="H31" s="19" t="s">
        <v>1885</v>
      </c>
      <c r="I31" s="19" t="s">
        <v>1884</v>
      </c>
      <c r="J31" s="19" t="s">
        <v>1022</v>
      </c>
      <c r="K31" s="19" t="s">
        <v>1022</v>
      </c>
      <c r="L31" s="18"/>
    </row>
    <row r="32" spans="1:12" ht="15" customHeight="1">
      <c r="A32" s="18" t="str">
        <f t="shared" si="0"/>
        <v>EUR_HE03.1</v>
      </c>
      <c r="B32" s="18" t="s">
        <v>35</v>
      </c>
      <c r="C32" s="19" t="s">
        <v>1883</v>
      </c>
      <c r="D32" s="19" t="s">
        <v>1882</v>
      </c>
      <c r="E32" s="19" t="s">
        <v>893</v>
      </c>
      <c r="F32" s="19" t="s">
        <v>892</v>
      </c>
      <c r="G32" s="19" t="s">
        <v>891</v>
      </c>
      <c r="H32" s="19" t="s">
        <v>1881</v>
      </c>
      <c r="I32" s="19" t="s">
        <v>1880</v>
      </c>
      <c r="J32" s="19" t="s">
        <v>1022</v>
      </c>
      <c r="K32" s="19" t="s">
        <v>1022</v>
      </c>
      <c r="L32" s="18"/>
    </row>
    <row r="33" spans="1:12" ht="57" customHeight="1">
      <c r="A33" s="18" t="str">
        <f t="shared" si="0"/>
        <v>EUR_HE03.1.1</v>
      </c>
      <c r="B33" s="18" t="s">
        <v>93</v>
      </c>
      <c r="C33" s="19" t="s">
        <v>1879</v>
      </c>
      <c r="D33" s="19" t="s">
        <v>834</v>
      </c>
      <c r="E33" s="19" t="s">
        <v>884</v>
      </c>
      <c r="F33" s="19" t="s">
        <v>883</v>
      </c>
      <c r="G33" s="19" t="s">
        <v>882</v>
      </c>
      <c r="H33" s="19" t="s">
        <v>1878</v>
      </c>
      <c r="I33" s="19" t="s">
        <v>1877</v>
      </c>
      <c r="J33" s="19" t="s">
        <v>1876</v>
      </c>
      <c r="K33" s="19" t="s">
        <v>1875</v>
      </c>
      <c r="L33" s="18"/>
    </row>
    <row r="34" spans="1:12" ht="376.15" customHeight="1">
      <c r="A34" s="18" t="str">
        <f t="shared" si="0"/>
        <v>EUR_HE03.1.2</v>
      </c>
      <c r="B34" s="18" t="s">
        <v>94</v>
      </c>
      <c r="C34" s="19" t="s">
        <v>1874</v>
      </c>
      <c r="D34" s="19" t="s">
        <v>833</v>
      </c>
      <c r="E34" s="19" t="s">
        <v>884</v>
      </c>
      <c r="F34" s="19" t="s">
        <v>883</v>
      </c>
      <c r="G34" s="19" t="s">
        <v>882</v>
      </c>
      <c r="H34" s="19" t="s">
        <v>1873</v>
      </c>
      <c r="I34" s="19" t="s">
        <v>1872</v>
      </c>
      <c r="J34" s="19" t="s">
        <v>1871</v>
      </c>
      <c r="K34" s="19" t="s">
        <v>1870</v>
      </c>
      <c r="L34" s="18"/>
    </row>
    <row r="35" spans="1:12" ht="376.15" customHeight="1">
      <c r="A35" s="18" t="str">
        <f t="shared" si="0"/>
        <v>EUR_HE03.1.3</v>
      </c>
      <c r="B35" s="18" t="s">
        <v>95</v>
      </c>
      <c r="C35" s="19" t="s">
        <v>1869</v>
      </c>
      <c r="D35" s="19" t="s">
        <v>832</v>
      </c>
      <c r="E35" s="19" t="s">
        <v>884</v>
      </c>
      <c r="F35" s="19" t="s">
        <v>883</v>
      </c>
      <c r="G35" s="19" t="s">
        <v>882</v>
      </c>
      <c r="H35" s="19" t="s">
        <v>1868</v>
      </c>
      <c r="I35" s="19" t="s">
        <v>1867</v>
      </c>
      <c r="J35" s="19" t="s">
        <v>1866</v>
      </c>
      <c r="K35" s="19" t="s">
        <v>1865</v>
      </c>
      <c r="L35" s="18"/>
    </row>
    <row r="36" spans="1:12" ht="238.15" customHeight="1">
      <c r="A36" s="18" t="str">
        <f t="shared" si="0"/>
        <v>EUR_HE03.1.4</v>
      </c>
      <c r="B36" s="18" t="s">
        <v>96</v>
      </c>
      <c r="C36" s="19" t="s">
        <v>1864</v>
      </c>
      <c r="D36" s="19" t="s">
        <v>831</v>
      </c>
      <c r="E36" s="19" t="s">
        <v>884</v>
      </c>
      <c r="F36" s="19" t="s">
        <v>883</v>
      </c>
      <c r="G36" s="19" t="s">
        <v>882</v>
      </c>
      <c r="H36" s="19" t="s">
        <v>1863</v>
      </c>
      <c r="I36" s="19" t="s">
        <v>1862</v>
      </c>
      <c r="J36" s="19" t="s">
        <v>1861</v>
      </c>
      <c r="K36" s="19" t="s">
        <v>1860</v>
      </c>
      <c r="L36" s="18"/>
    </row>
    <row r="37" spans="1:12" ht="15" customHeight="1">
      <c r="A37" s="18" t="str">
        <f t="shared" si="0"/>
        <v>EUR_HE03.2</v>
      </c>
      <c r="B37" s="18" t="s">
        <v>36</v>
      </c>
      <c r="C37" s="19" t="s">
        <v>1859</v>
      </c>
      <c r="D37" s="19" t="s">
        <v>1858</v>
      </c>
      <c r="E37" s="19" t="s">
        <v>893</v>
      </c>
      <c r="F37" s="19" t="s">
        <v>892</v>
      </c>
      <c r="G37" s="19" t="s">
        <v>891</v>
      </c>
      <c r="H37" s="19" t="s">
        <v>1857</v>
      </c>
      <c r="I37" s="19" t="s">
        <v>1856</v>
      </c>
      <c r="J37" s="19" t="s">
        <v>1022</v>
      </c>
      <c r="K37" s="19" t="s">
        <v>1022</v>
      </c>
      <c r="L37" s="18"/>
    </row>
    <row r="38" spans="1:12" ht="247.9" customHeight="1">
      <c r="A38" s="18" t="str">
        <f t="shared" si="0"/>
        <v>EUR_HE03.2.1</v>
      </c>
      <c r="B38" s="18" t="s">
        <v>97</v>
      </c>
      <c r="C38" s="19" t="s">
        <v>1855</v>
      </c>
      <c r="D38" s="19" t="s">
        <v>830</v>
      </c>
      <c r="E38" s="19" t="s">
        <v>884</v>
      </c>
      <c r="F38" s="19" t="s">
        <v>883</v>
      </c>
      <c r="G38" s="19" t="s">
        <v>882</v>
      </c>
      <c r="H38" s="19" t="s">
        <v>1854</v>
      </c>
      <c r="I38" s="19" t="s">
        <v>1853</v>
      </c>
      <c r="J38" s="19" t="s">
        <v>1852</v>
      </c>
      <c r="K38" s="19" t="s">
        <v>1851</v>
      </c>
      <c r="L38" s="18"/>
    </row>
    <row r="39" spans="1:12" ht="247.9" customHeight="1">
      <c r="A39" s="18" t="str">
        <f t="shared" si="0"/>
        <v>EUR_HE03.2.2</v>
      </c>
      <c r="B39" s="18" t="s">
        <v>98</v>
      </c>
      <c r="C39" s="19" t="s">
        <v>1850</v>
      </c>
      <c r="D39" s="19" t="s">
        <v>829</v>
      </c>
      <c r="E39" s="19" t="s">
        <v>884</v>
      </c>
      <c r="F39" s="19" t="s">
        <v>883</v>
      </c>
      <c r="G39" s="19" t="s">
        <v>882</v>
      </c>
      <c r="H39" s="19" t="s">
        <v>1849</v>
      </c>
      <c r="I39" s="19" t="s">
        <v>1848</v>
      </c>
      <c r="J39" s="19" t="s">
        <v>1847</v>
      </c>
      <c r="K39" s="19" t="s">
        <v>1846</v>
      </c>
      <c r="L39" s="18"/>
    </row>
    <row r="40" spans="1:12" ht="15" customHeight="1">
      <c r="A40" s="18" t="str">
        <f t="shared" si="0"/>
        <v>EUR_HE04.</v>
      </c>
      <c r="B40" s="18" t="s">
        <v>21</v>
      </c>
      <c r="C40" s="19" t="s">
        <v>1845</v>
      </c>
      <c r="D40" s="19" t="s">
        <v>1844</v>
      </c>
      <c r="E40" s="19" t="s">
        <v>1027</v>
      </c>
      <c r="F40" s="19" t="s">
        <v>1026</v>
      </c>
      <c r="G40" s="19" t="s">
        <v>1025</v>
      </c>
      <c r="H40" s="19" t="s">
        <v>1843</v>
      </c>
      <c r="I40" s="19" t="s">
        <v>1842</v>
      </c>
      <c r="J40" s="19" t="s">
        <v>1022</v>
      </c>
      <c r="K40" s="19" t="s">
        <v>1022</v>
      </c>
      <c r="L40" s="18"/>
    </row>
    <row r="41" spans="1:12" ht="409.6" customHeight="1">
      <c r="A41" s="18" t="str">
        <f t="shared" si="0"/>
        <v>EUR_HE04.1</v>
      </c>
      <c r="B41" s="18" t="s">
        <v>37</v>
      </c>
      <c r="C41" s="19" t="s">
        <v>1841</v>
      </c>
      <c r="D41" s="19" t="s">
        <v>1840</v>
      </c>
      <c r="E41" s="19" t="s">
        <v>893</v>
      </c>
      <c r="F41" s="19" t="s">
        <v>892</v>
      </c>
      <c r="G41" s="19" t="s">
        <v>891</v>
      </c>
      <c r="H41" s="19" t="s">
        <v>1839</v>
      </c>
      <c r="I41" s="19" t="s">
        <v>1838</v>
      </c>
      <c r="J41" s="19" t="s">
        <v>1837</v>
      </c>
      <c r="K41" s="19" t="s">
        <v>1836</v>
      </c>
      <c r="L41" s="18"/>
    </row>
    <row r="42" spans="1:12" ht="163.15" customHeight="1">
      <c r="A42" s="18" t="str">
        <f t="shared" si="0"/>
        <v>EUR_HE04.1.1</v>
      </c>
      <c r="B42" s="18" t="s">
        <v>99</v>
      </c>
      <c r="C42" s="19" t="s">
        <v>1835</v>
      </c>
      <c r="D42" s="19" t="s">
        <v>828</v>
      </c>
      <c r="E42" s="19" t="s">
        <v>884</v>
      </c>
      <c r="F42" s="19" t="s">
        <v>883</v>
      </c>
      <c r="G42" s="19" t="s">
        <v>882</v>
      </c>
      <c r="H42" s="19" t="s">
        <v>1834</v>
      </c>
      <c r="I42" s="19" t="s">
        <v>1833</v>
      </c>
      <c r="J42" s="19" t="s">
        <v>1832</v>
      </c>
      <c r="K42" s="19" t="s">
        <v>1831</v>
      </c>
      <c r="L42" s="18"/>
    </row>
    <row r="43" spans="1:12" ht="67.150000000000006" customHeight="1">
      <c r="A43" s="18" t="str">
        <f t="shared" si="0"/>
        <v>EUR_HE04.1.2</v>
      </c>
      <c r="B43" s="18" t="s">
        <v>100</v>
      </c>
      <c r="C43" s="19" t="s">
        <v>1830</v>
      </c>
      <c r="D43" s="19" t="s">
        <v>827</v>
      </c>
      <c r="E43" s="19" t="s">
        <v>884</v>
      </c>
      <c r="F43" s="19" t="s">
        <v>883</v>
      </c>
      <c r="G43" s="19" t="s">
        <v>882</v>
      </c>
      <c r="H43" s="19" t="s">
        <v>1829</v>
      </c>
      <c r="I43" s="19" t="s">
        <v>1828</v>
      </c>
      <c r="J43" s="19" t="s">
        <v>1827</v>
      </c>
      <c r="K43" s="19" t="s">
        <v>1826</v>
      </c>
      <c r="L43" s="18"/>
    </row>
    <row r="44" spans="1:12" ht="25.15" customHeight="1">
      <c r="A44" s="18" t="str">
        <f t="shared" si="0"/>
        <v>EUR_HE04.2</v>
      </c>
      <c r="B44" s="18" t="s">
        <v>38</v>
      </c>
      <c r="C44" s="19" t="s">
        <v>1825</v>
      </c>
      <c r="D44" s="19" t="s">
        <v>1824</v>
      </c>
      <c r="E44" s="19" t="s">
        <v>893</v>
      </c>
      <c r="F44" s="19" t="s">
        <v>892</v>
      </c>
      <c r="G44" s="19" t="s">
        <v>891</v>
      </c>
      <c r="H44" s="19" t="s">
        <v>1823</v>
      </c>
      <c r="I44" s="19" t="s">
        <v>1822</v>
      </c>
      <c r="J44" s="19" t="s">
        <v>1821</v>
      </c>
      <c r="K44" s="19" t="s">
        <v>1820</v>
      </c>
      <c r="L44" s="18"/>
    </row>
    <row r="45" spans="1:12" ht="34.9" customHeight="1">
      <c r="A45" s="18" t="str">
        <f t="shared" si="0"/>
        <v>EUR_HE04.2.1</v>
      </c>
      <c r="B45" s="18" t="s">
        <v>101</v>
      </c>
      <c r="C45" s="19" t="s">
        <v>1819</v>
      </c>
      <c r="D45" s="19" t="s">
        <v>826</v>
      </c>
      <c r="E45" s="19" t="s">
        <v>884</v>
      </c>
      <c r="F45" s="19" t="s">
        <v>883</v>
      </c>
      <c r="G45" s="19" t="s">
        <v>882</v>
      </c>
      <c r="H45" s="19" t="s">
        <v>1818</v>
      </c>
      <c r="I45" s="19" t="s">
        <v>1817</v>
      </c>
      <c r="J45" s="19" t="s">
        <v>1816</v>
      </c>
      <c r="K45" s="19" t="s">
        <v>1815</v>
      </c>
      <c r="L45" s="18"/>
    </row>
    <row r="46" spans="1:12" ht="67.150000000000006" customHeight="1">
      <c r="A46" s="18" t="str">
        <f t="shared" si="0"/>
        <v>EUR_HE04.2.2</v>
      </c>
      <c r="B46" s="18" t="s">
        <v>102</v>
      </c>
      <c r="C46" s="19" t="s">
        <v>1814</v>
      </c>
      <c r="D46" s="19" t="s">
        <v>824</v>
      </c>
      <c r="E46" s="19" t="s">
        <v>884</v>
      </c>
      <c r="F46" s="19" t="s">
        <v>883</v>
      </c>
      <c r="G46" s="19" t="s">
        <v>882</v>
      </c>
      <c r="H46" s="19" t="s">
        <v>1813</v>
      </c>
      <c r="I46" s="19" t="s">
        <v>1812</v>
      </c>
      <c r="J46" s="19" t="s">
        <v>1811</v>
      </c>
      <c r="K46" s="19" t="s">
        <v>1810</v>
      </c>
      <c r="L46" s="18"/>
    </row>
    <row r="47" spans="1:12" ht="409.6" customHeight="1">
      <c r="A47" s="18" t="str">
        <f t="shared" si="0"/>
        <v>EUR_HE04.3</v>
      </c>
      <c r="B47" s="18" t="s">
        <v>39</v>
      </c>
      <c r="C47" s="19" t="s">
        <v>1809</v>
      </c>
      <c r="D47" s="19" t="s">
        <v>1808</v>
      </c>
      <c r="E47" s="19" t="s">
        <v>893</v>
      </c>
      <c r="F47" s="19" t="s">
        <v>892</v>
      </c>
      <c r="G47" s="19" t="s">
        <v>891</v>
      </c>
      <c r="H47" s="19" t="s">
        <v>1807</v>
      </c>
      <c r="I47" s="19" t="s">
        <v>1806</v>
      </c>
      <c r="J47" s="19" t="s">
        <v>1805</v>
      </c>
      <c r="K47" s="19" t="s">
        <v>1804</v>
      </c>
      <c r="L47" s="18"/>
    </row>
    <row r="48" spans="1:12" ht="322.89999999999998" customHeight="1">
      <c r="A48" s="18" t="str">
        <f t="shared" si="0"/>
        <v>EUR_HE04.3.1</v>
      </c>
      <c r="B48" s="18" t="s">
        <v>103</v>
      </c>
      <c r="C48" s="19" t="s">
        <v>1803</v>
      </c>
      <c r="D48" s="19" t="s">
        <v>821</v>
      </c>
      <c r="E48" s="19" t="s">
        <v>884</v>
      </c>
      <c r="F48" s="19" t="s">
        <v>883</v>
      </c>
      <c r="G48" s="19" t="s">
        <v>882</v>
      </c>
      <c r="H48" s="19" t="s">
        <v>1802</v>
      </c>
      <c r="I48" s="19" t="s">
        <v>1801</v>
      </c>
      <c r="J48" s="19" t="s">
        <v>1800</v>
      </c>
      <c r="K48" s="19" t="s">
        <v>1799</v>
      </c>
      <c r="L48" s="18"/>
    </row>
    <row r="49" spans="1:12" ht="270" customHeight="1">
      <c r="A49" s="18" t="str">
        <f t="shared" si="0"/>
        <v>EUR_HE04.3.2</v>
      </c>
      <c r="B49" s="18" t="s">
        <v>104</v>
      </c>
      <c r="C49" s="19" t="s">
        <v>1798</v>
      </c>
      <c r="D49" s="19" t="s">
        <v>820</v>
      </c>
      <c r="E49" s="19" t="s">
        <v>884</v>
      </c>
      <c r="F49" s="19" t="s">
        <v>883</v>
      </c>
      <c r="G49" s="19" t="s">
        <v>882</v>
      </c>
      <c r="H49" s="19" t="s">
        <v>1797</v>
      </c>
      <c r="I49" s="19" t="s">
        <v>1796</v>
      </c>
      <c r="J49" s="19" t="s">
        <v>1795</v>
      </c>
      <c r="K49" s="19" t="s">
        <v>1794</v>
      </c>
      <c r="L49" s="18"/>
    </row>
    <row r="50" spans="1:12" ht="25.15" customHeight="1">
      <c r="A50" s="18" t="str">
        <f t="shared" si="0"/>
        <v>EUR_HE04.4</v>
      </c>
      <c r="B50" s="18" t="s">
        <v>40</v>
      </c>
      <c r="C50" s="19" t="s">
        <v>1793</v>
      </c>
      <c r="D50" s="19" t="s">
        <v>1792</v>
      </c>
      <c r="E50" s="19" t="s">
        <v>893</v>
      </c>
      <c r="F50" s="19" t="s">
        <v>892</v>
      </c>
      <c r="G50" s="19" t="s">
        <v>891</v>
      </c>
      <c r="H50" s="19" t="s">
        <v>1791</v>
      </c>
      <c r="I50" s="19" t="s">
        <v>1790</v>
      </c>
      <c r="J50" s="19" t="s">
        <v>1022</v>
      </c>
      <c r="K50" s="19" t="s">
        <v>1022</v>
      </c>
      <c r="L50" s="18"/>
    </row>
    <row r="51" spans="1:12" ht="121.15" customHeight="1">
      <c r="A51" s="18" t="str">
        <f t="shared" si="0"/>
        <v>EUR_HE04.4.1</v>
      </c>
      <c r="B51" s="18" t="s">
        <v>105</v>
      </c>
      <c r="C51" s="19" t="s">
        <v>1789</v>
      </c>
      <c r="D51" s="19" t="s">
        <v>819</v>
      </c>
      <c r="E51" s="19" t="s">
        <v>884</v>
      </c>
      <c r="F51" s="19" t="s">
        <v>883</v>
      </c>
      <c r="G51" s="19" t="s">
        <v>882</v>
      </c>
      <c r="H51" s="19" t="s">
        <v>1788</v>
      </c>
      <c r="I51" s="19" t="s">
        <v>1787</v>
      </c>
      <c r="J51" s="19" t="s">
        <v>1786</v>
      </c>
      <c r="K51" s="19" t="s">
        <v>1785</v>
      </c>
      <c r="L51" s="18"/>
    </row>
    <row r="52" spans="1:12" ht="25.15" customHeight="1">
      <c r="A52" s="18" t="str">
        <f t="shared" si="0"/>
        <v>EUR_HE04.4.2</v>
      </c>
      <c r="B52" s="18" t="s">
        <v>106</v>
      </c>
      <c r="C52" s="19" t="s">
        <v>1784</v>
      </c>
      <c r="D52" s="19" t="s">
        <v>818</v>
      </c>
      <c r="E52" s="19" t="s">
        <v>884</v>
      </c>
      <c r="F52" s="19" t="s">
        <v>883</v>
      </c>
      <c r="G52" s="19" t="s">
        <v>882</v>
      </c>
      <c r="H52" s="19" t="s">
        <v>1783</v>
      </c>
      <c r="I52" s="19" t="s">
        <v>1782</v>
      </c>
      <c r="J52" s="19" t="s">
        <v>1781</v>
      </c>
      <c r="K52" s="19" t="s">
        <v>1780</v>
      </c>
      <c r="L52" s="18"/>
    </row>
    <row r="53" spans="1:12" ht="25.15" customHeight="1">
      <c r="A53" s="18" t="str">
        <f t="shared" si="0"/>
        <v>EUR_HE04.4.3</v>
      </c>
      <c r="B53" s="18" t="s">
        <v>107</v>
      </c>
      <c r="C53" s="19" t="s">
        <v>1779</v>
      </c>
      <c r="D53" s="19" t="s">
        <v>817</v>
      </c>
      <c r="E53" s="19" t="s">
        <v>884</v>
      </c>
      <c r="F53" s="19" t="s">
        <v>883</v>
      </c>
      <c r="G53" s="19" t="s">
        <v>882</v>
      </c>
      <c r="H53" s="19" t="s">
        <v>1778</v>
      </c>
      <c r="I53" s="19" t="s">
        <v>1777</v>
      </c>
      <c r="J53" s="19" t="s">
        <v>1776</v>
      </c>
      <c r="K53" s="19" t="s">
        <v>1775</v>
      </c>
      <c r="L53" s="18"/>
    </row>
    <row r="54" spans="1:12" ht="174" customHeight="1">
      <c r="A54" s="18" t="str">
        <f t="shared" si="0"/>
        <v>EUR_HE04.4.4</v>
      </c>
      <c r="B54" s="18" t="s">
        <v>108</v>
      </c>
      <c r="C54" s="19" t="s">
        <v>1774</v>
      </c>
      <c r="D54" s="19" t="s">
        <v>816</v>
      </c>
      <c r="E54" s="19" t="s">
        <v>884</v>
      </c>
      <c r="F54" s="19" t="s">
        <v>883</v>
      </c>
      <c r="G54" s="19" t="s">
        <v>882</v>
      </c>
      <c r="H54" s="19" t="s">
        <v>1773</v>
      </c>
      <c r="I54" s="19" t="s">
        <v>1772</v>
      </c>
      <c r="J54" s="19" t="s">
        <v>1771</v>
      </c>
      <c r="K54" s="19" t="s">
        <v>1770</v>
      </c>
      <c r="L54" s="18"/>
    </row>
    <row r="55" spans="1:12" ht="15" customHeight="1">
      <c r="A55" s="18" t="str">
        <f t="shared" si="0"/>
        <v>EUR_HE04.5</v>
      </c>
      <c r="B55" s="18" t="s">
        <v>41</v>
      </c>
      <c r="C55" s="19" t="s">
        <v>1769</v>
      </c>
      <c r="D55" s="19" t="s">
        <v>1768</v>
      </c>
      <c r="E55" s="19" t="s">
        <v>893</v>
      </c>
      <c r="F55" s="19" t="s">
        <v>892</v>
      </c>
      <c r="G55" s="19" t="s">
        <v>891</v>
      </c>
      <c r="H55" s="19" t="s">
        <v>1767</v>
      </c>
      <c r="I55" s="19" t="s">
        <v>1766</v>
      </c>
      <c r="J55" s="19" t="s">
        <v>1022</v>
      </c>
      <c r="K55" s="19" t="s">
        <v>1022</v>
      </c>
      <c r="L55" s="18"/>
    </row>
    <row r="56" spans="1:12" ht="57" customHeight="1">
      <c r="A56" s="18" t="str">
        <f t="shared" si="0"/>
        <v>EUR_HE04.5.1</v>
      </c>
      <c r="B56" s="18" t="s">
        <v>109</v>
      </c>
      <c r="C56" s="19" t="s">
        <v>1765</v>
      </c>
      <c r="D56" s="19" t="s">
        <v>815</v>
      </c>
      <c r="E56" s="19" t="s">
        <v>884</v>
      </c>
      <c r="F56" s="19" t="s">
        <v>883</v>
      </c>
      <c r="G56" s="19" t="s">
        <v>882</v>
      </c>
      <c r="H56" s="19" t="s">
        <v>1764</v>
      </c>
      <c r="I56" s="19" t="s">
        <v>1763</v>
      </c>
      <c r="J56" s="19" t="s">
        <v>1762</v>
      </c>
      <c r="K56" s="19" t="s">
        <v>1761</v>
      </c>
      <c r="L56" s="18"/>
    </row>
    <row r="57" spans="1:12" ht="99" customHeight="1">
      <c r="A57" s="18" t="str">
        <f t="shared" si="0"/>
        <v>EUR_HE04.5.2</v>
      </c>
      <c r="B57" s="18" t="s">
        <v>110</v>
      </c>
      <c r="C57" s="19" t="s">
        <v>1760</v>
      </c>
      <c r="D57" s="19" t="s">
        <v>814</v>
      </c>
      <c r="E57" s="19" t="s">
        <v>884</v>
      </c>
      <c r="F57" s="19" t="s">
        <v>883</v>
      </c>
      <c r="G57" s="19" t="s">
        <v>882</v>
      </c>
      <c r="H57" s="19" t="s">
        <v>1759</v>
      </c>
      <c r="I57" s="19" t="s">
        <v>1758</v>
      </c>
      <c r="J57" s="19" t="s">
        <v>1757</v>
      </c>
      <c r="K57" s="19" t="s">
        <v>1756</v>
      </c>
      <c r="L57" s="18"/>
    </row>
    <row r="58" spans="1:12" ht="25.15" customHeight="1">
      <c r="A58" s="18" t="str">
        <f t="shared" si="0"/>
        <v>EUR_HE04.5.3</v>
      </c>
      <c r="B58" s="18" t="s">
        <v>111</v>
      </c>
      <c r="C58" s="19" t="s">
        <v>1755</v>
      </c>
      <c r="D58" s="19" t="s">
        <v>813</v>
      </c>
      <c r="E58" s="19" t="s">
        <v>884</v>
      </c>
      <c r="F58" s="19" t="s">
        <v>883</v>
      </c>
      <c r="G58" s="19" t="s">
        <v>882</v>
      </c>
      <c r="H58" s="19" t="s">
        <v>1754</v>
      </c>
      <c r="I58" s="19" t="s">
        <v>1753</v>
      </c>
      <c r="J58" s="19" t="s">
        <v>1752</v>
      </c>
      <c r="K58" s="19" t="s">
        <v>1751</v>
      </c>
      <c r="L58" s="18"/>
    </row>
    <row r="59" spans="1:12" ht="34.9" customHeight="1">
      <c r="A59" s="18" t="str">
        <f t="shared" si="0"/>
        <v>EUR_HE04.5.4</v>
      </c>
      <c r="B59" s="18" t="s">
        <v>112</v>
      </c>
      <c r="C59" s="19" t="s">
        <v>1750</v>
      </c>
      <c r="D59" s="19" t="s">
        <v>812</v>
      </c>
      <c r="E59" s="19" t="s">
        <v>884</v>
      </c>
      <c r="F59" s="19" t="s">
        <v>883</v>
      </c>
      <c r="G59" s="19" t="s">
        <v>882</v>
      </c>
      <c r="H59" s="19" t="s">
        <v>1749</v>
      </c>
      <c r="I59" s="19" t="s">
        <v>1748</v>
      </c>
      <c r="J59" s="19" t="s">
        <v>1747</v>
      </c>
      <c r="K59" s="19" t="s">
        <v>1746</v>
      </c>
      <c r="L59" s="18"/>
    </row>
    <row r="60" spans="1:12" ht="99" customHeight="1">
      <c r="A60" s="18" t="str">
        <f t="shared" si="0"/>
        <v>EUR_HE04.5.5</v>
      </c>
      <c r="B60" s="18" t="s">
        <v>113</v>
      </c>
      <c r="C60" s="19" t="s">
        <v>1745</v>
      </c>
      <c r="D60" s="19" t="s">
        <v>811</v>
      </c>
      <c r="E60" s="19" t="s">
        <v>884</v>
      </c>
      <c r="F60" s="19" t="s">
        <v>883</v>
      </c>
      <c r="G60" s="19" t="s">
        <v>882</v>
      </c>
      <c r="H60" s="19" t="s">
        <v>1744</v>
      </c>
      <c r="I60" s="19" t="s">
        <v>1743</v>
      </c>
      <c r="J60" s="19" t="s">
        <v>1742</v>
      </c>
      <c r="K60" s="19" t="s">
        <v>1741</v>
      </c>
      <c r="L60" s="18"/>
    </row>
    <row r="61" spans="1:12" ht="25.15" customHeight="1">
      <c r="A61" s="18" t="str">
        <f t="shared" si="0"/>
        <v>EUR_HE05.</v>
      </c>
      <c r="B61" s="18" t="s">
        <v>22</v>
      </c>
      <c r="C61" s="19" t="s">
        <v>1740</v>
      </c>
      <c r="D61" s="19" t="s">
        <v>1739</v>
      </c>
      <c r="E61" s="19" t="s">
        <v>1027</v>
      </c>
      <c r="F61" s="19" t="s">
        <v>1026</v>
      </c>
      <c r="G61" s="19" t="s">
        <v>1025</v>
      </c>
      <c r="H61" s="19" t="s">
        <v>1738</v>
      </c>
      <c r="I61" s="19" t="s">
        <v>1737</v>
      </c>
      <c r="J61" s="19" t="s">
        <v>1022</v>
      </c>
      <c r="K61" s="19" t="s">
        <v>1022</v>
      </c>
      <c r="L61" s="18"/>
    </row>
    <row r="62" spans="1:12" ht="25.15" customHeight="1">
      <c r="A62" s="18" t="str">
        <f t="shared" si="0"/>
        <v>EUR_HE05.1</v>
      </c>
      <c r="B62" s="18" t="s">
        <v>42</v>
      </c>
      <c r="C62" s="19" t="s">
        <v>1736</v>
      </c>
      <c r="D62" s="19" t="s">
        <v>1735</v>
      </c>
      <c r="E62" s="19" t="s">
        <v>893</v>
      </c>
      <c r="F62" s="19" t="s">
        <v>892</v>
      </c>
      <c r="G62" s="19" t="s">
        <v>891</v>
      </c>
      <c r="H62" s="19" t="s">
        <v>1734</v>
      </c>
      <c r="I62" s="19" t="s">
        <v>1733</v>
      </c>
      <c r="J62" s="19" t="s">
        <v>1022</v>
      </c>
      <c r="K62" s="19" t="s">
        <v>1022</v>
      </c>
      <c r="L62" s="18"/>
    </row>
    <row r="63" spans="1:12" ht="408" customHeight="1">
      <c r="A63" s="18" t="str">
        <f t="shared" si="0"/>
        <v>EUR_HE05.1.1</v>
      </c>
      <c r="B63" s="18" t="s">
        <v>114</v>
      </c>
      <c r="C63" s="19" t="s">
        <v>1732</v>
      </c>
      <c r="D63" s="19" t="s">
        <v>809</v>
      </c>
      <c r="E63" s="19" t="s">
        <v>884</v>
      </c>
      <c r="F63" s="19" t="s">
        <v>883</v>
      </c>
      <c r="G63" s="19" t="s">
        <v>882</v>
      </c>
      <c r="H63" s="19" t="s">
        <v>1731</v>
      </c>
      <c r="I63" s="19" t="s">
        <v>1730</v>
      </c>
      <c r="J63" s="19" t="s">
        <v>1729</v>
      </c>
      <c r="K63" s="19" t="s">
        <v>1728</v>
      </c>
      <c r="L63" s="18"/>
    </row>
    <row r="64" spans="1:12" ht="121.15" customHeight="1">
      <c r="A64" s="18" t="str">
        <f t="shared" si="0"/>
        <v>EUR_HE05.1.2</v>
      </c>
      <c r="B64" s="18" t="s">
        <v>115</v>
      </c>
      <c r="C64" s="19" t="s">
        <v>1727</v>
      </c>
      <c r="D64" s="19" t="s">
        <v>808</v>
      </c>
      <c r="E64" s="19" t="s">
        <v>884</v>
      </c>
      <c r="F64" s="19" t="s">
        <v>883</v>
      </c>
      <c r="G64" s="19" t="s">
        <v>882</v>
      </c>
      <c r="H64" s="19" t="s">
        <v>1726</v>
      </c>
      <c r="I64" s="19" t="s">
        <v>1725</v>
      </c>
      <c r="J64" s="19" t="s">
        <v>1724</v>
      </c>
      <c r="K64" s="19" t="s">
        <v>1723</v>
      </c>
      <c r="L64" s="18"/>
    </row>
    <row r="65" spans="1:12" ht="226.9" customHeight="1">
      <c r="A65" s="18" t="str">
        <f t="shared" si="0"/>
        <v>EUR_HE05.1.3</v>
      </c>
      <c r="B65" s="18" t="s">
        <v>116</v>
      </c>
      <c r="C65" s="19" t="s">
        <v>1722</v>
      </c>
      <c r="D65" s="19" t="s">
        <v>807</v>
      </c>
      <c r="E65" s="19" t="s">
        <v>884</v>
      </c>
      <c r="F65" s="19" t="s">
        <v>883</v>
      </c>
      <c r="G65" s="19" t="s">
        <v>882</v>
      </c>
      <c r="H65" s="19" t="s">
        <v>1721</v>
      </c>
      <c r="I65" s="19" t="s">
        <v>1720</v>
      </c>
      <c r="J65" s="19" t="s">
        <v>1719</v>
      </c>
      <c r="K65" s="19" t="s">
        <v>1718</v>
      </c>
      <c r="L65" s="18"/>
    </row>
    <row r="66" spans="1:12" ht="15" customHeight="1">
      <c r="A66" s="18" t="str">
        <f t="shared" si="0"/>
        <v>EUR_HE05.2</v>
      </c>
      <c r="B66" s="18" t="s">
        <v>43</v>
      </c>
      <c r="C66" s="19" t="s">
        <v>1717</v>
      </c>
      <c r="D66" s="19" t="s">
        <v>1716</v>
      </c>
      <c r="E66" s="19" t="s">
        <v>893</v>
      </c>
      <c r="F66" s="19" t="s">
        <v>892</v>
      </c>
      <c r="G66" s="19" t="s">
        <v>891</v>
      </c>
      <c r="H66" s="19" t="s">
        <v>1715</v>
      </c>
      <c r="I66" s="19" t="s">
        <v>1714</v>
      </c>
      <c r="J66" s="19" t="s">
        <v>1022</v>
      </c>
      <c r="K66" s="19" t="s">
        <v>1022</v>
      </c>
      <c r="L66" s="18"/>
    </row>
    <row r="67" spans="1:12" ht="376.15" customHeight="1">
      <c r="A67" s="18" t="str">
        <f t="shared" si="0"/>
        <v>EUR_HE05.2.0</v>
      </c>
      <c r="B67" s="18" t="s">
        <v>2022</v>
      </c>
      <c r="C67" s="19" t="s">
        <v>1713</v>
      </c>
      <c r="D67" s="19" t="s">
        <v>1712</v>
      </c>
      <c r="E67" s="19" t="s">
        <v>884</v>
      </c>
      <c r="F67" s="19" t="s">
        <v>883</v>
      </c>
      <c r="G67" s="19" t="s">
        <v>882</v>
      </c>
      <c r="H67" s="19" t="s">
        <v>1711</v>
      </c>
      <c r="I67" s="19" t="s">
        <v>1710</v>
      </c>
      <c r="J67" s="19" t="s">
        <v>1709</v>
      </c>
      <c r="K67" s="19" t="s">
        <v>1708</v>
      </c>
      <c r="L67" s="18"/>
    </row>
    <row r="68" spans="1:12" ht="15" customHeight="1">
      <c r="A68" s="18" t="str">
        <f t="shared" si="0"/>
        <v>EUR_HE05.3</v>
      </c>
      <c r="B68" s="18" t="s">
        <v>44</v>
      </c>
      <c r="C68" s="19" t="s">
        <v>1707</v>
      </c>
      <c r="D68" s="19" t="s">
        <v>1706</v>
      </c>
      <c r="E68" s="19" t="s">
        <v>893</v>
      </c>
      <c r="F68" s="19" t="s">
        <v>892</v>
      </c>
      <c r="G68" s="19" t="s">
        <v>891</v>
      </c>
      <c r="H68" s="19" t="s">
        <v>1705</v>
      </c>
      <c r="I68" s="19" t="s">
        <v>1704</v>
      </c>
      <c r="J68" s="19" t="s">
        <v>1022</v>
      </c>
      <c r="K68" s="19" t="s">
        <v>1022</v>
      </c>
      <c r="L68" s="18"/>
    </row>
    <row r="69" spans="1:12" ht="322.89999999999998" customHeight="1">
      <c r="A69" s="18" t="str">
        <f t="shared" si="0"/>
        <v>EUR_HE05.3.1</v>
      </c>
      <c r="B69" s="18" t="s">
        <v>118</v>
      </c>
      <c r="C69" s="19" t="s">
        <v>1703</v>
      </c>
      <c r="D69" s="19" t="s">
        <v>806</v>
      </c>
      <c r="E69" s="19" t="s">
        <v>884</v>
      </c>
      <c r="F69" s="19" t="s">
        <v>883</v>
      </c>
      <c r="G69" s="19" t="s">
        <v>882</v>
      </c>
      <c r="H69" s="19" t="s">
        <v>1702</v>
      </c>
      <c r="I69" s="19" t="s">
        <v>1701</v>
      </c>
      <c r="J69" s="19" t="s">
        <v>1700</v>
      </c>
      <c r="K69" s="19" t="s">
        <v>1699</v>
      </c>
      <c r="L69" s="18"/>
    </row>
    <row r="70" spans="1:12" ht="174" customHeight="1">
      <c r="A70" s="18" t="str">
        <f t="shared" si="0"/>
        <v>EUR_HE05.3.2</v>
      </c>
      <c r="B70" s="18" t="s">
        <v>119</v>
      </c>
      <c r="C70" s="19" t="s">
        <v>1698</v>
      </c>
      <c r="D70" s="19" t="s">
        <v>805</v>
      </c>
      <c r="E70" s="19" t="s">
        <v>884</v>
      </c>
      <c r="F70" s="19" t="s">
        <v>883</v>
      </c>
      <c r="G70" s="19" t="s">
        <v>882</v>
      </c>
      <c r="H70" s="19" t="s">
        <v>1697</v>
      </c>
      <c r="I70" s="19" t="s">
        <v>1696</v>
      </c>
      <c r="J70" s="19" t="s">
        <v>1695</v>
      </c>
      <c r="K70" s="19" t="s">
        <v>1694</v>
      </c>
      <c r="L70" s="18"/>
    </row>
    <row r="71" spans="1:12" ht="163.15" customHeight="1">
      <c r="A71" s="18" t="str">
        <f t="shared" si="0"/>
        <v>EUR_HE05.3.3</v>
      </c>
      <c r="B71" s="18" t="s">
        <v>120</v>
      </c>
      <c r="C71" s="19" t="s">
        <v>1693</v>
      </c>
      <c r="D71" s="19" t="s">
        <v>804</v>
      </c>
      <c r="E71" s="19" t="s">
        <v>884</v>
      </c>
      <c r="F71" s="19" t="s">
        <v>883</v>
      </c>
      <c r="G71" s="19" t="s">
        <v>882</v>
      </c>
      <c r="H71" s="19" t="s">
        <v>1692</v>
      </c>
      <c r="I71" s="19" t="s">
        <v>1691</v>
      </c>
      <c r="J71" s="19" t="s">
        <v>1690</v>
      </c>
      <c r="K71" s="19" t="s">
        <v>1689</v>
      </c>
      <c r="L71" s="18"/>
    </row>
    <row r="72" spans="1:12" ht="15" customHeight="1">
      <c r="A72" s="18" t="str">
        <f t="shared" si="0"/>
        <v>EUR_HE05.4</v>
      </c>
      <c r="B72" s="18" t="s">
        <v>45</v>
      </c>
      <c r="C72" s="19" t="s">
        <v>1688</v>
      </c>
      <c r="D72" s="19" t="s">
        <v>1687</v>
      </c>
      <c r="E72" s="19" t="s">
        <v>893</v>
      </c>
      <c r="F72" s="19" t="s">
        <v>892</v>
      </c>
      <c r="G72" s="19" t="s">
        <v>891</v>
      </c>
      <c r="H72" s="19" t="s">
        <v>1686</v>
      </c>
      <c r="I72" s="19" t="s">
        <v>1685</v>
      </c>
      <c r="J72" s="19" t="s">
        <v>1022</v>
      </c>
      <c r="K72" s="19" t="s">
        <v>1022</v>
      </c>
      <c r="L72" s="18"/>
    </row>
    <row r="73" spans="1:12" ht="408" customHeight="1">
      <c r="A73" s="18" t="str">
        <f t="shared" ref="A73:A136" si="1">+"EUR_HE"&amp;D73</f>
        <v>EUR_HE05.4.0</v>
      </c>
      <c r="B73" s="18" t="s">
        <v>2023</v>
      </c>
      <c r="C73" s="19" t="s">
        <v>1684</v>
      </c>
      <c r="D73" s="19" t="s">
        <v>1683</v>
      </c>
      <c r="E73" s="19" t="s">
        <v>884</v>
      </c>
      <c r="F73" s="19" t="s">
        <v>883</v>
      </c>
      <c r="G73" s="19" t="s">
        <v>882</v>
      </c>
      <c r="H73" s="19" t="s">
        <v>1682</v>
      </c>
      <c r="I73" s="19" t="s">
        <v>1681</v>
      </c>
      <c r="J73" s="19" t="s">
        <v>1680</v>
      </c>
      <c r="K73" s="19" t="s">
        <v>1679</v>
      </c>
      <c r="L73" s="18"/>
    </row>
    <row r="74" spans="1:12" ht="15" customHeight="1">
      <c r="A74" s="18" t="str">
        <f t="shared" si="1"/>
        <v>EUR_HE05.5</v>
      </c>
      <c r="B74" s="18" t="s">
        <v>46</v>
      </c>
      <c r="C74" s="19" t="s">
        <v>1678</v>
      </c>
      <c r="D74" s="19" t="s">
        <v>1677</v>
      </c>
      <c r="E74" s="19" t="s">
        <v>893</v>
      </c>
      <c r="F74" s="19" t="s">
        <v>892</v>
      </c>
      <c r="G74" s="19" t="s">
        <v>891</v>
      </c>
      <c r="H74" s="19" t="s">
        <v>1676</v>
      </c>
      <c r="I74" s="19" t="s">
        <v>1675</v>
      </c>
      <c r="J74" s="19" t="s">
        <v>1022</v>
      </c>
      <c r="K74" s="19" t="s">
        <v>1022</v>
      </c>
      <c r="L74" s="18"/>
    </row>
    <row r="75" spans="1:12" ht="121.15" customHeight="1">
      <c r="A75" s="18" t="str">
        <f t="shared" si="1"/>
        <v>EUR_HE05.5.1</v>
      </c>
      <c r="B75" s="18" t="s">
        <v>122</v>
      </c>
      <c r="C75" s="19" t="s">
        <v>1674</v>
      </c>
      <c r="D75" s="19" t="s">
        <v>803</v>
      </c>
      <c r="E75" s="19" t="s">
        <v>884</v>
      </c>
      <c r="F75" s="19" t="s">
        <v>883</v>
      </c>
      <c r="G75" s="19" t="s">
        <v>882</v>
      </c>
      <c r="H75" s="19" t="s">
        <v>1673</v>
      </c>
      <c r="I75" s="19" t="s">
        <v>1672</v>
      </c>
      <c r="J75" s="19" t="s">
        <v>1671</v>
      </c>
      <c r="K75" s="19" t="s">
        <v>1670</v>
      </c>
      <c r="L75" s="18"/>
    </row>
    <row r="76" spans="1:12" ht="322.89999999999998" customHeight="1">
      <c r="A76" s="18" t="str">
        <f t="shared" si="1"/>
        <v>EUR_HE05.5.2</v>
      </c>
      <c r="B76" s="18" t="s">
        <v>123</v>
      </c>
      <c r="C76" s="19" t="s">
        <v>1669</v>
      </c>
      <c r="D76" s="19" t="s">
        <v>802</v>
      </c>
      <c r="E76" s="19" t="s">
        <v>884</v>
      </c>
      <c r="F76" s="19" t="s">
        <v>883</v>
      </c>
      <c r="G76" s="19" t="s">
        <v>882</v>
      </c>
      <c r="H76" s="19" t="s">
        <v>1668</v>
      </c>
      <c r="I76" s="19" t="s">
        <v>1667</v>
      </c>
      <c r="J76" s="19" t="s">
        <v>1666</v>
      </c>
      <c r="K76" s="19" t="s">
        <v>1665</v>
      </c>
      <c r="L76" s="18"/>
    </row>
    <row r="77" spans="1:12" ht="15" customHeight="1">
      <c r="A77" s="18" t="str">
        <f t="shared" si="1"/>
        <v>EUR_HE05.6</v>
      </c>
      <c r="B77" s="18" t="s">
        <v>47</v>
      </c>
      <c r="C77" s="19" t="s">
        <v>1664</v>
      </c>
      <c r="D77" s="19" t="s">
        <v>1663</v>
      </c>
      <c r="E77" s="19" t="s">
        <v>893</v>
      </c>
      <c r="F77" s="19" t="s">
        <v>892</v>
      </c>
      <c r="G77" s="19" t="s">
        <v>891</v>
      </c>
      <c r="H77" s="19" t="s">
        <v>1662</v>
      </c>
      <c r="I77" s="19" t="s">
        <v>1661</v>
      </c>
      <c r="J77" s="19" t="s">
        <v>1022</v>
      </c>
      <c r="K77" s="19" t="s">
        <v>1022</v>
      </c>
      <c r="L77" s="18"/>
    </row>
    <row r="78" spans="1:12" ht="409.6" customHeight="1">
      <c r="A78" s="18" t="str">
        <f t="shared" si="1"/>
        <v>EUR_HE05.6.1</v>
      </c>
      <c r="B78" s="18" t="s">
        <v>124</v>
      </c>
      <c r="C78" s="19" t="s">
        <v>1660</v>
      </c>
      <c r="D78" s="19" t="s">
        <v>801</v>
      </c>
      <c r="E78" s="19" t="s">
        <v>884</v>
      </c>
      <c r="F78" s="19" t="s">
        <v>883</v>
      </c>
      <c r="G78" s="19" t="s">
        <v>882</v>
      </c>
      <c r="H78" s="19" t="s">
        <v>1659</v>
      </c>
      <c r="I78" s="19" t="s">
        <v>1658</v>
      </c>
      <c r="J78" s="19" t="s">
        <v>1657</v>
      </c>
      <c r="K78" s="19" t="s">
        <v>1656</v>
      </c>
      <c r="L78" s="18"/>
    </row>
    <row r="79" spans="1:12" ht="409.6" customHeight="1">
      <c r="A79" s="18" t="str">
        <f t="shared" si="1"/>
        <v>EUR_HE05.6.2</v>
      </c>
      <c r="B79" s="18" t="s">
        <v>125</v>
      </c>
      <c r="C79" s="19" t="s">
        <v>1655</v>
      </c>
      <c r="D79" s="19" t="s">
        <v>800</v>
      </c>
      <c r="E79" s="19" t="s">
        <v>884</v>
      </c>
      <c r="F79" s="19" t="s">
        <v>883</v>
      </c>
      <c r="G79" s="19" t="s">
        <v>882</v>
      </c>
      <c r="H79" s="19" t="s">
        <v>1654</v>
      </c>
      <c r="I79" s="19" t="s">
        <v>1653</v>
      </c>
      <c r="J79" s="19" t="s">
        <v>1652</v>
      </c>
      <c r="K79" s="19" t="s">
        <v>1651</v>
      </c>
      <c r="L79" s="18"/>
    </row>
    <row r="80" spans="1:12" ht="46.15" customHeight="1">
      <c r="A80" s="18" t="str">
        <f t="shared" si="1"/>
        <v>EUR_HE06.</v>
      </c>
      <c r="B80" s="18" t="s">
        <v>23</v>
      </c>
      <c r="C80" s="19" t="s">
        <v>1650</v>
      </c>
      <c r="D80" s="19" t="s">
        <v>1649</v>
      </c>
      <c r="E80" s="19" t="s">
        <v>1027</v>
      </c>
      <c r="F80" s="19" t="s">
        <v>1026</v>
      </c>
      <c r="G80" s="19" t="s">
        <v>1025</v>
      </c>
      <c r="H80" s="19" t="s">
        <v>1007</v>
      </c>
      <c r="I80" s="19" t="s">
        <v>1006</v>
      </c>
      <c r="J80" s="19" t="s">
        <v>1648</v>
      </c>
      <c r="K80" s="19" t="s">
        <v>1647</v>
      </c>
      <c r="L80" s="18"/>
    </row>
    <row r="81" spans="1:12" ht="247.9" customHeight="1">
      <c r="A81" s="18" t="str">
        <f t="shared" si="1"/>
        <v>EUR_HE06.1</v>
      </c>
      <c r="B81" s="18" t="s">
        <v>48</v>
      </c>
      <c r="C81" s="19" t="s">
        <v>1646</v>
      </c>
      <c r="D81" s="19" t="s">
        <v>1645</v>
      </c>
      <c r="E81" s="19" t="s">
        <v>893</v>
      </c>
      <c r="F81" s="19" t="s">
        <v>892</v>
      </c>
      <c r="G81" s="19" t="s">
        <v>891</v>
      </c>
      <c r="H81" s="19" t="s">
        <v>1644</v>
      </c>
      <c r="I81" s="19" t="s">
        <v>1643</v>
      </c>
      <c r="J81" s="19" t="s">
        <v>1642</v>
      </c>
      <c r="K81" s="19" t="s">
        <v>1641</v>
      </c>
      <c r="L81" s="18"/>
    </row>
    <row r="82" spans="1:12" ht="121.15" customHeight="1">
      <c r="A82" s="18" t="str">
        <f t="shared" si="1"/>
        <v>EUR_HE06.1.1</v>
      </c>
      <c r="B82" s="18" t="s">
        <v>126</v>
      </c>
      <c r="C82" s="19" t="s">
        <v>1640</v>
      </c>
      <c r="D82" s="19" t="s">
        <v>799</v>
      </c>
      <c r="E82" s="19" t="s">
        <v>884</v>
      </c>
      <c r="F82" s="19" t="s">
        <v>883</v>
      </c>
      <c r="G82" s="19" t="s">
        <v>882</v>
      </c>
      <c r="H82" s="19" t="s">
        <v>1001</v>
      </c>
      <c r="I82" s="19" t="s">
        <v>1000</v>
      </c>
      <c r="J82" s="19" t="s">
        <v>1639</v>
      </c>
      <c r="K82" s="19" t="s">
        <v>1638</v>
      </c>
      <c r="L82" s="18"/>
    </row>
    <row r="83" spans="1:12" ht="130.9" customHeight="1">
      <c r="A83" s="18" t="str">
        <f t="shared" si="1"/>
        <v>EUR_HE06.1.2</v>
      </c>
      <c r="B83" s="18" t="s">
        <v>127</v>
      </c>
      <c r="C83" s="19" t="s">
        <v>1637</v>
      </c>
      <c r="D83" s="19" t="s">
        <v>798</v>
      </c>
      <c r="E83" s="19" t="s">
        <v>884</v>
      </c>
      <c r="F83" s="19" t="s">
        <v>883</v>
      </c>
      <c r="G83" s="19" t="s">
        <v>882</v>
      </c>
      <c r="H83" s="19" t="s">
        <v>995</v>
      </c>
      <c r="I83" s="19" t="s">
        <v>994</v>
      </c>
      <c r="J83" s="19" t="s">
        <v>1636</v>
      </c>
      <c r="K83" s="19" t="s">
        <v>1635</v>
      </c>
      <c r="L83" s="18"/>
    </row>
    <row r="84" spans="1:12" ht="291" customHeight="1">
      <c r="A84" s="18" t="str">
        <f t="shared" si="1"/>
        <v>EUR_HE06.1.3</v>
      </c>
      <c r="B84" s="18" t="s">
        <v>128</v>
      </c>
      <c r="C84" s="19" t="s">
        <v>1634</v>
      </c>
      <c r="D84" s="19" t="s">
        <v>797</v>
      </c>
      <c r="E84" s="19" t="s">
        <v>884</v>
      </c>
      <c r="F84" s="19" t="s">
        <v>883</v>
      </c>
      <c r="G84" s="19" t="s">
        <v>882</v>
      </c>
      <c r="H84" s="19" t="s">
        <v>989</v>
      </c>
      <c r="I84" s="19" t="s">
        <v>988</v>
      </c>
      <c r="J84" s="19" t="s">
        <v>1633</v>
      </c>
      <c r="K84" s="19" t="s">
        <v>1632</v>
      </c>
      <c r="L84" s="18"/>
    </row>
    <row r="85" spans="1:12" ht="301.14999999999998" customHeight="1">
      <c r="A85" s="18" t="str">
        <f t="shared" si="1"/>
        <v>EUR_HE06.2</v>
      </c>
      <c r="B85" s="18" t="s">
        <v>49</v>
      </c>
      <c r="C85" s="19" t="s">
        <v>1631</v>
      </c>
      <c r="D85" s="19" t="s">
        <v>1630</v>
      </c>
      <c r="E85" s="19" t="s">
        <v>893</v>
      </c>
      <c r="F85" s="19" t="s">
        <v>892</v>
      </c>
      <c r="G85" s="19" t="s">
        <v>891</v>
      </c>
      <c r="H85" s="19" t="s">
        <v>1629</v>
      </c>
      <c r="I85" s="19" t="s">
        <v>1628</v>
      </c>
      <c r="J85" s="19" t="s">
        <v>1627</v>
      </c>
      <c r="K85" s="19" t="s">
        <v>1626</v>
      </c>
      <c r="L85" s="18"/>
    </row>
    <row r="86" spans="1:12" ht="121.15" customHeight="1">
      <c r="A86" s="18" t="str">
        <f t="shared" si="1"/>
        <v>EUR_HE06.2.1</v>
      </c>
      <c r="B86" s="18" t="s">
        <v>129</v>
      </c>
      <c r="C86" s="19" t="s">
        <v>1625</v>
      </c>
      <c r="D86" s="19" t="s">
        <v>796</v>
      </c>
      <c r="E86" s="19" t="s">
        <v>884</v>
      </c>
      <c r="F86" s="19" t="s">
        <v>883</v>
      </c>
      <c r="G86" s="19" t="s">
        <v>882</v>
      </c>
      <c r="H86" s="19" t="s">
        <v>1624</v>
      </c>
      <c r="I86" s="19" t="s">
        <v>1623</v>
      </c>
      <c r="J86" s="19" t="s">
        <v>1622</v>
      </c>
      <c r="K86" s="19" t="s">
        <v>1621</v>
      </c>
      <c r="L86" s="18"/>
    </row>
    <row r="87" spans="1:12" ht="109.9" customHeight="1">
      <c r="A87" s="18" t="str">
        <f t="shared" si="1"/>
        <v>EUR_HE06.2.2</v>
      </c>
      <c r="B87" s="18" t="s">
        <v>130</v>
      </c>
      <c r="C87" s="19" t="s">
        <v>1620</v>
      </c>
      <c r="D87" s="19" t="s">
        <v>795</v>
      </c>
      <c r="E87" s="19" t="s">
        <v>884</v>
      </c>
      <c r="F87" s="19" t="s">
        <v>883</v>
      </c>
      <c r="G87" s="19" t="s">
        <v>882</v>
      </c>
      <c r="H87" s="19" t="s">
        <v>1619</v>
      </c>
      <c r="I87" s="19" t="s">
        <v>1618</v>
      </c>
      <c r="J87" s="19" t="s">
        <v>1617</v>
      </c>
      <c r="K87" s="19" t="s">
        <v>1616</v>
      </c>
      <c r="L87" s="18"/>
    </row>
    <row r="88" spans="1:12" ht="216" customHeight="1">
      <c r="A88" s="18" t="str">
        <f t="shared" si="1"/>
        <v>EUR_HE06.2.3</v>
      </c>
      <c r="B88" s="18" t="s">
        <v>131</v>
      </c>
      <c r="C88" s="19" t="s">
        <v>1615</v>
      </c>
      <c r="D88" s="19" t="s">
        <v>794</v>
      </c>
      <c r="E88" s="19" t="s">
        <v>884</v>
      </c>
      <c r="F88" s="19" t="s">
        <v>883</v>
      </c>
      <c r="G88" s="19" t="s">
        <v>882</v>
      </c>
      <c r="H88" s="19" t="s">
        <v>1614</v>
      </c>
      <c r="I88" s="19" t="s">
        <v>1613</v>
      </c>
      <c r="J88" s="19" t="s">
        <v>1612</v>
      </c>
      <c r="K88" s="19" t="s">
        <v>1611</v>
      </c>
      <c r="L88" s="18"/>
    </row>
    <row r="89" spans="1:12" ht="409.6" customHeight="1">
      <c r="A89" s="18" t="str">
        <f t="shared" si="1"/>
        <v>EUR_HE06.3</v>
      </c>
      <c r="B89" s="18" t="s">
        <v>50</v>
      </c>
      <c r="C89" s="19" t="s">
        <v>1610</v>
      </c>
      <c r="D89" s="19" t="s">
        <v>1609</v>
      </c>
      <c r="E89" s="19" t="s">
        <v>893</v>
      </c>
      <c r="F89" s="19" t="s">
        <v>892</v>
      </c>
      <c r="G89" s="19" t="s">
        <v>891</v>
      </c>
      <c r="H89" s="19" t="s">
        <v>1608</v>
      </c>
      <c r="I89" s="19" t="s">
        <v>1607</v>
      </c>
      <c r="J89" s="19" t="s">
        <v>1606</v>
      </c>
      <c r="K89" s="19" t="s">
        <v>1605</v>
      </c>
      <c r="L89" s="18"/>
    </row>
    <row r="90" spans="1:12" ht="291" customHeight="1">
      <c r="A90" s="18" t="str">
        <f t="shared" si="1"/>
        <v>EUR_HE06.3.0</v>
      </c>
      <c r="B90" s="18" t="s">
        <v>2024</v>
      </c>
      <c r="C90" s="19" t="s">
        <v>1604</v>
      </c>
      <c r="D90" s="19" t="s">
        <v>1603</v>
      </c>
      <c r="E90" s="19" t="s">
        <v>884</v>
      </c>
      <c r="F90" s="19" t="s">
        <v>883</v>
      </c>
      <c r="G90" s="19" t="s">
        <v>882</v>
      </c>
      <c r="H90" s="19" t="s">
        <v>965</v>
      </c>
      <c r="I90" s="19" t="s">
        <v>964</v>
      </c>
      <c r="J90" s="19" t="s">
        <v>1602</v>
      </c>
      <c r="K90" s="19" t="s">
        <v>1601</v>
      </c>
      <c r="L90" s="18"/>
    </row>
    <row r="91" spans="1:12" ht="15" customHeight="1">
      <c r="A91" s="18" t="str">
        <f t="shared" si="1"/>
        <v>EUR_HE07.</v>
      </c>
      <c r="B91" s="18" t="s">
        <v>24</v>
      </c>
      <c r="C91" s="19" t="s">
        <v>1600</v>
      </c>
      <c r="D91" s="19" t="s">
        <v>1599</v>
      </c>
      <c r="E91" s="19" t="s">
        <v>1027</v>
      </c>
      <c r="F91" s="19" t="s">
        <v>1026</v>
      </c>
      <c r="G91" s="19" t="s">
        <v>1025</v>
      </c>
      <c r="H91" s="19" t="s">
        <v>1598</v>
      </c>
      <c r="I91" s="19" t="s">
        <v>1597</v>
      </c>
      <c r="J91" s="19" t="s">
        <v>1022</v>
      </c>
      <c r="K91" s="19" t="s">
        <v>1022</v>
      </c>
      <c r="L91" s="18"/>
    </row>
    <row r="92" spans="1:12" ht="57" customHeight="1">
      <c r="A92" s="18" t="str">
        <f t="shared" si="1"/>
        <v>EUR_HE07.1</v>
      </c>
      <c r="B92" s="18" t="s">
        <v>51</v>
      </c>
      <c r="C92" s="19" t="s">
        <v>1596</v>
      </c>
      <c r="D92" s="19" t="s">
        <v>1595</v>
      </c>
      <c r="E92" s="19" t="s">
        <v>893</v>
      </c>
      <c r="F92" s="19" t="s">
        <v>892</v>
      </c>
      <c r="G92" s="19" t="s">
        <v>891</v>
      </c>
      <c r="H92" s="19" t="s">
        <v>1594</v>
      </c>
      <c r="I92" s="19" t="s">
        <v>1593</v>
      </c>
      <c r="J92" s="19" t="s">
        <v>1592</v>
      </c>
      <c r="K92" s="19" t="s">
        <v>1591</v>
      </c>
      <c r="L92" s="18"/>
    </row>
    <row r="93" spans="1:12" ht="88.9" customHeight="1">
      <c r="A93" s="18" t="str">
        <f t="shared" si="1"/>
        <v>EUR_HE07.1.1</v>
      </c>
      <c r="B93" s="18" t="s">
        <v>132</v>
      </c>
      <c r="C93" s="19" t="s">
        <v>1590</v>
      </c>
      <c r="D93" s="19" t="s">
        <v>793</v>
      </c>
      <c r="E93" s="19" t="s">
        <v>884</v>
      </c>
      <c r="F93" s="19" t="s">
        <v>883</v>
      </c>
      <c r="G93" s="19" t="s">
        <v>882</v>
      </c>
      <c r="H93" s="19" t="s">
        <v>1589</v>
      </c>
      <c r="I93" s="19" t="s">
        <v>1588</v>
      </c>
      <c r="J93" s="19" t="s">
        <v>1587</v>
      </c>
      <c r="K93" s="19" t="s">
        <v>1586</v>
      </c>
      <c r="L93" s="18"/>
    </row>
    <row r="94" spans="1:12" ht="67.150000000000006" customHeight="1">
      <c r="A94" s="18" t="str">
        <f t="shared" si="1"/>
        <v>EUR_HE07.1.2</v>
      </c>
      <c r="B94" s="18" t="s">
        <v>133</v>
      </c>
      <c r="C94" s="19" t="s">
        <v>1585</v>
      </c>
      <c r="D94" s="19" t="s">
        <v>792</v>
      </c>
      <c r="E94" s="19" t="s">
        <v>884</v>
      </c>
      <c r="F94" s="19" t="s">
        <v>883</v>
      </c>
      <c r="G94" s="19" t="s">
        <v>882</v>
      </c>
      <c r="H94" s="19" t="s">
        <v>1584</v>
      </c>
      <c r="I94" s="19" t="s">
        <v>1583</v>
      </c>
      <c r="J94" s="19" t="s">
        <v>1582</v>
      </c>
      <c r="K94" s="19" t="s">
        <v>1581</v>
      </c>
      <c r="L94" s="18"/>
    </row>
    <row r="95" spans="1:12" ht="57" customHeight="1">
      <c r="A95" s="18" t="str">
        <f t="shared" si="1"/>
        <v>EUR_HE07.1.3</v>
      </c>
      <c r="B95" s="18" t="s">
        <v>134</v>
      </c>
      <c r="C95" s="19" t="s">
        <v>1580</v>
      </c>
      <c r="D95" s="19" t="s">
        <v>791</v>
      </c>
      <c r="E95" s="19" t="s">
        <v>884</v>
      </c>
      <c r="F95" s="19" t="s">
        <v>883</v>
      </c>
      <c r="G95" s="19" t="s">
        <v>882</v>
      </c>
      <c r="H95" s="19" t="s">
        <v>1579</v>
      </c>
      <c r="I95" s="19" t="s">
        <v>1578</v>
      </c>
      <c r="J95" s="19" t="s">
        <v>1577</v>
      </c>
      <c r="K95" s="19" t="s">
        <v>1576</v>
      </c>
      <c r="L95" s="18"/>
    </row>
    <row r="96" spans="1:12" ht="121.15" customHeight="1">
      <c r="A96" s="18" t="str">
        <f t="shared" si="1"/>
        <v>EUR_HE07.1.4</v>
      </c>
      <c r="B96" s="18" t="s">
        <v>135</v>
      </c>
      <c r="C96" s="19" t="s">
        <v>1575</v>
      </c>
      <c r="D96" s="19" t="s">
        <v>1574</v>
      </c>
      <c r="E96" s="19" t="s">
        <v>884</v>
      </c>
      <c r="F96" s="19" t="s">
        <v>883</v>
      </c>
      <c r="G96" s="19" t="s">
        <v>882</v>
      </c>
      <c r="H96" s="19" t="s">
        <v>1573</v>
      </c>
      <c r="I96" s="19" t="s">
        <v>1572</v>
      </c>
      <c r="J96" s="19" t="s">
        <v>1571</v>
      </c>
      <c r="K96" s="19" t="s">
        <v>1570</v>
      </c>
      <c r="L96" s="18"/>
    </row>
    <row r="97" spans="1:12" ht="184.15" customHeight="1">
      <c r="A97" s="18" t="str">
        <f t="shared" si="1"/>
        <v>EUR_HE07.2</v>
      </c>
      <c r="B97" s="18" t="s">
        <v>52</v>
      </c>
      <c r="C97" s="19" t="s">
        <v>1569</v>
      </c>
      <c r="D97" s="19" t="s">
        <v>1568</v>
      </c>
      <c r="E97" s="19" t="s">
        <v>893</v>
      </c>
      <c r="F97" s="19" t="s">
        <v>892</v>
      </c>
      <c r="G97" s="19" t="s">
        <v>891</v>
      </c>
      <c r="H97" s="19" t="s">
        <v>1567</v>
      </c>
      <c r="I97" s="19" t="s">
        <v>1566</v>
      </c>
      <c r="J97" s="19" t="s">
        <v>1565</v>
      </c>
      <c r="K97" s="19" t="s">
        <v>1564</v>
      </c>
      <c r="L97" s="18"/>
    </row>
    <row r="98" spans="1:12" ht="355.15" customHeight="1">
      <c r="A98" s="18" t="str">
        <f t="shared" si="1"/>
        <v>EUR_HE07.2.1</v>
      </c>
      <c r="B98" s="18" t="s">
        <v>136</v>
      </c>
      <c r="C98" s="19" t="s">
        <v>1563</v>
      </c>
      <c r="D98" s="19" t="s">
        <v>790</v>
      </c>
      <c r="E98" s="19" t="s">
        <v>884</v>
      </c>
      <c r="F98" s="19" t="s">
        <v>883</v>
      </c>
      <c r="G98" s="19" t="s">
        <v>882</v>
      </c>
      <c r="H98" s="19" t="s">
        <v>1562</v>
      </c>
      <c r="I98" s="19" t="s">
        <v>1561</v>
      </c>
      <c r="J98" s="19" t="s">
        <v>1560</v>
      </c>
      <c r="K98" s="19" t="s">
        <v>1559</v>
      </c>
      <c r="L98" s="18"/>
    </row>
    <row r="99" spans="1:12" ht="163.15" customHeight="1">
      <c r="A99" s="18" t="str">
        <f t="shared" si="1"/>
        <v>EUR_HE07.2.2</v>
      </c>
      <c r="B99" s="18" t="s">
        <v>137</v>
      </c>
      <c r="C99" s="19" t="s">
        <v>1558</v>
      </c>
      <c r="D99" s="19" t="s">
        <v>789</v>
      </c>
      <c r="E99" s="19" t="s">
        <v>884</v>
      </c>
      <c r="F99" s="19" t="s">
        <v>883</v>
      </c>
      <c r="G99" s="19" t="s">
        <v>882</v>
      </c>
      <c r="H99" s="19" t="s">
        <v>1557</v>
      </c>
      <c r="I99" s="19" t="s">
        <v>1556</v>
      </c>
      <c r="J99" s="19" t="s">
        <v>1555</v>
      </c>
      <c r="K99" s="19" t="s">
        <v>1554</v>
      </c>
      <c r="L99" s="18"/>
    </row>
    <row r="100" spans="1:12" ht="259.14999999999998" customHeight="1">
      <c r="A100" s="18" t="str">
        <f t="shared" si="1"/>
        <v>EUR_HE07.2.3</v>
      </c>
      <c r="B100" s="18" t="s">
        <v>138</v>
      </c>
      <c r="C100" s="19" t="s">
        <v>1553</v>
      </c>
      <c r="D100" s="19" t="s">
        <v>788</v>
      </c>
      <c r="E100" s="19" t="s">
        <v>884</v>
      </c>
      <c r="F100" s="19" t="s">
        <v>883</v>
      </c>
      <c r="G100" s="19" t="s">
        <v>882</v>
      </c>
      <c r="H100" s="19" t="s">
        <v>1552</v>
      </c>
      <c r="I100" s="19" t="s">
        <v>1551</v>
      </c>
      <c r="J100" s="19" t="s">
        <v>1550</v>
      </c>
      <c r="K100" s="19" t="s">
        <v>1549</v>
      </c>
      <c r="L100" s="18"/>
    </row>
    <row r="101" spans="1:12" ht="205.9" customHeight="1">
      <c r="A101" s="18" t="str">
        <f t="shared" si="1"/>
        <v>EUR_HE07.2.4</v>
      </c>
      <c r="B101" s="18" t="s">
        <v>139</v>
      </c>
      <c r="C101" s="19" t="s">
        <v>1548</v>
      </c>
      <c r="D101" s="19" t="s">
        <v>787</v>
      </c>
      <c r="E101" s="19" t="s">
        <v>884</v>
      </c>
      <c r="F101" s="19" t="s">
        <v>883</v>
      </c>
      <c r="G101" s="19" t="s">
        <v>882</v>
      </c>
      <c r="H101" s="19" t="s">
        <v>1547</v>
      </c>
      <c r="I101" s="19" t="s">
        <v>1546</v>
      </c>
      <c r="J101" s="19" t="s">
        <v>1545</v>
      </c>
      <c r="K101" s="19" t="s">
        <v>1544</v>
      </c>
      <c r="L101" s="18"/>
    </row>
    <row r="102" spans="1:12" ht="291" customHeight="1">
      <c r="A102" s="18" t="str">
        <f t="shared" si="1"/>
        <v>EUR_HE07.3</v>
      </c>
      <c r="B102" s="18" t="s">
        <v>53</v>
      </c>
      <c r="C102" s="19" t="s">
        <v>1543</v>
      </c>
      <c r="D102" s="19" t="s">
        <v>1542</v>
      </c>
      <c r="E102" s="19" t="s">
        <v>893</v>
      </c>
      <c r="F102" s="19" t="s">
        <v>892</v>
      </c>
      <c r="G102" s="19" t="s">
        <v>891</v>
      </c>
      <c r="H102" s="19" t="s">
        <v>1541</v>
      </c>
      <c r="I102" s="19" t="s">
        <v>1540</v>
      </c>
      <c r="J102" s="19" t="s">
        <v>1539</v>
      </c>
      <c r="K102" s="19" t="s">
        <v>1538</v>
      </c>
      <c r="L102" s="18"/>
    </row>
    <row r="103" spans="1:12" ht="78" customHeight="1">
      <c r="A103" s="18" t="str">
        <f t="shared" si="1"/>
        <v>EUR_HE07.3.1</v>
      </c>
      <c r="B103" s="18" t="s">
        <v>140</v>
      </c>
      <c r="C103" s="19" t="s">
        <v>1537</v>
      </c>
      <c r="D103" s="19" t="s">
        <v>785</v>
      </c>
      <c r="E103" s="19" t="s">
        <v>884</v>
      </c>
      <c r="F103" s="19" t="s">
        <v>883</v>
      </c>
      <c r="G103" s="19" t="s">
        <v>882</v>
      </c>
      <c r="H103" s="19" t="s">
        <v>1536</v>
      </c>
      <c r="I103" s="19" t="s">
        <v>1535</v>
      </c>
      <c r="J103" s="19" t="s">
        <v>1534</v>
      </c>
      <c r="K103" s="19" t="s">
        <v>1533</v>
      </c>
      <c r="L103" s="18"/>
    </row>
    <row r="104" spans="1:12" ht="46.15" customHeight="1">
      <c r="A104" s="18" t="str">
        <f t="shared" si="1"/>
        <v>EUR_HE07.3.2</v>
      </c>
      <c r="B104" s="18" t="s">
        <v>141</v>
      </c>
      <c r="C104" s="19" t="s">
        <v>1532</v>
      </c>
      <c r="D104" s="19" t="s">
        <v>784</v>
      </c>
      <c r="E104" s="19" t="s">
        <v>884</v>
      </c>
      <c r="F104" s="19" t="s">
        <v>883</v>
      </c>
      <c r="G104" s="19" t="s">
        <v>882</v>
      </c>
      <c r="H104" s="19" t="s">
        <v>1531</v>
      </c>
      <c r="I104" s="19" t="s">
        <v>1530</v>
      </c>
      <c r="J104" s="19" t="s">
        <v>1529</v>
      </c>
      <c r="K104" s="19" t="s">
        <v>1528</v>
      </c>
      <c r="L104" s="18"/>
    </row>
    <row r="105" spans="1:12" ht="46.15" customHeight="1">
      <c r="A105" s="18" t="str">
        <f t="shared" si="1"/>
        <v>EUR_HE07.3.3</v>
      </c>
      <c r="B105" s="18" t="s">
        <v>142</v>
      </c>
      <c r="C105" s="19" t="s">
        <v>1527</v>
      </c>
      <c r="D105" s="19" t="s">
        <v>783</v>
      </c>
      <c r="E105" s="19" t="s">
        <v>884</v>
      </c>
      <c r="F105" s="19" t="s">
        <v>883</v>
      </c>
      <c r="G105" s="19" t="s">
        <v>882</v>
      </c>
      <c r="H105" s="19" t="s">
        <v>1526</v>
      </c>
      <c r="I105" s="19" t="s">
        <v>1525</v>
      </c>
      <c r="J105" s="19" t="s">
        <v>1524</v>
      </c>
      <c r="K105" s="19" t="s">
        <v>1523</v>
      </c>
      <c r="L105" s="18"/>
    </row>
    <row r="106" spans="1:12" ht="78" customHeight="1">
      <c r="A106" s="18" t="str">
        <f t="shared" si="1"/>
        <v>EUR_HE07.3.4</v>
      </c>
      <c r="B106" s="18" t="s">
        <v>143</v>
      </c>
      <c r="C106" s="19" t="s">
        <v>1522</v>
      </c>
      <c r="D106" s="19" t="s">
        <v>782</v>
      </c>
      <c r="E106" s="19" t="s">
        <v>884</v>
      </c>
      <c r="F106" s="19" t="s">
        <v>883</v>
      </c>
      <c r="G106" s="19" t="s">
        <v>882</v>
      </c>
      <c r="H106" s="19" t="s">
        <v>1521</v>
      </c>
      <c r="I106" s="19" t="s">
        <v>1520</v>
      </c>
      <c r="J106" s="19" t="s">
        <v>1519</v>
      </c>
      <c r="K106" s="19" t="s">
        <v>1518</v>
      </c>
      <c r="L106" s="18"/>
    </row>
    <row r="107" spans="1:12" ht="109.9" customHeight="1">
      <c r="A107" s="18" t="str">
        <f t="shared" si="1"/>
        <v>EUR_HE07.3.5</v>
      </c>
      <c r="B107" s="18" t="s">
        <v>144</v>
      </c>
      <c r="C107" s="19" t="s">
        <v>1517</v>
      </c>
      <c r="D107" s="19" t="s">
        <v>1516</v>
      </c>
      <c r="E107" s="19" t="s">
        <v>884</v>
      </c>
      <c r="F107" s="19" t="s">
        <v>883</v>
      </c>
      <c r="G107" s="19" t="s">
        <v>882</v>
      </c>
      <c r="H107" s="19" t="s">
        <v>1515</v>
      </c>
      <c r="I107" s="19" t="s">
        <v>1514</v>
      </c>
      <c r="J107" s="19" t="s">
        <v>1513</v>
      </c>
      <c r="K107" s="19" t="s">
        <v>1512</v>
      </c>
      <c r="L107" s="18"/>
    </row>
    <row r="108" spans="1:12" ht="130.9" customHeight="1">
      <c r="A108" s="18" t="str">
        <f t="shared" si="1"/>
        <v>EUR_HE07.3.6</v>
      </c>
      <c r="B108" s="18" t="s">
        <v>145</v>
      </c>
      <c r="C108" s="19" t="s">
        <v>1511</v>
      </c>
      <c r="D108" s="19" t="s">
        <v>780</v>
      </c>
      <c r="E108" s="19" t="s">
        <v>884</v>
      </c>
      <c r="F108" s="19" t="s">
        <v>883</v>
      </c>
      <c r="G108" s="19" t="s">
        <v>882</v>
      </c>
      <c r="H108" s="19" t="s">
        <v>1510</v>
      </c>
      <c r="I108" s="19" t="s">
        <v>1509</v>
      </c>
      <c r="J108" s="19" t="s">
        <v>1508</v>
      </c>
      <c r="K108" s="19" t="s">
        <v>1507</v>
      </c>
      <c r="L108" s="18"/>
    </row>
    <row r="109" spans="1:12" ht="15" customHeight="1">
      <c r="A109" s="18" t="str">
        <f t="shared" si="1"/>
        <v>EUR_HE08.</v>
      </c>
      <c r="B109" s="18" t="s">
        <v>25</v>
      </c>
      <c r="C109" s="19" t="s">
        <v>1506</v>
      </c>
      <c r="D109" s="19" t="s">
        <v>1505</v>
      </c>
      <c r="E109" s="19" t="s">
        <v>1027</v>
      </c>
      <c r="F109" s="19" t="s">
        <v>1026</v>
      </c>
      <c r="G109" s="19" t="s">
        <v>1025</v>
      </c>
      <c r="H109" s="19" t="s">
        <v>1504</v>
      </c>
      <c r="I109" s="19" t="s">
        <v>1503</v>
      </c>
      <c r="J109" s="19" t="s">
        <v>1022</v>
      </c>
      <c r="K109" s="19" t="s">
        <v>1022</v>
      </c>
      <c r="L109" s="18"/>
    </row>
    <row r="110" spans="1:12" ht="15" customHeight="1">
      <c r="A110" s="18" t="str">
        <f t="shared" si="1"/>
        <v>EUR_HE08.1</v>
      </c>
      <c r="B110" s="18" t="s">
        <v>54</v>
      </c>
      <c r="C110" s="19" t="s">
        <v>1502</v>
      </c>
      <c r="D110" s="19" t="s">
        <v>1501</v>
      </c>
      <c r="E110" s="19" t="s">
        <v>893</v>
      </c>
      <c r="F110" s="19" t="s">
        <v>892</v>
      </c>
      <c r="G110" s="19" t="s">
        <v>891</v>
      </c>
      <c r="H110" s="19" t="s">
        <v>1500</v>
      </c>
      <c r="I110" s="19" t="s">
        <v>1499</v>
      </c>
      <c r="J110" s="19" t="s">
        <v>1022</v>
      </c>
      <c r="K110" s="19" t="s">
        <v>1022</v>
      </c>
      <c r="L110" s="18"/>
    </row>
    <row r="111" spans="1:12" ht="130.9" customHeight="1">
      <c r="A111" s="18" t="str">
        <f t="shared" si="1"/>
        <v>EUR_HE08.1.0</v>
      </c>
      <c r="B111" s="18" t="s">
        <v>2025</v>
      </c>
      <c r="C111" s="19" t="s">
        <v>1498</v>
      </c>
      <c r="D111" s="19" t="s">
        <v>1497</v>
      </c>
      <c r="E111" s="19" t="s">
        <v>884</v>
      </c>
      <c r="F111" s="19" t="s">
        <v>883</v>
      </c>
      <c r="G111" s="19" t="s">
        <v>882</v>
      </c>
      <c r="H111" s="19" t="s">
        <v>1496</v>
      </c>
      <c r="I111" s="19" t="s">
        <v>1495</v>
      </c>
      <c r="J111" s="19" t="s">
        <v>1494</v>
      </c>
      <c r="K111" s="19" t="s">
        <v>1493</v>
      </c>
      <c r="L111" s="18"/>
    </row>
    <row r="112" spans="1:12" ht="15" customHeight="1">
      <c r="A112" s="18" t="str">
        <f t="shared" si="1"/>
        <v>EUR_HE08.2</v>
      </c>
      <c r="B112" s="18" t="s">
        <v>55</v>
      </c>
      <c r="C112" s="19" t="s">
        <v>1492</v>
      </c>
      <c r="D112" s="19" t="s">
        <v>1491</v>
      </c>
      <c r="E112" s="19" t="s">
        <v>893</v>
      </c>
      <c r="F112" s="19" t="s">
        <v>892</v>
      </c>
      <c r="G112" s="19" t="s">
        <v>891</v>
      </c>
      <c r="H112" s="19" t="s">
        <v>1490</v>
      </c>
      <c r="I112" s="19" t="s">
        <v>1489</v>
      </c>
      <c r="J112" s="19" t="s">
        <v>1022</v>
      </c>
      <c r="K112" s="19" t="s">
        <v>1022</v>
      </c>
      <c r="L112" s="18"/>
    </row>
    <row r="113" spans="1:12" ht="121.15" customHeight="1">
      <c r="A113" s="18" t="str">
        <f t="shared" si="1"/>
        <v>EUR_HE08.2.0</v>
      </c>
      <c r="B113" s="18" t="s">
        <v>2026</v>
      </c>
      <c r="C113" s="19" t="s">
        <v>1488</v>
      </c>
      <c r="D113" s="19" t="s">
        <v>1487</v>
      </c>
      <c r="E113" s="19" t="s">
        <v>884</v>
      </c>
      <c r="F113" s="19" t="s">
        <v>883</v>
      </c>
      <c r="G113" s="19" t="s">
        <v>882</v>
      </c>
      <c r="H113" s="19" t="s">
        <v>1486</v>
      </c>
      <c r="I113" s="19" t="s">
        <v>1485</v>
      </c>
      <c r="J113" s="19" t="s">
        <v>1484</v>
      </c>
      <c r="K113" s="19" t="s">
        <v>1483</v>
      </c>
      <c r="L113" s="18"/>
    </row>
    <row r="114" spans="1:12" ht="15" customHeight="1">
      <c r="A114" s="18" t="str">
        <f t="shared" si="1"/>
        <v>EUR_HE08.3</v>
      </c>
      <c r="B114" s="18" t="s">
        <v>56</v>
      </c>
      <c r="C114" s="19" t="s">
        <v>1482</v>
      </c>
      <c r="D114" s="19" t="s">
        <v>1481</v>
      </c>
      <c r="E114" s="19" t="s">
        <v>893</v>
      </c>
      <c r="F114" s="19" t="s">
        <v>892</v>
      </c>
      <c r="G114" s="19" t="s">
        <v>891</v>
      </c>
      <c r="H114" s="19" t="s">
        <v>1480</v>
      </c>
      <c r="I114" s="19" t="s">
        <v>1479</v>
      </c>
      <c r="J114" s="19" t="s">
        <v>1022</v>
      </c>
      <c r="K114" s="19" t="s">
        <v>1022</v>
      </c>
      <c r="L114" s="18"/>
    </row>
    <row r="115" spans="1:12" ht="238.15" customHeight="1">
      <c r="A115" s="18" t="str">
        <f t="shared" si="1"/>
        <v>EUR_HE08.3.0</v>
      </c>
      <c r="B115" s="18" t="s">
        <v>2027</v>
      </c>
      <c r="C115" s="19" t="s">
        <v>1478</v>
      </c>
      <c r="D115" s="19" t="s">
        <v>1477</v>
      </c>
      <c r="E115" s="19" t="s">
        <v>884</v>
      </c>
      <c r="F115" s="19" t="s">
        <v>883</v>
      </c>
      <c r="G115" s="19" t="s">
        <v>882</v>
      </c>
      <c r="H115" s="19" t="s">
        <v>1476</v>
      </c>
      <c r="I115" s="19" t="s">
        <v>1475</v>
      </c>
      <c r="J115" s="19" t="s">
        <v>1474</v>
      </c>
      <c r="K115" s="19" t="s">
        <v>1473</v>
      </c>
      <c r="L115" s="18"/>
    </row>
    <row r="116" spans="1:12" ht="15" customHeight="1">
      <c r="A116" s="18" t="str">
        <f t="shared" si="1"/>
        <v>EUR_HE09.</v>
      </c>
      <c r="B116" s="18" t="s">
        <v>26</v>
      </c>
      <c r="C116" s="19" t="s">
        <v>1472</v>
      </c>
      <c r="D116" s="19" t="s">
        <v>1471</v>
      </c>
      <c r="E116" s="19" t="s">
        <v>1027</v>
      </c>
      <c r="F116" s="19" t="s">
        <v>1026</v>
      </c>
      <c r="G116" s="19" t="s">
        <v>1025</v>
      </c>
      <c r="H116" s="19" t="s">
        <v>953</v>
      </c>
      <c r="I116" s="19" t="s">
        <v>952</v>
      </c>
      <c r="J116" s="19" t="s">
        <v>1022</v>
      </c>
      <c r="K116" s="19" t="s">
        <v>1022</v>
      </c>
      <c r="L116" s="18"/>
    </row>
    <row r="117" spans="1:12" ht="25.15" customHeight="1">
      <c r="A117" s="18" t="str">
        <f t="shared" si="1"/>
        <v>EUR_HE09.1</v>
      </c>
      <c r="B117" s="18" t="s">
        <v>57</v>
      </c>
      <c r="C117" s="19" t="s">
        <v>1470</v>
      </c>
      <c r="D117" s="19" t="s">
        <v>1469</v>
      </c>
      <c r="E117" s="19" t="s">
        <v>893</v>
      </c>
      <c r="F117" s="19" t="s">
        <v>892</v>
      </c>
      <c r="G117" s="19" t="s">
        <v>891</v>
      </c>
      <c r="H117" s="19" t="s">
        <v>1468</v>
      </c>
      <c r="I117" s="19" t="s">
        <v>1467</v>
      </c>
      <c r="J117" s="19" t="s">
        <v>1022</v>
      </c>
      <c r="K117" s="19" t="s">
        <v>1022</v>
      </c>
      <c r="L117" s="18"/>
    </row>
    <row r="118" spans="1:12" ht="226.9" customHeight="1">
      <c r="A118" s="18" t="str">
        <f t="shared" si="1"/>
        <v>EUR_HE09.1.1</v>
      </c>
      <c r="B118" s="18" t="s">
        <v>149</v>
      </c>
      <c r="C118" s="19" t="s">
        <v>1466</v>
      </c>
      <c r="D118" s="19" t="s">
        <v>779</v>
      </c>
      <c r="E118" s="19" t="s">
        <v>884</v>
      </c>
      <c r="F118" s="19" t="s">
        <v>883</v>
      </c>
      <c r="G118" s="19" t="s">
        <v>882</v>
      </c>
      <c r="H118" s="19" t="s">
        <v>1465</v>
      </c>
      <c r="I118" s="19" t="s">
        <v>1464</v>
      </c>
      <c r="J118" s="19" t="s">
        <v>1463</v>
      </c>
      <c r="K118" s="19" t="s">
        <v>1462</v>
      </c>
      <c r="L118" s="18"/>
    </row>
    <row r="119" spans="1:12" ht="142.15" customHeight="1">
      <c r="A119" s="18" t="str">
        <f t="shared" si="1"/>
        <v>EUR_HE09.1.2</v>
      </c>
      <c r="B119" s="18" t="s">
        <v>150</v>
      </c>
      <c r="C119" s="19" t="s">
        <v>1461</v>
      </c>
      <c r="D119" s="19" t="s">
        <v>778</v>
      </c>
      <c r="E119" s="19" t="s">
        <v>884</v>
      </c>
      <c r="F119" s="19" t="s">
        <v>883</v>
      </c>
      <c r="G119" s="19" t="s">
        <v>882</v>
      </c>
      <c r="H119" s="19" t="s">
        <v>1460</v>
      </c>
      <c r="I119" s="19" t="s">
        <v>1459</v>
      </c>
      <c r="J119" s="19" t="s">
        <v>1458</v>
      </c>
      <c r="K119" s="19" t="s">
        <v>1457</v>
      </c>
      <c r="L119" s="18"/>
    </row>
    <row r="120" spans="1:12" ht="205.9" customHeight="1">
      <c r="A120" s="18" t="str">
        <f t="shared" si="1"/>
        <v>EUR_HE09.1.3</v>
      </c>
      <c r="B120" s="18" t="s">
        <v>151</v>
      </c>
      <c r="C120" s="19" t="s">
        <v>1456</v>
      </c>
      <c r="D120" s="19" t="s">
        <v>777</v>
      </c>
      <c r="E120" s="19" t="s">
        <v>884</v>
      </c>
      <c r="F120" s="19" t="s">
        <v>883</v>
      </c>
      <c r="G120" s="19" t="s">
        <v>882</v>
      </c>
      <c r="H120" s="19" t="s">
        <v>1455</v>
      </c>
      <c r="I120" s="19" t="s">
        <v>1454</v>
      </c>
      <c r="J120" s="19" t="s">
        <v>1453</v>
      </c>
      <c r="K120" s="19" t="s">
        <v>1452</v>
      </c>
      <c r="L120" s="18"/>
    </row>
    <row r="121" spans="1:12" ht="355.15" customHeight="1">
      <c r="A121" s="18" t="str">
        <f t="shared" si="1"/>
        <v>EUR_HE09.1.4</v>
      </c>
      <c r="B121" s="18" t="s">
        <v>152</v>
      </c>
      <c r="C121" s="19" t="s">
        <v>1451</v>
      </c>
      <c r="D121" s="19" t="s">
        <v>776</v>
      </c>
      <c r="E121" s="19" t="s">
        <v>884</v>
      </c>
      <c r="F121" s="19" t="s">
        <v>883</v>
      </c>
      <c r="G121" s="19" t="s">
        <v>882</v>
      </c>
      <c r="H121" s="19" t="s">
        <v>1450</v>
      </c>
      <c r="I121" s="19" t="s">
        <v>1449</v>
      </c>
      <c r="J121" s="19" t="s">
        <v>1448</v>
      </c>
      <c r="K121" s="19" t="s">
        <v>1447</v>
      </c>
      <c r="L121" s="18"/>
    </row>
    <row r="122" spans="1:12" ht="151.9" customHeight="1">
      <c r="A122" s="18" t="str">
        <f t="shared" si="1"/>
        <v>EUR_HE09.1.5</v>
      </c>
      <c r="B122" s="18" t="s">
        <v>153</v>
      </c>
      <c r="C122" s="19" t="s">
        <v>1446</v>
      </c>
      <c r="D122" s="19" t="s">
        <v>775</v>
      </c>
      <c r="E122" s="19" t="s">
        <v>884</v>
      </c>
      <c r="F122" s="19" t="s">
        <v>883</v>
      </c>
      <c r="G122" s="19" t="s">
        <v>882</v>
      </c>
      <c r="H122" s="19" t="s">
        <v>1445</v>
      </c>
      <c r="I122" s="19" t="s">
        <v>1444</v>
      </c>
      <c r="J122" s="19" t="s">
        <v>1443</v>
      </c>
      <c r="K122" s="19" t="s">
        <v>1442</v>
      </c>
      <c r="L122" s="18"/>
    </row>
    <row r="123" spans="1:12" ht="25.15" customHeight="1">
      <c r="A123" s="18" t="str">
        <f t="shared" si="1"/>
        <v>EUR_HE09.2</v>
      </c>
      <c r="B123" s="18" t="s">
        <v>58</v>
      </c>
      <c r="C123" s="19" t="s">
        <v>1441</v>
      </c>
      <c r="D123" s="19" t="s">
        <v>1440</v>
      </c>
      <c r="E123" s="19" t="s">
        <v>893</v>
      </c>
      <c r="F123" s="19" t="s">
        <v>892</v>
      </c>
      <c r="G123" s="19" t="s">
        <v>891</v>
      </c>
      <c r="H123" s="19" t="s">
        <v>1439</v>
      </c>
      <c r="I123" s="19" t="s">
        <v>1438</v>
      </c>
      <c r="J123" s="19" t="s">
        <v>1022</v>
      </c>
      <c r="K123" s="19" t="s">
        <v>1022</v>
      </c>
      <c r="L123" s="18"/>
    </row>
    <row r="124" spans="1:12" ht="280.14999999999998" customHeight="1">
      <c r="A124" s="18" t="str">
        <f t="shared" si="1"/>
        <v>EUR_HE09.2.1</v>
      </c>
      <c r="B124" s="18" t="s">
        <v>154</v>
      </c>
      <c r="C124" s="19" t="s">
        <v>1437</v>
      </c>
      <c r="D124" s="19" t="s">
        <v>774</v>
      </c>
      <c r="E124" s="19" t="s">
        <v>884</v>
      </c>
      <c r="F124" s="19" t="s">
        <v>883</v>
      </c>
      <c r="G124" s="19" t="s">
        <v>882</v>
      </c>
      <c r="H124" s="19" t="s">
        <v>1436</v>
      </c>
      <c r="I124" s="19" t="s">
        <v>1435</v>
      </c>
      <c r="J124" s="19" t="s">
        <v>1434</v>
      </c>
      <c r="K124" s="19" t="s">
        <v>1433</v>
      </c>
      <c r="L124" s="18"/>
    </row>
    <row r="125" spans="1:12" ht="121.15" customHeight="1">
      <c r="A125" s="18" t="str">
        <f t="shared" si="1"/>
        <v>EUR_HE09.2.2</v>
      </c>
      <c r="B125" s="18" t="s">
        <v>155</v>
      </c>
      <c r="C125" s="19" t="s">
        <v>1432</v>
      </c>
      <c r="D125" s="19" t="s">
        <v>772</v>
      </c>
      <c r="E125" s="19" t="s">
        <v>884</v>
      </c>
      <c r="F125" s="19" t="s">
        <v>883</v>
      </c>
      <c r="G125" s="19" t="s">
        <v>882</v>
      </c>
      <c r="H125" s="19" t="s">
        <v>1431</v>
      </c>
      <c r="I125" s="19" t="s">
        <v>1430</v>
      </c>
      <c r="J125" s="19" t="s">
        <v>1429</v>
      </c>
      <c r="K125" s="19" t="s">
        <v>1428</v>
      </c>
      <c r="L125" s="18"/>
    </row>
    <row r="126" spans="1:12" ht="247.9" customHeight="1">
      <c r="A126" s="18" t="str">
        <f t="shared" si="1"/>
        <v>EUR_HE09.2.3</v>
      </c>
      <c r="B126" s="18" t="s">
        <v>156</v>
      </c>
      <c r="C126" s="19" t="s">
        <v>1427</v>
      </c>
      <c r="D126" s="19" t="s">
        <v>771</v>
      </c>
      <c r="E126" s="19" t="s">
        <v>884</v>
      </c>
      <c r="F126" s="19" t="s">
        <v>883</v>
      </c>
      <c r="G126" s="19" t="s">
        <v>882</v>
      </c>
      <c r="H126" s="19" t="s">
        <v>1426</v>
      </c>
      <c r="I126" s="19" t="s">
        <v>1425</v>
      </c>
      <c r="J126" s="19" t="s">
        <v>1424</v>
      </c>
      <c r="K126" s="19" t="s">
        <v>1423</v>
      </c>
      <c r="L126" s="18"/>
    </row>
    <row r="127" spans="1:12" ht="25.15" customHeight="1">
      <c r="A127" s="18" t="str">
        <f t="shared" si="1"/>
        <v>EUR_HE09.3</v>
      </c>
      <c r="B127" s="18" t="s">
        <v>59</v>
      </c>
      <c r="C127" s="19" t="s">
        <v>1422</v>
      </c>
      <c r="D127" s="19" t="s">
        <v>1421</v>
      </c>
      <c r="E127" s="19" t="s">
        <v>893</v>
      </c>
      <c r="F127" s="19" t="s">
        <v>892</v>
      </c>
      <c r="G127" s="19" t="s">
        <v>891</v>
      </c>
      <c r="H127" s="19" t="s">
        <v>1420</v>
      </c>
      <c r="I127" s="19" t="s">
        <v>1419</v>
      </c>
      <c r="J127" s="19" t="s">
        <v>1022</v>
      </c>
      <c r="K127" s="19" t="s">
        <v>1022</v>
      </c>
      <c r="L127" s="18"/>
    </row>
    <row r="128" spans="1:12" ht="376.15" customHeight="1">
      <c r="A128" s="18" t="str">
        <f t="shared" si="1"/>
        <v>EUR_HE09.3.1</v>
      </c>
      <c r="B128" s="18" t="s">
        <v>157</v>
      </c>
      <c r="C128" s="19" t="s">
        <v>1418</v>
      </c>
      <c r="D128" s="19" t="s">
        <v>770</v>
      </c>
      <c r="E128" s="19" t="s">
        <v>884</v>
      </c>
      <c r="F128" s="19" t="s">
        <v>883</v>
      </c>
      <c r="G128" s="19" t="s">
        <v>882</v>
      </c>
      <c r="H128" s="19" t="s">
        <v>1417</v>
      </c>
      <c r="I128" s="19" t="s">
        <v>1416</v>
      </c>
      <c r="J128" s="19" t="s">
        <v>1415</v>
      </c>
      <c r="K128" s="19" t="s">
        <v>1414</v>
      </c>
      <c r="L128" s="18"/>
    </row>
    <row r="129" spans="1:12" ht="409.6" customHeight="1">
      <c r="A129" s="18" t="str">
        <f t="shared" si="1"/>
        <v>EUR_HE09.3.2</v>
      </c>
      <c r="B129" s="18" t="s">
        <v>158</v>
      </c>
      <c r="C129" s="19" t="s">
        <v>1413</v>
      </c>
      <c r="D129" s="19" t="s">
        <v>769</v>
      </c>
      <c r="E129" s="19" t="s">
        <v>884</v>
      </c>
      <c r="F129" s="19" t="s">
        <v>883</v>
      </c>
      <c r="G129" s="19" t="s">
        <v>882</v>
      </c>
      <c r="H129" s="19" t="s">
        <v>1412</v>
      </c>
      <c r="I129" s="19" t="s">
        <v>1411</v>
      </c>
      <c r="J129" s="19" t="s">
        <v>1410</v>
      </c>
      <c r="K129" s="19" t="s">
        <v>1409</v>
      </c>
      <c r="L129" s="18"/>
    </row>
    <row r="130" spans="1:12" ht="174" customHeight="1">
      <c r="A130" s="18" t="str">
        <f t="shared" si="1"/>
        <v>EUR_HE09.3.3</v>
      </c>
      <c r="B130" s="18" t="s">
        <v>159</v>
      </c>
      <c r="C130" s="19" t="s">
        <v>1408</v>
      </c>
      <c r="D130" s="19" t="s">
        <v>767</v>
      </c>
      <c r="E130" s="19" t="s">
        <v>884</v>
      </c>
      <c r="F130" s="19" t="s">
        <v>883</v>
      </c>
      <c r="G130" s="19" t="s">
        <v>882</v>
      </c>
      <c r="H130" s="19" t="s">
        <v>1407</v>
      </c>
      <c r="I130" s="19" t="s">
        <v>1406</v>
      </c>
      <c r="J130" s="19" t="s">
        <v>1405</v>
      </c>
      <c r="K130" s="19" t="s">
        <v>1404</v>
      </c>
      <c r="L130" s="18"/>
    </row>
    <row r="131" spans="1:12" ht="99" customHeight="1">
      <c r="A131" s="18" t="str">
        <f t="shared" si="1"/>
        <v>EUR_HE09.3.4</v>
      </c>
      <c r="B131" s="18" t="s">
        <v>160</v>
      </c>
      <c r="C131" s="19" t="s">
        <v>1403</v>
      </c>
      <c r="D131" s="19" t="s">
        <v>765</v>
      </c>
      <c r="E131" s="19" t="s">
        <v>884</v>
      </c>
      <c r="F131" s="19" t="s">
        <v>883</v>
      </c>
      <c r="G131" s="19" t="s">
        <v>882</v>
      </c>
      <c r="H131" s="19" t="s">
        <v>1402</v>
      </c>
      <c r="I131" s="19" t="s">
        <v>1401</v>
      </c>
      <c r="J131" s="19" t="s">
        <v>1400</v>
      </c>
      <c r="K131" s="19" t="s">
        <v>1399</v>
      </c>
      <c r="L131" s="18"/>
    </row>
    <row r="132" spans="1:12" ht="46.15" customHeight="1">
      <c r="A132" s="18" t="str">
        <f t="shared" si="1"/>
        <v>EUR_HE09.3.5</v>
      </c>
      <c r="B132" s="18" t="s">
        <v>161</v>
      </c>
      <c r="C132" s="19" t="s">
        <v>1398</v>
      </c>
      <c r="D132" s="19" t="s">
        <v>764</v>
      </c>
      <c r="E132" s="19" t="s">
        <v>884</v>
      </c>
      <c r="F132" s="19" t="s">
        <v>883</v>
      </c>
      <c r="G132" s="19" t="s">
        <v>882</v>
      </c>
      <c r="H132" s="19" t="s">
        <v>1397</v>
      </c>
      <c r="I132" s="19" t="s">
        <v>1396</v>
      </c>
      <c r="J132" s="19" t="s">
        <v>1395</v>
      </c>
      <c r="K132" s="19" t="s">
        <v>1394</v>
      </c>
      <c r="L132" s="18"/>
    </row>
    <row r="133" spans="1:12" ht="15" customHeight="1">
      <c r="A133" s="18" t="str">
        <f t="shared" si="1"/>
        <v>EUR_HE09.4</v>
      </c>
      <c r="B133" s="18" t="s">
        <v>60</v>
      </c>
      <c r="C133" s="19" t="s">
        <v>1393</v>
      </c>
      <c r="D133" s="19" t="s">
        <v>1392</v>
      </c>
      <c r="E133" s="19" t="s">
        <v>893</v>
      </c>
      <c r="F133" s="19" t="s">
        <v>892</v>
      </c>
      <c r="G133" s="19" t="s">
        <v>891</v>
      </c>
      <c r="H133" s="19" t="s">
        <v>1391</v>
      </c>
      <c r="I133" s="19" t="s">
        <v>1390</v>
      </c>
      <c r="J133" s="19" t="s">
        <v>1022</v>
      </c>
      <c r="K133" s="19" t="s">
        <v>1022</v>
      </c>
      <c r="L133" s="18"/>
    </row>
    <row r="134" spans="1:12" ht="409.6" customHeight="1">
      <c r="A134" s="18" t="str">
        <f t="shared" si="1"/>
        <v>EUR_HE09.4.1</v>
      </c>
      <c r="B134" s="18" t="s">
        <v>162</v>
      </c>
      <c r="C134" s="19" t="s">
        <v>1389</v>
      </c>
      <c r="D134" s="19" t="s">
        <v>763</v>
      </c>
      <c r="E134" s="19" t="s">
        <v>884</v>
      </c>
      <c r="F134" s="19" t="s">
        <v>883</v>
      </c>
      <c r="G134" s="19" t="s">
        <v>882</v>
      </c>
      <c r="H134" s="19" t="s">
        <v>947</v>
      </c>
      <c r="I134" s="19" t="s">
        <v>946</v>
      </c>
      <c r="J134" s="19" t="s">
        <v>1388</v>
      </c>
      <c r="K134" s="19" t="s">
        <v>1387</v>
      </c>
      <c r="L134" s="18"/>
    </row>
    <row r="135" spans="1:12" ht="312" customHeight="1">
      <c r="A135" s="18" t="str">
        <f t="shared" si="1"/>
        <v>EUR_HE09.4.2</v>
      </c>
      <c r="B135" s="18" t="s">
        <v>163</v>
      </c>
      <c r="C135" s="19" t="s">
        <v>1386</v>
      </c>
      <c r="D135" s="19" t="s">
        <v>762</v>
      </c>
      <c r="E135" s="19" t="s">
        <v>884</v>
      </c>
      <c r="F135" s="19" t="s">
        <v>883</v>
      </c>
      <c r="G135" s="19" t="s">
        <v>882</v>
      </c>
      <c r="H135" s="19" t="s">
        <v>941</v>
      </c>
      <c r="I135" s="19" t="s">
        <v>940</v>
      </c>
      <c r="J135" s="19" t="s">
        <v>1385</v>
      </c>
      <c r="K135" s="19" t="s">
        <v>1384</v>
      </c>
      <c r="L135" s="18"/>
    </row>
    <row r="136" spans="1:12" ht="142.15" customHeight="1">
      <c r="A136" s="18" t="str">
        <f t="shared" si="1"/>
        <v>EUR_HE09.4.3</v>
      </c>
      <c r="B136" s="18" t="s">
        <v>164</v>
      </c>
      <c r="C136" s="19" t="s">
        <v>1383</v>
      </c>
      <c r="D136" s="19" t="s">
        <v>761</v>
      </c>
      <c r="E136" s="19" t="s">
        <v>884</v>
      </c>
      <c r="F136" s="19" t="s">
        <v>883</v>
      </c>
      <c r="G136" s="19" t="s">
        <v>882</v>
      </c>
      <c r="H136" s="19" t="s">
        <v>1382</v>
      </c>
      <c r="I136" s="19" t="s">
        <v>1381</v>
      </c>
      <c r="J136" s="19" t="s">
        <v>1380</v>
      </c>
      <c r="K136" s="19" t="s">
        <v>1379</v>
      </c>
      <c r="L136" s="18"/>
    </row>
    <row r="137" spans="1:12" ht="15" customHeight="1">
      <c r="A137" s="18" t="str">
        <f t="shared" ref="A137:A200" si="2">+"EUR_HE"&amp;D137</f>
        <v>EUR_HE09.5</v>
      </c>
      <c r="B137" s="18" t="s">
        <v>61</v>
      </c>
      <c r="C137" s="19" t="s">
        <v>1378</v>
      </c>
      <c r="D137" s="19" t="s">
        <v>1377</v>
      </c>
      <c r="E137" s="19" t="s">
        <v>893</v>
      </c>
      <c r="F137" s="19" t="s">
        <v>892</v>
      </c>
      <c r="G137" s="19" t="s">
        <v>891</v>
      </c>
      <c r="H137" s="19" t="s">
        <v>1376</v>
      </c>
      <c r="I137" s="19" t="s">
        <v>1375</v>
      </c>
      <c r="J137" s="19" t="s">
        <v>1022</v>
      </c>
      <c r="K137" s="19" t="s">
        <v>1022</v>
      </c>
      <c r="L137" s="18"/>
    </row>
    <row r="138" spans="1:12" ht="99" customHeight="1">
      <c r="A138" s="18" t="str">
        <f t="shared" si="2"/>
        <v>EUR_HE09.5.1</v>
      </c>
      <c r="B138" s="18" t="s">
        <v>165</v>
      </c>
      <c r="C138" s="19" t="s">
        <v>1374</v>
      </c>
      <c r="D138" s="19" t="s">
        <v>760</v>
      </c>
      <c r="E138" s="19" t="s">
        <v>884</v>
      </c>
      <c r="F138" s="19" t="s">
        <v>883</v>
      </c>
      <c r="G138" s="19" t="s">
        <v>882</v>
      </c>
      <c r="H138" s="19" t="s">
        <v>1373</v>
      </c>
      <c r="I138" s="19" t="s">
        <v>1372</v>
      </c>
      <c r="J138" s="19" t="s">
        <v>1371</v>
      </c>
      <c r="K138" s="19" t="s">
        <v>1370</v>
      </c>
      <c r="L138" s="18"/>
    </row>
    <row r="139" spans="1:12" ht="25.15" customHeight="1">
      <c r="A139" s="18" t="str">
        <f t="shared" si="2"/>
        <v>EUR_HE09.5.2</v>
      </c>
      <c r="B139" s="18" t="s">
        <v>166</v>
      </c>
      <c r="C139" s="19" t="s">
        <v>1369</v>
      </c>
      <c r="D139" s="19" t="s">
        <v>759</v>
      </c>
      <c r="E139" s="19" t="s">
        <v>884</v>
      </c>
      <c r="F139" s="19" t="s">
        <v>883</v>
      </c>
      <c r="G139" s="19" t="s">
        <v>882</v>
      </c>
      <c r="H139" s="19" t="s">
        <v>1368</v>
      </c>
      <c r="I139" s="19" t="s">
        <v>1367</v>
      </c>
      <c r="J139" s="19" t="s">
        <v>1366</v>
      </c>
      <c r="K139" s="19" t="s">
        <v>1365</v>
      </c>
      <c r="L139" s="18"/>
    </row>
    <row r="140" spans="1:12" ht="121.15" customHeight="1">
      <c r="A140" s="18" t="str">
        <f t="shared" si="2"/>
        <v>EUR_HE09.5.3</v>
      </c>
      <c r="B140" s="18" t="s">
        <v>167</v>
      </c>
      <c r="C140" s="19" t="s">
        <v>1364</v>
      </c>
      <c r="D140" s="19" t="s">
        <v>758</v>
      </c>
      <c r="E140" s="19" t="s">
        <v>884</v>
      </c>
      <c r="F140" s="19" t="s">
        <v>883</v>
      </c>
      <c r="G140" s="19" t="s">
        <v>882</v>
      </c>
      <c r="H140" s="19" t="s">
        <v>1363</v>
      </c>
      <c r="I140" s="19" t="s">
        <v>1362</v>
      </c>
      <c r="J140" s="19" t="s">
        <v>1361</v>
      </c>
      <c r="K140" s="19" t="s">
        <v>1360</v>
      </c>
      <c r="L140" s="18"/>
    </row>
    <row r="141" spans="1:12" ht="280.14999999999998" customHeight="1">
      <c r="A141" s="18" t="str">
        <f t="shared" si="2"/>
        <v>EUR_HE09.5.4</v>
      </c>
      <c r="B141" s="18" t="s">
        <v>168</v>
      </c>
      <c r="C141" s="19" t="s">
        <v>1359</v>
      </c>
      <c r="D141" s="19" t="s">
        <v>757</v>
      </c>
      <c r="E141" s="19" t="s">
        <v>884</v>
      </c>
      <c r="F141" s="19" t="s">
        <v>883</v>
      </c>
      <c r="G141" s="19" t="s">
        <v>882</v>
      </c>
      <c r="H141" s="19" t="s">
        <v>1358</v>
      </c>
      <c r="I141" s="19" t="s">
        <v>1357</v>
      </c>
      <c r="J141" s="19" t="s">
        <v>1356</v>
      </c>
      <c r="K141" s="19" t="s">
        <v>1355</v>
      </c>
      <c r="L141" s="18"/>
    </row>
    <row r="142" spans="1:12" ht="15" customHeight="1">
      <c r="A142" s="18" t="str">
        <f t="shared" si="2"/>
        <v>EUR_HE09.6</v>
      </c>
      <c r="B142" s="18" t="s">
        <v>62</v>
      </c>
      <c r="C142" s="19" t="s">
        <v>1354</v>
      </c>
      <c r="D142" s="19" t="s">
        <v>1353</v>
      </c>
      <c r="E142" s="19" t="s">
        <v>893</v>
      </c>
      <c r="F142" s="19" t="s">
        <v>892</v>
      </c>
      <c r="G142" s="19" t="s">
        <v>891</v>
      </c>
      <c r="H142" s="19" t="s">
        <v>1352</v>
      </c>
      <c r="I142" s="19" t="s">
        <v>1351</v>
      </c>
      <c r="J142" s="19" t="s">
        <v>1022</v>
      </c>
      <c r="K142" s="19" t="s">
        <v>1022</v>
      </c>
      <c r="L142" s="18"/>
    </row>
    <row r="143" spans="1:12" ht="78" customHeight="1">
      <c r="A143" s="18" t="str">
        <f t="shared" si="2"/>
        <v>EUR_HE09.6.0</v>
      </c>
      <c r="B143" s="18" t="s">
        <v>2028</v>
      </c>
      <c r="C143" s="19" t="s">
        <v>1350</v>
      </c>
      <c r="D143" s="19" t="s">
        <v>1349</v>
      </c>
      <c r="E143" s="19" t="s">
        <v>884</v>
      </c>
      <c r="F143" s="19" t="s">
        <v>883</v>
      </c>
      <c r="G143" s="19" t="s">
        <v>882</v>
      </c>
      <c r="H143" s="19" t="s">
        <v>1348</v>
      </c>
      <c r="I143" s="19" t="s">
        <v>1347</v>
      </c>
      <c r="J143" s="19" t="s">
        <v>1346</v>
      </c>
      <c r="K143" s="19" t="s">
        <v>1345</v>
      </c>
      <c r="L143" s="18"/>
    </row>
    <row r="144" spans="1:12" ht="280.14999999999998" customHeight="1">
      <c r="A144" s="18" t="str">
        <f t="shared" si="2"/>
        <v>EUR_HE10.</v>
      </c>
      <c r="B144" s="18" t="s">
        <v>27</v>
      </c>
      <c r="C144" s="19" t="s">
        <v>1344</v>
      </c>
      <c r="D144" s="19" t="s">
        <v>1343</v>
      </c>
      <c r="E144" s="19" t="s">
        <v>1027</v>
      </c>
      <c r="F144" s="19" t="s">
        <v>1026</v>
      </c>
      <c r="G144" s="19" t="s">
        <v>1025</v>
      </c>
      <c r="H144" s="19" t="s">
        <v>935</v>
      </c>
      <c r="I144" s="19" t="s">
        <v>934</v>
      </c>
      <c r="J144" s="19" t="s">
        <v>1342</v>
      </c>
      <c r="K144" s="19" t="s">
        <v>1341</v>
      </c>
      <c r="L144" s="18"/>
    </row>
    <row r="145" spans="1:12" ht="15" customHeight="1">
      <c r="A145" s="18" t="str">
        <f t="shared" si="2"/>
        <v>EUR_HE10.1</v>
      </c>
      <c r="B145" s="18" t="s">
        <v>63</v>
      </c>
      <c r="C145" s="19" t="s">
        <v>1340</v>
      </c>
      <c r="D145" s="19" t="s">
        <v>1339</v>
      </c>
      <c r="E145" s="19" t="s">
        <v>893</v>
      </c>
      <c r="F145" s="19" t="s">
        <v>892</v>
      </c>
      <c r="G145" s="19" t="s">
        <v>891</v>
      </c>
      <c r="H145" s="19" t="s">
        <v>929</v>
      </c>
      <c r="I145" s="19" t="s">
        <v>1338</v>
      </c>
      <c r="J145" s="19" t="s">
        <v>1022</v>
      </c>
      <c r="K145" s="19" t="s">
        <v>1022</v>
      </c>
      <c r="L145" s="18"/>
    </row>
    <row r="146" spans="1:12" ht="67.150000000000006" customHeight="1">
      <c r="A146" s="18" t="str">
        <f t="shared" si="2"/>
        <v>EUR_HE10.1.0</v>
      </c>
      <c r="B146" s="18" t="s">
        <v>2029</v>
      </c>
      <c r="C146" s="19" t="s">
        <v>1337</v>
      </c>
      <c r="D146" s="19" t="s">
        <v>1336</v>
      </c>
      <c r="E146" s="19" t="s">
        <v>884</v>
      </c>
      <c r="F146" s="19" t="s">
        <v>883</v>
      </c>
      <c r="G146" s="19" t="s">
        <v>882</v>
      </c>
      <c r="H146" s="19" t="s">
        <v>1092</v>
      </c>
      <c r="I146" s="19" t="s">
        <v>928</v>
      </c>
      <c r="J146" s="19" t="s">
        <v>1335</v>
      </c>
      <c r="K146" s="19" t="s">
        <v>1334</v>
      </c>
      <c r="L146" s="18"/>
    </row>
    <row r="147" spans="1:12" ht="15" customHeight="1">
      <c r="A147" s="18" t="str">
        <f t="shared" si="2"/>
        <v>EUR_HE10.2</v>
      </c>
      <c r="B147" s="18" t="s">
        <v>64</v>
      </c>
      <c r="C147" s="19" t="s">
        <v>1333</v>
      </c>
      <c r="D147" s="19" t="s">
        <v>1332</v>
      </c>
      <c r="E147" s="19" t="s">
        <v>893</v>
      </c>
      <c r="F147" s="19" t="s">
        <v>892</v>
      </c>
      <c r="G147" s="19" t="s">
        <v>891</v>
      </c>
      <c r="H147" s="19" t="s">
        <v>1331</v>
      </c>
      <c r="I147" s="19" t="s">
        <v>1330</v>
      </c>
      <c r="J147" s="19" t="s">
        <v>1022</v>
      </c>
      <c r="K147" s="19" t="s">
        <v>1022</v>
      </c>
      <c r="L147" s="18"/>
    </row>
    <row r="148" spans="1:12" ht="78" customHeight="1">
      <c r="A148" s="18" t="str">
        <f t="shared" si="2"/>
        <v>EUR_HE10.2.0</v>
      </c>
      <c r="B148" s="18" t="s">
        <v>2030</v>
      </c>
      <c r="C148" s="19" t="s">
        <v>1329</v>
      </c>
      <c r="D148" s="19" t="s">
        <v>1328</v>
      </c>
      <c r="E148" s="19" t="s">
        <v>884</v>
      </c>
      <c r="F148" s="19" t="s">
        <v>883</v>
      </c>
      <c r="G148" s="19" t="s">
        <v>882</v>
      </c>
      <c r="H148" s="19" t="s">
        <v>923</v>
      </c>
      <c r="I148" s="19" t="s">
        <v>922</v>
      </c>
      <c r="J148" s="19" t="s">
        <v>1327</v>
      </c>
      <c r="K148" s="19" t="s">
        <v>1326</v>
      </c>
      <c r="L148" s="18"/>
    </row>
    <row r="149" spans="1:12" ht="25.15" customHeight="1">
      <c r="A149" s="18" t="str">
        <f t="shared" si="2"/>
        <v>EUR_HE10.3</v>
      </c>
      <c r="B149" s="18" t="s">
        <v>65</v>
      </c>
      <c r="C149" s="19" t="s">
        <v>1325</v>
      </c>
      <c r="D149" s="19" t="s">
        <v>1324</v>
      </c>
      <c r="E149" s="19" t="s">
        <v>893</v>
      </c>
      <c r="F149" s="19" t="s">
        <v>892</v>
      </c>
      <c r="G149" s="19" t="s">
        <v>891</v>
      </c>
      <c r="H149" s="19" t="s">
        <v>1323</v>
      </c>
      <c r="I149" s="19" t="s">
        <v>1322</v>
      </c>
      <c r="J149" s="19" t="s">
        <v>1022</v>
      </c>
      <c r="K149" s="19" t="s">
        <v>1022</v>
      </c>
      <c r="L149" s="18"/>
    </row>
    <row r="150" spans="1:12" ht="78" customHeight="1">
      <c r="A150" s="18" t="str">
        <f t="shared" si="2"/>
        <v>EUR_HE10.3.0</v>
      </c>
      <c r="B150" s="18" t="s">
        <v>2031</v>
      </c>
      <c r="C150" s="19" t="s">
        <v>1321</v>
      </c>
      <c r="D150" s="19" t="s">
        <v>1320</v>
      </c>
      <c r="E150" s="19" t="s">
        <v>884</v>
      </c>
      <c r="F150" s="19" t="s">
        <v>883</v>
      </c>
      <c r="G150" s="19" t="s">
        <v>882</v>
      </c>
      <c r="H150" s="19" t="s">
        <v>917</v>
      </c>
      <c r="I150" s="19" t="s">
        <v>916</v>
      </c>
      <c r="J150" s="19" t="s">
        <v>1319</v>
      </c>
      <c r="K150" s="19" t="s">
        <v>1318</v>
      </c>
      <c r="L150" s="18"/>
    </row>
    <row r="151" spans="1:12" ht="15" customHeight="1">
      <c r="A151" s="18" t="str">
        <f t="shared" si="2"/>
        <v>EUR_HE10.4</v>
      </c>
      <c r="B151" s="18" t="s">
        <v>66</v>
      </c>
      <c r="C151" s="19" t="s">
        <v>1317</v>
      </c>
      <c r="D151" s="19" t="s">
        <v>1316</v>
      </c>
      <c r="E151" s="19" t="s">
        <v>893</v>
      </c>
      <c r="F151" s="19" t="s">
        <v>892</v>
      </c>
      <c r="G151" s="19" t="s">
        <v>891</v>
      </c>
      <c r="H151" s="19" t="s">
        <v>1315</v>
      </c>
      <c r="I151" s="19" t="s">
        <v>1314</v>
      </c>
      <c r="J151" s="19" t="s">
        <v>1022</v>
      </c>
      <c r="K151" s="19" t="s">
        <v>1022</v>
      </c>
      <c r="L151" s="18"/>
    </row>
    <row r="152" spans="1:12" ht="34.9" customHeight="1">
      <c r="A152" s="18" t="str">
        <f t="shared" si="2"/>
        <v>EUR_HE10.4.0</v>
      </c>
      <c r="B152" s="18" t="s">
        <v>2032</v>
      </c>
      <c r="C152" s="19" t="s">
        <v>1313</v>
      </c>
      <c r="D152" s="19" t="s">
        <v>1312</v>
      </c>
      <c r="E152" s="19" t="s">
        <v>884</v>
      </c>
      <c r="F152" s="19" t="s">
        <v>883</v>
      </c>
      <c r="G152" s="19" t="s">
        <v>882</v>
      </c>
      <c r="H152" s="19" t="s">
        <v>1311</v>
      </c>
      <c r="I152" s="19" t="s">
        <v>910</v>
      </c>
      <c r="J152" s="19" t="s">
        <v>1310</v>
      </c>
      <c r="K152" s="19" t="s">
        <v>1309</v>
      </c>
      <c r="L152" s="18"/>
    </row>
    <row r="153" spans="1:12" ht="15" customHeight="1">
      <c r="A153" s="18" t="str">
        <f t="shared" si="2"/>
        <v>EUR_HE10.5</v>
      </c>
      <c r="B153" s="18" t="s">
        <v>67</v>
      </c>
      <c r="C153" s="19" t="s">
        <v>1308</v>
      </c>
      <c r="D153" s="19" t="s">
        <v>1307</v>
      </c>
      <c r="E153" s="19" t="s">
        <v>893</v>
      </c>
      <c r="F153" s="19" t="s">
        <v>892</v>
      </c>
      <c r="G153" s="19" t="s">
        <v>891</v>
      </c>
      <c r="H153" s="19" t="s">
        <v>1306</v>
      </c>
      <c r="I153" s="19" t="s">
        <v>1305</v>
      </c>
      <c r="J153" s="19" t="s">
        <v>1022</v>
      </c>
      <c r="K153" s="19" t="s">
        <v>1022</v>
      </c>
      <c r="L153" s="18"/>
    </row>
    <row r="154" spans="1:12" ht="142.15" customHeight="1">
      <c r="A154" s="18" t="str">
        <f t="shared" si="2"/>
        <v>EUR_HE10.5.0</v>
      </c>
      <c r="B154" s="18" t="s">
        <v>2033</v>
      </c>
      <c r="C154" s="19" t="s">
        <v>1304</v>
      </c>
      <c r="D154" s="19" t="s">
        <v>1303</v>
      </c>
      <c r="E154" s="19" t="s">
        <v>884</v>
      </c>
      <c r="F154" s="19" t="s">
        <v>883</v>
      </c>
      <c r="G154" s="19" t="s">
        <v>882</v>
      </c>
      <c r="H154" s="19" t="s">
        <v>905</v>
      </c>
      <c r="I154" s="19" t="s">
        <v>904</v>
      </c>
      <c r="J154" s="19" t="s">
        <v>1302</v>
      </c>
      <c r="K154" s="19" t="s">
        <v>1301</v>
      </c>
      <c r="L154" s="18"/>
    </row>
    <row r="155" spans="1:12" ht="15" customHeight="1">
      <c r="A155" s="18" t="str">
        <f t="shared" si="2"/>
        <v>EUR_HE11.</v>
      </c>
      <c r="B155" s="18" t="s">
        <v>28</v>
      </c>
      <c r="C155" s="19" t="s">
        <v>1300</v>
      </c>
      <c r="D155" s="19" t="s">
        <v>1299</v>
      </c>
      <c r="E155" s="19" t="s">
        <v>1027</v>
      </c>
      <c r="F155" s="19" t="s">
        <v>1026</v>
      </c>
      <c r="G155" s="19" t="s">
        <v>1025</v>
      </c>
      <c r="H155" s="19" t="s">
        <v>1298</v>
      </c>
      <c r="I155" s="19" t="s">
        <v>1297</v>
      </c>
      <c r="J155" s="19" t="s">
        <v>1022</v>
      </c>
      <c r="K155" s="19" t="s">
        <v>1022</v>
      </c>
      <c r="L155" s="18"/>
    </row>
    <row r="156" spans="1:12" ht="15" customHeight="1">
      <c r="A156" s="18" t="str">
        <f t="shared" si="2"/>
        <v>EUR_HE11.1</v>
      </c>
      <c r="B156" s="18" t="s">
        <v>68</v>
      </c>
      <c r="C156" s="19" t="s">
        <v>1296</v>
      </c>
      <c r="D156" s="19" t="s">
        <v>1295</v>
      </c>
      <c r="E156" s="19" t="s">
        <v>893</v>
      </c>
      <c r="F156" s="19" t="s">
        <v>892</v>
      </c>
      <c r="G156" s="19" t="s">
        <v>891</v>
      </c>
      <c r="H156" s="19" t="s">
        <v>1294</v>
      </c>
      <c r="I156" s="19" t="s">
        <v>1293</v>
      </c>
      <c r="J156" s="19" t="s">
        <v>1022</v>
      </c>
      <c r="K156" s="19" t="s">
        <v>1022</v>
      </c>
      <c r="L156" s="18"/>
    </row>
    <row r="157" spans="1:12" ht="409.6" customHeight="1">
      <c r="A157" s="18" t="str">
        <f t="shared" si="2"/>
        <v>EUR_HE11.1.1</v>
      </c>
      <c r="B157" s="18" t="s">
        <v>174</v>
      </c>
      <c r="C157" s="19" t="s">
        <v>1292</v>
      </c>
      <c r="D157" s="19" t="s">
        <v>756</v>
      </c>
      <c r="E157" s="19" t="s">
        <v>884</v>
      </c>
      <c r="F157" s="19" t="s">
        <v>883</v>
      </c>
      <c r="G157" s="19" t="s">
        <v>882</v>
      </c>
      <c r="H157" s="19" t="s">
        <v>1291</v>
      </c>
      <c r="I157" s="19" t="s">
        <v>1290</v>
      </c>
      <c r="J157" s="19" t="s">
        <v>1289</v>
      </c>
      <c r="K157" s="19" t="s">
        <v>1288</v>
      </c>
      <c r="L157" s="18"/>
    </row>
    <row r="158" spans="1:12" ht="130.9" customHeight="1">
      <c r="A158" s="18" t="str">
        <f t="shared" si="2"/>
        <v>EUR_HE11.1.2</v>
      </c>
      <c r="B158" s="18" t="s">
        <v>176</v>
      </c>
      <c r="C158" s="19" t="s">
        <v>1287</v>
      </c>
      <c r="D158" s="19" t="s">
        <v>755</v>
      </c>
      <c r="E158" s="19" t="s">
        <v>884</v>
      </c>
      <c r="F158" s="19" t="s">
        <v>883</v>
      </c>
      <c r="G158" s="19" t="s">
        <v>882</v>
      </c>
      <c r="H158" s="19" t="s">
        <v>1286</v>
      </c>
      <c r="I158" s="19" t="s">
        <v>1285</v>
      </c>
      <c r="J158" s="19" t="s">
        <v>1284</v>
      </c>
      <c r="K158" s="19" t="s">
        <v>1283</v>
      </c>
      <c r="L158" s="18"/>
    </row>
    <row r="159" spans="1:12" ht="15" customHeight="1">
      <c r="A159" s="18" t="str">
        <f t="shared" si="2"/>
        <v>EUR_HE11.2</v>
      </c>
      <c r="B159" s="18" t="s">
        <v>70</v>
      </c>
      <c r="C159" s="19" t="s">
        <v>1282</v>
      </c>
      <c r="D159" s="19" t="s">
        <v>1281</v>
      </c>
      <c r="E159" s="19" t="s">
        <v>893</v>
      </c>
      <c r="F159" s="19" t="s">
        <v>892</v>
      </c>
      <c r="G159" s="19" t="s">
        <v>891</v>
      </c>
      <c r="H159" s="19" t="s">
        <v>1280</v>
      </c>
      <c r="I159" s="19" t="s">
        <v>1279</v>
      </c>
      <c r="J159" s="19" t="s">
        <v>1022</v>
      </c>
      <c r="K159" s="19" t="s">
        <v>1022</v>
      </c>
      <c r="L159" s="18"/>
    </row>
    <row r="160" spans="1:12" ht="408" customHeight="1">
      <c r="A160" s="18" t="str">
        <f t="shared" si="2"/>
        <v>EUR_HE11.2.0</v>
      </c>
      <c r="B160" s="18" t="s">
        <v>2034</v>
      </c>
      <c r="C160" s="19" t="s">
        <v>1278</v>
      </c>
      <c r="D160" s="19" t="s">
        <v>1277</v>
      </c>
      <c r="E160" s="19" t="s">
        <v>884</v>
      </c>
      <c r="F160" s="19" t="s">
        <v>883</v>
      </c>
      <c r="G160" s="19" t="s">
        <v>882</v>
      </c>
      <c r="H160" s="19" t="s">
        <v>1276</v>
      </c>
      <c r="I160" s="19" t="s">
        <v>1275</v>
      </c>
      <c r="J160" s="19" t="s">
        <v>1274</v>
      </c>
      <c r="K160" s="19" t="s">
        <v>1273</v>
      </c>
      <c r="L160" s="18"/>
    </row>
    <row r="161" spans="1:12" ht="15" customHeight="1">
      <c r="A161" s="18" t="str">
        <f t="shared" si="2"/>
        <v>EUR_HE12.</v>
      </c>
      <c r="B161" s="18" t="s">
        <v>30</v>
      </c>
      <c r="C161" s="19" t="s">
        <v>1272</v>
      </c>
      <c r="D161" s="19" t="s">
        <v>1271</v>
      </c>
      <c r="E161" s="19" t="s">
        <v>1027</v>
      </c>
      <c r="F161" s="19" t="s">
        <v>1026</v>
      </c>
      <c r="G161" s="19" t="s">
        <v>1025</v>
      </c>
      <c r="H161" s="19" t="s">
        <v>1270</v>
      </c>
      <c r="I161" s="19" t="s">
        <v>1269</v>
      </c>
      <c r="J161" s="19" t="s">
        <v>1022</v>
      </c>
      <c r="K161" s="19" t="s">
        <v>1022</v>
      </c>
      <c r="L161" s="18"/>
    </row>
    <row r="162" spans="1:12" ht="15" customHeight="1">
      <c r="A162" s="18" t="str">
        <f t="shared" si="2"/>
        <v>EUR_HE12.1</v>
      </c>
      <c r="B162" s="18" t="s">
        <v>79</v>
      </c>
      <c r="C162" s="19" t="s">
        <v>1268</v>
      </c>
      <c r="D162" s="19" t="s">
        <v>1267</v>
      </c>
      <c r="E162" s="19" t="s">
        <v>893</v>
      </c>
      <c r="F162" s="19" t="s">
        <v>892</v>
      </c>
      <c r="G162" s="19" t="s">
        <v>891</v>
      </c>
      <c r="H162" s="19" t="s">
        <v>1266</v>
      </c>
      <c r="I162" s="19" t="s">
        <v>1265</v>
      </c>
      <c r="J162" s="19" t="s">
        <v>1022</v>
      </c>
      <c r="K162" s="19" t="s">
        <v>1022</v>
      </c>
      <c r="L162" s="18"/>
    </row>
    <row r="163" spans="1:12" ht="121.15" customHeight="1">
      <c r="A163" s="18" t="str">
        <f t="shared" si="2"/>
        <v>EUR_HE12.1.1</v>
      </c>
      <c r="B163" s="18" t="s">
        <v>233</v>
      </c>
      <c r="C163" s="19" t="s">
        <v>1264</v>
      </c>
      <c r="D163" s="19" t="s">
        <v>753</v>
      </c>
      <c r="E163" s="19" t="s">
        <v>884</v>
      </c>
      <c r="F163" s="19" t="s">
        <v>883</v>
      </c>
      <c r="G163" s="19" t="s">
        <v>882</v>
      </c>
      <c r="H163" s="19" t="s">
        <v>1263</v>
      </c>
      <c r="I163" s="19" t="s">
        <v>1262</v>
      </c>
      <c r="J163" s="19" t="s">
        <v>1261</v>
      </c>
      <c r="K163" s="19" t="s">
        <v>1260</v>
      </c>
      <c r="L163" s="18"/>
    </row>
    <row r="164" spans="1:12" ht="99" customHeight="1">
      <c r="A164" s="18" t="str">
        <f t="shared" si="2"/>
        <v>EUR_HE12.1.2</v>
      </c>
      <c r="B164" s="18" t="s">
        <v>235</v>
      </c>
      <c r="C164" s="19" t="s">
        <v>1259</v>
      </c>
      <c r="D164" s="19" t="s">
        <v>752</v>
      </c>
      <c r="E164" s="19" t="s">
        <v>884</v>
      </c>
      <c r="F164" s="19" t="s">
        <v>883</v>
      </c>
      <c r="G164" s="19" t="s">
        <v>882</v>
      </c>
      <c r="H164" s="19" t="s">
        <v>1258</v>
      </c>
      <c r="I164" s="19" t="s">
        <v>1257</v>
      </c>
      <c r="J164" s="19" t="s">
        <v>1256</v>
      </c>
      <c r="K164" s="19" t="s">
        <v>1255</v>
      </c>
      <c r="L164" s="18"/>
    </row>
    <row r="165" spans="1:12" ht="387" customHeight="1">
      <c r="A165" s="18" t="str">
        <f t="shared" si="2"/>
        <v>EUR_HE12.1.3</v>
      </c>
      <c r="B165" s="18" t="s">
        <v>237</v>
      </c>
      <c r="C165" s="19" t="s">
        <v>1254</v>
      </c>
      <c r="D165" s="19" t="s">
        <v>751</v>
      </c>
      <c r="E165" s="19" t="s">
        <v>884</v>
      </c>
      <c r="F165" s="19" t="s">
        <v>883</v>
      </c>
      <c r="G165" s="19" t="s">
        <v>882</v>
      </c>
      <c r="H165" s="19" t="s">
        <v>1253</v>
      </c>
      <c r="I165" s="19" t="s">
        <v>1252</v>
      </c>
      <c r="J165" s="19" t="s">
        <v>1251</v>
      </c>
      <c r="K165" s="19" t="s">
        <v>1250</v>
      </c>
      <c r="L165" s="18"/>
    </row>
    <row r="166" spans="1:12" ht="15" customHeight="1">
      <c r="A166" s="18" t="str">
        <f t="shared" si="2"/>
        <v>EUR_HE12.2</v>
      </c>
      <c r="B166" s="18" t="s">
        <v>81</v>
      </c>
      <c r="C166" s="19" t="s">
        <v>1249</v>
      </c>
      <c r="D166" s="19" t="s">
        <v>1248</v>
      </c>
      <c r="E166" s="19" t="s">
        <v>893</v>
      </c>
      <c r="F166" s="19" t="s">
        <v>892</v>
      </c>
      <c r="G166" s="19" t="s">
        <v>891</v>
      </c>
      <c r="H166" s="19" t="s">
        <v>1247</v>
      </c>
      <c r="I166" s="19" t="s">
        <v>1246</v>
      </c>
      <c r="J166" s="19" t="s">
        <v>1022</v>
      </c>
      <c r="K166" s="19" t="s">
        <v>1022</v>
      </c>
      <c r="L166" s="18"/>
    </row>
    <row r="167" spans="1:12" ht="25.15" customHeight="1">
      <c r="A167" s="18" t="str">
        <f t="shared" si="2"/>
        <v>EUR_HE12.2.0</v>
      </c>
      <c r="B167" s="18" t="s">
        <v>2035</v>
      </c>
      <c r="C167" s="19" t="s">
        <v>1245</v>
      </c>
      <c r="D167" s="19" t="s">
        <v>1244</v>
      </c>
      <c r="E167" s="19" t="s">
        <v>884</v>
      </c>
      <c r="F167" s="19" t="s">
        <v>883</v>
      </c>
      <c r="G167" s="19" t="s">
        <v>882</v>
      </c>
      <c r="H167" s="19" t="s">
        <v>1243</v>
      </c>
      <c r="I167" s="19" t="s">
        <v>1242</v>
      </c>
      <c r="J167" s="19" t="s">
        <v>1241</v>
      </c>
      <c r="K167" s="19" t="s">
        <v>1240</v>
      </c>
      <c r="L167" s="18"/>
    </row>
    <row r="168" spans="1:12" ht="15" customHeight="1">
      <c r="A168" s="18" t="str">
        <f t="shared" si="2"/>
        <v>EUR_HE12.3</v>
      </c>
      <c r="B168" s="18" t="s">
        <v>83</v>
      </c>
      <c r="C168" s="19" t="s">
        <v>1239</v>
      </c>
      <c r="D168" s="19" t="s">
        <v>1238</v>
      </c>
      <c r="E168" s="19" t="s">
        <v>893</v>
      </c>
      <c r="F168" s="19" t="s">
        <v>892</v>
      </c>
      <c r="G168" s="19" t="s">
        <v>891</v>
      </c>
      <c r="H168" s="19" t="s">
        <v>1237</v>
      </c>
      <c r="I168" s="19" t="s">
        <v>1236</v>
      </c>
      <c r="J168" s="19" t="s">
        <v>1022</v>
      </c>
      <c r="K168" s="19" t="s">
        <v>1022</v>
      </c>
      <c r="L168" s="18"/>
    </row>
    <row r="169" spans="1:12" ht="195" customHeight="1">
      <c r="A169" s="18" t="str">
        <f t="shared" si="2"/>
        <v>EUR_HE12.3.1</v>
      </c>
      <c r="B169" s="18" t="s">
        <v>244</v>
      </c>
      <c r="C169" s="19" t="s">
        <v>1235</v>
      </c>
      <c r="D169" s="19" t="s">
        <v>750</v>
      </c>
      <c r="E169" s="19" t="s">
        <v>884</v>
      </c>
      <c r="F169" s="19" t="s">
        <v>883</v>
      </c>
      <c r="G169" s="19" t="s">
        <v>882</v>
      </c>
      <c r="H169" s="19" t="s">
        <v>1234</v>
      </c>
      <c r="I169" s="19" t="s">
        <v>1233</v>
      </c>
      <c r="J169" s="19" t="s">
        <v>1232</v>
      </c>
      <c r="K169" s="19" t="s">
        <v>1231</v>
      </c>
      <c r="L169" s="18"/>
    </row>
    <row r="170" spans="1:12" ht="312" customHeight="1">
      <c r="A170" s="18" t="str">
        <f t="shared" si="2"/>
        <v>EUR_HE12.3.2</v>
      </c>
      <c r="B170" s="18" t="s">
        <v>245</v>
      </c>
      <c r="C170" s="19" t="s">
        <v>1230</v>
      </c>
      <c r="D170" s="19" t="s">
        <v>747</v>
      </c>
      <c r="E170" s="19" t="s">
        <v>884</v>
      </c>
      <c r="F170" s="19" t="s">
        <v>883</v>
      </c>
      <c r="G170" s="19" t="s">
        <v>882</v>
      </c>
      <c r="H170" s="19" t="s">
        <v>1229</v>
      </c>
      <c r="I170" s="19" t="s">
        <v>1228</v>
      </c>
      <c r="J170" s="19" t="s">
        <v>1227</v>
      </c>
      <c r="K170" s="19" t="s">
        <v>1226</v>
      </c>
      <c r="L170" s="18"/>
    </row>
    <row r="171" spans="1:12" ht="184.15" customHeight="1">
      <c r="A171" s="18" t="str">
        <f t="shared" si="2"/>
        <v>EUR_HE12.4</v>
      </c>
      <c r="B171" s="18" t="s">
        <v>84</v>
      </c>
      <c r="C171" s="19" t="s">
        <v>1225</v>
      </c>
      <c r="D171" s="19" t="s">
        <v>1224</v>
      </c>
      <c r="E171" s="19" t="s">
        <v>893</v>
      </c>
      <c r="F171" s="19" t="s">
        <v>892</v>
      </c>
      <c r="G171" s="19" t="s">
        <v>891</v>
      </c>
      <c r="H171" s="19" t="s">
        <v>890</v>
      </c>
      <c r="I171" s="19" t="s">
        <v>889</v>
      </c>
      <c r="J171" s="19" t="s">
        <v>1223</v>
      </c>
      <c r="K171" s="19" t="s">
        <v>1222</v>
      </c>
      <c r="L171" s="18"/>
    </row>
    <row r="172" spans="1:12" ht="355.15" customHeight="1">
      <c r="A172" s="18" t="str">
        <f t="shared" si="2"/>
        <v>EUR_HE12.4.0</v>
      </c>
      <c r="B172" s="18" t="s">
        <v>2036</v>
      </c>
      <c r="C172" s="19" t="s">
        <v>1221</v>
      </c>
      <c r="D172" s="19" t="s">
        <v>1220</v>
      </c>
      <c r="E172" s="19" t="s">
        <v>884</v>
      </c>
      <c r="F172" s="19" t="s">
        <v>883</v>
      </c>
      <c r="G172" s="19" t="s">
        <v>882</v>
      </c>
      <c r="H172" s="19" t="s">
        <v>1219</v>
      </c>
      <c r="I172" s="19" t="s">
        <v>880</v>
      </c>
      <c r="J172" s="19" t="s">
        <v>1218</v>
      </c>
      <c r="K172" s="19" t="s">
        <v>1217</v>
      </c>
      <c r="L172" s="18"/>
    </row>
    <row r="173" spans="1:12" ht="226.9" customHeight="1">
      <c r="A173" s="18" t="str">
        <f t="shared" si="2"/>
        <v>EUR_HE12.5</v>
      </c>
      <c r="B173" s="18" t="s">
        <v>85</v>
      </c>
      <c r="C173" s="19" t="s">
        <v>1216</v>
      </c>
      <c r="D173" s="19" t="s">
        <v>1215</v>
      </c>
      <c r="E173" s="19" t="s">
        <v>893</v>
      </c>
      <c r="F173" s="19" t="s">
        <v>892</v>
      </c>
      <c r="G173" s="19" t="s">
        <v>891</v>
      </c>
      <c r="H173" s="19" t="s">
        <v>1214</v>
      </c>
      <c r="I173" s="19" t="s">
        <v>1213</v>
      </c>
      <c r="J173" s="19" t="s">
        <v>1212</v>
      </c>
      <c r="K173" s="19" t="s">
        <v>1211</v>
      </c>
      <c r="L173" s="18"/>
    </row>
    <row r="174" spans="1:12" ht="46.15" customHeight="1">
      <c r="A174" s="18" t="str">
        <f t="shared" si="2"/>
        <v>EUR_HE12.5.1</v>
      </c>
      <c r="B174" s="18" t="s">
        <v>866</v>
      </c>
      <c r="C174" s="19" t="s">
        <v>1210</v>
      </c>
      <c r="D174" s="19" t="s">
        <v>746</v>
      </c>
      <c r="E174" s="19" t="s">
        <v>884</v>
      </c>
      <c r="F174" s="19" t="s">
        <v>883</v>
      </c>
      <c r="G174" s="19" t="s">
        <v>882</v>
      </c>
      <c r="H174" s="19" t="s">
        <v>1209</v>
      </c>
      <c r="I174" s="19" t="s">
        <v>1208</v>
      </c>
      <c r="J174" s="19" t="s">
        <v>1207</v>
      </c>
      <c r="K174" s="19" t="s">
        <v>1206</v>
      </c>
      <c r="L174" s="18"/>
    </row>
    <row r="175" spans="1:12" ht="130.9" customHeight="1">
      <c r="A175" s="18" t="str">
        <f t="shared" si="2"/>
        <v>EUR_HE12.5.2</v>
      </c>
      <c r="B175" s="18" t="s">
        <v>247</v>
      </c>
      <c r="C175" s="19" t="s">
        <v>1205</v>
      </c>
      <c r="D175" s="19" t="s">
        <v>745</v>
      </c>
      <c r="E175" s="19" t="s">
        <v>884</v>
      </c>
      <c r="F175" s="19" t="s">
        <v>883</v>
      </c>
      <c r="G175" s="19" t="s">
        <v>882</v>
      </c>
      <c r="H175" s="19" t="s">
        <v>1204</v>
      </c>
      <c r="I175" s="19" t="s">
        <v>1203</v>
      </c>
      <c r="J175" s="19" t="s">
        <v>1202</v>
      </c>
      <c r="K175" s="19" t="s">
        <v>1201</v>
      </c>
      <c r="L175" s="18"/>
    </row>
    <row r="176" spans="1:12" ht="34.9" customHeight="1">
      <c r="A176" s="18" t="str">
        <f t="shared" si="2"/>
        <v>EUR_HE12.5.3</v>
      </c>
      <c r="B176" s="18" t="s">
        <v>248</v>
      </c>
      <c r="C176" s="19" t="s">
        <v>1200</v>
      </c>
      <c r="D176" s="19" t="s">
        <v>744</v>
      </c>
      <c r="E176" s="19" t="s">
        <v>884</v>
      </c>
      <c r="F176" s="19" t="s">
        <v>883</v>
      </c>
      <c r="G176" s="19" t="s">
        <v>882</v>
      </c>
      <c r="H176" s="19" t="s">
        <v>1199</v>
      </c>
      <c r="I176" s="19" t="s">
        <v>1198</v>
      </c>
      <c r="J176" s="19" t="s">
        <v>1197</v>
      </c>
      <c r="K176" s="19" t="s">
        <v>1196</v>
      </c>
      <c r="L176" s="18"/>
    </row>
    <row r="177" spans="1:12" ht="78" customHeight="1">
      <c r="A177" s="18" t="str">
        <f t="shared" si="2"/>
        <v>EUR_HE12.5.4</v>
      </c>
      <c r="B177" s="18" t="s">
        <v>249</v>
      </c>
      <c r="C177" s="19" t="s">
        <v>1195</v>
      </c>
      <c r="D177" s="19" t="s">
        <v>743</v>
      </c>
      <c r="E177" s="19" t="s">
        <v>884</v>
      </c>
      <c r="F177" s="19" t="s">
        <v>883</v>
      </c>
      <c r="G177" s="19" t="s">
        <v>882</v>
      </c>
      <c r="H177" s="19" t="s">
        <v>1194</v>
      </c>
      <c r="I177" s="19" t="s">
        <v>1193</v>
      </c>
      <c r="J177" s="19" t="s">
        <v>1192</v>
      </c>
      <c r="K177" s="19" t="s">
        <v>1191</v>
      </c>
      <c r="L177" s="18"/>
    </row>
    <row r="178" spans="1:12" ht="121.15" customHeight="1">
      <c r="A178" s="18" t="str">
        <f t="shared" si="2"/>
        <v>EUR_HE12.5.5</v>
      </c>
      <c r="B178" s="18" t="s">
        <v>250</v>
      </c>
      <c r="C178" s="19" t="s">
        <v>1190</v>
      </c>
      <c r="D178" s="19" t="s">
        <v>742</v>
      </c>
      <c r="E178" s="19" t="s">
        <v>884</v>
      </c>
      <c r="F178" s="19" t="s">
        <v>883</v>
      </c>
      <c r="G178" s="19" t="s">
        <v>882</v>
      </c>
      <c r="H178" s="19" t="s">
        <v>1189</v>
      </c>
      <c r="I178" s="19" t="s">
        <v>1188</v>
      </c>
      <c r="J178" s="19" t="s">
        <v>1187</v>
      </c>
      <c r="K178" s="19" t="s">
        <v>1186</v>
      </c>
      <c r="L178" s="18"/>
    </row>
    <row r="179" spans="1:12" ht="15" customHeight="1">
      <c r="A179" s="18" t="str">
        <f t="shared" si="2"/>
        <v>EUR_HE12.6</v>
      </c>
      <c r="B179" s="18" t="s">
        <v>86</v>
      </c>
      <c r="C179" s="19" t="s">
        <v>1185</v>
      </c>
      <c r="D179" s="19" t="s">
        <v>1184</v>
      </c>
      <c r="E179" s="19" t="s">
        <v>893</v>
      </c>
      <c r="F179" s="19" t="s">
        <v>892</v>
      </c>
      <c r="G179" s="19" t="s">
        <v>891</v>
      </c>
      <c r="H179" s="19" t="s">
        <v>1183</v>
      </c>
      <c r="I179" s="19" t="s">
        <v>1182</v>
      </c>
      <c r="J179" s="19" t="s">
        <v>1022</v>
      </c>
      <c r="K179" s="19" t="s">
        <v>1022</v>
      </c>
      <c r="L179" s="18"/>
    </row>
    <row r="180" spans="1:12" ht="34.9" customHeight="1">
      <c r="A180" s="18" t="str">
        <f t="shared" si="2"/>
        <v>EUR_HE12.6.1</v>
      </c>
      <c r="B180" s="18" t="s">
        <v>867</v>
      </c>
      <c r="C180" s="19" t="s">
        <v>1181</v>
      </c>
      <c r="D180" s="19" t="s">
        <v>741</v>
      </c>
      <c r="E180" s="19" t="s">
        <v>884</v>
      </c>
      <c r="F180" s="19" t="s">
        <v>883</v>
      </c>
      <c r="G180" s="19" t="s">
        <v>882</v>
      </c>
      <c r="H180" s="19" t="s">
        <v>1180</v>
      </c>
      <c r="I180" s="19" t="s">
        <v>1179</v>
      </c>
      <c r="J180" s="19" t="s">
        <v>1178</v>
      </c>
      <c r="K180" s="19" t="s">
        <v>1177</v>
      </c>
      <c r="L180" s="18"/>
    </row>
    <row r="181" spans="1:12" ht="130.9" customHeight="1">
      <c r="A181" s="18" t="str">
        <f t="shared" si="2"/>
        <v>EUR_HE12.6.2</v>
      </c>
      <c r="B181" s="18" t="s">
        <v>251</v>
      </c>
      <c r="C181" s="19" t="s">
        <v>1176</v>
      </c>
      <c r="D181" s="19" t="s">
        <v>739</v>
      </c>
      <c r="E181" s="19" t="s">
        <v>884</v>
      </c>
      <c r="F181" s="19" t="s">
        <v>883</v>
      </c>
      <c r="G181" s="19" t="s">
        <v>882</v>
      </c>
      <c r="H181" s="19" t="s">
        <v>1175</v>
      </c>
      <c r="I181" s="19" t="s">
        <v>1174</v>
      </c>
      <c r="J181" s="19" t="s">
        <v>1173</v>
      </c>
      <c r="K181" s="19" t="s">
        <v>1172</v>
      </c>
      <c r="L181" s="18"/>
    </row>
    <row r="182" spans="1:12" ht="15" customHeight="1">
      <c r="A182" s="18" t="str">
        <f t="shared" si="2"/>
        <v>EUR_HE12.7</v>
      </c>
      <c r="B182" s="18" t="s">
        <v>87</v>
      </c>
      <c r="C182" s="19" t="s">
        <v>1171</v>
      </c>
      <c r="D182" s="19" t="s">
        <v>1170</v>
      </c>
      <c r="E182" s="19" t="s">
        <v>893</v>
      </c>
      <c r="F182" s="19" t="s">
        <v>892</v>
      </c>
      <c r="G182" s="19" t="s">
        <v>891</v>
      </c>
      <c r="H182" s="19" t="s">
        <v>1169</v>
      </c>
      <c r="I182" s="19" t="s">
        <v>1168</v>
      </c>
      <c r="J182" s="19" t="s">
        <v>1022</v>
      </c>
      <c r="K182" s="19" t="s">
        <v>1022</v>
      </c>
      <c r="L182" s="18"/>
    </row>
    <row r="183" spans="1:12" ht="301.14999999999998" customHeight="1">
      <c r="A183" s="18" t="str">
        <f t="shared" si="2"/>
        <v>EUR_HE12.7.0</v>
      </c>
      <c r="B183" s="18" t="s">
        <v>2037</v>
      </c>
      <c r="C183" s="19" t="s">
        <v>1167</v>
      </c>
      <c r="D183" s="19" t="s">
        <v>1166</v>
      </c>
      <c r="E183" s="19" t="s">
        <v>884</v>
      </c>
      <c r="F183" s="19" t="s">
        <v>883</v>
      </c>
      <c r="G183" s="19" t="s">
        <v>882</v>
      </c>
      <c r="H183" s="19" t="s">
        <v>1165</v>
      </c>
      <c r="I183" s="19" t="s">
        <v>1164</v>
      </c>
      <c r="J183" s="19" t="s">
        <v>1163</v>
      </c>
      <c r="K183" s="19" t="s">
        <v>1162</v>
      </c>
      <c r="L183" s="18"/>
    </row>
    <row r="184" spans="1:12" ht="25.15" customHeight="1">
      <c r="A184" s="18" t="str">
        <f t="shared" si="2"/>
        <v>EUR_HE13.</v>
      </c>
      <c r="B184" s="18" t="s">
        <v>2038</v>
      </c>
      <c r="C184" s="19" t="s">
        <v>1161</v>
      </c>
      <c r="D184" s="19" t="s">
        <v>1160</v>
      </c>
      <c r="E184" s="19" t="s">
        <v>1027</v>
      </c>
      <c r="F184" s="19" t="s">
        <v>1026</v>
      </c>
      <c r="G184" s="19" t="s">
        <v>1025</v>
      </c>
      <c r="H184" s="19" t="s">
        <v>1159</v>
      </c>
      <c r="I184" s="19" t="s">
        <v>1158</v>
      </c>
      <c r="J184" s="19" t="s">
        <v>1022</v>
      </c>
      <c r="K184" s="19" t="s">
        <v>1022</v>
      </c>
      <c r="L184" s="18"/>
    </row>
    <row r="185" spans="1:12" ht="121.15" customHeight="1">
      <c r="A185" s="18" t="str">
        <f t="shared" si="2"/>
        <v>EUR_HE13.1</v>
      </c>
      <c r="B185" s="18" t="s">
        <v>2039</v>
      </c>
      <c r="C185" s="19" t="s">
        <v>1157</v>
      </c>
      <c r="D185" s="19" t="s">
        <v>1156</v>
      </c>
      <c r="E185" s="19" t="s">
        <v>893</v>
      </c>
      <c r="F185" s="19" t="s">
        <v>892</v>
      </c>
      <c r="G185" s="19" t="s">
        <v>891</v>
      </c>
      <c r="H185" s="19" t="s">
        <v>1019</v>
      </c>
      <c r="I185" s="19" t="s">
        <v>1018</v>
      </c>
      <c r="J185" s="19" t="s">
        <v>1155</v>
      </c>
      <c r="K185" s="19" t="s">
        <v>1154</v>
      </c>
      <c r="L185" s="18"/>
    </row>
    <row r="186" spans="1:12" ht="34.9" customHeight="1">
      <c r="A186" s="18" t="str">
        <f t="shared" si="2"/>
        <v>EUR_HE13.1.0</v>
      </c>
      <c r="B186" s="18" t="s">
        <v>2040</v>
      </c>
      <c r="C186" s="19" t="s">
        <v>1153</v>
      </c>
      <c r="D186" s="19" t="s">
        <v>1152</v>
      </c>
      <c r="E186" s="19" t="s">
        <v>884</v>
      </c>
      <c r="F186" s="19" t="s">
        <v>883</v>
      </c>
      <c r="G186" s="19" t="s">
        <v>882</v>
      </c>
      <c r="H186" s="19" t="s">
        <v>1013</v>
      </c>
      <c r="I186" s="19" t="s">
        <v>1012</v>
      </c>
      <c r="J186" s="19" t="s">
        <v>1151</v>
      </c>
      <c r="K186" s="19" t="s">
        <v>1150</v>
      </c>
      <c r="L186" s="18"/>
    </row>
    <row r="187" spans="1:12" ht="121.15" customHeight="1">
      <c r="A187" s="18" t="str">
        <f t="shared" si="2"/>
        <v>EUR_HE13.2</v>
      </c>
      <c r="B187" s="18" t="s">
        <v>2041</v>
      </c>
      <c r="C187" s="19" t="s">
        <v>1149</v>
      </c>
      <c r="D187" s="19" t="s">
        <v>1148</v>
      </c>
      <c r="E187" s="19" t="s">
        <v>893</v>
      </c>
      <c r="F187" s="19" t="s">
        <v>892</v>
      </c>
      <c r="G187" s="19" t="s">
        <v>891</v>
      </c>
      <c r="H187" s="19" t="s">
        <v>1007</v>
      </c>
      <c r="I187" s="19" t="s">
        <v>1006</v>
      </c>
      <c r="J187" s="19" t="s">
        <v>1147</v>
      </c>
      <c r="K187" s="19" t="s">
        <v>1146</v>
      </c>
      <c r="L187" s="18"/>
    </row>
    <row r="188" spans="1:12" ht="34.9" customHeight="1">
      <c r="A188" s="18" t="str">
        <f t="shared" si="2"/>
        <v>EUR_HE13.2.1</v>
      </c>
      <c r="B188" s="18" t="s">
        <v>2042</v>
      </c>
      <c r="C188" s="19" t="s">
        <v>1145</v>
      </c>
      <c r="D188" s="19" t="s">
        <v>1144</v>
      </c>
      <c r="E188" s="19" t="s">
        <v>884</v>
      </c>
      <c r="F188" s="19" t="s">
        <v>883</v>
      </c>
      <c r="G188" s="19" t="s">
        <v>882</v>
      </c>
      <c r="H188" s="19" t="s">
        <v>1001</v>
      </c>
      <c r="I188" s="19" t="s">
        <v>1000</v>
      </c>
      <c r="J188" s="19" t="s">
        <v>1143</v>
      </c>
      <c r="K188" s="19" t="s">
        <v>1142</v>
      </c>
      <c r="L188" s="18"/>
    </row>
    <row r="189" spans="1:12" ht="34.9" customHeight="1">
      <c r="A189" s="18" t="str">
        <f t="shared" si="2"/>
        <v>EUR_HE13.2.2</v>
      </c>
      <c r="B189" s="18" t="s">
        <v>2043</v>
      </c>
      <c r="C189" s="19" t="s">
        <v>1141</v>
      </c>
      <c r="D189" s="19" t="s">
        <v>1140</v>
      </c>
      <c r="E189" s="19" t="s">
        <v>884</v>
      </c>
      <c r="F189" s="19" t="s">
        <v>883</v>
      </c>
      <c r="G189" s="19" t="s">
        <v>882</v>
      </c>
      <c r="H189" s="19" t="s">
        <v>995</v>
      </c>
      <c r="I189" s="19" t="s">
        <v>994</v>
      </c>
      <c r="J189" s="19" t="s">
        <v>1139</v>
      </c>
      <c r="K189" s="19" t="s">
        <v>1138</v>
      </c>
      <c r="L189" s="18"/>
    </row>
    <row r="190" spans="1:12" ht="34.9" customHeight="1">
      <c r="A190" s="18" t="str">
        <f t="shared" si="2"/>
        <v>EUR_HE13.2.3</v>
      </c>
      <c r="B190" s="18" t="s">
        <v>2044</v>
      </c>
      <c r="C190" s="19" t="s">
        <v>1137</v>
      </c>
      <c r="D190" s="19" t="s">
        <v>1136</v>
      </c>
      <c r="E190" s="19" t="s">
        <v>884</v>
      </c>
      <c r="F190" s="19" t="s">
        <v>883</v>
      </c>
      <c r="G190" s="19" t="s">
        <v>882</v>
      </c>
      <c r="H190" s="19" t="s">
        <v>1135</v>
      </c>
      <c r="I190" s="19" t="s">
        <v>988</v>
      </c>
      <c r="J190" s="19" t="s">
        <v>1134</v>
      </c>
      <c r="K190" s="19" t="s">
        <v>1133</v>
      </c>
      <c r="L190" s="18"/>
    </row>
    <row r="191" spans="1:12" ht="34.9" customHeight="1">
      <c r="A191" s="18" t="str">
        <f t="shared" si="2"/>
        <v>EUR_HE13.2.4</v>
      </c>
      <c r="B191" s="18" t="s">
        <v>2045</v>
      </c>
      <c r="C191" s="19" t="s">
        <v>1132</v>
      </c>
      <c r="D191" s="19" t="s">
        <v>1131</v>
      </c>
      <c r="E191" s="19" t="s">
        <v>884</v>
      </c>
      <c r="F191" s="19" t="s">
        <v>883</v>
      </c>
      <c r="G191" s="19" t="s">
        <v>882</v>
      </c>
      <c r="H191" s="19" t="s">
        <v>983</v>
      </c>
      <c r="I191" s="19" t="s">
        <v>982</v>
      </c>
      <c r="J191" s="19" t="s">
        <v>1130</v>
      </c>
      <c r="K191" s="19" t="s">
        <v>1129</v>
      </c>
      <c r="L191" s="18"/>
    </row>
    <row r="192" spans="1:12" ht="34.9" customHeight="1">
      <c r="A192" s="18" t="str">
        <f t="shared" si="2"/>
        <v>EUR_HE13.2.5</v>
      </c>
      <c r="B192" s="18" t="s">
        <v>2046</v>
      </c>
      <c r="C192" s="19" t="s">
        <v>1128</v>
      </c>
      <c r="D192" s="19" t="s">
        <v>1127</v>
      </c>
      <c r="E192" s="19" t="s">
        <v>884</v>
      </c>
      <c r="F192" s="19" t="s">
        <v>883</v>
      </c>
      <c r="G192" s="19" t="s">
        <v>882</v>
      </c>
      <c r="H192" s="19" t="s">
        <v>977</v>
      </c>
      <c r="I192" s="19" t="s">
        <v>976</v>
      </c>
      <c r="J192" s="19" t="s">
        <v>1126</v>
      </c>
      <c r="K192" s="19" t="s">
        <v>1125</v>
      </c>
      <c r="L192" s="18"/>
    </row>
    <row r="193" spans="1:12" ht="34.9" customHeight="1">
      <c r="A193" s="18" t="str">
        <f t="shared" si="2"/>
        <v>EUR_HE13.2.6</v>
      </c>
      <c r="B193" s="18" t="s">
        <v>2047</v>
      </c>
      <c r="C193" s="19" t="s">
        <v>1124</v>
      </c>
      <c r="D193" s="19" t="s">
        <v>1123</v>
      </c>
      <c r="E193" s="19" t="s">
        <v>884</v>
      </c>
      <c r="F193" s="19" t="s">
        <v>883</v>
      </c>
      <c r="G193" s="19" t="s">
        <v>882</v>
      </c>
      <c r="H193" s="19" t="s">
        <v>971</v>
      </c>
      <c r="I193" s="19" t="s">
        <v>970</v>
      </c>
      <c r="J193" s="19" t="s">
        <v>1122</v>
      </c>
      <c r="K193" s="19" t="s">
        <v>1121</v>
      </c>
      <c r="L193" s="18"/>
    </row>
    <row r="194" spans="1:12" ht="34.9" customHeight="1">
      <c r="A194" s="18" t="str">
        <f t="shared" si="2"/>
        <v>EUR_HE13.2.7</v>
      </c>
      <c r="B194" s="18" t="s">
        <v>2048</v>
      </c>
      <c r="C194" s="19" t="s">
        <v>1120</v>
      </c>
      <c r="D194" s="19" t="s">
        <v>1119</v>
      </c>
      <c r="E194" s="19" t="s">
        <v>884</v>
      </c>
      <c r="F194" s="19" t="s">
        <v>883</v>
      </c>
      <c r="G194" s="19" t="s">
        <v>882</v>
      </c>
      <c r="H194" s="19" t="s">
        <v>965</v>
      </c>
      <c r="I194" s="19" t="s">
        <v>964</v>
      </c>
      <c r="J194" s="19" t="s">
        <v>1118</v>
      </c>
      <c r="K194" s="19" t="s">
        <v>1117</v>
      </c>
      <c r="L194" s="18"/>
    </row>
    <row r="195" spans="1:12" ht="25.15" customHeight="1">
      <c r="A195" s="18" t="str">
        <f t="shared" si="2"/>
        <v>EUR_HE13.2.8</v>
      </c>
      <c r="B195" s="18" t="s">
        <v>2049</v>
      </c>
      <c r="C195" s="19" t="s">
        <v>1116</v>
      </c>
      <c r="D195" s="19" t="s">
        <v>1115</v>
      </c>
      <c r="E195" s="19" t="s">
        <v>884</v>
      </c>
      <c r="F195" s="19" t="s">
        <v>883</v>
      </c>
      <c r="G195" s="19" t="s">
        <v>882</v>
      </c>
      <c r="H195" s="19" t="s">
        <v>1114</v>
      </c>
      <c r="I195" s="19" t="s">
        <v>1113</v>
      </c>
      <c r="J195" s="19" t="s">
        <v>1112</v>
      </c>
      <c r="K195" s="19" t="s">
        <v>1111</v>
      </c>
      <c r="L195" s="18"/>
    </row>
    <row r="196" spans="1:12" ht="142.15" customHeight="1">
      <c r="A196" s="18" t="str">
        <f t="shared" si="2"/>
        <v>EUR_HE13.3</v>
      </c>
      <c r="B196" s="18" t="s">
        <v>2050</v>
      </c>
      <c r="C196" s="19" t="s">
        <v>1110</v>
      </c>
      <c r="D196" s="19" t="s">
        <v>1109</v>
      </c>
      <c r="E196" s="19" t="s">
        <v>893</v>
      </c>
      <c r="F196" s="19" t="s">
        <v>892</v>
      </c>
      <c r="G196" s="19" t="s">
        <v>891</v>
      </c>
      <c r="H196" s="19" t="s">
        <v>953</v>
      </c>
      <c r="I196" s="19" t="s">
        <v>952</v>
      </c>
      <c r="J196" s="19" t="s">
        <v>1108</v>
      </c>
      <c r="K196" s="19" t="s">
        <v>1107</v>
      </c>
      <c r="L196" s="18"/>
    </row>
    <row r="197" spans="1:12" ht="34.9" customHeight="1">
      <c r="A197" s="18" t="str">
        <f t="shared" si="2"/>
        <v>EUR_HE13.3.1</v>
      </c>
      <c r="B197" s="18" t="s">
        <v>2051</v>
      </c>
      <c r="C197" s="19" t="s">
        <v>1106</v>
      </c>
      <c r="D197" s="19" t="s">
        <v>1105</v>
      </c>
      <c r="E197" s="19" t="s">
        <v>884</v>
      </c>
      <c r="F197" s="19" t="s">
        <v>883</v>
      </c>
      <c r="G197" s="19" t="s">
        <v>882</v>
      </c>
      <c r="H197" s="19" t="s">
        <v>947</v>
      </c>
      <c r="I197" s="19" t="s">
        <v>946</v>
      </c>
      <c r="J197" s="19" t="s">
        <v>1104</v>
      </c>
      <c r="K197" s="19" t="s">
        <v>1103</v>
      </c>
      <c r="L197" s="18"/>
    </row>
    <row r="198" spans="1:12" ht="34.9" customHeight="1">
      <c r="A198" s="18" t="str">
        <f t="shared" si="2"/>
        <v>EUR_HE13.3.2</v>
      </c>
      <c r="B198" s="18" t="s">
        <v>2052</v>
      </c>
      <c r="C198" s="19" t="s">
        <v>1102</v>
      </c>
      <c r="D198" s="19" t="s">
        <v>1101</v>
      </c>
      <c r="E198" s="19" t="s">
        <v>884</v>
      </c>
      <c r="F198" s="19" t="s">
        <v>883</v>
      </c>
      <c r="G198" s="19" t="s">
        <v>882</v>
      </c>
      <c r="H198" s="19" t="s">
        <v>941</v>
      </c>
      <c r="I198" s="19" t="s">
        <v>940</v>
      </c>
      <c r="J198" s="19" t="s">
        <v>1100</v>
      </c>
      <c r="K198" s="19" t="s">
        <v>1099</v>
      </c>
      <c r="L198" s="18"/>
    </row>
    <row r="199" spans="1:12" ht="121.15" customHeight="1">
      <c r="A199" s="18" t="str">
        <f t="shared" si="2"/>
        <v>EUR_HE13.4</v>
      </c>
      <c r="B199" s="18" t="s">
        <v>2053</v>
      </c>
      <c r="C199" s="19" t="s">
        <v>1098</v>
      </c>
      <c r="D199" s="19" t="s">
        <v>1097</v>
      </c>
      <c r="E199" s="19" t="s">
        <v>893</v>
      </c>
      <c r="F199" s="19" t="s">
        <v>892</v>
      </c>
      <c r="G199" s="19" t="s">
        <v>891</v>
      </c>
      <c r="H199" s="19" t="s">
        <v>935</v>
      </c>
      <c r="I199" s="19" t="s">
        <v>934</v>
      </c>
      <c r="J199" s="19" t="s">
        <v>1096</v>
      </c>
      <c r="K199" s="19" t="s">
        <v>1095</v>
      </c>
      <c r="L199" s="18"/>
    </row>
    <row r="200" spans="1:12" ht="34.9" customHeight="1">
      <c r="A200" s="18" t="str">
        <f t="shared" si="2"/>
        <v>EUR_HE13.4.1</v>
      </c>
      <c r="B200" s="18" t="s">
        <v>2054</v>
      </c>
      <c r="C200" s="19" t="s">
        <v>1094</v>
      </c>
      <c r="D200" s="19" t="s">
        <v>1093</v>
      </c>
      <c r="E200" s="19" t="s">
        <v>884</v>
      </c>
      <c r="F200" s="19" t="s">
        <v>883</v>
      </c>
      <c r="G200" s="19" t="s">
        <v>882</v>
      </c>
      <c r="H200" s="19" t="s">
        <v>1092</v>
      </c>
      <c r="I200" s="19" t="s">
        <v>928</v>
      </c>
      <c r="J200" s="19" t="s">
        <v>1091</v>
      </c>
      <c r="K200" s="19" t="s">
        <v>1090</v>
      </c>
      <c r="L200" s="18"/>
    </row>
    <row r="201" spans="1:12" ht="34.9" customHeight="1">
      <c r="A201" s="18" t="str">
        <f t="shared" ref="A201:A236" si="3">+"EUR_HE"&amp;D201</f>
        <v>EUR_HE13.4.2</v>
      </c>
      <c r="B201" s="18" t="s">
        <v>2055</v>
      </c>
      <c r="C201" s="19" t="s">
        <v>1089</v>
      </c>
      <c r="D201" s="19" t="s">
        <v>1088</v>
      </c>
      <c r="E201" s="19" t="s">
        <v>884</v>
      </c>
      <c r="F201" s="19" t="s">
        <v>883</v>
      </c>
      <c r="G201" s="19" t="s">
        <v>882</v>
      </c>
      <c r="H201" s="19" t="s">
        <v>923</v>
      </c>
      <c r="I201" s="19" t="s">
        <v>922</v>
      </c>
      <c r="J201" s="19" t="s">
        <v>1087</v>
      </c>
      <c r="K201" s="19" t="s">
        <v>1086</v>
      </c>
      <c r="L201" s="18"/>
    </row>
    <row r="202" spans="1:12" ht="34.9" customHeight="1">
      <c r="A202" s="18" t="str">
        <f t="shared" si="3"/>
        <v>EUR_HE13.4.3</v>
      </c>
      <c r="B202" s="18" t="s">
        <v>2056</v>
      </c>
      <c r="C202" s="19" t="s">
        <v>1085</v>
      </c>
      <c r="D202" s="19" t="s">
        <v>1084</v>
      </c>
      <c r="E202" s="19" t="s">
        <v>884</v>
      </c>
      <c r="F202" s="19" t="s">
        <v>883</v>
      </c>
      <c r="G202" s="19" t="s">
        <v>882</v>
      </c>
      <c r="H202" s="19" t="s">
        <v>917</v>
      </c>
      <c r="I202" s="19" t="s">
        <v>916</v>
      </c>
      <c r="J202" s="19" t="s">
        <v>1083</v>
      </c>
      <c r="K202" s="19" t="s">
        <v>1082</v>
      </c>
      <c r="L202" s="18"/>
    </row>
    <row r="203" spans="1:12" ht="34.9" customHeight="1">
      <c r="A203" s="18" t="str">
        <f t="shared" si="3"/>
        <v>EUR_HE13.4.4</v>
      </c>
      <c r="B203" s="18" t="s">
        <v>2057</v>
      </c>
      <c r="C203" s="19" t="s">
        <v>1081</v>
      </c>
      <c r="D203" s="19" t="s">
        <v>1080</v>
      </c>
      <c r="E203" s="19" t="s">
        <v>884</v>
      </c>
      <c r="F203" s="19" t="s">
        <v>883</v>
      </c>
      <c r="G203" s="19" t="s">
        <v>882</v>
      </c>
      <c r="H203" s="19" t="s">
        <v>911</v>
      </c>
      <c r="I203" s="19" t="s">
        <v>910</v>
      </c>
      <c r="J203" s="19" t="s">
        <v>1079</v>
      </c>
      <c r="K203" s="19" t="s">
        <v>1078</v>
      </c>
      <c r="L203" s="18"/>
    </row>
    <row r="204" spans="1:12" ht="34.9" customHeight="1">
      <c r="A204" s="18" t="str">
        <f t="shared" si="3"/>
        <v>EUR_HE13.4.5</v>
      </c>
      <c r="B204" s="18" t="s">
        <v>2058</v>
      </c>
      <c r="C204" s="19" t="s">
        <v>1077</v>
      </c>
      <c r="D204" s="19" t="s">
        <v>1076</v>
      </c>
      <c r="E204" s="19" t="s">
        <v>884</v>
      </c>
      <c r="F204" s="19" t="s">
        <v>883</v>
      </c>
      <c r="G204" s="19" t="s">
        <v>882</v>
      </c>
      <c r="H204" s="19" t="s">
        <v>905</v>
      </c>
      <c r="I204" s="19" t="s">
        <v>904</v>
      </c>
      <c r="J204" s="19" t="s">
        <v>1075</v>
      </c>
      <c r="K204" s="19" t="s">
        <v>1074</v>
      </c>
      <c r="L204" s="18"/>
    </row>
    <row r="205" spans="1:12" ht="25.15" customHeight="1">
      <c r="A205" s="18" t="str">
        <f t="shared" si="3"/>
        <v>EUR_HE13.4.6</v>
      </c>
      <c r="B205" s="18" t="s">
        <v>2059</v>
      </c>
      <c r="C205" s="19" t="s">
        <v>1073</v>
      </c>
      <c r="D205" s="19" t="s">
        <v>1072</v>
      </c>
      <c r="E205" s="19" t="s">
        <v>884</v>
      </c>
      <c r="F205" s="19" t="s">
        <v>883</v>
      </c>
      <c r="G205" s="19" t="s">
        <v>882</v>
      </c>
      <c r="H205" s="19" t="s">
        <v>1071</v>
      </c>
      <c r="I205" s="19" t="s">
        <v>1070</v>
      </c>
      <c r="J205" s="19" t="s">
        <v>1069</v>
      </c>
      <c r="K205" s="19" t="s">
        <v>1068</v>
      </c>
      <c r="L205" s="18"/>
    </row>
    <row r="206" spans="1:12" ht="130.9" customHeight="1">
      <c r="A206" s="18" t="str">
        <f t="shared" si="3"/>
        <v>EUR_HE13.5</v>
      </c>
      <c r="B206" s="18" t="s">
        <v>2060</v>
      </c>
      <c r="C206" s="19" t="s">
        <v>1067</v>
      </c>
      <c r="D206" s="19" t="s">
        <v>1066</v>
      </c>
      <c r="E206" s="19" t="s">
        <v>893</v>
      </c>
      <c r="F206" s="19" t="s">
        <v>892</v>
      </c>
      <c r="G206" s="19" t="s">
        <v>891</v>
      </c>
      <c r="H206" s="19" t="s">
        <v>890</v>
      </c>
      <c r="I206" s="19" t="s">
        <v>889</v>
      </c>
      <c r="J206" s="19" t="s">
        <v>1065</v>
      </c>
      <c r="K206" s="19" t="s">
        <v>1064</v>
      </c>
      <c r="L206" s="18"/>
    </row>
    <row r="207" spans="1:12" ht="46.15" customHeight="1">
      <c r="A207" s="18" t="str">
        <f t="shared" si="3"/>
        <v>EUR_HE13.5.0</v>
      </c>
      <c r="B207" s="18" t="s">
        <v>2061</v>
      </c>
      <c r="C207" s="19" t="s">
        <v>1063</v>
      </c>
      <c r="D207" s="19" t="s">
        <v>1062</v>
      </c>
      <c r="E207" s="19" t="s">
        <v>884</v>
      </c>
      <c r="F207" s="19" t="s">
        <v>883</v>
      </c>
      <c r="G207" s="19" t="s">
        <v>882</v>
      </c>
      <c r="H207" s="19" t="s">
        <v>881</v>
      </c>
      <c r="I207" s="19" t="s">
        <v>880</v>
      </c>
      <c r="J207" s="19" t="s">
        <v>1061</v>
      </c>
      <c r="K207" s="19" t="s">
        <v>1060</v>
      </c>
      <c r="L207" s="18"/>
    </row>
    <row r="208" spans="1:12" ht="130.9" customHeight="1">
      <c r="A208" s="18" t="str">
        <f t="shared" si="3"/>
        <v>EUR_HE13.6</v>
      </c>
      <c r="B208" s="18" t="s">
        <v>2062</v>
      </c>
      <c r="C208" s="19" t="s">
        <v>1059</v>
      </c>
      <c r="D208" s="19" t="s">
        <v>1058</v>
      </c>
      <c r="E208" s="19" t="s">
        <v>893</v>
      </c>
      <c r="F208" s="19" t="s">
        <v>892</v>
      </c>
      <c r="G208" s="19" t="s">
        <v>891</v>
      </c>
      <c r="H208" s="19" t="s">
        <v>1057</v>
      </c>
      <c r="I208" s="19" t="s">
        <v>1056</v>
      </c>
      <c r="J208" s="19" t="s">
        <v>1055</v>
      </c>
      <c r="K208" s="19" t="s">
        <v>1054</v>
      </c>
      <c r="L208" s="18"/>
    </row>
    <row r="209" spans="1:12" ht="25.15" customHeight="1">
      <c r="A209" s="18" t="str">
        <f t="shared" si="3"/>
        <v>EUR_HE13.6.1</v>
      </c>
      <c r="B209" s="18" t="s">
        <v>2063</v>
      </c>
      <c r="C209" s="19" t="s">
        <v>1053</v>
      </c>
      <c r="D209" s="19" t="s">
        <v>1052</v>
      </c>
      <c r="E209" s="19" t="s">
        <v>884</v>
      </c>
      <c r="F209" s="19" t="s">
        <v>883</v>
      </c>
      <c r="G209" s="19" t="s">
        <v>882</v>
      </c>
      <c r="H209" s="19" t="s">
        <v>1051</v>
      </c>
      <c r="I209" s="19" t="s">
        <v>1050</v>
      </c>
      <c r="J209" s="19" t="s">
        <v>1049</v>
      </c>
      <c r="K209" s="19" t="s">
        <v>1048</v>
      </c>
      <c r="L209" s="18"/>
    </row>
    <row r="210" spans="1:12" ht="25.15" customHeight="1">
      <c r="A210" s="18" t="str">
        <f t="shared" si="3"/>
        <v>EUR_HE13.6.2</v>
      </c>
      <c r="B210" s="18" t="s">
        <v>2064</v>
      </c>
      <c r="C210" s="19" t="s">
        <v>1047</v>
      </c>
      <c r="D210" s="19" t="s">
        <v>1046</v>
      </c>
      <c r="E210" s="19" t="s">
        <v>884</v>
      </c>
      <c r="F210" s="19" t="s">
        <v>883</v>
      </c>
      <c r="G210" s="19" t="s">
        <v>882</v>
      </c>
      <c r="H210" s="19" t="s">
        <v>1045</v>
      </c>
      <c r="I210" s="19" t="s">
        <v>1044</v>
      </c>
      <c r="J210" s="19" t="s">
        <v>1043</v>
      </c>
      <c r="K210" s="19" t="s">
        <v>1042</v>
      </c>
      <c r="L210" s="18"/>
    </row>
    <row r="211" spans="1:12" ht="25.15" customHeight="1">
      <c r="A211" s="18" t="str">
        <f t="shared" si="3"/>
        <v>EUR_HE13.6.3</v>
      </c>
      <c r="B211" s="18" t="s">
        <v>2065</v>
      </c>
      <c r="C211" s="19" t="s">
        <v>1041</v>
      </c>
      <c r="D211" s="19" t="s">
        <v>1040</v>
      </c>
      <c r="E211" s="19" t="s">
        <v>884</v>
      </c>
      <c r="F211" s="19" t="s">
        <v>883</v>
      </c>
      <c r="G211" s="19" t="s">
        <v>882</v>
      </c>
      <c r="H211" s="19" t="s">
        <v>1039</v>
      </c>
      <c r="I211" s="19" t="s">
        <v>1038</v>
      </c>
      <c r="J211" s="19" t="s">
        <v>1037</v>
      </c>
      <c r="K211" s="19" t="s">
        <v>1036</v>
      </c>
      <c r="L211" s="18"/>
    </row>
    <row r="212" spans="1:12" ht="25.15" customHeight="1">
      <c r="A212" s="18" t="str">
        <f t="shared" si="3"/>
        <v>EUR_HE13.6.4</v>
      </c>
      <c r="B212" s="18" t="s">
        <v>2066</v>
      </c>
      <c r="C212" s="19" t="s">
        <v>1035</v>
      </c>
      <c r="D212" s="19" t="s">
        <v>1034</v>
      </c>
      <c r="E212" s="19" t="s">
        <v>884</v>
      </c>
      <c r="F212" s="19" t="s">
        <v>883</v>
      </c>
      <c r="G212" s="19" t="s">
        <v>882</v>
      </c>
      <c r="H212" s="19" t="s">
        <v>1033</v>
      </c>
      <c r="I212" s="19" t="s">
        <v>1032</v>
      </c>
      <c r="J212" s="19" t="s">
        <v>1031</v>
      </c>
      <c r="K212" s="19" t="s">
        <v>1030</v>
      </c>
      <c r="L212" s="18"/>
    </row>
    <row r="213" spans="1:12" ht="25.15" customHeight="1">
      <c r="A213" s="18" t="str">
        <f t="shared" si="3"/>
        <v>EUR_HE14.</v>
      </c>
      <c r="B213" s="18" t="s">
        <v>2067</v>
      </c>
      <c r="C213" s="19" t="s">
        <v>1029</v>
      </c>
      <c r="D213" s="19" t="s">
        <v>1028</v>
      </c>
      <c r="E213" s="19" t="s">
        <v>1027</v>
      </c>
      <c r="F213" s="19" t="s">
        <v>1026</v>
      </c>
      <c r="G213" s="19" t="s">
        <v>1025</v>
      </c>
      <c r="H213" s="19" t="s">
        <v>1024</v>
      </c>
      <c r="I213" s="19" t="s">
        <v>1023</v>
      </c>
      <c r="J213" s="19" t="s">
        <v>1022</v>
      </c>
      <c r="K213" s="19" t="s">
        <v>1022</v>
      </c>
      <c r="L213" s="18"/>
    </row>
    <row r="214" spans="1:12" ht="121.15" customHeight="1">
      <c r="A214" s="18" t="str">
        <f t="shared" si="3"/>
        <v>EUR_HE14.1</v>
      </c>
      <c r="B214" s="18" t="s">
        <v>2068</v>
      </c>
      <c r="C214" s="19" t="s">
        <v>1021</v>
      </c>
      <c r="D214" s="19" t="s">
        <v>1020</v>
      </c>
      <c r="E214" s="19" t="s">
        <v>893</v>
      </c>
      <c r="F214" s="19" t="s">
        <v>892</v>
      </c>
      <c r="G214" s="19" t="s">
        <v>891</v>
      </c>
      <c r="H214" s="19" t="s">
        <v>1019</v>
      </c>
      <c r="I214" s="19" t="s">
        <v>1018</v>
      </c>
      <c r="J214" s="19" t="s">
        <v>1017</v>
      </c>
      <c r="K214" s="19" t="s">
        <v>1016</v>
      </c>
      <c r="L214" s="18"/>
    </row>
    <row r="215" spans="1:12" ht="34.9" customHeight="1">
      <c r="A215" s="18" t="str">
        <f t="shared" si="3"/>
        <v>EUR_HE14.1.0</v>
      </c>
      <c r="B215" s="18" t="s">
        <v>2069</v>
      </c>
      <c r="C215" s="19" t="s">
        <v>1015</v>
      </c>
      <c r="D215" s="19" t="s">
        <v>1014</v>
      </c>
      <c r="E215" s="19" t="s">
        <v>884</v>
      </c>
      <c r="F215" s="19" t="s">
        <v>883</v>
      </c>
      <c r="G215" s="19" t="s">
        <v>882</v>
      </c>
      <c r="H215" s="19" t="s">
        <v>1013</v>
      </c>
      <c r="I215" s="19" t="s">
        <v>1012</v>
      </c>
      <c r="J215" s="19" t="s">
        <v>1011</v>
      </c>
      <c r="K215" s="19" t="s">
        <v>1010</v>
      </c>
      <c r="L215" s="18"/>
    </row>
    <row r="216" spans="1:12" ht="109.9" customHeight="1">
      <c r="A216" s="18" t="str">
        <f t="shared" si="3"/>
        <v>EUR_HE14.2</v>
      </c>
      <c r="B216" s="18" t="s">
        <v>2070</v>
      </c>
      <c r="C216" s="19" t="s">
        <v>1009</v>
      </c>
      <c r="D216" s="19" t="s">
        <v>1008</v>
      </c>
      <c r="E216" s="19" t="s">
        <v>893</v>
      </c>
      <c r="F216" s="19" t="s">
        <v>892</v>
      </c>
      <c r="G216" s="19" t="s">
        <v>891</v>
      </c>
      <c r="H216" s="19" t="s">
        <v>1007</v>
      </c>
      <c r="I216" s="19" t="s">
        <v>1006</v>
      </c>
      <c r="J216" s="19" t="s">
        <v>1005</v>
      </c>
      <c r="K216" s="19" t="s">
        <v>1004</v>
      </c>
      <c r="L216" s="18"/>
    </row>
    <row r="217" spans="1:12" ht="34.9" customHeight="1">
      <c r="A217" s="18" t="str">
        <f t="shared" si="3"/>
        <v>EUR_HE14.2.1</v>
      </c>
      <c r="B217" s="18" t="s">
        <v>2071</v>
      </c>
      <c r="C217" s="19" t="s">
        <v>1003</v>
      </c>
      <c r="D217" s="19" t="s">
        <v>1002</v>
      </c>
      <c r="E217" s="19" t="s">
        <v>884</v>
      </c>
      <c r="F217" s="19" t="s">
        <v>883</v>
      </c>
      <c r="G217" s="19" t="s">
        <v>882</v>
      </c>
      <c r="H217" s="19" t="s">
        <v>1001</v>
      </c>
      <c r="I217" s="19" t="s">
        <v>1000</v>
      </c>
      <c r="J217" s="19" t="s">
        <v>999</v>
      </c>
      <c r="K217" s="19" t="s">
        <v>998</v>
      </c>
      <c r="L217" s="18"/>
    </row>
    <row r="218" spans="1:12" ht="34.9" customHeight="1">
      <c r="A218" s="18" t="str">
        <f t="shared" si="3"/>
        <v>EUR_HE14.2.2</v>
      </c>
      <c r="B218" s="18" t="s">
        <v>2072</v>
      </c>
      <c r="C218" s="19" t="s">
        <v>997</v>
      </c>
      <c r="D218" s="19" t="s">
        <v>996</v>
      </c>
      <c r="E218" s="19" t="s">
        <v>884</v>
      </c>
      <c r="F218" s="19" t="s">
        <v>883</v>
      </c>
      <c r="G218" s="19" t="s">
        <v>882</v>
      </c>
      <c r="H218" s="19" t="s">
        <v>995</v>
      </c>
      <c r="I218" s="19" t="s">
        <v>994</v>
      </c>
      <c r="J218" s="19" t="s">
        <v>993</v>
      </c>
      <c r="K218" s="19" t="s">
        <v>992</v>
      </c>
      <c r="L218" s="18"/>
    </row>
    <row r="219" spans="1:12" ht="34.9" customHeight="1">
      <c r="A219" s="18" t="str">
        <f t="shared" si="3"/>
        <v>EUR_HE14.2.3</v>
      </c>
      <c r="B219" s="18" t="s">
        <v>2073</v>
      </c>
      <c r="C219" s="19" t="s">
        <v>991</v>
      </c>
      <c r="D219" s="19" t="s">
        <v>990</v>
      </c>
      <c r="E219" s="19" t="s">
        <v>884</v>
      </c>
      <c r="F219" s="19" t="s">
        <v>883</v>
      </c>
      <c r="G219" s="19" t="s">
        <v>882</v>
      </c>
      <c r="H219" s="19" t="s">
        <v>989</v>
      </c>
      <c r="I219" s="19" t="s">
        <v>988</v>
      </c>
      <c r="J219" s="19" t="s">
        <v>987</v>
      </c>
      <c r="K219" s="19" t="s">
        <v>986</v>
      </c>
      <c r="L219" s="18"/>
    </row>
    <row r="220" spans="1:12" ht="46.15" customHeight="1">
      <c r="A220" s="18" t="str">
        <f t="shared" si="3"/>
        <v>EUR_HE14.2.4</v>
      </c>
      <c r="B220" s="18" t="s">
        <v>2074</v>
      </c>
      <c r="C220" s="19" t="s">
        <v>985</v>
      </c>
      <c r="D220" s="19" t="s">
        <v>984</v>
      </c>
      <c r="E220" s="19" t="s">
        <v>884</v>
      </c>
      <c r="F220" s="19" t="s">
        <v>883</v>
      </c>
      <c r="G220" s="19" t="s">
        <v>882</v>
      </c>
      <c r="H220" s="19" t="s">
        <v>983</v>
      </c>
      <c r="I220" s="19" t="s">
        <v>982</v>
      </c>
      <c r="J220" s="19" t="s">
        <v>981</v>
      </c>
      <c r="K220" s="19" t="s">
        <v>980</v>
      </c>
      <c r="L220" s="18"/>
    </row>
    <row r="221" spans="1:12" ht="34.9" customHeight="1">
      <c r="A221" s="18" t="str">
        <f t="shared" si="3"/>
        <v>EUR_HE14.2.5</v>
      </c>
      <c r="B221" s="18" t="s">
        <v>2075</v>
      </c>
      <c r="C221" s="19" t="s">
        <v>979</v>
      </c>
      <c r="D221" s="19" t="s">
        <v>978</v>
      </c>
      <c r="E221" s="19" t="s">
        <v>884</v>
      </c>
      <c r="F221" s="19" t="s">
        <v>883</v>
      </c>
      <c r="G221" s="19" t="s">
        <v>882</v>
      </c>
      <c r="H221" s="19" t="s">
        <v>977</v>
      </c>
      <c r="I221" s="19" t="s">
        <v>976</v>
      </c>
      <c r="J221" s="19" t="s">
        <v>975</v>
      </c>
      <c r="K221" s="19" t="s">
        <v>974</v>
      </c>
      <c r="L221" s="18"/>
    </row>
    <row r="222" spans="1:12" ht="34.9" customHeight="1">
      <c r="A222" s="18" t="str">
        <f t="shared" si="3"/>
        <v>EUR_HE14.2.6</v>
      </c>
      <c r="B222" s="18" t="s">
        <v>2076</v>
      </c>
      <c r="C222" s="19" t="s">
        <v>973</v>
      </c>
      <c r="D222" s="19" t="s">
        <v>972</v>
      </c>
      <c r="E222" s="19" t="s">
        <v>884</v>
      </c>
      <c r="F222" s="19" t="s">
        <v>883</v>
      </c>
      <c r="G222" s="19" t="s">
        <v>882</v>
      </c>
      <c r="H222" s="19" t="s">
        <v>971</v>
      </c>
      <c r="I222" s="19" t="s">
        <v>970</v>
      </c>
      <c r="J222" s="19" t="s">
        <v>969</v>
      </c>
      <c r="K222" s="19" t="s">
        <v>968</v>
      </c>
      <c r="L222" s="18"/>
    </row>
    <row r="223" spans="1:12" ht="46.15" customHeight="1">
      <c r="A223" s="18" t="str">
        <f t="shared" si="3"/>
        <v>EUR_HE14.2.7</v>
      </c>
      <c r="B223" s="18" t="s">
        <v>2077</v>
      </c>
      <c r="C223" s="19" t="s">
        <v>967</v>
      </c>
      <c r="D223" s="19" t="s">
        <v>966</v>
      </c>
      <c r="E223" s="19" t="s">
        <v>884</v>
      </c>
      <c r="F223" s="19" t="s">
        <v>883</v>
      </c>
      <c r="G223" s="19" t="s">
        <v>882</v>
      </c>
      <c r="H223" s="19" t="s">
        <v>965</v>
      </c>
      <c r="I223" s="19" t="s">
        <v>964</v>
      </c>
      <c r="J223" s="19" t="s">
        <v>963</v>
      </c>
      <c r="K223" s="19" t="s">
        <v>962</v>
      </c>
      <c r="L223" s="18"/>
    </row>
    <row r="224" spans="1:12" ht="25.15" customHeight="1">
      <c r="A224" s="18" t="str">
        <f t="shared" si="3"/>
        <v>EUR_HE14.2.8</v>
      </c>
      <c r="B224" s="18" t="s">
        <v>2078</v>
      </c>
      <c r="C224" s="19" t="s">
        <v>961</v>
      </c>
      <c r="D224" s="19" t="s">
        <v>960</v>
      </c>
      <c r="E224" s="19" t="s">
        <v>884</v>
      </c>
      <c r="F224" s="19" t="s">
        <v>883</v>
      </c>
      <c r="G224" s="19" t="s">
        <v>882</v>
      </c>
      <c r="H224" s="19" t="s">
        <v>959</v>
      </c>
      <c r="I224" s="19" t="s">
        <v>958</v>
      </c>
      <c r="J224" s="19" t="s">
        <v>957</v>
      </c>
      <c r="K224" s="19" t="s">
        <v>956</v>
      </c>
      <c r="L224" s="18"/>
    </row>
    <row r="225" spans="1:12" ht="130.9" customHeight="1">
      <c r="A225" s="18" t="str">
        <f t="shared" si="3"/>
        <v>EUR_HE14.3</v>
      </c>
      <c r="B225" s="18" t="s">
        <v>2079</v>
      </c>
      <c r="C225" s="19" t="s">
        <v>955</v>
      </c>
      <c r="D225" s="19" t="s">
        <v>954</v>
      </c>
      <c r="E225" s="19" t="s">
        <v>893</v>
      </c>
      <c r="F225" s="19" t="s">
        <v>892</v>
      </c>
      <c r="G225" s="19" t="s">
        <v>891</v>
      </c>
      <c r="H225" s="19" t="s">
        <v>953</v>
      </c>
      <c r="I225" s="19" t="s">
        <v>952</v>
      </c>
      <c r="J225" s="19" t="s">
        <v>951</v>
      </c>
      <c r="K225" s="19" t="s">
        <v>950</v>
      </c>
      <c r="L225" s="18"/>
    </row>
    <row r="226" spans="1:12" ht="34.9" customHeight="1">
      <c r="A226" s="18" t="str">
        <f t="shared" si="3"/>
        <v>EUR_HE14.3.1</v>
      </c>
      <c r="B226" s="18" t="s">
        <v>2080</v>
      </c>
      <c r="C226" s="19" t="s">
        <v>949</v>
      </c>
      <c r="D226" s="19" t="s">
        <v>948</v>
      </c>
      <c r="E226" s="19" t="s">
        <v>884</v>
      </c>
      <c r="F226" s="19" t="s">
        <v>883</v>
      </c>
      <c r="G226" s="19" t="s">
        <v>882</v>
      </c>
      <c r="H226" s="19" t="s">
        <v>947</v>
      </c>
      <c r="I226" s="19" t="s">
        <v>946</v>
      </c>
      <c r="J226" s="19" t="s">
        <v>945</v>
      </c>
      <c r="K226" s="19" t="s">
        <v>944</v>
      </c>
      <c r="L226" s="18"/>
    </row>
    <row r="227" spans="1:12" ht="34.9" customHeight="1">
      <c r="A227" s="18" t="str">
        <f t="shared" si="3"/>
        <v>EUR_HE14.3.2</v>
      </c>
      <c r="B227" s="18" t="s">
        <v>2081</v>
      </c>
      <c r="C227" s="19" t="s">
        <v>943</v>
      </c>
      <c r="D227" s="19" t="s">
        <v>942</v>
      </c>
      <c r="E227" s="19" t="s">
        <v>884</v>
      </c>
      <c r="F227" s="19" t="s">
        <v>883</v>
      </c>
      <c r="G227" s="19" t="s">
        <v>882</v>
      </c>
      <c r="H227" s="19" t="s">
        <v>941</v>
      </c>
      <c r="I227" s="19" t="s">
        <v>940</v>
      </c>
      <c r="J227" s="19" t="s">
        <v>939</v>
      </c>
      <c r="K227" s="19" t="s">
        <v>938</v>
      </c>
      <c r="L227" s="18"/>
    </row>
    <row r="228" spans="1:12" ht="121.15" customHeight="1">
      <c r="A228" s="18" t="str">
        <f t="shared" si="3"/>
        <v>EUR_HE14.4</v>
      </c>
      <c r="B228" s="18" t="s">
        <v>2082</v>
      </c>
      <c r="C228" s="19" t="s">
        <v>937</v>
      </c>
      <c r="D228" s="19" t="s">
        <v>936</v>
      </c>
      <c r="E228" s="19" t="s">
        <v>893</v>
      </c>
      <c r="F228" s="19" t="s">
        <v>892</v>
      </c>
      <c r="G228" s="19" t="s">
        <v>891</v>
      </c>
      <c r="H228" s="19" t="s">
        <v>935</v>
      </c>
      <c r="I228" s="19" t="s">
        <v>934</v>
      </c>
      <c r="J228" s="19" t="s">
        <v>933</v>
      </c>
      <c r="K228" s="19" t="s">
        <v>932</v>
      </c>
      <c r="L228" s="18"/>
    </row>
    <row r="229" spans="1:12" ht="46.15" customHeight="1">
      <c r="A229" s="18" t="str">
        <f t="shared" si="3"/>
        <v>EUR_HE14.4.1</v>
      </c>
      <c r="B229" s="18" t="s">
        <v>2083</v>
      </c>
      <c r="C229" s="19" t="s">
        <v>931</v>
      </c>
      <c r="D229" s="19" t="s">
        <v>930</v>
      </c>
      <c r="E229" s="19" t="s">
        <v>884</v>
      </c>
      <c r="F229" s="19" t="s">
        <v>883</v>
      </c>
      <c r="G229" s="19" t="s">
        <v>882</v>
      </c>
      <c r="H229" s="19" t="s">
        <v>929</v>
      </c>
      <c r="I229" s="19" t="s">
        <v>928</v>
      </c>
      <c r="J229" s="19" t="s">
        <v>927</v>
      </c>
      <c r="K229" s="19" t="s">
        <v>926</v>
      </c>
      <c r="L229" s="18"/>
    </row>
    <row r="230" spans="1:12" ht="46.15" customHeight="1">
      <c r="A230" s="18" t="str">
        <f t="shared" si="3"/>
        <v>EUR_HE14.4.2</v>
      </c>
      <c r="B230" s="18" t="s">
        <v>2084</v>
      </c>
      <c r="C230" s="19" t="s">
        <v>925</v>
      </c>
      <c r="D230" s="19" t="s">
        <v>924</v>
      </c>
      <c r="E230" s="19" t="s">
        <v>884</v>
      </c>
      <c r="F230" s="19" t="s">
        <v>883</v>
      </c>
      <c r="G230" s="19" t="s">
        <v>882</v>
      </c>
      <c r="H230" s="19" t="s">
        <v>923</v>
      </c>
      <c r="I230" s="19" t="s">
        <v>922</v>
      </c>
      <c r="J230" s="19" t="s">
        <v>921</v>
      </c>
      <c r="K230" s="19" t="s">
        <v>920</v>
      </c>
      <c r="L230" s="18"/>
    </row>
    <row r="231" spans="1:12" ht="34.9" customHeight="1">
      <c r="A231" s="18" t="str">
        <f t="shared" si="3"/>
        <v>EUR_HE14.4.3</v>
      </c>
      <c r="B231" s="18" t="s">
        <v>2085</v>
      </c>
      <c r="C231" s="19" t="s">
        <v>919</v>
      </c>
      <c r="D231" s="19" t="s">
        <v>918</v>
      </c>
      <c r="E231" s="19" t="s">
        <v>884</v>
      </c>
      <c r="F231" s="19" t="s">
        <v>883</v>
      </c>
      <c r="G231" s="19" t="s">
        <v>882</v>
      </c>
      <c r="H231" s="19" t="s">
        <v>917</v>
      </c>
      <c r="I231" s="19" t="s">
        <v>916</v>
      </c>
      <c r="J231" s="19" t="s">
        <v>915</v>
      </c>
      <c r="K231" s="19" t="s">
        <v>914</v>
      </c>
      <c r="L231" s="18"/>
    </row>
    <row r="232" spans="1:12" ht="46.15" customHeight="1">
      <c r="A232" s="18" t="str">
        <f t="shared" si="3"/>
        <v>EUR_HE14.4.4</v>
      </c>
      <c r="B232" s="18" t="s">
        <v>2086</v>
      </c>
      <c r="C232" s="19" t="s">
        <v>913</v>
      </c>
      <c r="D232" s="19" t="s">
        <v>912</v>
      </c>
      <c r="E232" s="19" t="s">
        <v>884</v>
      </c>
      <c r="F232" s="19" t="s">
        <v>883</v>
      </c>
      <c r="G232" s="19" t="s">
        <v>882</v>
      </c>
      <c r="H232" s="19" t="s">
        <v>911</v>
      </c>
      <c r="I232" s="19" t="s">
        <v>910</v>
      </c>
      <c r="J232" s="19" t="s">
        <v>909</v>
      </c>
      <c r="K232" s="19" t="s">
        <v>908</v>
      </c>
      <c r="L232" s="18"/>
    </row>
    <row r="233" spans="1:12" ht="34.9" customHeight="1">
      <c r="A233" s="18" t="str">
        <f t="shared" si="3"/>
        <v>EUR_HE14.4.5</v>
      </c>
      <c r="B233" s="18" t="s">
        <v>2087</v>
      </c>
      <c r="C233" s="19" t="s">
        <v>907</v>
      </c>
      <c r="D233" s="19" t="s">
        <v>906</v>
      </c>
      <c r="E233" s="19" t="s">
        <v>884</v>
      </c>
      <c r="F233" s="19" t="s">
        <v>883</v>
      </c>
      <c r="G233" s="19" t="s">
        <v>882</v>
      </c>
      <c r="H233" s="19" t="s">
        <v>905</v>
      </c>
      <c r="I233" s="19" t="s">
        <v>904</v>
      </c>
      <c r="J233" s="19" t="s">
        <v>903</v>
      </c>
      <c r="K233" s="19" t="s">
        <v>902</v>
      </c>
      <c r="L233" s="18"/>
    </row>
    <row r="234" spans="1:12" ht="25.15" customHeight="1">
      <c r="A234" s="18" t="str">
        <f t="shared" si="3"/>
        <v>EUR_HE14.4.6</v>
      </c>
      <c r="B234" s="18" t="s">
        <v>2088</v>
      </c>
      <c r="C234" s="19" t="s">
        <v>901</v>
      </c>
      <c r="D234" s="19" t="s">
        <v>900</v>
      </c>
      <c r="E234" s="19" t="s">
        <v>884</v>
      </c>
      <c r="F234" s="19" t="s">
        <v>883</v>
      </c>
      <c r="G234" s="19" t="s">
        <v>882</v>
      </c>
      <c r="H234" s="19" t="s">
        <v>899</v>
      </c>
      <c r="I234" s="19" t="s">
        <v>898</v>
      </c>
      <c r="J234" s="19" t="s">
        <v>897</v>
      </c>
      <c r="K234" s="19" t="s">
        <v>896</v>
      </c>
      <c r="L234" s="18"/>
    </row>
    <row r="235" spans="1:12" ht="130.9" customHeight="1">
      <c r="A235" s="18" t="str">
        <f t="shared" si="3"/>
        <v>EUR_HE14.5</v>
      </c>
      <c r="B235" s="18" t="s">
        <v>2089</v>
      </c>
      <c r="C235" s="19" t="s">
        <v>895</v>
      </c>
      <c r="D235" s="19" t="s">
        <v>894</v>
      </c>
      <c r="E235" s="19" t="s">
        <v>893</v>
      </c>
      <c r="F235" s="19" t="s">
        <v>892</v>
      </c>
      <c r="G235" s="19" t="s">
        <v>891</v>
      </c>
      <c r="H235" s="19" t="s">
        <v>890</v>
      </c>
      <c r="I235" s="19" t="s">
        <v>889</v>
      </c>
      <c r="J235" s="19" t="s">
        <v>888</v>
      </c>
      <c r="K235" s="19" t="s">
        <v>887</v>
      </c>
      <c r="L235" s="18"/>
    </row>
    <row r="236" spans="1:12" ht="46.15" customHeight="1">
      <c r="A236" s="18" t="str">
        <f t="shared" si="3"/>
        <v>EUR_HE14.5.0</v>
      </c>
      <c r="B236" s="18" t="s">
        <v>2090</v>
      </c>
      <c r="C236" s="19" t="s">
        <v>886</v>
      </c>
      <c r="D236" s="19" t="s">
        <v>885</v>
      </c>
      <c r="E236" s="19" t="s">
        <v>884</v>
      </c>
      <c r="F236" s="19" t="s">
        <v>883</v>
      </c>
      <c r="G236" s="19" t="s">
        <v>882</v>
      </c>
      <c r="H236" s="19" t="s">
        <v>881</v>
      </c>
      <c r="I236" s="19" t="s">
        <v>880</v>
      </c>
      <c r="J236" s="19" t="s">
        <v>879</v>
      </c>
      <c r="K236" s="19" t="s">
        <v>878</v>
      </c>
      <c r="L236" s="18"/>
    </row>
  </sheetData>
  <mergeCells count="9">
    <mergeCell ref="C5:E5"/>
    <mergeCell ref="F5:K5"/>
    <mergeCell ref="C1:E2"/>
    <mergeCell ref="F1:K1"/>
    <mergeCell ref="F2:K2"/>
    <mergeCell ref="C3:E3"/>
    <mergeCell ref="F3:K3"/>
    <mergeCell ref="C4:E4"/>
    <mergeCell ref="F4:K4"/>
  </mergeCells>
  <pageMargins left="0" right="0" top="0" bottom="0" header="0.5" footer="0.5"/>
  <pageSetup orientation="landscape" horizontalDpi="300" verticalDpi="3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V57"/>
  <sheetViews>
    <sheetView zoomScale="70" zoomScaleNormal="70" workbookViewId="0">
      <pane ySplit="1" topLeftCell="A29" activePane="bottomLeft" state="frozen"/>
      <selection pane="bottomLeft" activeCell="M57" sqref="M57"/>
    </sheetView>
  </sheetViews>
  <sheetFormatPr baseColWidth="10" defaultColWidth="9.140625" defaultRowHeight="15"/>
  <cols>
    <col min="2" max="2" width="67.7109375" customWidth="1"/>
    <col min="3" max="3" width="11.140625" bestFit="1" customWidth="1"/>
    <col min="4" max="12" width="9" bestFit="1" customWidth="1"/>
    <col min="13" max="13" width="9.5703125" style="44" bestFit="1" customWidth="1"/>
  </cols>
  <sheetData>
    <row r="1" spans="1:22">
      <c r="A1" s="43" t="str">
        <f>+country</f>
        <v>eus</v>
      </c>
    </row>
    <row r="3" spans="1:22">
      <c r="C3" t="s">
        <v>386</v>
      </c>
      <c r="D3" t="s">
        <v>388</v>
      </c>
      <c r="E3" t="s">
        <v>389</v>
      </c>
      <c r="F3" t="s">
        <v>390</v>
      </c>
      <c r="G3" t="s">
        <v>391</v>
      </c>
      <c r="H3" t="s">
        <v>392</v>
      </c>
      <c r="I3" t="s">
        <v>393</v>
      </c>
      <c r="J3" t="s">
        <v>394</v>
      </c>
      <c r="K3" t="s">
        <v>395</v>
      </c>
      <c r="L3" t="s">
        <v>396</v>
      </c>
      <c r="M3" s="44" t="s">
        <v>397</v>
      </c>
    </row>
    <row r="4" spans="1:22">
      <c r="B4" t="s">
        <v>2296</v>
      </c>
      <c r="C4" s="91">
        <f>IF(ISERROR(INCall!D2),0,INCall!D2)</f>
        <v>2160.1851249700794</v>
      </c>
      <c r="D4" s="91">
        <f>IF(ISERROR(INCall!E2),0,INCall!E2)</f>
        <v>4574.8590197763833</v>
      </c>
      <c r="E4" s="91">
        <f>IF(ISERROR(INCall!F2),0,INCall!F2)</f>
        <v>6230.7675270468517</v>
      </c>
      <c r="F4" s="91">
        <f>IF(ISERROR(INCall!G2),0,INCall!G2)</f>
        <v>7952.1981951142061</v>
      </c>
      <c r="G4" s="91">
        <f>IF(ISERROR(INCall!H2),0,INCall!H2)</f>
        <v>9696.4058659086513</v>
      </c>
      <c r="H4" s="91">
        <f>IF(ISERROR(INCall!I2),0,INCall!I2)</f>
        <v>11629.503639202323</v>
      </c>
      <c r="I4" s="91">
        <f>IF(ISERROR(INCall!J2),0,INCall!J2)</f>
        <v>13639.838772056955</v>
      </c>
      <c r="J4" s="91">
        <f>IF(ISERROR(INCall!K2),0,INCall!K2)</f>
        <v>15945.339009409623</v>
      </c>
      <c r="K4" s="91">
        <f>IF(ISERROR(INCall!L2),0,INCall!L2)</f>
        <v>18259.793760102952</v>
      </c>
      <c r="L4" s="91">
        <f>IF(ISERROR(INCall!M2),0,INCall!M2)</f>
        <v>20531.309132562466</v>
      </c>
      <c r="M4" s="91">
        <f>IF(ISERROR(INCall!N2),0,INCall!N2)</f>
        <v>110620.20004614975</v>
      </c>
      <c r="T4" s="57"/>
      <c r="U4" s="57"/>
      <c r="V4" s="57"/>
    </row>
    <row r="5" spans="1:22">
      <c r="B5" t="s">
        <v>2297</v>
      </c>
      <c r="C5" s="91">
        <f>IF(ISERROR(INCall!D3),0,INCall!D3)</f>
        <v>1830.8729701041027</v>
      </c>
      <c r="D5" s="91">
        <f>IF(ISERROR(INCall!E3),0,INCall!E3)</f>
        <v>4028.8443342219898</v>
      </c>
      <c r="E5" s="91">
        <f>IF(ISERROR(INCall!F3),0,INCall!F3)</f>
        <v>5394.8339080907408</v>
      </c>
      <c r="F5" s="91">
        <f>IF(ISERROR(INCall!G3),0,INCall!G3)</f>
        <v>6718.7333305673801</v>
      </c>
      <c r="G5" s="91">
        <f>IF(ISERROR(INCall!H3),0,INCall!H3)</f>
        <v>8201.1326499412826</v>
      </c>
      <c r="H5" s="91">
        <f>IF(ISERROR(INCall!I3),0,INCall!I3)</f>
        <v>9788.7371122023651</v>
      </c>
      <c r="I5" s="91">
        <f>IF(ISERROR(INCall!J3),0,INCall!J3)</f>
        <v>11595.683980514475</v>
      </c>
      <c r="J5" s="91">
        <f>IF(ISERROR(INCall!K3),0,INCall!K3)</f>
        <v>13598.420653166342</v>
      </c>
      <c r="K5" s="91">
        <f>IF(ISERROR(INCall!L3),0,INCall!L3)</f>
        <v>15740.92251124088</v>
      </c>
      <c r="L5" s="91">
        <f>IF(ISERROR(INCall!M3),0,INCall!M3)</f>
        <v>17750.001569812266</v>
      </c>
      <c r="M5" s="91">
        <f>IF(ISERROR(INCall!N3),0,INCall!N3)</f>
        <v>94648.183019860895</v>
      </c>
      <c r="T5" s="57"/>
      <c r="U5" s="57"/>
      <c r="V5" s="57"/>
    </row>
    <row r="6" spans="1:22">
      <c r="B6" t="s">
        <v>2298</v>
      </c>
      <c r="C6" s="91">
        <f>IF(ISERROR(INCall!D4),0,INCall!D4)</f>
        <v>0</v>
      </c>
      <c r="D6" s="91">
        <f>IF(ISERROR(INCall!E4),0,INCall!E4)</f>
        <v>0</v>
      </c>
      <c r="E6" s="91">
        <f>IF(ISERROR(INCall!F4),0,INCall!F4)</f>
        <v>0</v>
      </c>
      <c r="F6" s="91">
        <f>IF(ISERROR(INCall!G4),0,INCall!G4)</f>
        <v>0</v>
      </c>
      <c r="G6" s="91">
        <f>IF(ISERROR(INCall!H4),0,INCall!H4)</f>
        <v>0</v>
      </c>
      <c r="H6" s="91">
        <f>IF(ISERROR(INCall!I4),0,INCall!I4)</f>
        <v>0</v>
      </c>
      <c r="I6" s="91">
        <f>IF(ISERROR(INCall!J4),0,INCall!J4)</f>
        <v>0</v>
      </c>
      <c r="J6" s="91">
        <f>IF(ISERROR(INCall!K4),0,INCall!K4)</f>
        <v>0</v>
      </c>
      <c r="K6" s="91">
        <f>IF(ISERROR(INCall!L4),0,INCall!L4)</f>
        <v>0</v>
      </c>
      <c r="L6" s="91">
        <f>IF(ISERROR(INCall!M4),0,INCall!M4)</f>
        <v>0</v>
      </c>
      <c r="M6" s="91">
        <f>IF(ISERROR(INCall!N4),0,INCall!N4)</f>
        <v>0</v>
      </c>
      <c r="T6" s="57"/>
      <c r="U6" s="57"/>
      <c r="V6" s="57"/>
    </row>
    <row r="7" spans="1:22">
      <c r="B7" t="s">
        <v>2299</v>
      </c>
      <c r="C7" s="91">
        <f>IF(ISERROR(INCall!D5),0,INCall!D5)</f>
        <v>880.20665144210432</v>
      </c>
      <c r="D7" s="91">
        <f>IF(ISERROR(INCall!E5),0,INCall!E5)</f>
        <v>1916.7392004997432</v>
      </c>
      <c r="E7" s="91">
        <f>IF(ISERROR(INCall!F5),0,INCall!F5)</f>
        <v>2642.8046863920754</v>
      </c>
      <c r="F7" s="91">
        <f>IF(ISERROR(INCall!G5),0,INCall!G5)</f>
        <v>3611.9118957192122</v>
      </c>
      <c r="G7" s="91">
        <f>IF(ISERROR(INCall!H5),0,INCall!H5)</f>
        <v>4655.8060068422437</v>
      </c>
      <c r="H7" s="91">
        <f>IF(ISERROR(INCall!I5),0,INCall!I5)</f>
        <v>5495.6125223979961</v>
      </c>
      <c r="I7" s="91">
        <f>IF(ISERROR(INCall!J5),0,INCall!J5)</f>
        <v>6524.5066234783653</v>
      </c>
      <c r="J7" s="91">
        <f>IF(ISERROR(INCall!K5),0,INCall!K5)</f>
        <v>7761.6751683986022</v>
      </c>
      <c r="K7" s="91">
        <f>IF(ISERROR(INCall!L5),0,INCall!L5)</f>
        <v>8675.9079676438087</v>
      </c>
      <c r="L7" s="91">
        <f>IF(ISERROR(INCall!M5),0,INCall!M5)</f>
        <v>10292.705897385345</v>
      </c>
      <c r="M7" s="91">
        <f>IF(ISERROR(INCall!N5),0,INCall!N5)</f>
        <v>52457.876620199539</v>
      </c>
      <c r="T7" s="57"/>
      <c r="U7" s="57"/>
      <c r="V7" s="57"/>
    </row>
    <row r="8" spans="1:22">
      <c r="B8" t="s">
        <v>2300</v>
      </c>
      <c r="C8" s="91">
        <f>IF(ISERROR(INCall!D6),0,INCall!D6)</f>
        <v>1.5375900862491205</v>
      </c>
      <c r="D8" s="91">
        <f>IF(ISERROR(INCall!E6),0,INCall!E6)</f>
        <v>1.8082967666764391</v>
      </c>
      <c r="E8" s="91">
        <f>IF(ISERROR(INCall!F6),0,INCall!F6)</f>
        <v>1.689185533514163</v>
      </c>
      <c r="F8" s="91">
        <f>IF(ISERROR(INCall!G6),0,INCall!G6)</f>
        <v>1.670202227357688</v>
      </c>
      <c r="G8" s="91">
        <f>IF(ISERROR(INCall!H6),0,INCall!H6)</f>
        <v>1.7329647514857833</v>
      </c>
      <c r="H8" s="91">
        <f>IF(ISERROR(INCall!I6),0,INCall!I6)</f>
        <v>1.7256728337976568</v>
      </c>
      <c r="I8" s="91">
        <f>IF(ISERROR(INCall!J6),0,INCall!J6)</f>
        <v>1.7680853167935238</v>
      </c>
      <c r="J8" s="91">
        <f>IF(ISERROR(INCall!K6),0,INCall!K6)</f>
        <v>1.7911904194105965</v>
      </c>
      <c r="K8" s="91">
        <f>IF(ISERROR(INCall!L6),0,INCall!L6)</f>
        <v>1.8166282920699943</v>
      </c>
      <c r="L8" s="91">
        <f>IF(ISERROR(INCall!M6),0,INCall!M6)</f>
        <v>1.7586261938229641</v>
      </c>
      <c r="M8" s="91">
        <f>IF(ISERROR(INCall!N6),0,INCall!N6)</f>
        <v>17.298442421177949</v>
      </c>
      <c r="T8" s="57"/>
      <c r="U8" s="57"/>
      <c r="V8" s="57"/>
    </row>
    <row r="9" spans="1:22">
      <c r="B9" t="s">
        <v>2301</v>
      </c>
      <c r="C9" s="91">
        <f>IF(ISERROR(INCall!D7),0,INCall!D7)</f>
        <v>535.26693784691145</v>
      </c>
      <c r="D9" s="91">
        <f>IF(ISERROR(INCall!E7),0,INCall!E7)</f>
        <v>449.98910769063326</v>
      </c>
      <c r="E9" s="91">
        <f>IF(ISERROR(INCall!F7),0,INCall!F7)</f>
        <v>553.63009666820062</v>
      </c>
      <c r="F9" s="91">
        <f>IF(ISERROR(INCall!G7),0,INCall!G7)</f>
        <v>759.836702794899</v>
      </c>
      <c r="G9" s="91">
        <f>IF(ISERROR(INCall!H7),0,INCall!H7)</f>
        <v>1052.0356563068403</v>
      </c>
      <c r="H9" s="91">
        <f>IF(ISERROR(INCall!I7),0,INCall!I7)</f>
        <v>1413.09610124865</v>
      </c>
      <c r="I9" s="91">
        <f>IF(ISERROR(INCall!J7),0,INCall!J7)</f>
        <v>1754.1243031425079</v>
      </c>
      <c r="J9" s="91">
        <f>IF(ISERROR(INCall!K7),0,INCall!K7)</f>
        <v>2120.289771427646</v>
      </c>
      <c r="K9" s="91">
        <f>IF(ISERROR(INCall!L7),0,INCall!L7)</f>
        <v>2243.3350526909758</v>
      </c>
      <c r="L9" s="91">
        <f>IF(ISERROR(INCall!M7),0,INCall!M7)</f>
        <v>2217.3064664053463</v>
      </c>
      <c r="M9" s="91">
        <f>IF(ISERROR(INCall!N7),0,INCall!N7)</f>
        <v>13098.910196222518</v>
      </c>
      <c r="T9" s="57"/>
      <c r="U9" s="57"/>
      <c r="V9" s="57"/>
    </row>
    <row r="10" spans="1:22">
      <c r="B10" s="22" t="s">
        <v>2302</v>
      </c>
      <c r="C10" s="91">
        <f>IF(ISERROR(INCall!D8),0,INCall!D8)</f>
        <v>19.833406454580999</v>
      </c>
      <c r="D10" s="91">
        <f>IF(ISERROR(INCall!E8),0,INCall!E8)</f>
        <v>7.1068944031220003</v>
      </c>
      <c r="E10" s="91">
        <f>IF(ISERROR(INCall!F8),0,INCall!F8)</f>
        <v>12.058995997736005</v>
      </c>
      <c r="F10" s="91">
        <f>IF(ISERROR(INCall!G8),0,INCall!G8)</f>
        <v>25.020081144921814</v>
      </c>
      <c r="G10" s="91">
        <f>IF(ISERROR(INCall!H8),0,INCall!H8)</f>
        <v>17.077057560850399</v>
      </c>
      <c r="H10" s="91">
        <f>IF(ISERROR(INCall!I8),0,INCall!I8)</f>
        <v>21.133966386039191</v>
      </c>
      <c r="I10" s="91">
        <f>IF(ISERROR(INCall!J8),0,INCall!J8)</f>
        <v>39.949721576934188</v>
      </c>
      <c r="J10" s="91">
        <f>IF(ISERROR(INCall!K8),0,INCall!K8)</f>
        <v>55.403171814484111</v>
      </c>
      <c r="K10" s="91">
        <f>IF(ISERROR(INCall!L8),0,INCall!L8)</f>
        <v>75.890224343258581</v>
      </c>
      <c r="L10" s="91">
        <f>IF(ISERROR(INCall!M8),0,INCall!M8)</f>
        <v>87.221889237187156</v>
      </c>
      <c r="M10" s="91">
        <f>IF(ISERROR(INCall!N8),0,INCall!N8)</f>
        <v>360.69540891911413</v>
      </c>
      <c r="T10" s="57"/>
      <c r="U10" s="57"/>
      <c r="V10" s="57"/>
    </row>
    <row r="11" spans="1:22">
      <c r="B11" s="22" t="s">
        <v>2303</v>
      </c>
      <c r="C11" s="91">
        <f>IF(ISERROR(INCall!D9),0,INCall!D9)</f>
        <v>11.752501644414597</v>
      </c>
      <c r="D11" s="91">
        <f>IF(ISERROR(INCall!E9),0,INCall!E9)</f>
        <v>4.3588581421354977</v>
      </c>
      <c r="E11" s="91">
        <f>IF(ISERROR(INCall!F9),0,INCall!F9)</f>
        <v>15.223250882749001</v>
      </c>
      <c r="F11" s="91">
        <f>IF(ISERROR(INCall!G9),0,INCall!G9)</f>
        <v>19.321563206729007</v>
      </c>
      <c r="G11" s="91">
        <f>IF(ISERROR(INCall!H9),0,INCall!H9)</f>
        <v>6.9428159670250018</v>
      </c>
      <c r="H11" s="91">
        <f>IF(ISERROR(INCall!I9),0,INCall!I9)</f>
        <v>13.120209894589598</v>
      </c>
      <c r="I11" s="91">
        <f>IF(ISERROR(INCall!J9),0,INCall!J9)</f>
        <v>35.186613982968012</v>
      </c>
      <c r="J11" s="91">
        <f>IF(ISERROR(INCall!K9),0,INCall!K9)</f>
        <v>28.642608035219109</v>
      </c>
      <c r="K11" s="91">
        <f>IF(ISERROR(INCall!L9),0,INCall!L9)</f>
        <v>26.111857692342582</v>
      </c>
      <c r="L11" s="91">
        <f>IF(ISERROR(INCall!M9),0,INCall!M9)</f>
        <v>48.069919992631178</v>
      </c>
      <c r="M11" s="91">
        <f>IF(ISERROR(INCall!N9),0,INCall!N9)</f>
        <v>208.7301994408042</v>
      </c>
      <c r="T11" s="57"/>
      <c r="U11" s="57"/>
      <c r="V11" s="57"/>
    </row>
    <row r="12" spans="1:22">
      <c r="B12" s="22" t="s">
        <v>2304</v>
      </c>
      <c r="C12" s="91">
        <f>IF(ISERROR(INCall!D10),0,INCall!D10)</f>
        <v>221.55748770561829</v>
      </c>
      <c r="D12" s="91">
        <f>IF(ISERROR(INCall!E10),0,INCall!E10)</f>
        <v>223.5103266564056</v>
      </c>
      <c r="E12" s="91">
        <f>IF(ISERROR(INCall!F10),0,INCall!F10)</f>
        <v>330.52416932191005</v>
      </c>
      <c r="F12" s="91">
        <f>IF(ISERROR(INCall!G10),0,INCall!G10)</f>
        <v>415.08756347285265</v>
      </c>
      <c r="G12" s="91">
        <f>IF(ISERROR(INCall!H10),0,INCall!H10)</f>
        <v>410.76867745027198</v>
      </c>
      <c r="H12" s="91">
        <f>IF(ISERROR(INCall!I10),0,INCall!I10)</f>
        <v>435.97883531530164</v>
      </c>
      <c r="I12" s="91">
        <f>IF(ISERROR(INCall!J10),0,INCall!J10)</f>
        <v>510.31652808080128</v>
      </c>
      <c r="J12" s="91">
        <f>IF(ISERROR(INCall!K10),0,INCall!K10)</f>
        <v>543.37895653317196</v>
      </c>
      <c r="K12" s="91">
        <f>IF(ISERROR(INCall!L10),0,INCall!L10)</f>
        <v>499.38474546611991</v>
      </c>
      <c r="L12" s="91">
        <f>IF(ISERROR(INCall!M10),0,INCall!M10)</f>
        <v>506.56369306115641</v>
      </c>
      <c r="M12" s="91">
        <f>IF(ISERROR(INCall!N10),0,INCall!N10)</f>
        <v>4097.070983063627</v>
      </c>
      <c r="T12" s="57"/>
      <c r="U12" s="57"/>
      <c r="V12" s="57"/>
    </row>
    <row r="13" spans="1:22">
      <c r="B13" s="22" t="s">
        <v>2305</v>
      </c>
      <c r="C13" s="91">
        <f>IF(ISERROR(INCall!D11),0,INCall!D11)</f>
        <v>107.2999077963525</v>
      </c>
      <c r="D13" s="91">
        <f>IF(ISERROR(INCall!E11),0,INCall!E11)</f>
        <v>75.573504707822295</v>
      </c>
      <c r="E13" s="91">
        <f>IF(ISERROR(INCall!F11),0,INCall!F11)</f>
        <v>69.028151078326701</v>
      </c>
      <c r="F13" s="91">
        <f>IF(ISERROR(INCall!G11),0,INCall!G11)</f>
        <v>79.121467394186183</v>
      </c>
      <c r="G13" s="91">
        <f>IF(ISERROR(INCall!H11),0,INCall!H11)</f>
        <v>70.5514725616612</v>
      </c>
      <c r="H13" s="91">
        <f>IF(ISERROR(INCall!I11),0,INCall!I11)</f>
        <v>63.497377300589932</v>
      </c>
      <c r="I13" s="91">
        <f>IF(ISERROR(INCall!J11),0,INCall!J11)</f>
        <v>87.587023572468269</v>
      </c>
      <c r="J13" s="91">
        <f>IF(ISERROR(INCall!K11),0,INCall!K11)</f>
        <v>56.271549920824796</v>
      </c>
      <c r="K13" s="91">
        <f>IF(ISERROR(INCall!L11),0,INCall!L11)</f>
        <v>119.64141949365035</v>
      </c>
      <c r="L13" s="91">
        <f>IF(ISERROR(INCall!M11),0,INCall!M11)</f>
        <v>78.641388737153889</v>
      </c>
      <c r="M13" s="91">
        <f>IF(ISERROR(INCall!N11),0,INCall!N11)</f>
        <v>807.2132625630361</v>
      </c>
      <c r="T13" s="57"/>
      <c r="U13" s="57"/>
      <c r="V13" s="57"/>
    </row>
    <row r="14" spans="1:22">
      <c r="B14" s="22" t="s">
        <v>2306</v>
      </c>
      <c r="C14" s="91">
        <f>IF(ISERROR(INCall!D12),0,INCall!D12)</f>
        <v>2.9560039826281996</v>
      </c>
      <c r="D14" s="91">
        <f>IF(ISERROR(INCall!E12),0,INCall!E12)</f>
        <v>16.031915113223803</v>
      </c>
      <c r="E14" s="91">
        <f>IF(ISERROR(INCall!F12),0,INCall!F12)</f>
        <v>20.70798783832949</v>
      </c>
      <c r="F14" s="91">
        <f>IF(ISERROR(INCall!G12),0,INCall!G12)</f>
        <v>22.608609958470009</v>
      </c>
      <c r="G14" s="91">
        <f>IF(ISERROR(INCall!H12),0,INCall!H12)</f>
        <v>32.364008062420019</v>
      </c>
      <c r="H14" s="91">
        <f>IF(ISERROR(INCall!I12),0,INCall!I12)</f>
        <v>25.67587923335099</v>
      </c>
      <c r="I14" s="91">
        <f>IF(ISERROR(INCall!J12),0,INCall!J12)</f>
        <v>25.207641858397984</v>
      </c>
      <c r="J14" s="91">
        <f>IF(ISERROR(INCall!K12),0,INCall!K12)</f>
        <v>17.745067366869208</v>
      </c>
      <c r="K14" s="91">
        <f>IF(ISERROR(INCall!L12),0,INCall!L12)</f>
        <v>20.338509795212996</v>
      </c>
      <c r="L14" s="91">
        <f>IF(ISERROR(INCall!M12),0,INCall!M12)</f>
        <v>15.890796734407994</v>
      </c>
      <c r="M14" s="91">
        <f>IF(ISERROR(INCall!N12),0,INCall!N12)</f>
        <v>199.52641994331091</v>
      </c>
      <c r="T14" s="57"/>
      <c r="U14" s="57"/>
      <c r="V14" s="57"/>
    </row>
    <row r="15" spans="1:22">
      <c r="B15" t="s">
        <v>2307</v>
      </c>
      <c r="C15" s="91">
        <f>IF(ISERROR(INCall!D13),0,INCall!D13)</f>
        <v>59.904303919477194</v>
      </c>
      <c r="D15" s="91">
        <f>IF(ISERROR(INCall!E13),0,INCall!E13)</f>
        <v>80.130869134048325</v>
      </c>
      <c r="E15" s="91">
        <f>IF(ISERROR(INCall!F13),0,INCall!F13)</f>
        <v>92.518068196351081</v>
      </c>
      <c r="F15" s="91">
        <f>IF(ISERROR(INCall!G13),0,INCall!G13)</f>
        <v>135.48958329924861</v>
      </c>
      <c r="G15" s="91">
        <f>IF(ISERROR(INCall!H13),0,INCall!H13)</f>
        <v>146.78619370436465</v>
      </c>
      <c r="H15" s="91">
        <f>IF(ISERROR(INCall!I13),0,INCall!I13)</f>
        <v>200.62521770782777</v>
      </c>
      <c r="I15" s="91">
        <f>IF(ISERROR(INCall!J13),0,INCall!J13)</f>
        <v>237.25475702294074</v>
      </c>
      <c r="J15" s="91">
        <f>IF(ISERROR(INCall!K13),0,INCall!K13)</f>
        <v>269.32865567069865</v>
      </c>
      <c r="K15" s="91">
        <f>IF(ISERROR(INCall!L13),0,INCall!L13)</f>
        <v>292.34120625297152</v>
      </c>
      <c r="L15" s="91">
        <f>IF(ISERROR(INCall!M13),0,INCall!M13)</f>
        <v>259.52987422440191</v>
      </c>
      <c r="M15" s="91">
        <f>IF(ISERROR(INCall!N13),0,INCall!N13)</f>
        <v>1773.9087291323272</v>
      </c>
      <c r="T15" s="57"/>
      <c r="U15" s="57"/>
      <c r="V15" s="57"/>
    </row>
    <row r="16" spans="1:22">
      <c r="B16" t="s">
        <v>2308</v>
      </c>
      <c r="C16" s="91">
        <f>IF(ISERROR(INCall!D14),0,INCall!D14)</f>
        <v>2.9832512628609997</v>
      </c>
      <c r="D16" s="91">
        <f>IF(ISERROR(INCall!E14),0,INCall!E14)</f>
        <v>27.860452540293</v>
      </c>
      <c r="E16" s="91">
        <f>IF(ISERROR(INCall!F14),0,INCall!F14)</f>
        <v>20.696867286076003</v>
      </c>
      <c r="F16" s="91">
        <f>IF(ISERROR(INCall!G14),0,INCall!G14)</f>
        <v>26.762678388829993</v>
      </c>
      <c r="G16" s="91">
        <f>IF(ISERROR(INCall!H14),0,INCall!H14)</f>
        <v>31.182654233079013</v>
      </c>
      <c r="H16" s="91">
        <f>IF(ISERROR(INCall!I14),0,INCall!I14)</f>
        <v>55.301284940860008</v>
      </c>
      <c r="I16" s="91">
        <f>IF(ISERROR(INCall!J14),0,INCall!J14)</f>
        <v>53.476203843593019</v>
      </c>
      <c r="J16" s="91">
        <f>IF(ISERROR(INCall!K14),0,INCall!K14)</f>
        <v>72.666239985337981</v>
      </c>
      <c r="K16" s="91">
        <f>IF(ISERROR(INCall!L14),0,INCall!L14)</f>
        <v>68.791207374561026</v>
      </c>
      <c r="L16" s="91">
        <f>IF(ISERROR(INCall!M14),0,INCall!M14)</f>
        <v>94.027531480442022</v>
      </c>
      <c r="M16" s="91">
        <f>IF(ISERROR(INCall!N14),0,INCall!N14)</f>
        <v>453.74837133593331</v>
      </c>
      <c r="T16" s="57"/>
      <c r="U16" s="57"/>
      <c r="V16" s="57"/>
    </row>
    <row r="17" spans="2:22">
      <c r="B17" t="s">
        <v>2309</v>
      </c>
      <c r="C17" s="91">
        <f>IF(ISERROR(INCall!D15),0,INCall!D15)</f>
        <v>20.475445189596993</v>
      </c>
      <c r="D17" s="91">
        <f>IF(ISERROR(INCall!E15),0,INCall!E15)</f>
        <v>5.7200894548669998</v>
      </c>
      <c r="E17" s="91">
        <f>IF(ISERROR(INCall!F15),0,INCall!F15)</f>
        <v>21.327963110628001</v>
      </c>
      <c r="F17" s="91">
        <f>IF(ISERROR(INCall!G15),0,INCall!G15)</f>
        <v>43.488654408655997</v>
      </c>
      <c r="G17" s="91">
        <f>IF(ISERROR(INCall!H15),0,INCall!H15)</f>
        <v>67.114479369936987</v>
      </c>
      <c r="H17" s="91">
        <f>IF(ISERROR(INCall!I15),0,INCall!I15)</f>
        <v>81.103630754525298</v>
      </c>
      <c r="I17" s="91">
        <f>IF(ISERROR(INCall!J15),0,INCall!J15)</f>
        <v>86.531181284128976</v>
      </c>
      <c r="J17" s="91">
        <f>IF(ISERROR(INCall!K15),0,INCall!K15)</f>
        <v>110.0183349438133</v>
      </c>
      <c r="K17" s="91">
        <f>IF(ISERROR(INCall!L15),0,INCall!L15)</f>
        <v>107.15514259764389</v>
      </c>
      <c r="L17" s="91">
        <f>IF(ISERROR(INCall!M15),0,INCall!M15)</f>
        <v>123.28165859874734</v>
      </c>
      <c r="M17" s="91">
        <f>IF(ISERROR(INCall!N15),0,INCall!N15)</f>
        <v>666.21657971254388</v>
      </c>
      <c r="T17" s="57"/>
      <c r="U17" s="57"/>
      <c r="V17" s="57"/>
    </row>
    <row r="18" spans="2:22">
      <c r="B18" t="s">
        <v>2310</v>
      </c>
      <c r="C18" s="91">
        <f>IF(ISERROR(INCall!D16),0,INCall!D16)</f>
        <v>2.0765036937140002</v>
      </c>
      <c r="D18" s="91">
        <f>IF(ISERROR(INCall!E16),0,INCall!E16)</f>
        <v>6.3657554732770008</v>
      </c>
      <c r="E18" s="91">
        <f>IF(ISERROR(INCall!F16),0,INCall!F16)</f>
        <v>4.8437530073424</v>
      </c>
      <c r="F18" s="91">
        <f>IF(ISERROR(INCall!G16),0,INCall!G16)</f>
        <v>5.2538511746390002</v>
      </c>
      <c r="G18" s="91">
        <f>IF(ISERROR(INCall!H16),0,INCall!H16)</f>
        <v>7.3982743240220019</v>
      </c>
      <c r="H18" s="91">
        <f>IF(ISERROR(INCall!I16),0,INCall!I16)</f>
        <v>10.478710650766502</v>
      </c>
      <c r="I18" s="91">
        <f>IF(ISERROR(INCall!J16),0,INCall!J16)</f>
        <v>2.7285647771242991</v>
      </c>
      <c r="J18" s="91">
        <f>IF(ISERROR(INCall!K16),0,INCall!K16)</f>
        <v>3.4649109984847999</v>
      </c>
      <c r="K18" s="91">
        <f>IF(ISERROR(INCall!L16),0,INCall!L16)</f>
        <v>2.8856940578881005</v>
      </c>
      <c r="L18" s="91">
        <f>IF(ISERROR(INCall!M16),0,INCall!M16)</f>
        <v>3.1921901476287005</v>
      </c>
      <c r="M18" s="91">
        <f>IF(ISERROR(INCall!N16),0,INCall!N16)</f>
        <v>48.688208304886778</v>
      </c>
      <c r="T18" s="57"/>
      <c r="U18" s="57"/>
      <c r="V18" s="57"/>
    </row>
    <row r="19" spans="2:22">
      <c r="B19" t="s">
        <v>2311</v>
      </c>
      <c r="C19" s="91">
        <f>IF(ISERROR(INCall!D17),0,INCall!D17)</f>
        <v>43.014776871354265</v>
      </c>
      <c r="D19" s="91">
        <f>IF(ISERROR(INCall!E17),0,INCall!E17)</f>
        <v>57.460364295026558</v>
      </c>
      <c r="E19" s="91">
        <f>IF(ISERROR(INCall!F17),0,INCall!F17)</f>
        <v>61.232622779136605</v>
      </c>
      <c r="F19" s="91">
        <f>IF(ISERROR(INCall!G17),0,INCall!G17)</f>
        <v>62.381031870759259</v>
      </c>
      <c r="G19" s="91">
        <f>IF(ISERROR(INCall!H17),0,INCall!H17)</f>
        <v>60.62567147691194</v>
      </c>
      <c r="H19" s="91">
        <f>IF(ISERROR(INCall!I17),0,INCall!I17)</f>
        <v>61.460089600318817</v>
      </c>
      <c r="I19" s="91">
        <f>IF(ISERROR(INCall!J17),0,INCall!J17)</f>
        <v>61.007843120048946</v>
      </c>
      <c r="J19" s="91">
        <f>IF(ISERROR(INCall!K17),0,INCall!K17)</f>
        <v>55.984500675066634</v>
      </c>
      <c r="K19" s="91">
        <f>IF(ISERROR(INCall!L17),0,INCall!L17)</f>
        <v>57.336094468081185</v>
      </c>
      <c r="L19" s="91">
        <f>IF(ISERROR(INCall!M17),0,INCall!M17)</f>
        <v>51.880252108390934</v>
      </c>
      <c r="M19" s="91">
        <f>IF(ISERROR(INCall!N17),0,INCall!N17)</f>
        <v>572.38324726509393</v>
      </c>
      <c r="T19" s="57"/>
      <c r="U19" s="57"/>
      <c r="V19" s="57"/>
    </row>
    <row r="20" spans="2:22">
      <c r="B20" t="s">
        <v>2312</v>
      </c>
      <c r="C20" s="91">
        <f>IF(ISERROR(INCall!D18),0,INCall!D18)</f>
        <v>72.635781028066503</v>
      </c>
      <c r="D20" s="91">
        <f>IF(ISERROR(INCall!E18),0,INCall!E18)</f>
        <v>12.203903230282604</v>
      </c>
      <c r="E20" s="91">
        <f>IF(ISERROR(INCall!F18),0,INCall!F18)</f>
        <v>26.430516320367207</v>
      </c>
      <c r="F20" s="91">
        <f>IF(ISERROR(INCall!G18),0,INCall!G18)</f>
        <v>39.290696064049691</v>
      </c>
      <c r="G20" s="91">
        <f>IF(ISERROR(INCall!H18),0,INCall!H18)</f>
        <v>40.968397149161014</v>
      </c>
      <c r="H20" s="91">
        <f>IF(ISERROR(INCall!I18),0,INCall!I18)</f>
        <v>99.808287608427008</v>
      </c>
      <c r="I20" s="91">
        <f>IF(ISERROR(INCall!J18),0,INCall!J18)</f>
        <v>75.352896959978068</v>
      </c>
      <c r="J20" s="91">
        <f>IF(ISERROR(INCall!K18),0,INCall!K18)</f>
        <v>125.05906730544567</v>
      </c>
      <c r="K20" s="91">
        <f>IF(ISERROR(INCall!L18),0,INCall!L18)</f>
        <v>122.97487107393023</v>
      </c>
      <c r="L20" s="91">
        <f>IF(ISERROR(INCall!M18),0,INCall!M18)</f>
        <v>149.69818915769864</v>
      </c>
      <c r="M20" s="91">
        <f>IF(ISERROR(INCall!N18),0,INCall!N18)</f>
        <v>764.42260589740624</v>
      </c>
      <c r="T20" s="57"/>
      <c r="U20" s="57"/>
      <c r="V20" s="57"/>
    </row>
    <row r="21" spans="2:22">
      <c r="B21" t="s">
        <v>2313</v>
      </c>
      <c r="C21" s="91">
        <f>IF(ISERROR(INCall!D19),0,INCall!D19)</f>
        <v>13.410366280673996</v>
      </c>
      <c r="D21" s="91">
        <f>IF(ISERROR(INCall!E19),0,INCall!E19)</f>
        <v>4.265555674622</v>
      </c>
      <c r="E21" s="91">
        <f>IF(ISERROR(INCall!F19),0,INCall!F19)</f>
        <v>3.0781755074520003</v>
      </c>
      <c r="F21" s="91">
        <f>IF(ISERROR(INCall!G19),0,INCall!G19)</f>
        <v>5.898684780631001</v>
      </c>
      <c r="G21" s="91">
        <f>IF(ISERROR(INCall!H19),0,INCall!H19)</f>
        <v>14.19547706687</v>
      </c>
      <c r="H21" s="91">
        <f>IF(ISERROR(INCall!I19),0,INCall!I19)</f>
        <v>12.321182000589996</v>
      </c>
      <c r="I21" s="91">
        <f>IF(ISERROR(INCall!J19),0,INCall!J19)</f>
        <v>23.722861903417996</v>
      </c>
      <c r="J21" s="91">
        <f>IF(ISERROR(INCall!K19),0,INCall!K19)</f>
        <v>24.592905433470001</v>
      </c>
      <c r="K21" s="91">
        <f>IF(ISERROR(INCall!L19),0,INCall!L19)</f>
        <v>38.080147356026991</v>
      </c>
      <c r="L21" s="91">
        <f>IF(ISERROR(INCall!M19),0,INCall!M19)</f>
        <v>28.995914682270005</v>
      </c>
      <c r="M21" s="91">
        <f>IF(ISERROR(INCall!N19),0,INCall!N19)</f>
        <v>168.56127068602402</v>
      </c>
      <c r="T21" s="57"/>
      <c r="U21" s="57"/>
      <c r="V21" s="57"/>
    </row>
    <row r="22" spans="2:22">
      <c r="B22" s="22" t="s">
        <v>2314</v>
      </c>
      <c r="C22" s="91">
        <f>IF(ISERROR(INCall!D20),0,INCall!D20)</f>
        <v>216.54216418321587</v>
      </c>
      <c r="D22" s="91">
        <f>IF(ISERROR(INCall!E20),0,INCall!E20)</f>
        <v>476.96410865087785</v>
      </c>
      <c r="E22" s="91">
        <f>IF(ISERROR(INCall!F20),0,INCall!F20)</f>
        <v>748.98556987479458</v>
      </c>
      <c r="F22" s="91">
        <f>IF(ISERROR(INCall!G20),0,INCall!G20)</f>
        <v>1134.727992744351</v>
      </c>
      <c r="G22" s="91">
        <f>IF(ISERROR(INCall!H20),0,INCall!H20)</f>
        <v>1398.2550008243054</v>
      </c>
      <c r="H22" s="91">
        <f>IF(ISERROR(INCall!I20),0,INCall!I20)</f>
        <v>1688.971409592441</v>
      </c>
      <c r="I22" s="91">
        <f>IF(ISERROR(INCall!J20),0,INCall!J20)</f>
        <v>1925.27829406353</v>
      </c>
      <c r="J22" s="91">
        <f>IF(ISERROR(INCall!K20),0,INCall!K20)</f>
        <v>2197.6762621832049</v>
      </c>
      <c r="K22" s="91">
        <f>IF(ISERROR(INCall!L20),0,INCall!L20)</f>
        <v>2368.2549115596921</v>
      </c>
      <c r="L22" s="91">
        <f>IF(ISERROR(INCall!M20),0,INCall!M20)</f>
        <v>2609.3152172028044</v>
      </c>
      <c r="M22" s="91">
        <f>IF(ISERROR(INCall!N20),0,INCall!N20)</f>
        <v>14764.97093087923</v>
      </c>
      <c r="T22" s="57"/>
      <c r="U22" s="57"/>
      <c r="V22" s="57"/>
    </row>
    <row r="23" spans="2:22">
      <c r="B23" t="s">
        <v>2315</v>
      </c>
      <c r="C23" s="91">
        <f>IF(ISERROR(INCall!D21),0,INCall!D21)</f>
        <v>16.0597273627832</v>
      </c>
      <c r="D23" s="91">
        <f>IF(ISERROR(INCall!E21),0,INCall!E21)</f>
        <v>1.7380097921179998</v>
      </c>
      <c r="E23" s="91">
        <f>IF(ISERROR(INCall!F21),0,INCall!F21)</f>
        <v>1.6128501011679999</v>
      </c>
      <c r="F23" s="91">
        <f>IF(ISERROR(INCall!G21),0,INCall!G21)</f>
        <v>27.531908594312302</v>
      </c>
      <c r="G23" s="91">
        <f>IF(ISERROR(INCall!H21),0,INCall!H21)</f>
        <v>2.9950724598927017</v>
      </c>
      <c r="H23" s="91">
        <f>IF(ISERROR(INCall!I21),0,INCall!I21)</f>
        <v>26.848902613482199</v>
      </c>
      <c r="I23" s="91">
        <f>IF(ISERROR(INCall!J21),0,INCall!J21)</f>
        <v>7.2723015157945046</v>
      </c>
      <c r="J23" s="91">
        <f>IF(ISERROR(INCall!K21),0,INCall!K21)</f>
        <v>12.225582104526502</v>
      </c>
      <c r="K23" s="91">
        <f>IF(ISERROR(INCall!L21),0,INCall!L21)</f>
        <v>16.595509318053114</v>
      </c>
      <c r="L23" s="91">
        <f>IF(ISERROR(INCall!M21),0,INCall!M21)</f>
        <v>34.11636257721203</v>
      </c>
      <c r="M23" s="91">
        <f>IF(ISERROR(INCall!N21),0,INCall!N21)</f>
        <v>146.99622643934248</v>
      </c>
      <c r="T23" s="57"/>
      <c r="U23" s="57"/>
      <c r="V23" s="57"/>
    </row>
    <row r="24" spans="2:22">
      <c r="B24" t="s">
        <v>2316</v>
      </c>
      <c r="C24" s="91">
        <f>IF(ISERROR(INCall!D22),0,INCall!D22)</f>
        <v>635.46450002585311</v>
      </c>
      <c r="D24" s="91">
        <f>IF(ISERROR(INCall!E22),0,INCall!E22)</f>
        <v>981.99298656073222</v>
      </c>
      <c r="E24" s="91">
        <f>IF(ISERROR(INCall!F22),0,INCall!F22)</f>
        <v>993.54583569623173</v>
      </c>
      <c r="F24" s="91">
        <f>IF(ISERROR(INCall!G22),0,INCall!G22)</f>
        <v>983.0763288801478</v>
      </c>
      <c r="G24" s="91">
        <f>IF(ISERROR(INCall!H22),0,INCall!H22)</f>
        <v>846.90191116304243</v>
      </c>
      <c r="H24" s="91">
        <f>IF(ISERROR(INCall!I22),0,INCall!I22)</f>
        <v>694.49263970184256</v>
      </c>
      <c r="I24" s="91">
        <f>IF(ISERROR(INCall!J22),0,INCall!J22)</f>
        <v>589.263641620572</v>
      </c>
      <c r="J24" s="91">
        <f>IF(ISERROR(INCall!K22),0,INCall!K22)</f>
        <v>483.72242614273063</v>
      </c>
      <c r="K24" s="91">
        <f>IF(ISERROR(INCall!L22),0,INCall!L22)</f>
        <v>395.03842716369337</v>
      </c>
      <c r="L24" s="91">
        <f>IF(ISERROR(INCall!M22),0,INCall!M22)</f>
        <v>319.14119758767902</v>
      </c>
      <c r="M24" s="91">
        <f>IF(ISERROR(INCall!N22),0,INCall!N22)</f>
        <v>6922.6398945425381</v>
      </c>
      <c r="T24" s="57"/>
      <c r="U24" s="57"/>
      <c r="V24" s="57"/>
    </row>
    <row r="25" spans="2:22">
      <c r="B25" t="s">
        <v>2317</v>
      </c>
      <c r="C25" s="91">
        <f>IF(ISERROR(INCall!D23),0,INCall!D23)</f>
        <v>0</v>
      </c>
      <c r="D25" s="91">
        <f>IF(ISERROR(INCall!E23),0,INCall!E23)</f>
        <v>0</v>
      </c>
      <c r="E25" s="91">
        <f>IF(ISERROR(INCall!F23),0,INCall!F23)</f>
        <v>0</v>
      </c>
      <c r="F25" s="91">
        <f>IF(ISERROR(INCall!G23),0,INCall!G23)</f>
        <v>0</v>
      </c>
      <c r="G25" s="91">
        <f>IF(ISERROR(INCall!H23),0,INCall!H23)</f>
        <v>0</v>
      </c>
      <c r="H25" s="91">
        <f>IF(ISERROR(INCall!I23),0,INCall!I23)</f>
        <v>0</v>
      </c>
      <c r="I25" s="91">
        <f>IF(ISERROR(INCall!J23),0,INCall!J23)</f>
        <v>0</v>
      </c>
      <c r="J25" s="91">
        <f>IF(ISERROR(INCall!K23),0,INCall!K23)</f>
        <v>0</v>
      </c>
      <c r="K25" s="91">
        <f>IF(ISERROR(INCall!L23),0,INCall!L23)</f>
        <v>0</v>
      </c>
      <c r="L25" s="91">
        <f>IF(ISERROR(INCall!M23),0,INCall!M23)</f>
        <v>0</v>
      </c>
      <c r="M25" s="91">
        <f>IF(ISERROR(INCall!N23),0,INCall!N23)</f>
        <v>0</v>
      </c>
      <c r="T25" s="57"/>
      <c r="U25" s="57"/>
      <c r="V25" s="57"/>
    </row>
    <row r="26" spans="2:22">
      <c r="B26" t="s">
        <v>2318</v>
      </c>
      <c r="C26" s="91">
        <f>IF(ISERROR(INCall!D24),0,INCall!D24)</f>
        <v>0</v>
      </c>
      <c r="D26" s="91">
        <f>IF(ISERROR(INCall!E24),0,INCall!E24)</f>
        <v>0</v>
      </c>
      <c r="E26" s="91">
        <f>IF(ISERROR(INCall!F24),0,INCall!F24)</f>
        <v>0</v>
      </c>
      <c r="F26" s="91">
        <f>IF(ISERROR(INCall!G24),0,INCall!G24)</f>
        <v>0</v>
      </c>
      <c r="G26" s="91">
        <f>IF(ISERROR(INCall!H24),0,INCall!H24)</f>
        <v>0</v>
      </c>
      <c r="H26" s="91">
        <f>IF(ISERROR(INCall!I24),0,INCall!I24)</f>
        <v>0</v>
      </c>
      <c r="I26" s="91">
        <f>IF(ISERROR(INCall!J24),0,INCall!J24)</f>
        <v>0</v>
      </c>
      <c r="J26" s="91">
        <f>IF(ISERROR(INCall!K24),0,INCall!K24)</f>
        <v>0</v>
      </c>
      <c r="K26" s="91">
        <f>IF(ISERROR(INCall!L24),0,INCall!L24)</f>
        <v>0</v>
      </c>
      <c r="L26" s="91">
        <f>IF(ISERROR(INCall!M24),0,INCall!M24)</f>
        <v>0</v>
      </c>
      <c r="M26" s="91">
        <f>IF(ISERROR(INCall!N24),0,INCall!N24)</f>
        <v>0</v>
      </c>
      <c r="T26" s="57"/>
      <c r="U26" s="57"/>
      <c r="V26" s="57"/>
    </row>
    <row r="27" spans="2:22">
      <c r="B27" t="s">
        <v>2319</v>
      </c>
      <c r="C27" s="91">
        <f>IF(ISERROR(INCall!D25),0,INCall!D25)</f>
        <v>0</v>
      </c>
      <c r="D27" s="91">
        <f>IF(ISERROR(INCall!E25),0,INCall!E25)</f>
        <v>0</v>
      </c>
      <c r="E27" s="91">
        <f>IF(ISERROR(INCall!F25),0,INCall!F25)</f>
        <v>0</v>
      </c>
      <c r="F27" s="91">
        <f>IF(ISERROR(INCall!G25),0,INCall!G25)</f>
        <v>0</v>
      </c>
      <c r="G27" s="91">
        <f>IF(ISERROR(INCall!H25),0,INCall!H25)</f>
        <v>0</v>
      </c>
      <c r="H27" s="91">
        <f>IF(ISERROR(INCall!I25),0,INCall!I25)</f>
        <v>0</v>
      </c>
      <c r="I27" s="91">
        <f>IF(ISERROR(INCall!J25),0,INCall!J25)</f>
        <v>0</v>
      </c>
      <c r="J27" s="91">
        <f>IF(ISERROR(INCall!K25),0,INCall!K25)</f>
        <v>0</v>
      </c>
      <c r="K27" s="91">
        <f>IF(ISERROR(INCall!L25),0,INCall!L25)</f>
        <v>0</v>
      </c>
      <c r="L27" s="91">
        <f>IF(ISERROR(INCall!M25),0,INCall!M25)</f>
        <v>0</v>
      </c>
      <c r="M27" s="91">
        <f>IF(ISERROR(INCall!N25),0,INCall!N25)</f>
        <v>0</v>
      </c>
      <c r="T27" s="57"/>
      <c r="U27" s="57"/>
      <c r="V27" s="57"/>
    </row>
    <row r="28" spans="2:22">
      <c r="B28" t="s">
        <v>2320</v>
      </c>
      <c r="C28" s="91">
        <f>IF(ISERROR(INCall!D26),0,INCall!D26)</f>
        <v>20.392362537106091</v>
      </c>
      <c r="D28" s="91">
        <f>IF(ISERROR(INCall!E26),0,INCall!E26)</f>
        <v>33.30405292620609</v>
      </c>
      <c r="E28" s="91">
        <f>IF(ISERROR(INCall!F26),0,INCall!F26)</f>
        <v>90.371510371861802</v>
      </c>
      <c r="F28" s="91">
        <f>IF(ISERROR(INCall!G26),0,INCall!G26)</f>
        <v>193.66317888671782</v>
      </c>
      <c r="G28" s="91">
        <f>IF(ISERROR(INCall!H26),0,INCall!H26)</f>
        <v>366.16109687022242</v>
      </c>
      <c r="H28" s="91">
        <f>IF(ISERROR(INCall!I26),0,INCall!I26)</f>
        <v>617.92724362038552</v>
      </c>
      <c r="I28" s="91">
        <f>IF(ISERROR(INCall!J26),0,INCall!J26)</f>
        <v>955.2267867114233</v>
      </c>
      <c r="J28" s="91">
        <f>IF(ISERROR(INCall!K26),0,INCall!K26)</f>
        <v>1417.1255060591757</v>
      </c>
      <c r="K28" s="91">
        <f>IF(ISERROR(INCall!L26),0,INCall!L26)</f>
        <v>1809.0831997948301</v>
      </c>
      <c r="L28" s="91">
        <f>IF(ISERROR(INCall!M26),0,INCall!M26)</f>
        <v>2517.6322773831512</v>
      </c>
      <c r="M28" s="91">
        <f>IF(ISERROR(INCall!N26),0,INCall!N26)</f>
        <v>8020.8872151610694</v>
      </c>
      <c r="T28" s="57"/>
      <c r="U28" s="57"/>
      <c r="V28" s="57"/>
    </row>
    <row r="29" spans="2:22">
      <c r="B29" t="s">
        <v>2321</v>
      </c>
      <c r="C29" s="91">
        <f>IF(ISERROR(INCall!D27),0,INCall!D27)</f>
        <v>0</v>
      </c>
      <c r="D29" s="91">
        <f>IF(ISERROR(INCall!E27),0,INCall!E27)</f>
        <v>0</v>
      </c>
      <c r="E29" s="91">
        <f>IF(ISERROR(INCall!F27),0,INCall!F27)</f>
        <v>0</v>
      </c>
      <c r="F29" s="91">
        <f>IF(ISERROR(INCall!G27),0,INCall!G27)</f>
        <v>0</v>
      </c>
      <c r="G29" s="91">
        <f>IF(ISERROR(INCall!H27),0,INCall!H27)</f>
        <v>0</v>
      </c>
      <c r="H29" s="91">
        <f>IF(ISERROR(INCall!I27),0,INCall!I27)</f>
        <v>0</v>
      </c>
      <c r="I29" s="91">
        <f>IF(ISERROR(INCall!J27),0,INCall!J27)</f>
        <v>0</v>
      </c>
      <c r="J29" s="91">
        <f>IF(ISERROR(INCall!K27),0,INCall!K27)</f>
        <v>0</v>
      </c>
      <c r="K29" s="91">
        <f>IF(ISERROR(INCall!L27),0,INCall!L27)</f>
        <v>0</v>
      </c>
      <c r="L29" s="91">
        <f>IF(ISERROR(INCall!M27),0,INCall!M27)</f>
        <v>0</v>
      </c>
      <c r="M29" s="91">
        <f>IF(ISERROR(INCall!N27),0,INCall!N27)</f>
        <v>0</v>
      </c>
      <c r="T29" s="57"/>
      <c r="U29" s="57"/>
      <c r="V29" s="57"/>
    </row>
    <row r="30" spans="2:22">
      <c r="B30" t="s">
        <v>2322</v>
      </c>
      <c r="C30" s="91">
        <f>IF(ISERROR(INCall!D28),0,INCall!D28)</f>
        <v>4.1604842222040004</v>
      </c>
      <c r="D30" s="91">
        <f>IF(ISERROR(INCall!E28),0,INCall!E28)</f>
        <v>3.0928847226470002</v>
      </c>
      <c r="E30" s="91">
        <f>IF(ISERROR(INCall!F28),0,INCall!F28)</f>
        <v>1.4099417919419999</v>
      </c>
      <c r="F30" s="91">
        <f>IF(ISERROR(INCall!G28),0,INCall!G28)</f>
        <v>8.7562492381000006</v>
      </c>
      <c r="G30" s="91">
        <f>IF(ISERROR(INCall!H28),0,INCall!H28)</f>
        <v>9.2207110258999982</v>
      </c>
      <c r="H30" s="91">
        <f>IF(ISERROR(INCall!I28),0,INCall!I28)</f>
        <v>9.695776183059694</v>
      </c>
      <c r="I30" s="91">
        <f>IF(ISERROR(INCall!J28),0,INCall!J28)</f>
        <v>23.180493275489983</v>
      </c>
      <c r="J30" s="91">
        <f>IF(ISERROR(INCall!K28),0,INCall!K28)</f>
        <v>41.181014470070529</v>
      </c>
      <c r="K30" s="91">
        <f>IF(ISERROR(INCall!L28),0,INCall!L28)</f>
        <v>61.50571764531697</v>
      </c>
      <c r="L30" s="91">
        <f>IF(ISERROR(INCall!M28),0,INCall!M28)</f>
        <v>99.898310179242969</v>
      </c>
      <c r="M30" s="91">
        <f>IF(ISERROR(INCall!N28),0,INCall!N28)</f>
        <v>262.10158275397271</v>
      </c>
      <c r="T30" s="57"/>
      <c r="U30" s="57"/>
      <c r="V30" s="57"/>
    </row>
    <row r="31" spans="2:22">
      <c r="B31" t="s">
        <v>2323</v>
      </c>
      <c r="C31" s="91">
        <f>IF(ISERROR(INCall!D29),0,INCall!D29)</f>
        <v>0</v>
      </c>
      <c r="D31" s="91">
        <f>IF(ISERROR(INCall!E29),0,INCall!E29)</f>
        <v>0</v>
      </c>
      <c r="E31" s="91">
        <f>IF(ISERROR(INCall!F29),0,INCall!F29)</f>
        <v>0</v>
      </c>
      <c r="F31" s="91">
        <f>IF(ISERROR(INCall!G29),0,INCall!G29)</f>
        <v>0</v>
      </c>
      <c r="G31" s="91">
        <f>IF(ISERROR(INCall!H29),0,INCall!H29)</f>
        <v>0</v>
      </c>
      <c r="H31" s="91">
        <f>IF(ISERROR(INCall!I29),0,INCall!I29)</f>
        <v>0</v>
      </c>
      <c r="I31" s="91">
        <f>IF(ISERROR(INCall!J29),0,INCall!J29)</f>
        <v>0</v>
      </c>
      <c r="J31" s="91">
        <f>IF(ISERROR(INCall!K29),0,INCall!K29)</f>
        <v>0</v>
      </c>
      <c r="K31" s="91">
        <f>IF(ISERROR(INCall!L29),0,INCall!L29)</f>
        <v>0</v>
      </c>
      <c r="L31" s="91">
        <f>IF(ISERROR(INCall!M29),0,INCall!M29)</f>
        <v>0</v>
      </c>
      <c r="M31" s="91">
        <f>IF(ISERROR(INCall!N29),0,INCall!N29)</f>
        <v>0</v>
      </c>
      <c r="T31" s="57"/>
      <c r="U31" s="57"/>
      <c r="V31" s="57"/>
    </row>
    <row r="32" spans="2:22">
      <c r="B32" t="s">
        <v>2324</v>
      </c>
      <c r="C32" s="91">
        <f>IF(ISERROR(INCall!D30),0,INCall!D30)</f>
        <v>1.599270381572</v>
      </c>
      <c r="D32" s="91">
        <f>IF(ISERROR(INCall!E30),0,INCall!E30)</f>
        <v>0.94812196589399989</v>
      </c>
      <c r="E32" s="91">
        <f>IF(ISERROR(INCall!F30),0,INCall!F30)</f>
        <v>0.44479909710699994</v>
      </c>
      <c r="F32" s="91">
        <f>IF(ISERROR(INCall!G30),0,INCall!G30)</f>
        <v>1.4889006754800003</v>
      </c>
      <c r="G32" s="91">
        <f>IF(ISERROR(INCall!H30),0,INCall!H30)</f>
        <v>3.6845862503200002</v>
      </c>
      <c r="H32" s="91">
        <f>IF(ISERROR(INCall!I30),0,INCall!I30)</f>
        <v>0.77438914397099989</v>
      </c>
      <c r="I32" s="91">
        <f>IF(ISERROR(INCall!J30),0,INCall!J30)</f>
        <v>3.4733867592909999</v>
      </c>
      <c r="J32" s="91">
        <f>IF(ISERROR(INCall!K30),0,INCall!K30)</f>
        <v>0.10807985737800002</v>
      </c>
      <c r="K32" s="91">
        <f>IF(ISERROR(INCall!L30),0,INCall!L30)</f>
        <v>5.0749458867320003</v>
      </c>
      <c r="L32" s="91">
        <f>IF(ISERROR(INCall!M30),0,INCall!M30)</f>
        <v>3.8600947140119999</v>
      </c>
      <c r="M32" s="91">
        <f>IF(ISERROR(INCall!N30),0,INCall!N30)</f>
        <v>21.456574731757001</v>
      </c>
      <c r="T32" s="57"/>
      <c r="U32" s="57"/>
      <c r="V32" s="57"/>
    </row>
    <row r="33" spans="2:22">
      <c r="B33" s="22" t="s">
        <v>2325</v>
      </c>
      <c r="C33" s="91">
        <f>IF(ISERROR(INCall!D31),0,INCall!D31)</f>
        <v>0</v>
      </c>
      <c r="D33" s="91">
        <f>IF(ISERROR(INCall!E31),0,INCall!E31)</f>
        <v>0</v>
      </c>
      <c r="E33" s="91">
        <f>IF(ISERROR(INCall!F31),0,INCall!F31)</f>
        <v>0</v>
      </c>
      <c r="F33" s="91">
        <f>IF(ISERROR(INCall!G31),0,INCall!G31)</f>
        <v>0</v>
      </c>
      <c r="G33" s="91">
        <f>IF(ISERROR(INCall!H31),0,INCall!H31)</f>
        <v>0</v>
      </c>
      <c r="H33" s="91">
        <f>IF(ISERROR(INCall!I31),0,INCall!I31)</f>
        <v>0</v>
      </c>
      <c r="I33" s="91">
        <f>IF(ISERROR(INCall!J31),0,INCall!J31)</f>
        <v>0</v>
      </c>
      <c r="J33" s="91">
        <f>IF(ISERROR(INCall!K31),0,INCall!K31)</f>
        <v>0</v>
      </c>
      <c r="K33" s="91">
        <f>IF(ISERROR(INCall!L31),0,INCall!L31)</f>
        <v>0</v>
      </c>
      <c r="L33" s="91">
        <f>IF(ISERROR(INCall!M31),0,INCall!M31)</f>
        <v>0</v>
      </c>
      <c r="M33" s="91">
        <f>IF(ISERROR(INCall!N31),0,INCall!N31)</f>
        <v>0</v>
      </c>
      <c r="T33" s="57"/>
      <c r="U33" s="57"/>
      <c r="V33" s="57"/>
    </row>
    <row r="34" spans="2:22">
      <c r="B34" s="22" t="s">
        <v>2326</v>
      </c>
      <c r="C34" s="91">
        <f>IF(ISERROR(INCall!D32),0,INCall!D32)</f>
        <v>381.13297900190861</v>
      </c>
      <c r="D34" s="91">
        <f>IF(ISERROR(INCall!E32),0,INCall!E32)</f>
        <v>1234.5153157035422</v>
      </c>
      <c r="E34" s="91">
        <f>IF(ISERROR(INCall!F32),0,INCall!F32)</f>
        <v>1702.1235607816284</v>
      </c>
      <c r="F34" s="91">
        <f>IF(ISERROR(INCall!G32),0,INCall!G32)</f>
        <v>1842.3554583889249</v>
      </c>
      <c r="G34" s="91">
        <f>IF(ISERROR(INCall!H32),0,INCall!H32)</f>
        <v>2237.8642259944918</v>
      </c>
      <c r="H34" s="91">
        <f>IF(ISERROR(INCall!I32),0,INCall!I32)</f>
        <v>2879.4568953615972</v>
      </c>
      <c r="I34" s="91">
        <f>IF(ISERROR(INCall!J32),0,INCall!J32)</f>
        <v>3478.4228203800885</v>
      </c>
      <c r="J34" s="91">
        <f>IF(ISERROR(INCall!K32),0,INCall!K32)</f>
        <v>4217.4321073735355</v>
      </c>
      <c r="K34" s="91">
        <f>IF(ISERROR(INCall!L32),0,INCall!L32)</f>
        <v>5134.4660989571257</v>
      </c>
      <c r="L34" s="91">
        <f>IF(ISERROR(INCall!M32),0,INCall!M32)</f>
        <v>5492.9747494163639</v>
      </c>
      <c r="M34" s="91">
        <f>IF(ISERROR(INCall!N32),0,INCall!N32)</f>
        <v>28600.744211359444</v>
      </c>
      <c r="T34" s="57"/>
      <c r="U34" s="57"/>
      <c r="V34" s="57"/>
    </row>
    <row r="35" spans="2:22">
      <c r="B35" s="22" t="s">
        <v>2327</v>
      </c>
      <c r="C35" s="91">
        <f>IF(ISERROR(INCall!D33),0,INCall!D33)</f>
        <v>71.099219238074127</v>
      </c>
      <c r="D35" s="91">
        <f>IF(ISERROR(INCall!E33),0,INCall!E33)</f>
        <v>188.99750144794749</v>
      </c>
      <c r="E35" s="91">
        <f>IF(ISERROR(INCall!F33),0,INCall!F33)</f>
        <v>185.05845629651751</v>
      </c>
      <c r="F35" s="91">
        <f>IF(ISERROR(INCall!G33),0,INCall!G33)</f>
        <v>161.2873772029094</v>
      </c>
      <c r="G35" s="91">
        <f>IF(ISERROR(INCall!H33),0,INCall!H33)</f>
        <v>145.93709921302101</v>
      </c>
      <c r="H35" s="91">
        <f>IF(ISERROR(INCall!I33),0,INCall!I33)</f>
        <v>192.74344214118298</v>
      </c>
      <c r="I35" s="91">
        <f>IF(ISERROR(INCall!J33),0,INCall!J33)</f>
        <v>200.97610125832438</v>
      </c>
      <c r="J35" s="91">
        <f>IF(ISERROR(INCall!K33),0,INCall!K33)</f>
        <v>298.89670119402859</v>
      </c>
      <c r="K35" s="91">
        <f>IF(ISERROR(INCall!L33),0,INCall!L33)</f>
        <v>486.25329277055573</v>
      </c>
      <c r="L35" s="91">
        <f>IF(ISERROR(INCall!M33),0,INCall!M33)</f>
        <v>507.50049103729197</v>
      </c>
      <c r="M35" s="91">
        <f>IF(ISERROR(INCall!N33),0,INCall!N33)</f>
        <v>2438.7496817998599</v>
      </c>
      <c r="T35" s="57"/>
      <c r="U35" s="57"/>
      <c r="V35" s="57"/>
    </row>
    <row r="36" spans="2:22">
      <c r="B36" s="22" t="s">
        <v>2328</v>
      </c>
      <c r="C36" s="91">
        <f>IF(ISERROR(INCall!D34),0,INCall!D34)</f>
        <v>0.80330000821699998</v>
      </c>
      <c r="D36" s="91">
        <f>IF(ISERROR(INCall!E34),0,INCall!E34)</f>
        <v>0.75132365856200012</v>
      </c>
      <c r="E36" s="91">
        <f>IF(ISERROR(INCall!F34),0,INCall!F34)</f>
        <v>4.2287411498339997</v>
      </c>
      <c r="F36" s="91">
        <f>IF(ISERROR(INCall!G34),0,INCall!G34)</f>
        <v>7.2504817168530016</v>
      </c>
      <c r="G36" s="91">
        <f>IF(ISERROR(INCall!H34),0,INCall!H34)</f>
        <v>11.316252781574002</v>
      </c>
      <c r="H36" s="91">
        <f>IF(ISERROR(INCall!I34),0,INCall!I34)</f>
        <v>23.061371975508994</v>
      </c>
      <c r="I36" s="91">
        <f>IF(ISERROR(INCall!J34),0,INCall!J34)</f>
        <v>34.523789621800809</v>
      </c>
      <c r="J36" s="91">
        <f>IF(ISERROR(INCall!K34),0,INCall!K34)</f>
        <v>52.635530447180905</v>
      </c>
      <c r="K36" s="91">
        <f>IF(ISERROR(INCall!L34),0,INCall!L34)</f>
        <v>63.701694183673474</v>
      </c>
      <c r="L36" s="91">
        <f>IF(ISERROR(INCall!M34),0,INCall!M34)</f>
        <v>69.622791204744175</v>
      </c>
      <c r="M36" s="91">
        <f>IF(ISERROR(INCall!N34),0,INCall!N34)</f>
        <v>267.8952767479484</v>
      </c>
      <c r="T36" s="57"/>
      <c r="U36" s="57"/>
      <c r="V36" s="57"/>
    </row>
    <row r="37" spans="2:22">
      <c r="B37" s="22" t="s">
        <v>2329</v>
      </c>
      <c r="C37" s="91">
        <f>IF(ISERROR(INCall!D35),0,INCall!D35)</f>
        <v>101.3500777082032</v>
      </c>
      <c r="D37" s="91">
        <f>IF(ISERROR(INCall!E35),0,INCall!E35)</f>
        <v>239.0354665475638</v>
      </c>
      <c r="E37" s="91">
        <f>IF(ISERROR(INCall!F35),0,INCall!F35)</f>
        <v>303.64709274192501</v>
      </c>
      <c r="F37" s="91">
        <f>IF(ISERROR(INCall!G35),0,INCall!G35)</f>
        <v>382.10739869221044</v>
      </c>
      <c r="G37" s="91">
        <f>IF(ISERROR(INCall!H35),0,INCall!H35)</f>
        <v>446.81998268882916</v>
      </c>
      <c r="H37" s="91">
        <f>IF(ISERROR(INCall!I35),0,INCall!I35)</f>
        <v>484.77783715585417</v>
      </c>
      <c r="I37" s="91">
        <f>IF(ISERROR(INCall!J35),0,INCall!J35)</f>
        <v>604.49016827498258</v>
      </c>
      <c r="J37" s="91">
        <f>IF(ISERROR(INCall!K35),0,INCall!K35)</f>
        <v>558.31360205461249</v>
      </c>
      <c r="K37" s="91">
        <f>IF(ISERROR(INCall!L35),0,INCall!L35)</f>
        <v>671.47632694260972</v>
      </c>
      <c r="L37" s="91">
        <f>IF(ISERROR(INCall!M35),0,INCall!M35)</f>
        <v>723.00746891294341</v>
      </c>
      <c r="M37" s="91">
        <f>IF(ISERROR(INCall!N35),0,INCall!N35)</f>
        <v>4515.0254217197462</v>
      </c>
      <c r="T37" s="57"/>
      <c r="U37" s="57"/>
      <c r="V37" s="57"/>
    </row>
    <row r="38" spans="2:22">
      <c r="B38" s="22" t="s">
        <v>2330</v>
      </c>
      <c r="C38" s="91">
        <f>IF(ISERROR(INCall!D36),0,INCall!D36)</f>
        <v>6.9402259785465006</v>
      </c>
      <c r="D38" s="91">
        <f>IF(ISERROR(INCall!E36),0,INCall!E36)</f>
        <v>5.1494671875211013</v>
      </c>
      <c r="E38" s="91">
        <f>IF(ISERROR(INCall!F36),0,INCall!F36)</f>
        <v>6.3097842285829993</v>
      </c>
      <c r="F38" s="91">
        <f>IF(ISERROR(INCall!G36),0,INCall!G36)</f>
        <v>11.521298290603998</v>
      </c>
      <c r="G38" s="91">
        <f>IF(ISERROR(INCall!H36),0,INCall!H36)</f>
        <v>19.648282393478095</v>
      </c>
      <c r="H38" s="91">
        <f>IF(ISERROR(INCall!I36),0,INCall!I36)</f>
        <v>18.072236970821994</v>
      </c>
      <c r="I38" s="91">
        <f>IF(ISERROR(INCall!J36),0,INCall!J36)</f>
        <v>20.158757433422011</v>
      </c>
      <c r="J38" s="91">
        <f>IF(ISERROR(INCall!K36),0,INCall!K36)</f>
        <v>26.640087419595996</v>
      </c>
      <c r="K38" s="91">
        <f>IF(ISERROR(INCall!L36),0,INCall!L36)</f>
        <v>21.105104187031994</v>
      </c>
      <c r="L38" s="91">
        <f>IF(ISERROR(INCall!M36),0,INCall!M36)</f>
        <v>29.922076249658005</v>
      </c>
      <c r="M38" s="91">
        <f>IF(ISERROR(INCall!N36),0,INCall!N36)</f>
        <v>165.46732033926287</v>
      </c>
      <c r="N38" s="44">
        <f>+disagregated_income!M12+disagregated_income!M13+disagregated_income!M14+disagregated_income!M33+disagregated_income!M34+disagregated_income!M35+disagregated_income!M36+disagregated_income!M37+M38</f>
        <v>41091.692577536232</v>
      </c>
      <c r="T38" s="57"/>
      <c r="U38" s="57"/>
      <c r="V38" s="57"/>
    </row>
    <row r="39" spans="2:22">
      <c r="B39" s="22" t="s">
        <v>2331</v>
      </c>
      <c r="C39" s="91">
        <f>IF(ISERROR(INCall!D37),0,INCall!D37)</f>
        <v>77.718934946001866</v>
      </c>
      <c r="D39" s="91">
        <f>IF(ISERROR(INCall!E37),0,INCall!E37)</f>
        <v>133.62461401731224</v>
      </c>
      <c r="E39" s="91">
        <f>IF(ISERROR(INCall!F37),0,INCall!F37)</f>
        <v>442.19800249263574</v>
      </c>
      <c r="F39" s="91">
        <f>IF(ISERROR(INCall!G37),0,INCall!G37)</f>
        <v>750.2361026027869</v>
      </c>
      <c r="G39" s="91">
        <f>IF(ISERROR(INCall!H37),0,INCall!H37)</f>
        <v>1393.9045622860162</v>
      </c>
      <c r="H39" s="91">
        <f>IF(ISERROR(INCall!I37),0,INCall!I37)</f>
        <v>2264.8946331701677</v>
      </c>
      <c r="I39" s="91">
        <f>IF(ISERROR(INCall!J37),0,INCall!J37)</f>
        <v>2870.6817712921024</v>
      </c>
      <c r="J39" s="91">
        <f>IF(ISERROR(INCall!K37),0,INCall!K37)</f>
        <v>3285.5476711715714</v>
      </c>
      <c r="K39" s="91">
        <f>IF(ISERROR(INCall!L37),0,INCall!L37)</f>
        <v>4105.9124114794731</v>
      </c>
      <c r="L39" s="91">
        <f>IF(ISERROR(INCall!M37),0,INCall!M37)</f>
        <v>4494.902056800478</v>
      </c>
      <c r="M39" s="91">
        <f>IF(ISERROR(INCall!N37),0,INCall!N37)</f>
        <v>19819.620760258575</v>
      </c>
      <c r="T39" s="57"/>
      <c r="U39" s="57"/>
      <c r="V39" s="57"/>
    </row>
    <row r="40" spans="2:22">
      <c r="B40" s="22" t="s">
        <v>2332</v>
      </c>
      <c r="C40" s="91">
        <f>IF(ISERROR(INCall!D38),0,INCall!D38)</f>
        <v>1054.7133705420117</v>
      </c>
      <c r="D40" s="91">
        <f>IF(ISERROR(INCall!E38),0,INCall!E38)</f>
        <v>2242.267668541891</v>
      </c>
      <c r="E40" s="91">
        <f>IF(ISERROR(INCall!F38),0,INCall!F38)</f>
        <v>2917.4609963145599</v>
      </c>
      <c r="F40" s="91">
        <f>IF(ISERROR(INCall!G38),0,INCall!G38)</f>
        <v>3911.1050798152723</v>
      </c>
      <c r="G40" s="91">
        <f>IF(ISERROR(INCall!H38),0,INCall!H38)</f>
        <v>4574.1523798642665</v>
      </c>
      <c r="H40" s="91">
        <f>IF(ISERROR(INCall!I38),0,INCall!I38)</f>
        <v>4771.4925645622388</v>
      </c>
      <c r="I40" s="91">
        <f>IF(ISERROR(INCall!J38),0,INCall!J38)</f>
        <v>5242.0060162978516</v>
      </c>
      <c r="J40" s="91">
        <f>IF(ISERROR(INCall!K38),0,INCall!K38)</f>
        <v>6362.2739198973359</v>
      </c>
      <c r="K40" s="91">
        <f>IF(ISERROR(INCall!L38),0,INCall!L38)</f>
        <v>6566.7344304854814</v>
      </c>
      <c r="L40" s="91">
        <f>IF(ISERROR(INCall!M38),0,INCall!M38)</f>
        <v>8121.9982095322639</v>
      </c>
      <c r="M40" s="91">
        <f>IF(ISERROR(INCall!N38),0,INCall!N38)</f>
        <v>45764.204635852948</v>
      </c>
      <c r="T40" s="57"/>
      <c r="U40" s="57"/>
      <c r="V40" s="57"/>
    </row>
    <row r="41" spans="2:22">
      <c r="B41" s="22"/>
      <c r="C41" s="58"/>
      <c r="D41" s="58"/>
      <c r="E41" s="58"/>
      <c r="F41" s="58"/>
      <c r="G41" s="58"/>
      <c r="H41" s="58"/>
      <c r="I41" s="58"/>
      <c r="J41" s="58"/>
      <c r="K41" s="58"/>
      <c r="L41" s="58"/>
      <c r="M41" s="58"/>
    </row>
    <row r="42" spans="2:22">
      <c r="B42" s="56" t="s">
        <v>2382</v>
      </c>
      <c r="C42" s="59">
        <f>+C15-C20</f>
        <v>-12.73147710858931</v>
      </c>
      <c r="D42" s="59">
        <f t="shared" ref="D42:M42" si="0">+D15-D20</f>
        <v>67.926965903765719</v>
      </c>
      <c r="E42" s="59">
        <f t="shared" si="0"/>
        <v>66.087551875983877</v>
      </c>
      <c r="F42" s="59">
        <f t="shared" si="0"/>
        <v>96.198887235198924</v>
      </c>
      <c r="G42" s="59">
        <f t="shared" si="0"/>
        <v>105.81779655520364</v>
      </c>
      <c r="H42" s="59">
        <f t="shared" si="0"/>
        <v>100.81693009940076</v>
      </c>
      <c r="I42" s="59">
        <f t="shared" si="0"/>
        <v>161.90186006296267</v>
      </c>
      <c r="J42" s="59">
        <f t="shared" si="0"/>
        <v>144.26958836525299</v>
      </c>
      <c r="K42" s="59">
        <f t="shared" si="0"/>
        <v>169.3663351790413</v>
      </c>
      <c r="L42" s="59">
        <f t="shared" si="0"/>
        <v>109.83168506670327</v>
      </c>
      <c r="M42" s="59">
        <f t="shared" si="0"/>
        <v>1009.4861232349209</v>
      </c>
    </row>
    <row r="43" spans="2:22">
      <c r="B43" s="22"/>
      <c r="C43" s="22"/>
      <c r="D43" s="22"/>
      <c r="E43" s="22"/>
      <c r="F43" s="22"/>
      <c r="G43" s="22"/>
      <c r="H43" s="22"/>
      <c r="I43" s="22"/>
      <c r="J43" s="22"/>
      <c r="K43" s="22"/>
      <c r="L43" s="22"/>
      <c r="M43" s="45"/>
    </row>
    <row r="44" spans="2:22">
      <c r="B44" s="22"/>
      <c r="C44" s="22">
        <f>+C39/$M39</f>
        <v>3.9213129194601154E-3</v>
      </c>
      <c r="D44" s="22">
        <f t="shared" ref="D44:L44" si="1">+D39/$M39</f>
        <v>6.742036875158096E-3</v>
      </c>
      <c r="E44" s="22">
        <f t="shared" si="1"/>
        <v>2.2311123297541171E-2</v>
      </c>
      <c r="F44" s="22">
        <f t="shared" si="1"/>
        <v>3.7853201717518589E-2</v>
      </c>
      <c r="G44" s="22">
        <f t="shared" si="1"/>
        <v>7.0329527448931409E-2</v>
      </c>
      <c r="H44" s="22">
        <f t="shared" si="1"/>
        <v>0.11427537693918111</v>
      </c>
      <c r="I44" s="22">
        <f t="shared" si="1"/>
        <v>0.14484039861389611</v>
      </c>
      <c r="J44" s="22">
        <f t="shared" si="1"/>
        <v>0.16577247924741356</v>
      </c>
      <c r="K44" s="22">
        <f t="shared" si="1"/>
        <v>0.20716402504090628</v>
      </c>
      <c r="L44" s="22">
        <f t="shared" si="1"/>
        <v>0.22679051789999213</v>
      </c>
      <c r="M44" s="45"/>
    </row>
    <row r="45" spans="2:22">
      <c r="B45" s="22"/>
      <c r="C45" s="22">
        <f>+C40/$M40</f>
        <v>2.3046688540408283E-2</v>
      </c>
      <c r="D45" s="22">
        <f t="shared" ref="D45:L45" si="2">+D40/$M40</f>
        <v>4.8996102661101125E-2</v>
      </c>
      <c r="E45" s="22">
        <f t="shared" si="2"/>
        <v>6.3749845966490151E-2</v>
      </c>
      <c r="F45" s="22">
        <f t="shared" si="2"/>
        <v>8.546210102275445E-2</v>
      </c>
      <c r="G45" s="22">
        <f t="shared" si="2"/>
        <v>9.9950439787185735E-2</v>
      </c>
      <c r="H45" s="22">
        <f t="shared" si="2"/>
        <v>0.10426254760743989</v>
      </c>
      <c r="I45" s="22">
        <f t="shared" si="2"/>
        <v>0.1145438024763817</v>
      </c>
      <c r="J45" s="22">
        <f t="shared" si="2"/>
        <v>0.13902293223540377</v>
      </c>
      <c r="K45" s="22">
        <f t="shared" si="2"/>
        <v>0.14349062728691933</v>
      </c>
      <c r="L45" s="22">
        <f t="shared" si="2"/>
        <v>0.17747491241592048</v>
      </c>
      <c r="M45" s="45"/>
    </row>
    <row r="46" spans="2:22">
      <c r="B46" s="22"/>
      <c r="C46" s="22">
        <f>+C22/$M$22</f>
        <v>1.4665939079523887E-2</v>
      </c>
      <c r="D46" s="22">
        <f t="shared" ref="D46:L46" si="3">+D22/$M$22</f>
        <v>3.2303762119393176E-2</v>
      </c>
      <c r="E46" s="22">
        <f t="shared" si="3"/>
        <v>5.0727195697241628E-2</v>
      </c>
      <c r="F46" s="22">
        <f t="shared" si="3"/>
        <v>7.6852707537080123E-2</v>
      </c>
      <c r="G46" s="22">
        <f t="shared" si="3"/>
        <v>9.4700829914945286E-2</v>
      </c>
      <c r="H46" s="22">
        <f t="shared" si="3"/>
        <v>0.11439043242951143</v>
      </c>
      <c r="I46" s="22">
        <f t="shared" si="3"/>
        <v>0.1303949938727636</v>
      </c>
      <c r="J46" s="22">
        <f t="shared" si="3"/>
        <v>0.14884392745989219</v>
      </c>
      <c r="K46" s="22">
        <f t="shared" si="3"/>
        <v>0.16039685568271325</v>
      </c>
      <c r="L46" s="22">
        <f t="shared" si="3"/>
        <v>0.17672335620693458</v>
      </c>
      <c r="M46" s="45"/>
    </row>
    <row r="49" spans="1:20">
      <c r="P49" t="s">
        <v>2383</v>
      </c>
      <c r="Q49" t="s">
        <v>2384</v>
      </c>
      <c r="R49" t="s">
        <v>2385</v>
      </c>
      <c r="S49" t="s">
        <v>2386</v>
      </c>
      <c r="T49" t="s">
        <v>2387</v>
      </c>
    </row>
    <row r="50" spans="1:20">
      <c r="A50" t="s">
        <v>2374</v>
      </c>
      <c r="B50" s="48" t="s">
        <v>2371</v>
      </c>
      <c r="C50">
        <f>+HBS!H9*HBS!H$15/1000000</f>
        <v>50.865647864699802</v>
      </c>
      <c r="D50">
        <f>+HBS!I9*HBS!I$15/1000000</f>
        <v>65.225125347999906</v>
      </c>
      <c r="E50">
        <f>+HBS!J9*HBS!J$15/1000000</f>
        <v>76.026007148999796</v>
      </c>
      <c r="F50">
        <f>+HBS!K9*HBS!K$15/1000000</f>
        <v>86.818806215299759</v>
      </c>
      <c r="G50">
        <f>+HBS!L9*HBS!L$15/1000000</f>
        <v>97.317797487899824</v>
      </c>
      <c r="H50">
        <f>+HBS!M9*HBS!M$15/1000000</f>
        <v>110.1886669732004</v>
      </c>
      <c r="I50">
        <f>+HBS!N9*HBS!N$15/1000000</f>
        <v>124.74681522129933</v>
      </c>
      <c r="J50">
        <f>+HBS!O9*HBS!O$15/1000000</f>
        <v>144.66140408079994</v>
      </c>
      <c r="K50">
        <f>+HBS!P9*HBS!P$15/1000000</f>
        <v>176.66490642999904</v>
      </c>
      <c r="L50">
        <f>+HBS!Q9*HBS!Q$15/1000000</f>
        <v>293.90509340520043</v>
      </c>
      <c r="M50">
        <f>+HBS!R9*HBS!R$15/1000000</f>
        <v>1226.4202701753914</v>
      </c>
      <c r="P50">
        <f>+C50+D50</f>
        <v>116.0907732126997</v>
      </c>
      <c r="Q50">
        <f>+E50+F50</f>
        <v>162.84481336429957</v>
      </c>
      <c r="R50">
        <f>+G50+H50</f>
        <v>207.50646446110022</v>
      </c>
      <c r="S50">
        <f>+I50+J50</f>
        <v>269.40821930209927</v>
      </c>
      <c r="T50">
        <f>+K50+L50</f>
        <v>470.5699998351995</v>
      </c>
    </row>
    <row r="51" spans="1:20" ht="30">
      <c r="A51" t="s">
        <v>2374</v>
      </c>
      <c r="B51" s="48" t="s">
        <v>2378</v>
      </c>
      <c r="C51">
        <f>+HBS!H10*HBS!H$15/1000000</f>
        <v>59.024177449299792</v>
      </c>
      <c r="D51">
        <f>+HBS!I10*HBS!I$15/1000000</f>
        <v>73.357048634399959</v>
      </c>
      <c r="E51">
        <f>+HBS!J10*HBS!J$15/1000000</f>
        <v>86.168690766999802</v>
      </c>
      <c r="F51">
        <f>+HBS!K10*HBS!K$15/1000000</f>
        <v>97.627472012800041</v>
      </c>
      <c r="G51">
        <f>+HBS!L10*HBS!L$15/1000000</f>
        <v>109.75045107259979</v>
      </c>
      <c r="H51">
        <f>+HBS!M10*HBS!M$15/1000000</f>
        <v>123.65081305160021</v>
      </c>
      <c r="I51">
        <f>+HBS!N10*HBS!N$15/1000000</f>
        <v>139.15042935029999</v>
      </c>
      <c r="J51">
        <f>+HBS!O10*HBS!O$15/1000000</f>
        <v>161.08072653350021</v>
      </c>
      <c r="K51">
        <f>+HBS!P10*HBS!P$15/1000000</f>
        <v>195.49127141459971</v>
      </c>
      <c r="L51">
        <f>+HBS!Q10*HBS!Q$15/1000000</f>
        <v>316.14055984850091</v>
      </c>
      <c r="M51">
        <f>+HBS!R10*HBS!R$15/1000000</f>
        <v>1361.4416401346002</v>
      </c>
      <c r="P51">
        <f t="shared" ref="P51:P53" si="4">+C51+D51</f>
        <v>132.38122608369974</v>
      </c>
      <c r="Q51">
        <f t="shared" ref="Q51:Q53" si="5">+E51+F51</f>
        <v>183.79616277979983</v>
      </c>
      <c r="R51">
        <f t="shared" ref="R51:R53" si="6">+G51+H51</f>
        <v>233.4012641242</v>
      </c>
      <c r="S51">
        <f t="shared" ref="S51:S53" si="7">+I51+J51</f>
        <v>300.23115588380017</v>
      </c>
      <c r="T51">
        <f t="shared" ref="T51:T53" si="8">+K51+L51</f>
        <v>511.63183126310059</v>
      </c>
    </row>
    <row r="52" spans="1:20">
      <c r="A52" t="s">
        <v>2374</v>
      </c>
      <c r="B52" t="s">
        <v>2379</v>
      </c>
      <c r="C52">
        <f>+HBS!H2*HBS!H15/1000000</f>
        <v>69.124970455060335</v>
      </c>
      <c r="D52">
        <f>+HBS!I2*HBS!I15/1000000</f>
        <v>73.959554097019904</v>
      </c>
      <c r="E52">
        <f>+HBS!J2*HBS!J15/1000000</f>
        <v>82.291500099289692</v>
      </c>
      <c r="F52">
        <f>+HBS!K2*HBS!K15/1000000</f>
        <v>91.006483929940117</v>
      </c>
      <c r="G52">
        <f>+HBS!L2*HBS!L15/1000000</f>
        <v>97.668000309950045</v>
      </c>
      <c r="H52">
        <f>+HBS!M2*HBS!M15/1000000</f>
        <v>106.28974050424999</v>
      </c>
      <c r="I52">
        <f>+HBS!N2*HBS!N15/1000000</f>
        <v>115.19782021694026</v>
      </c>
      <c r="J52">
        <f>+HBS!O2*HBS!O15/1000000</f>
        <v>131.24122733441024</v>
      </c>
      <c r="K52">
        <f>+HBS!P2*HBS!P15/1000000</f>
        <v>150.74623827082985</v>
      </c>
      <c r="L52">
        <f>+HBS!Q2*HBS!Q15/1000000</f>
        <v>210.78654705591021</v>
      </c>
      <c r="M52">
        <f>+HBS!R2*HBS!R15/1000000</f>
        <v>1128.3120822736053</v>
      </c>
      <c r="P52">
        <f t="shared" si="4"/>
        <v>143.08452455208024</v>
      </c>
      <c r="Q52">
        <f t="shared" si="5"/>
        <v>173.29798402922981</v>
      </c>
      <c r="R52">
        <f t="shared" si="6"/>
        <v>203.95774081420004</v>
      </c>
      <c r="S52">
        <f t="shared" si="7"/>
        <v>246.43904755135048</v>
      </c>
      <c r="T52">
        <f t="shared" si="8"/>
        <v>361.53278532674005</v>
      </c>
    </row>
    <row r="53" spans="1:20">
      <c r="B53" t="s">
        <v>2380</v>
      </c>
      <c r="C53" s="22">
        <f>+C51-C52</f>
        <v>-10.100793005760544</v>
      </c>
      <c r="D53" s="22">
        <f t="shared" ref="D53:K53" si="9">+D51-D52</f>
        <v>-0.60250546261994486</v>
      </c>
      <c r="E53" s="22">
        <f t="shared" si="9"/>
        <v>3.87719066771011</v>
      </c>
      <c r="F53" s="22">
        <f t="shared" si="9"/>
        <v>6.6209880828599239</v>
      </c>
      <c r="G53" s="22">
        <f t="shared" si="9"/>
        <v>12.082450762649742</v>
      </c>
      <c r="H53" s="22">
        <f t="shared" si="9"/>
        <v>17.361072547350219</v>
      </c>
      <c r="I53" s="22">
        <f t="shared" si="9"/>
        <v>23.952609133359729</v>
      </c>
      <c r="J53" s="22">
        <f t="shared" si="9"/>
        <v>29.839499199089971</v>
      </c>
      <c r="K53" s="22">
        <f t="shared" si="9"/>
        <v>44.745033143769859</v>
      </c>
      <c r="L53" s="22">
        <f>+L51-L52</f>
        <v>105.35401279259071</v>
      </c>
      <c r="M53" s="22">
        <f>+M51-M52</f>
        <v>233.12955786099496</v>
      </c>
      <c r="P53">
        <f t="shared" si="4"/>
        <v>-10.703298468380488</v>
      </c>
      <c r="Q53">
        <f t="shared" si="5"/>
        <v>10.498178750570034</v>
      </c>
      <c r="R53">
        <f t="shared" si="6"/>
        <v>29.443523309999961</v>
      </c>
      <c r="S53">
        <f t="shared" si="7"/>
        <v>53.7921083324497</v>
      </c>
      <c r="T53">
        <f t="shared" si="8"/>
        <v>150.09904593636057</v>
      </c>
    </row>
    <row r="54" spans="1:20">
      <c r="P54">
        <f>+P53/P50</f>
        <v>-9.2197667154564233E-2</v>
      </c>
      <c r="Q54">
        <f t="shared" ref="Q54:T54" si="10">+Q53/Q50</f>
        <v>6.4467381758635409E-2</v>
      </c>
      <c r="R54">
        <f t="shared" si="10"/>
        <v>0.14189207736956808</v>
      </c>
      <c r="S54">
        <f t="shared" si="10"/>
        <v>0.19966765851390098</v>
      </c>
      <c r="T54">
        <f t="shared" si="10"/>
        <v>0.31897283292374662</v>
      </c>
    </row>
    <row r="56" spans="1:20">
      <c r="M56"/>
    </row>
    <row r="57" spans="1:20">
      <c r="C57">
        <f t="shared" ref="C57:L57" si="11">+C52/C51</f>
        <v>1.171129754657519</v>
      </c>
      <c r="D57">
        <f t="shared" si="11"/>
        <v>1.0082133274693579</v>
      </c>
      <c r="E57">
        <f t="shared" si="11"/>
        <v>0.95500464689438025</v>
      </c>
      <c r="F57">
        <f t="shared" si="11"/>
        <v>0.93218109671023908</v>
      </c>
      <c r="G57">
        <f t="shared" si="11"/>
        <v>0.88990978492965633</v>
      </c>
      <c r="H57">
        <f t="shared" si="11"/>
        <v>0.85959596933579929</v>
      </c>
      <c r="I57">
        <f t="shared" si="11"/>
        <v>0.82786535948760198</v>
      </c>
      <c r="J57">
        <f t="shared" si="11"/>
        <v>0.81475437911633575</v>
      </c>
      <c r="K57">
        <f t="shared" si="11"/>
        <v>0.77111493101462225</v>
      </c>
      <c r="L57">
        <f t="shared" si="11"/>
        <v>0.66674945839572797</v>
      </c>
      <c r="M57">
        <f>+M52/M51</f>
        <v>0.82876272402102646</v>
      </c>
    </row>
  </sheetData>
  <conditionalFormatting sqref="M43:M46 M41">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3:Q29"/>
  <sheetViews>
    <sheetView workbookViewId="0">
      <selection activeCell="D13" sqref="D13"/>
    </sheetView>
  </sheetViews>
  <sheetFormatPr baseColWidth="10" defaultColWidth="11.5703125" defaultRowHeight="15"/>
  <cols>
    <col min="1" max="1" width="11.5703125" style="26"/>
    <col min="2" max="2" width="21.28515625" style="26" customWidth="1"/>
    <col min="3" max="6" width="11.5703125" style="26"/>
    <col min="7" max="7" width="13.42578125" style="26" bestFit="1" customWidth="1"/>
    <col min="8" max="9" width="11.5703125" style="26"/>
    <col min="10" max="10" width="13.140625" style="26" bestFit="1" customWidth="1"/>
    <col min="11" max="16384" width="11.5703125" style="26"/>
  </cols>
  <sheetData>
    <row r="3" spans="2:17">
      <c r="C3" s="126" t="s">
        <v>2255</v>
      </c>
      <c r="D3" s="126"/>
      <c r="E3" s="126"/>
    </row>
    <row r="4" spans="2:17">
      <c r="C4" s="26" t="s">
        <v>2256</v>
      </c>
      <c r="D4" s="26">
        <v>-504.125</v>
      </c>
      <c r="E4" s="26" t="s">
        <v>2257</v>
      </c>
      <c r="G4" s="126" t="s">
        <v>2258</v>
      </c>
      <c r="H4" s="126"/>
      <c r="J4" s="126" t="s">
        <v>2259</v>
      </c>
      <c r="K4" s="126"/>
      <c r="M4" s="126" t="s">
        <v>2260</v>
      </c>
      <c r="N4" s="126"/>
      <c r="P4" s="126" t="s">
        <v>2261</v>
      </c>
      <c r="Q4" s="126"/>
    </row>
    <row r="5" spans="2:17">
      <c r="C5" s="26" t="s">
        <v>2262</v>
      </c>
      <c r="D5" s="26">
        <v>-1507.8140000000001</v>
      </c>
      <c r="E5" s="26" t="s">
        <v>2263</v>
      </c>
      <c r="G5" s="26" t="s">
        <v>2262</v>
      </c>
      <c r="H5" s="26">
        <v>-1507.8140000000001</v>
      </c>
      <c r="J5" s="26" t="s">
        <v>2256</v>
      </c>
      <c r="K5" s="26">
        <v>-504.125</v>
      </c>
      <c r="M5" s="26" t="s">
        <v>2264</v>
      </c>
      <c r="N5" s="26">
        <v>-477.26799999999997</v>
      </c>
      <c r="P5" s="26" t="s">
        <v>2265</v>
      </c>
      <c r="Q5" s="26">
        <f>K10</f>
        <v>-325.92399999999998</v>
      </c>
    </row>
    <row r="6" spans="2:17">
      <c r="B6" s="26" t="s">
        <v>2266</v>
      </c>
      <c r="C6" s="26" t="s">
        <v>2264</v>
      </c>
      <c r="D6" s="26">
        <v>-477.26799999999997</v>
      </c>
      <c r="E6" s="26" t="s">
        <v>2263</v>
      </c>
      <c r="G6" s="26" t="s">
        <v>2267</v>
      </c>
      <c r="H6" s="26">
        <f>SUM(K5:K10)</f>
        <v>-610.63200000000006</v>
      </c>
      <c r="J6" s="26" t="s">
        <v>2268</v>
      </c>
      <c r="K6" s="26">
        <v>3.4929999999999999</v>
      </c>
      <c r="N6" s="26">
        <f>N5*-1</f>
        <v>477.26799999999997</v>
      </c>
      <c r="P6" s="26" t="s">
        <v>2269</v>
      </c>
      <c r="Q6" s="26">
        <f>Q5*-1</f>
        <v>325.92399999999998</v>
      </c>
    </row>
    <row r="7" spans="2:17">
      <c r="B7" s="26" t="s">
        <v>2270</v>
      </c>
      <c r="C7" s="26" t="s">
        <v>2271</v>
      </c>
      <c r="D7" s="26">
        <v>-110.239</v>
      </c>
      <c r="E7" s="26" t="s">
        <v>2257</v>
      </c>
      <c r="G7" s="26" t="s">
        <v>2272</v>
      </c>
      <c r="H7" s="26">
        <f>N5</f>
        <v>-477.26799999999997</v>
      </c>
      <c r="J7" s="26" t="s">
        <v>2273</v>
      </c>
      <c r="K7" s="26">
        <v>0.23899999999999999</v>
      </c>
    </row>
    <row r="8" spans="2:17">
      <c r="B8" s="26" t="s">
        <v>2274</v>
      </c>
      <c r="C8" s="26" t="s">
        <v>2268</v>
      </c>
      <c r="D8" s="26">
        <v>3.4929999999999999</v>
      </c>
      <c r="E8" s="26" t="s">
        <v>2257</v>
      </c>
      <c r="G8" s="26" t="s">
        <v>2275</v>
      </c>
      <c r="H8" s="26">
        <v>783.04399999999998</v>
      </c>
      <c r="J8" s="26" t="s">
        <v>2271</v>
      </c>
      <c r="K8" s="26">
        <v>-110.239</v>
      </c>
    </row>
    <row r="9" spans="2:17">
      <c r="C9" s="26" t="s">
        <v>2275</v>
      </c>
      <c r="D9" s="26">
        <v>783.04399999999998</v>
      </c>
      <c r="E9" s="26" t="s">
        <v>2263</v>
      </c>
      <c r="G9" s="26" t="s">
        <v>2276</v>
      </c>
      <c r="H9" s="26">
        <v>582.52200000000005</v>
      </c>
      <c r="J9" s="26" t="s">
        <v>2277</v>
      </c>
      <c r="K9" s="26">
        <v>325.92399999999998</v>
      </c>
    </row>
    <row r="10" spans="2:17">
      <c r="C10" s="26" t="s">
        <v>2276</v>
      </c>
      <c r="D10" s="26">
        <v>582.52200000000005</v>
      </c>
      <c r="E10" s="26" t="s">
        <v>2263</v>
      </c>
      <c r="G10" s="26" t="s">
        <v>2278</v>
      </c>
      <c r="H10" s="26">
        <v>890.476</v>
      </c>
      <c r="J10" s="26" t="s">
        <v>2279</v>
      </c>
      <c r="K10" s="26">
        <f>K9*-1</f>
        <v>-325.92399999999998</v>
      </c>
    </row>
    <row r="11" spans="2:17">
      <c r="B11" s="26" t="s">
        <v>2280</v>
      </c>
      <c r="C11" s="26" t="s">
        <v>2278</v>
      </c>
      <c r="D11" s="26">
        <v>890.476</v>
      </c>
      <c r="E11" s="26" t="s">
        <v>2263</v>
      </c>
      <c r="G11" s="26" t="s">
        <v>2281</v>
      </c>
      <c r="H11" s="26">
        <v>13.747</v>
      </c>
      <c r="J11" s="26" t="s">
        <v>2282</v>
      </c>
      <c r="K11" s="27">
        <f>H6*-1</f>
        <v>610.63200000000006</v>
      </c>
    </row>
    <row r="12" spans="2:17">
      <c r="B12" s="26" t="s">
        <v>2280</v>
      </c>
      <c r="C12" s="26" t="s">
        <v>2281</v>
      </c>
      <c r="D12" s="26">
        <v>13.747</v>
      </c>
      <c r="E12" s="26" t="s">
        <v>2263</v>
      </c>
      <c r="G12" s="26" t="s">
        <v>2277</v>
      </c>
      <c r="H12" s="26">
        <f>Q6</f>
        <v>325.92399999999998</v>
      </c>
      <c r="K12" s="27"/>
    </row>
    <row r="13" spans="2:17">
      <c r="C13" s="26" t="s">
        <v>2283</v>
      </c>
      <c r="D13" s="26">
        <v>325.92399999999998</v>
      </c>
      <c r="G13" s="41" t="s">
        <v>2284</v>
      </c>
      <c r="H13" s="41">
        <f>SUM(H5:H12)</f>
        <v>-1.0000000001468834E-3</v>
      </c>
      <c r="J13" s="41" t="s">
        <v>2284</v>
      </c>
      <c r="K13" s="41">
        <f>SUM(K5:K12)</f>
        <v>0</v>
      </c>
      <c r="M13" s="41" t="s">
        <v>2284</v>
      </c>
      <c r="N13" s="41">
        <f>SUM(N5:N12)</f>
        <v>0</v>
      </c>
      <c r="P13" s="41" t="s">
        <v>2284</v>
      </c>
      <c r="Q13" s="41">
        <f>SUM(Q5:Q12)</f>
        <v>0</v>
      </c>
    </row>
    <row r="14" spans="2:17">
      <c r="B14" s="26" t="s">
        <v>2285</v>
      </c>
      <c r="C14" s="26" t="s">
        <v>2273</v>
      </c>
      <c r="D14" s="26">
        <v>0.23899999999999999</v>
      </c>
      <c r="E14" s="26" t="s">
        <v>2257</v>
      </c>
      <c r="K14" s="27"/>
    </row>
    <row r="15" spans="2:17">
      <c r="D15" s="26">
        <f>SUM(D4:D14)</f>
        <v>-1.000000000179635E-3</v>
      </c>
      <c r="K15" s="27"/>
    </row>
    <row r="18" spans="7:16">
      <c r="H18" s="26">
        <f>H6/SUM(H8:H12)</f>
        <v>-0.23524634657221355</v>
      </c>
    </row>
    <row r="19" spans="7:16">
      <c r="G19" s="26" t="s">
        <v>2286</v>
      </c>
      <c r="H19" s="26">
        <f>H7/(SUM(H8:H12)+H6)</f>
        <v>-0.24042746870278847</v>
      </c>
      <c r="K19" s="27" t="str">
        <f>+G4</f>
        <v>households</v>
      </c>
      <c r="L19" s="26" t="str">
        <f>+J4</f>
        <v>government</v>
      </c>
      <c r="M19" s="26" t="str">
        <f>+M4</f>
        <v>investments</v>
      </c>
      <c r="N19" s="26" t="str">
        <f>+P4</f>
        <v>tax transfers</v>
      </c>
      <c r="O19" s="26" t="s">
        <v>2287</v>
      </c>
      <c r="P19" s="26" t="s">
        <v>2288</v>
      </c>
    </row>
    <row r="20" spans="7:16">
      <c r="G20" s="26" t="s">
        <v>2289</v>
      </c>
      <c r="H20" s="26">
        <f>H7/SUM(H8:H12)</f>
        <v>-0.18386778507485227</v>
      </c>
      <c r="J20" s="26" t="str">
        <f t="array" ref="J20:J23">+TRANSPOSE(K19:N19)</f>
        <v>households</v>
      </c>
      <c r="K20" s="27"/>
      <c r="N20" s="26">
        <f>+H12</f>
        <v>325.92399999999998</v>
      </c>
      <c r="P20" s="26">
        <f>+H8+H9+H10+H11</f>
        <v>2269.7889999999998</v>
      </c>
    </row>
    <row r="21" spans="7:16">
      <c r="J21" s="26" t="str">
        <v>government</v>
      </c>
      <c r="K21" s="27"/>
    </row>
    <row r="22" spans="7:16">
      <c r="J22" s="26" t="str">
        <v>investments</v>
      </c>
    </row>
    <row r="23" spans="7:16">
      <c r="J23" s="26" t="str">
        <v>tax transfers</v>
      </c>
      <c r="K23" s="26">
        <f>-H6</f>
        <v>610.63200000000006</v>
      </c>
    </row>
    <row r="24" spans="7:16">
      <c r="G24" s="26" t="s">
        <v>2290</v>
      </c>
      <c r="H24" s="26">
        <f>SUM(H8:H12)</f>
        <v>2595.7129999999997</v>
      </c>
      <c r="J24" s="26" t="s">
        <v>2287</v>
      </c>
      <c r="K24" s="27">
        <f>-H5</f>
        <v>1507.8140000000001</v>
      </c>
    </row>
    <row r="25" spans="7:16">
      <c r="G25" s="26" t="s">
        <v>2291</v>
      </c>
      <c r="H25" s="26">
        <f>(H9+H8)/H24</f>
        <v>0.52608512574387079</v>
      </c>
      <c r="J25" s="26" t="s">
        <v>2288</v>
      </c>
      <c r="K25" s="27"/>
    </row>
    <row r="26" spans="7:16">
      <c r="G26" s="26" t="s">
        <v>2292</v>
      </c>
      <c r="H26" s="26">
        <f>H12/H24</f>
        <v>0.12556241772491797</v>
      </c>
      <c r="J26" s="26" t="s">
        <v>2293</v>
      </c>
    </row>
    <row r="27" spans="7:16">
      <c r="G27" s="26" t="s">
        <v>2294</v>
      </c>
      <c r="H27" s="26">
        <f>(H11+H10)/H24</f>
        <v>0.34835245653121127</v>
      </c>
      <c r="K27" s="42"/>
    </row>
    <row r="29" spans="7:16">
      <c r="G29" s="26" t="s">
        <v>2295</v>
      </c>
      <c r="H29" s="26">
        <f>H6/H24</f>
        <v>-0.23524634657221355</v>
      </c>
    </row>
  </sheetData>
  <mergeCells count="5">
    <mergeCell ref="C3:E3"/>
    <mergeCell ref="G4:H4"/>
    <mergeCell ref="J4:K4"/>
    <mergeCell ref="M4:N4"/>
    <mergeCell ref="P4:Q4"/>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B050"/>
  </sheetPr>
  <dimension ref="A1:AD44"/>
  <sheetViews>
    <sheetView tabSelected="1" zoomScale="85" zoomScaleNormal="85" workbookViewId="0">
      <pane ySplit="1" topLeftCell="A2" activePane="bottomLeft" state="frozen"/>
      <selection pane="bottomLeft" activeCell="E16" activeCellId="2" sqref="E6:N10 E12:N13 E16:N16"/>
    </sheetView>
  </sheetViews>
  <sheetFormatPr baseColWidth="10" defaultColWidth="9.140625" defaultRowHeight="15"/>
  <cols>
    <col min="2" max="2" width="36.28515625" customWidth="1"/>
    <col min="3" max="3" width="15.5703125" customWidth="1"/>
    <col min="4" max="4" width="33.7109375" customWidth="1"/>
    <col min="5" max="5" width="11" bestFit="1" customWidth="1"/>
    <col min="18" max="18" width="30.7109375" customWidth="1"/>
    <col min="19" max="24" width="9.85546875" customWidth="1"/>
    <col min="28" max="29" width="13" bestFit="1" customWidth="1"/>
  </cols>
  <sheetData>
    <row r="1" spans="1:25" ht="51" customHeight="1">
      <c r="A1" t="s">
        <v>2596</v>
      </c>
      <c r="C1" s="92" t="s">
        <v>2623</v>
      </c>
    </row>
    <row r="3" spans="1:25">
      <c r="R3" s="22" t="s">
        <v>2388</v>
      </c>
      <c r="S3" t="s">
        <v>2628</v>
      </c>
    </row>
    <row r="4" spans="1:25">
      <c r="A4" t="s">
        <v>2389</v>
      </c>
    </row>
    <row r="5" spans="1:25">
      <c r="B5" s="23"/>
      <c r="C5" s="23" t="s">
        <v>2333</v>
      </c>
      <c r="D5" s="23" t="s">
        <v>2335</v>
      </c>
      <c r="E5" s="23" t="s">
        <v>386</v>
      </c>
      <c r="F5" s="23" t="s">
        <v>388</v>
      </c>
      <c r="G5" s="23" t="s">
        <v>389</v>
      </c>
      <c r="H5" s="23" t="s">
        <v>390</v>
      </c>
      <c r="I5" s="23" t="s">
        <v>391</v>
      </c>
      <c r="J5" s="23" t="s">
        <v>392</v>
      </c>
      <c r="K5" s="23" t="s">
        <v>393</v>
      </c>
      <c r="L5" s="23" t="s">
        <v>394</v>
      </c>
      <c r="M5" s="23" t="s">
        <v>395</v>
      </c>
      <c r="N5" s="23" t="s">
        <v>396</v>
      </c>
      <c r="O5" s="23" t="s">
        <v>397</v>
      </c>
      <c r="P5" s="23" t="s">
        <v>2334</v>
      </c>
      <c r="R5" s="60"/>
      <c r="S5" s="60" t="s">
        <v>2383</v>
      </c>
      <c r="T5" s="60" t="s">
        <v>2384</v>
      </c>
      <c r="U5" s="60" t="s">
        <v>2385</v>
      </c>
      <c r="V5" s="60" t="s">
        <v>2386</v>
      </c>
      <c r="W5" s="60" t="s">
        <v>2387</v>
      </c>
      <c r="X5" s="61" t="s">
        <v>397</v>
      </c>
    </row>
    <row r="6" spans="1:25">
      <c r="A6" s="24"/>
      <c r="B6" s="23" t="str">
        <f>+Tabelle1_balances!G8</f>
        <v>skl_labor</v>
      </c>
      <c r="C6" s="64">
        <f>households!F5+A6</f>
        <v>258.99009897766598</v>
      </c>
      <c r="D6" s="64">
        <f>+disagregated_income!M39/1000</f>
        <v>19.819620760258573</v>
      </c>
      <c r="E6" s="23">
        <f>disagregated_income!C39/disagregated_income!$M39*full_disaggregation!$C6</f>
        <v>1.0155812211333757</v>
      </c>
      <c r="F6" s="23">
        <f>disagregated_income!D39/disagregated_income!$M39*full_disaggregation!$C6</f>
        <v>1.7461207976082691</v>
      </c>
      <c r="G6" s="23">
        <f>disagregated_income!E39/disagregated_income!$M39*full_disaggregation!$C6</f>
        <v>5.7783600311330972</v>
      </c>
      <c r="H6" s="23">
        <f>disagregated_income!F39/disagregated_income!$M39*full_disaggregation!$C6</f>
        <v>9.8036044594416953</v>
      </c>
      <c r="I6" s="23">
        <f>disagregated_income!G39/disagregated_income!$M39*full_disaggregation!$C6</f>
        <v>18.214651275051221</v>
      </c>
      <c r="J6" s="23">
        <f>disagregated_income!H39/disagregated_income!$M39*full_disaggregation!$C6</f>
        <v>29.596191184188601</v>
      </c>
      <c r="K6" s="23">
        <f>disagregated_income!I39/disagregated_income!$M39*full_disaggregation!$C6</f>
        <v>37.512229172977548</v>
      </c>
      <c r="L6" s="23">
        <f>disagregated_income!J39/disagregated_income!$M39*full_disaggregation!$C6</f>
        <v>42.93343080806072</v>
      </c>
      <c r="M6" s="23">
        <f>disagregated_income!K39/disagregated_income!$M39*full_disaggregation!$C6</f>
        <v>53.653431349955994</v>
      </c>
      <c r="N6" s="23">
        <f>disagregated_income!L39/disagregated_income!$M39*full_disaggregation!$C6</f>
        <v>58.73649867811509</v>
      </c>
      <c r="O6" s="65">
        <f t="shared" ref="O6:O18" si="0">+SUM(E6:N6)</f>
        <v>258.99009897766564</v>
      </c>
      <c r="P6" s="23">
        <f t="shared" ref="P6:P18" si="1">+O6-C6</f>
        <v>0</v>
      </c>
      <c r="R6" s="60" t="str">
        <f>+B6</f>
        <v>skl_labor</v>
      </c>
      <c r="S6" s="62">
        <f>+E6+F6</f>
        <v>2.7617020187416448</v>
      </c>
      <c r="T6" s="62">
        <f>+G6+H6</f>
        <v>15.581964490574792</v>
      </c>
      <c r="U6" s="62">
        <f>+I6+J6</f>
        <v>47.810842459239822</v>
      </c>
      <c r="V6" s="62">
        <f>+K6+L6</f>
        <v>80.445659981038261</v>
      </c>
      <c r="W6" s="62">
        <f>+M6+N6</f>
        <v>112.38993002807109</v>
      </c>
      <c r="X6" s="63">
        <f>+O6</f>
        <v>258.99009897766564</v>
      </c>
    </row>
    <row r="7" spans="1:25">
      <c r="A7" s="24"/>
      <c r="B7" s="23" t="str">
        <f>+Tabelle1_balances!G9</f>
        <v>usk_labor</v>
      </c>
      <c r="C7" s="64">
        <f>households!F6+A7</f>
        <v>200.081421363467</v>
      </c>
      <c r="D7" s="64">
        <f>+disagregated_income!M40/1000</f>
        <v>45.764204635852948</v>
      </c>
      <c r="E7" s="23">
        <f>disagregated_income!C40/disagregated_income!$M40*full_disaggregation!$C7</f>
        <v>4.6112142008860157</v>
      </c>
      <c r="F7" s="23">
        <f>disagregated_income!D40/disagregated_income!$M40*full_disaggregation!$C7</f>
        <v>9.8032098617034613</v>
      </c>
      <c r="G7" s="23">
        <f>disagregated_income!E40/disagregated_income!$M40*full_disaggregation!$C7</f>
        <v>12.755159792677434</v>
      </c>
      <c r="H7" s="23">
        <f>disagregated_income!F40/disagregated_income!$M40*full_disaggregation!$C7</f>
        <v>17.099378645340916</v>
      </c>
      <c r="I7" s="23">
        <f>disagregated_income!G40/disagregated_income!$M40*full_disaggregation!$C7</f>
        <v>19.998226058523745</v>
      </c>
      <c r="J7" s="23">
        <f>disagregated_income!H40/disagregated_income!$M40*full_disaggregation!$C7</f>
        <v>20.860998720272718</v>
      </c>
      <c r="K7" s="23">
        <f>disagregated_income!I40/disagregated_income!$M40*full_disaggregation!$C7</f>
        <v>22.91808680785066</v>
      </c>
      <c r="L7" s="23">
        <f>disagregated_income!J40/disagregated_income!$M40*full_disaggregation!$C7</f>
        <v>27.815905883776541</v>
      </c>
      <c r="M7" s="23">
        <f>disagregated_income!K40/disagregated_income!$M40*full_disaggregation!$C7</f>
        <v>28.709808659902304</v>
      </c>
      <c r="N7" s="23">
        <f>disagregated_income!L40/disagregated_income!$M40*full_disaggregation!$C7</f>
        <v>35.509432732534187</v>
      </c>
      <c r="O7" s="65">
        <f t="shared" si="0"/>
        <v>200.08142136346797</v>
      </c>
      <c r="P7" s="23">
        <f t="shared" si="1"/>
        <v>9.6633812063373625E-13</v>
      </c>
      <c r="R7" s="60" t="str">
        <f t="shared" ref="R7:R16" si="2">+B7</f>
        <v>usk_labor</v>
      </c>
      <c r="S7" s="62">
        <f t="shared" ref="S7:S16" si="3">+E7+F7</f>
        <v>14.414424062589477</v>
      </c>
      <c r="T7" s="62">
        <f t="shared" ref="T7:T16" si="4">+G7+H7</f>
        <v>29.854538438018352</v>
      </c>
      <c r="U7" s="62">
        <f t="shared" ref="U7:U16" si="5">+I7+J7</f>
        <v>40.85922477879646</v>
      </c>
      <c r="V7" s="62">
        <f t="shared" ref="V7:V16" si="6">+K7+L7</f>
        <v>50.733992691627201</v>
      </c>
      <c r="W7" s="62">
        <f t="shared" ref="W7:W16" si="7">+M7+N7</f>
        <v>64.219241392436487</v>
      </c>
      <c r="X7" s="63">
        <f t="shared" ref="X7:X16" si="8">+O7</f>
        <v>200.08142136346797</v>
      </c>
    </row>
    <row r="8" spans="1:25">
      <c r="A8" s="24"/>
      <c r="B8" s="23" t="str">
        <f>+Tabelle1_balances!G10</f>
        <v>rkr</v>
      </c>
      <c r="C8" s="64">
        <f>households!F7+A8</f>
        <v>427.87363497067798</v>
      </c>
      <c r="D8" s="66">
        <f>+(disagregated_income!$M$10+disagregated_income!$M$11)/1000</f>
        <v>0.56942560835991829</v>
      </c>
      <c r="E8" s="23">
        <f>$C8*(disagregated_income!C$10+disagregated_income!C$11)/(disagregated_income!$M$10+disagregated_income!$M$11)</f>
        <v>23.73405255006498</v>
      </c>
      <c r="F8" s="23">
        <f>$C8*(disagregated_income!D$10+disagregated_income!D$11)/(disagregated_income!$M$10+disagregated_income!$M$11)</f>
        <v>8.6155121005951454</v>
      </c>
      <c r="G8" s="23">
        <f>$C8*(disagregated_income!E$10+disagregated_income!E$11)/(disagregated_income!$M$10+disagregated_income!$M$11)</f>
        <v>20.500226845333856</v>
      </c>
      <c r="H8" s="23">
        <f>$C8*(disagregated_income!F$10+disagregated_income!F$11)/(disagregated_income!$M$10+disagregated_income!$M$11)</f>
        <v>33.31887479378306</v>
      </c>
      <c r="I8" s="23">
        <f>$C8*(disagregated_income!G$10+disagregated_income!G$11)/(disagregated_income!$M$10+disagregated_income!$M$11)</f>
        <v>18.048838069488266</v>
      </c>
      <c r="J8" s="23">
        <f>$C8*(disagregated_income!H$10+disagregated_income!H$11)/(disagregated_income!$M$10+disagregated_income!$M$11)</f>
        <v>25.739023154109837</v>
      </c>
      <c r="K8" s="23">
        <f>$C8*(disagregated_income!I$10+disagregated_income!I$11)/(disagregated_income!$M$10+disagregated_income!$M$11)</f>
        <v>56.458396922098999</v>
      </c>
      <c r="L8" s="23">
        <f>$C8*(disagregated_income!J$10+disagregated_income!J$11)/(disagregated_income!$M$10+disagregated_income!$M$11)</f>
        <v>63.153066529294435</v>
      </c>
      <c r="M8" s="23">
        <f>$C8*(disagregated_income!K$10+disagregated_income!K$11)/(disagregated_income!$M$10+disagregated_income!$M$11)</f>
        <v>76.645660072884851</v>
      </c>
      <c r="N8" s="23">
        <f>$C8*(disagregated_income!L$10+disagregated_income!L$11)/(disagregated_income!$M$10+disagregated_income!$M$11)</f>
        <v>101.65998393302432</v>
      </c>
      <c r="O8" s="65">
        <f t="shared" si="0"/>
        <v>427.87363497067776</v>
      </c>
      <c r="P8" s="23">
        <f t="shared" si="1"/>
        <v>0</v>
      </c>
      <c r="R8" s="60" t="str">
        <f t="shared" si="2"/>
        <v>rkr</v>
      </c>
      <c r="S8" s="62">
        <f t="shared" si="3"/>
        <v>32.349564650660128</v>
      </c>
      <c r="T8" s="62">
        <f t="shared" si="4"/>
        <v>53.819101639116916</v>
      </c>
      <c r="U8" s="62">
        <f t="shared" si="5"/>
        <v>43.7878612235981</v>
      </c>
      <c r="V8" s="62">
        <f t="shared" si="6"/>
        <v>119.61146345139343</v>
      </c>
      <c r="W8" s="62">
        <f t="shared" si="7"/>
        <v>178.30564400590919</v>
      </c>
      <c r="X8" s="63">
        <f t="shared" si="8"/>
        <v>427.87363497067776</v>
      </c>
    </row>
    <row r="9" spans="1:25" ht="15.75" thickBot="1">
      <c r="A9" s="94"/>
      <c r="B9" s="23" t="str">
        <f>+Tabelle1_balances!G11</f>
        <v>rkx_ele</v>
      </c>
      <c r="C9" s="64">
        <f>households!F8+A9</f>
        <v>17.453898885197699</v>
      </c>
      <c r="D9" s="66">
        <f>+(disagregated_income!$M$10+disagregated_income!$M$11)/1000</f>
        <v>0.56942560835991829</v>
      </c>
      <c r="E9" s="23">
        <f>$C9*(disagregated_income!C$10+disagregated_income!C$11)/(disagregated_income!$M$10+disagregated_income!$M$11)</f>
        <v>0.96816377427225975</v>
      </c>
      <c r="F9" s="23">
        <f>$C9*(disagregated_income!D$10+disagregated_income!D$11)/(disagregated_income!$M$10+disagregated_income!$M$11)</f>
        <v>0.35144553147868057</v>
      </c>
      <c r="G9" s="23">
        <f>$C9*(disagregated_income!E$10+disagregated_income!E$11)/(disagregated_income!$M$10+disagregated_income!$M$11)</f>
        <v>0.83624896987773734</v>
      </c>
      <c r="H9" s="23">
        <f>$C9*(disagregated_income!F$10+disagregated_income!F$11)/(disagregated_income!$M$10+disagregated_income!$M$11)</f>
        <v>1.3591495808315111</v>
      </c>
      <c r="I9" s="23">
        <f>$C9*(disagregated_income!G$10+disagregated_income!G$11)/(disagregated_income!$M$10+disagregated_income!$M$11)</f>
        <v>0.73625147453112749</v>
      </c>
      <c r="J9" s="23">
        <f>$C9*(disagregated_income!H$10+disagregated_income!H$11)/(disagregated_income!$M$10+disagregated_income!$M$11)</f>
        <v>1.0499508986254369</v>
      </c>
      <c r="K9" s="23">
        <f>$C9*(disagregated_income!I$10+disagregated_income!I$11)/(disagregated_income!$M$10+disagregated_income!$M$11)</f>
        <v>2.3030611623597781</v>
      </c>
      <c r="L9" s="23">
        <f>$C9*(disagregated_income!J$10+disagregated_income!J$11)/(disagregated_income!$M$10+disagregated_income!$M$11)</f>
        <v>2.5761513386259618</v>
      </c>
      <c r="M9" s="23">
        <f>$C9*(disagregated_income!K$10+disagregated_income!K$11)/(disagregated_income!$M$10+disagregated_income!$M$11)</f>
        <v>3.1265436604735957</v>
      </c>
      <c r="N9" s="23">
        <f>$C9*(disagregated_income!L$10+disagregated_income!L$11)/(disagregated_income!$M$10+disagregated_income!$M$11)</f>
        <v>4.146932494121601</v>
      </c>
      <c r="O9" s="65">
        <f t="shared" si="0"/>
        <v>17.453898885197692</v>
      </c>
      <c r="P9" s="23">
        <f t="shared" si="1"/>
        <v>0</v>
      </c>
      <c r="R9" s="60" t="str">
        <f t="shared" si="2"/>
        <v>rkx_ele</v>
      </c>
      <c r="S9" s="62">
        <f t="shared" si="3"/>
        <v>1.3196093057509404</v>
      </c>
      <c r="T9" s="62">
        <f t="shared" si="4"/>
        <v>2.1953985507092484</v>
      </c>
      <c r="U9" s="62">
        <f t="shared" si="5"/>
        <v>1.7862023731565644</v>
      </c>
      <c r="V9" s="62">
        <f t="shared" si="6"/>
        <v>4.8792125009857399</v>
      </c>
      <c r="W9" s="62">
        <f t="shared" si="7"/>
        <v>7.2734761545951967</v>
      </c>
      <c r="X9" s="63">
        <f t="shared" si="8"/>
        <v>17.453898885197692</v>
      </c>
    </row>
    <row r="10" spans="1:25" ht="15.75" thickBot="1">
      <c r="A10" s="96">
        <v>0</v>
      </c>
      <c r="B10" s="93" t="str">
        <f>+Tabelle1_balances!G12</f>
        <v>taxes income</v>
      </c>
      <c r="C10" s="67">
        <f>households!F9+A10</f>
        <v>195.52750694588201</v>
      </c>
      <c r="D10" s="64">
        <f>(disagregated_income!M12+disagregated_income!M13+disagregated_income!M14+disagregated_income!M33+disagregated_income!M34+disagregated_income!M35+disagregated_income!M36+disagregated_income!M37+disagregated_income!M38)/1000</f>
        <v>41.091692577536236</v>
      </c>
      <c r="E10" s="23">
        <f>$C10*(disagregated_income!C12+disagregated_income!C13+disagregated_income!C14+disagregated_income!C33+disagregated_income!C34+disagregated_income!C35+disagregated_income!C36+disagregated_income!C37+disagregated_income!C38)/$D$10/1000</f>
        <v>4.249843957624365</v>
      </c>
      <c r="F10" s="23">
        <f>$C10*(disagregated_income!D12+disagregated_income!D13+disagregated_income!D14+disagregated_income!D33+disagregated_income!D34+disagregated_income!D35+disagregated_income!D36+disagregated_income!D37+disagregated_income!D38)/$D$10/1000</f>
        <v>9.4384402294522225</v>
      </c>
      <c r="G10" s="23">
        <f>$C10*(disagregated_income!E12+disagregated_income!E13+disagregated_income!E14+disagregated_income!E33+disagregated_income!E34+disagregated_income!E35+disagregated_income!E36+disagregated_income!E37+disagregated_income!E38)/$D$10/1000</f>
        <v>12.474550055407848</v>
      </c>
      <c r="H10" s="23">
        <f>$C10*(disagregated_income!F12+disagregated_income!F13+disagregated_income!F14+disagregated_income!F33+disagregated_income!F34+disagregated_income!F35+disagregated_income!F36+disagregated_income!F37+disagregated_income!F38)/$D$10/1000</f>
        <v>13.900674902338617</v>
      </c>
      <c r="I10" s="23">
        <f>$C10*(disagregated_income!G12+disagregated_income!G13+disagregated_income!G14+disagregated_income!G33+disagregated_income!G34+disagregated_income!G35+disagregated_income!G36+disagregated_income!G37+disagregated_income!G38)/$D$10/1000</f>
        <v>16.060621677921201</v>
      </c>
      <c r="J10" s="23">
        <f>$C10*(disagregated_income!H12+disagregated_income!H13+disagregated_income!H14+disagregated_income!H33+disagregated_income!H34+disagregated_income!H35+disagregated_income!H36+disagregated_income!H37+disagregated_income!H38)/$D$10/1000</f>
        <v>19.619817424807465</v>
      </c>
      <c r="K10" s="23">
        <f>$C10*(disagregated_income!I12+disagregated_income!I13+disagregated_income!I14+disagregated_income!I33+disagregated_income!I34+disagregated_income!I35+disagregated_income!I36+disagregated_income!I37+disagregated_income!I38)/$D$10/1000</f>
        <v>23.60928482732665</v>
      </c>
      <c r="L10" s="23">
        <f>$C10*(disagregated_income!J12+disagregated_income!J13+disagregated_income!J14+disagregated_income!J33+disagregated_income!J34+disagregated_income!J35+disagregated_income!J36+disagregated_income!J37+disagregated_income!J38)/$D$10/1000</f>
        <v>27.461768782904581</v>
      </c>
      <c r="M10" s="23">
        <f>$C10*(disagregated_income!K12+disagregated_income!K13+disagregated_income!K14+disagregated_income!K33+disagregated_income!K34+disagregated_income!K35+disagregated_income!K36+disagregated_income!K37+disagregated_income!K38)/$D$10/1000</f>
        <v>33.386134733683988</v>
      </c>
      <c r="N10" s="23">
        <f>$C10*(disagregated_income!L12+disagregated_income!L13+disagregated_income!L14+disagregated_income!L33+disagregated_income!L34+disagregated_income!L35+disagregated_income!L36+disagregated_income!L37+disagregated_income!L38)/$D$10/1000</f>
        <v>35.326370354413761</v>
      </c>
      <c r="O10" s="65">
        <f t="shared" si="0"/>
        <v>195.5275069458807</v>
      </c>
      <c r="P10" s="23">
        <f t="shared" si="1"/>
        <v>-1.3073986337985843E-12</v>
      </c>
      <c r="R10" s="60" t="str">
        <f t="shared" si="2"/>
        <v>taxes income</v>
      </c>
      <c r="S10" s="62">
        <f t="shared" si="3"/>
        <v>13.688284187076587</v>
      </c>
      <c r="T10" s="62">
        <f t="shared" si="4"/>
        <v>26.375224957746465</v>
      </c>
      <c r="U10" s="62">
        <f t="shared" si="5"/>
        <v>35.68043910272867</v>
      </c>
      <c r="V10" s="62">
        <f t="shared" si="6"/>
        <v>51.071053610231232</v>
      </c>
      <c r="W10" s="62">
        <f t="shared" si="7"/>
        <v>68.712505088097743</v>
      </c>
      <c r="X10" s="63">
        <f t="shared" si="8"/>
        <v>195.5275069458807</v>
      </c>
      <c r="Y10" s="55"/>
    </row>
    <row r="11" spans="1:25">
      <c r="A11" s="95"/>
      <c r="B11" s="23"/>
      <c r="C11" s="68"/>
      <c r="D11" s="68"/>
      <c r="E11" s="23"/>
      <c r="F11" s="23"/>
      <c r="G11" s="23"/>
      <c r="H11" s="23"/>
      <c r="I11" s="23"/>
      <c r="J11" s="23"/>
      <c r="K11" s="23"/>
      <c r="L11" s="23"/>
      <c r="M11" s="23"/>
      <c r="N11" s="23"/>
      <c r="O11" s="65">
        <f t="shared" si="0"/>
        <v>0</v>
      </c>
      <c r="P11" s="23">
        <f t="shared" si="1"/>
        <v>0</v>
      </c>
      <c r="R11" s="60"/>
      <c r="S11" s="62"/>
      <c r="T11" s="62"/>
      <c r="U11" s="62"/>
      <c r="V11" s="62"/>
      <c r="W11" s="62"/>
      <c r="X11" s="63"/>
    </row>
    <row r="12" spans="1:25">
      <c r="A12" s="24">
        <f>-A10</f>
        <v>0</v>
      </c>
      <c r="B12" s="23" t="str">
        <f>+Tabelle1_balances!G6</f>
        <v>tax on income</v>
      </c>
      <c r="C12" s="67">
        <f>households!F4+A12</f>
        <v>-151.91174940290799</v>
      </c>
      <c r="D12" s="64">
        <f>+disagregated_income!M22/1000</f>
        <v>14.76497093087923</v>
      </c>
      <c r="E12" s="23">
        <f>+disagregated_income!C22/disagregated_income!$M$22*full_disaggregation!$C12</f>
        <v>-2.2279284622069477</v>
      </c>
      <c r="F12" s="23">
        <f>+disagregated_income!D22/disagregated_income!$M$22*full_disaggregation!$C12</f>
        <v>-4.9073210158524079</v>
      </c>
      <c r="G12" s="23">
        <f>+disagregated_income!E22/disagregated_income!$M$22*full_disaggregation!$C12</f>
        <v>-7.7060570406716424</v>
      </c>
      <c r="H12" s="23">
        <f>+disagregated_income!F22/disagregated_income!$M$22*full_disaggregation!$C12</f>
        <v>-11.674829248307894</v>
      </c>
      <c r="I12" s="23">
        <f>+disagregated_income!G22/disagregated_income!$M$22*full_disaggregation!$C12</f>
        <v>-14.38616874228658</v>
      </c>
      <c r="J12" s="23">
        <f>+disagregated_income!H22/disagregated_income!$M$22*full_disaggregation!$C12</f>
        <v>-17.377250705322218</v>
      </c>
      <c r="K12" s="23">
        <f>+disagregated_income!I22/disagregated_income!$M$22*full_disaggregation!$C12</f>
        <v>-19.808531632592985</v>
      </c>
      <c r="L12" s="23">
        <f>+disagregated_income!J22/disagregated_income!$M$22*full_disaggregation!$C12</f>
        <v>-22.611141408431759</v>
      </c>
      <c r="M12" s="23">
        <f>+disagregated_income!K22/disagregated_income!$M$22*full_disaggregation!$C12</f>
        <v>-24.366166945486732</v>
      </c>
      <c r="N12" s="23">
        <f>+disagregated_income!L22/disagregated_income!$M$22*full_disaggregation!$C12</f>
        <v>-26.846354201748689</v>
      </c>
      <c r="O12" s="65">
        <f>+SUM(E12:N12)</f>
        <v>-151.91174940290784</v>
      </c>
      <c r="P12" s="23">
        <f>+O12-C12</f>
        <v>0</v>
      </c>
      <c r="R12" s="60" t="str">
        <f t="shared" si="2"/>
        <v>tax on income</v>
      </c>
      <c r="S12" s="62">
        <f t="shared" si="3"/>
        <v>-7.1352494780593556</v>
      </c>
      <c r="T12" s="62">
        <f t="shared" si="4"/>
        <v>-19.380886288979536</v>
      </c>
      <c r="U12" s="62">
        <f t="shared" si="5"/>
        <v>-31.763419447608797</v>
      </c>
      <c r="V12" s="62">
        <f t="shared" si="6"/>
        <v>-42.419673041024744</v>
      </c>
      <c r="W12" s="62">
        <f t="shared" si="7"/>
        <v>-51.212521147235421</v>
      </c>
      <c r="X12" s="63">
        <f t="shared" si="8"/>
        <v>-151.91174940290784</v>
      </c>
      <c r="Y12" s="55"/>
    </row>
    <row r="13" spans="1:25">
      <c r="A13" s="24"/>
      <c r="B13" s="69" t="s">
        <v>2262</v>
      </c>
      <c r="C13" s="68">
        <f>households!F2+A13</f>
        <v>-712.34818959593497</v>
      </c>
      <c r="D13" s="29">
        <f>+SUM(Final_cons!C97:L97)</f>
        <v>712.34818959593531</v>
      </c>
      <c r="E13" s="23">
        <f>+full_disaggregation!$C$13*Final_cons!C97/full_disaggregation!$D$13</f>
        <v>-17.672315285465618</v>
      </c>
      <c r="F13" s="23">
        <f>+full_disaggregation!$C$13*Final_cons!D97/full_disaggregation!$D$13</f>
        <v>-24.546463500768873</v>
      </c>
      <c r="G13" s="23">
        <f>+full_disaggregation!$C$13*Final_cons!E97/full_disaggregation!$D$13</f>
        <v>-30.130583961516642</v>
      </c>
      <c r="H13" s="23">
        <f>+full_disaggregation!$C$13*Final_cons!F97/full_disaggregation!$D$13</f>
        <v>-36.928983214423113</v>
      </c>
      <c r="I13" s="23">
        <f>+full_disaggregation!$C$13*Final_cons!G97/full_disaggregation!$D$13</f>
        <v>-44.700511347613094</v>
      </c>
      <c r="J13" s="23">
        <f>+full_disaggregation!$C$13*Final_cons!H97/full_disaggregation!$D$13</f>
        <v>-54.717260829427964</v>
      </c>
      <c r="K13" s="23">
        <f>+full_disaggregation!$C$13*Final_cons!I97/full_disaggregation!$D$13</f>
        <v>-67.344911345688431</v>
      </c>
      <c r="L13" s="23">
        <f>+full_disaggregation!$C$13*Final_cons!J97/full_disaggregation!$D$13</f>
        <v>-86.38042729205641</v>
      </c>
      <c r="M13" s="23">
        <f>+full_disaggregation!$C$13*Final_cons!K97/full_disaggregation!$D$13</f>
        <v>-126.31081122544343</v>
      </c>
      <c r="N13" s="122">
        <f>+full_disaggregation!$C$13*Final_cons!L97/full_disaggregation!$D$13</f>
        <v>-223.61592159353143</v>
      </c>
      <c r="O13" s="65">
        <f t="shared" si="0"/>
        <v>-712.34818959593508</v>
      </c>
      <c r="P13" s="23">
        <f t="shared" si="1"/>
        <v>0</v>
      </c>
      <c r="R13" s="60" t="str">
        <f t="shared" si="2"/>
        <v>cons_hh</v>
      </c>
      <c r="S13" s="62">
        <f t="shared" si="3"/>
        <v>-42.218778786234495</v>
      </c>
      <c r="T13" s="62">
        <f t="shared" si="4"/>
        <v>-67.059567175939748</v>
      </c>
      <c r="U13" s="62">
        <f t="shared" si="5"/>
        <v>-99.417772177041059</v>
      </c>
      <c r="V13" s="62">
        <f t="shared" si="6"/>
        <v>-153.72533863774484</v>
      </c>
      <c r="W13" s="62">
        <f t="shared" si="7"/>
        <v>-349.92673281897487</v>
      </c>
      <c r="X13" s="63">
        <f t="shared" si="8"/>
        <v>-712.34818959593508</v>
      </c>
    </row>
    <row r="14" spans="1:25">
      <c r="A14" s="24"/>
      <c r="B14" s="23"/>
      <c r="C14" s="68"/>
      <c r="D14" s="68"/>
      <c r="E14" s="23"/>
      <c r="F14" s="23"/>
      <c r="G14" s="23"/>
      <c r="H14" s="23"/>
      <c r="I14" s="23"/>
      <c r="J14" s="23"/>
      <c r="K14" s="23"/>
      <c r="L14" s="23"/>
      <c r="M14" s="23"/>
      <c r="N14" s="23"/>
      <c r="O14" s="65">
        <f t="shared" si="0"/>
        <v>0</v>
      </c>
      <c r="P14" s="23">
        <f t="shared" si="1"/>
        <v>0</v>
      </c>
      <c r="R14" s="60"/>
      <c r="S14" s="62"/>
      <c r="T14" s="62"/>
      <c r="U14" s="62"/>
      <c r="V14" s="62"/>
      <c r="W14" s="62"/>
      <c r="X14" s="63"/>
    </row>
    <row r="15" spans="1:25">
      <c r="A15" s="24"/>
      <c r="B15" s="23"/>
      <c r="C15" s="68"/>
      <c r="D15" s="68"/>
      <c r="E15" s="23"/>
      <c r="F15" s="23"/>
      <c r="G15" s="23"/>
      <c r="H15" s="23"/>
      <c r="I15" s="23"/>
      <c r="J15" s="23"/>
      <c r="K15" s="23"/>
      <c r="L15" s="23"/>
      <c r="M15" s="23"/>
      <c r="N15" s="23"/>
      <c r="O15" s="65">
        <f t="shared" si="0"/>
        <v>0</v>
      </c>
      <c r="P15" s="23">
        <f t="shared" si="1"/>
        <v>0</v>
      </c>
      <c r="R15" s="60"/>
      <c r="S15" s="62"/>
      <c r="T15" s="62"/>
      <c r="U15" s="62"/>
      <c r="V15" s="62"/>
      <c r="W15" s="62"/>
      <c r="X15" s="63"/>
    </row>
    <row r="16" spans="1:25">
      <c r="A16" s="24"/>
      <c r="B16" s="23" t="str">
        <f>+Tabelle1_balances!G7</f>
        <v>savings</v>
      </c>
      <c r="C16" s="68">
        <f>households!F3+A16</f>
        <v>-235.66662214404801</v>
      </c>
      <c r="D16" s="68"/>
      <c r="E16" s="23">
        <f>-SUM(E6:E15)</f>
        <v>-14.678611956308433</v>
      </c>
      <c r="F16" s="23">
        <f t="shared" ref="F16:N16" si="9">-SUM(F6:F15)</f>
        <v>-0.50094400421649965</v>
      </c>
      <c r="G16" s="23">
        <f t="shared" si="9"/>
        <v>-14.507904692241681</v>
      </c>
      <c r="H16" s="23">
        <f t="shared" si="9"/>
        <v>-26.877869919004802</v>
      </c>
      <c r="I16" s="23">
        <f t="shared" si="9"/>
        <v>-13.971908465615897</v>
      </c>
      <c r="J16" s="23">
        <f t="shared" si="9"/>
        <v>-24.771469847253861</v>
      </c>
      <c r="K16" s="23">
        <f t="shared" si="9"/>
        <v>-55.647615914332221</v>
      </c>
      <c r="L16" s="23">
        <f t="shared" si="9"/>
        <v>-54.948754642174052</v>
      </c>
      <c r="M16" s="23">
        <f t="shared" si="9"/>
        <v>-44.844600305970587</v>
      </c>
      <c r="N16" s="23">
        <f t="shared" si="9"/>
        <v>15.083057603071126</v>
      </c>
      <c r="O16" s="65">
        <f t="shared" si="0"/>
        <v>-235.6666221440469</v>
      </c>
      <c r="P16" s="23">
        <f t="shared" si="1"/>
        <v>1.1084466677857563E-12</v>
      </c>
      <c r="R16" s="60" t="str">
        <f t="shared" si="2"/>
        <v>savings</v>
      </c>
      <c r="S16" s="62">
        <f t="shared" si="3"/>
        <v>-15.179555960524933</v>
      </c>
      <c r="T16" s="62">
        <f t="shared" si="4"/>
        <v>-41.385774611246482</v>
      </c>
      <c r="U16" s="62">
        <f t="shared" si="5"/>
        <v>-38.743378312869758</v>
      </c>
      <c r="V16" s="62">
        <f t="shared" si="6"/>
        <v>-110.59637055650627</v>
      </c>
      <c r="W16" s="62">
        <f t="shared" si="7"/>
        <v>-29.761542702899462</v>
      </c>
      <c r="X16" s="63">
        <f t="shared" si="8"/>
        <v>-235.6666221440469</v>
      </c>
    </row>
    <row r="17" spans="1:30">
      <c r="A17" s="24"/>
      <c r="B17" s="23"/>
      <c r="C17" s="68"/>
      <c r="D17" s="68"/>
      <c r="E17" s="23"/>
      <c r="F17" s="23"/>
      <c r="G17" s="23"/>
      <c r="H17" s="23"/>
      <c r="I17" s="23"/>
      <c r="J17" s="23"/>
      <c r="K17" s="23"/>
      <c r="L17" s="23"/>
      <c r="M17" s="23"/>
      <c r="N17" s="23"/>
      <c r="O17" s="65">
        <f t="shared" si="0"/>
        <v>0</v>
      </c>
      <c r="P17" s="23">
        <f t="shared" si="1"/>
        <v>0</v>
      </c>
      <c r="R17" s="60"/>
      <c r="S17" s="62"/>
      <c r="T17" s="62"/>
      <c r="U17" s="62"/>
      <c r="V17" s="62"/>
      <c r="W17" s="62"/>
      <c r="X17" s="63"/>
    </row>
    <row r="18" spans="1:30">
      <c r="A18" s="24"/>
      <c r="B18" s="23"/>
      <c r="C18" s="68"/>
      <c r="D18" s="68"/>
      <c r="E18" s="23"/>
      <c r="F18" s="23"/>
      <c r="G18" s="23"/>
      <c r="H18" s="23"/>
      <c r="I18" s="23"/>
      <c r="J18" s="23"/>
      <c r="K18" s="23"/>
      <c r="L18" s="23"/>
      <c r="M18" s="23"/>
      <c r="N18" s="23"/>
      <c r="O18" s="65">
        <f t="shared" si="0"/>
        <v>0</v>
      </c>
      <c r="P18" s="23">
        <f t="shared" si="1"/>
        <v>0</v>
      </c>
      <c r="R18" s="60"/>
      <c r="S18" s="62"/>
      <c r="T18" s="62"/>
      <c r="U18" s="62"/>
      <c r="V18" s="62"/>
      <c r="W18" s="62"/>
      <c r="X18" s="63"/>
    </row>
    <row r="19" spans="1:30">
      <c r="B19" s="23" t="s">
        <v>397</v>
      </c>
      <c r="C19" s="23"/>
      <c r="D19" s="23"/>
      <c r="E19" s="23">
        <f>+SUM(E6:E18)</f>
        <v>0</v>
      </c>
      <c r="F19" s="23">
        <f t="shared" ref="F19:N19" si="10">+SUM(F6:F18)</f>
        <v>0</v>
      </c>
      <c r="G19" s="23">
        <f t="shared" si="10"/>
        <v>0</v>
      </c>
      <c r="H19" s="23">
        <f t="shared" si="10"/>
        <v>0</v>
      </c>
      <c r="I19" s="23">
        <f t="shared" si="10"/>
        <v>0</v>
      </c>
      <c r="J19" s="23">
        <f t="shared" si="10"/>
        <v>0</v>
      </c>
      <c r="K19" s="23">
        <f t="shared" si="10"/>
        <v>0</v>
      </c>
      <c r="L19" s="23">
        <f t="shared" si="10"/>
        <v>0</v>
      </c>
      <c r="M19" s="23">
        <f t="shared" si="10"/>
        <v>0</v>
      </c>
      <c r="N19" s="23">
        <f t="shared" si="10"/>
        <v>0</v>
      </c>
      <c r="O19" s="23">
        <f t="shared" ref="O19" si="11">+SUM(O6:O18)</f>
        <v>-2.5579538487363607E-13</v>
      </c>
      <c r="P19" s="23">
        <f t="shared" ref="P19" si="12">+SUM(P6:P18)</f>
        <v>7.673861546209082E-13</v>
      </c>
      <c r="R19" s="61"/>
      <c r="S19" s="63">
        <f>+SUM(S6:S18)</f>
        <v>-1.7763568394002505E-14</v>
      </c>
      <c r="T19" s="63">
        <f t="shared" ref="T19:W19" si="13">+SUM(T6:T18)</f>
        <v>0</v>
      </c>
      <c r="U19" s="63">
        <f t="shared" si="13"/>
        <v>0</v>
      </c>
      <c r="V19" s="63">
        <f t="shared" si="13"/>
        <v>0</v>
      </c>
      <c r="W19" s="63">
        <f t="shared" si="13"/>
        <v>-4.2632564145606011E-14</v>
      </c>
      <c r="X19" s="63"/>
    </row>
    <row r="21" spans="1:30">
      <c r="B21">
        <f>-C13-D13</f>
        <v>0</v>
      </c>
    </row>
    <row r="22" spans="1:30">
      <c r="S22">
        <f>-S16/SUM(S6:S12)</f>
        <v>0.2644598667800539</v>
      </c>
      <c r="T22">
        <f t="shared" ref="T22:X22" si="14">-T16/SUM(T6:T12)</f>
        <v>0.38162796049333464</v>
      </c>
      <c r="U22">
        <f t="shared" si="14"/>
        <v>0.28042165381142353</v>
      </c>
      <c r="V22">
        <f t="shared" si="14"/>
        <v>0.41841576650531015</v>
      </c>
      <c r="W22">
        <f t="shared" si="14"/>
        <v>7.8384149897683275E-2</v>
      </c>
      <c r="X22">
        <f t="shared" si="14"/>
        <v>0.24858959926111865</v>
      </c>
    </row>
    <row r="24" spans="1:30">
      <c r="D24" s="22" t="s">
        <v>2376</v>
      </c>
      <c r="R24" t="s">
        <v>2375</v>
      </c>
      <c r="S24" s="55">
        <f>+SUM(S6:S12)</f>
        <v>57.39833474675941</v>
      </c>
      <c r="T24" s="55">
        <f t="shared" ref="T24:X24" si="15">+SUM(T6:T12)</f>
        <v>108.44534178718624</v>
      </c>
      <c r="U24" s="55">
        <f t="shared" si="15"/>
        <v>138.16115048991082</v>
      </c>
      <c r="V24" s="55">
        <f t="shared" si="15"/>
        <v>264.32170919425113</v>
      </c>
      <c r="W24" s="55">
        <f t="shared" si="15"/>
        <v>379.68827552187429</v>
      </c>
      <c r="X24" s="55">
        <f t="shared" si="15"/>
        <v>948.01481173998172</v>
      </c>
    </row>
    <row r="25" spans="1:30">
      <c r="R25" t="s">
        <v>2397</v>
      </c>
      <c r="S25" s="71">
        <f>+S24/$X$24</f>
        <v>6.0545820630598365E-2</v>
      </c>
      <c r="T25" s="71">
        <f t="shared" ref="T25:W25" si="16">+T24/$X$24</f>
        <v>0.11439203316680906</v>
      </c>
      <c r="U25" s="71">
        <f t="shared" si="16"/>
        <v>0.14573733319243243</v>
      </c>
      <c r="V25" s="71">
        <f t="shared" si="16"/>
        <v>0.27881601207170631</v>
      </c>
      <c r="W25" s="71">
        <f t="shared" si="16"/>
        <v>0.40050880093845398</v>
      </c>
      <c r="X25" s="71">
        <f>+X24/$X$24</f>
        <v>1</v>
      </c>
    </row>
    <row r="26" spans="1:30">
      <c r="D26" t="s">
        <v>2375</v>
      </c>
      <c r="E26">
        <f>+E6+E7+E8+E9+E10+E12</f>
        <v>32.350927241774052</v>
      </c>
      <c r="F26">
        <f t="shared" ref="F26:O26" si="17">+F6+F7+F8+F9+F10+F12</f>
        <v>25.047407504985372</v>
      </c>
      <c r="G26">
        <f t="shared" si="17"/>
        <v>44.638488653758323</v>
      </c>
      <c r="H26">
        <f t="shared" si="17"/>
        <v>63.806853133427914</v>
      </c>
      <c r="I26">
        <f t="shared" si="17"/>
        <v>58.672419813228991</v>
      </c>
      <c r="J26">
        <f t="shared" si="17"/>
        <v>79.488730676681826</v>
      </c>
      <c r="K26">
        <f t="shared" si="17"/>
        <v>122.99252726002065</v>
      </c>
      <c r="L26">
        <f t="shared" si="17"/>
        <v>141.32918193423046</v>
      </c>
      <c r="M26">
        <f t="shared" si="17"/>
        <v>171.15541153141402</v>
      </c>
      <c r="N26">
        <f t="shared" si="17"/>
        <v>208.5328639904603</v>
      </c>
      <c r="O26">
        <f t="shared" si="17"/>
        <v>948.01481173998172</v>
      </c>
    </row>
    <row r="27" spans="1:30">
      <c r="D27" t="s">
        <v>2381</v>
      </c>
      <c r="E27">
        <f>+E6+E7+E10+E12</f>
        <v>7.6487109174368078</v>
      </c>
      <c r="F27">
        <f t="shared" ref="F27:O27" si="18">+F6+F7+F10+F12</f>
        <v>16.080449872911547</v>
      </c>
      <c r="G27">
        <f t="shared" si="18"/>
        <v>23.302012838546734</v>
      </c>
      <c r="H27">
        <f t="shared" si="18"/>
        <v>29.128828758813334</v>
      </c>
      <c r="I27">
        <f t="shared" si="18"/>
        <v>39.887330269209592</v>
      </c>
      <c r="J27">
        <f t="shared" si="18"/>
        <v>52.699756623946563</v>
      </c>
      <c r="K27">
        <f t="shared" si="18"/>
        <v>64.231069175561871</v>
      </c>
      <c r="L27">
        <f t="shared" si="18"/>
        <v>75.599964066310079</v>
      </c>
      <c r="M27">
        <f t="shared" si="18"/>
        <v>91.383207798055565</v>
      </c>
      <c r="N27">
        <f t="shared" si="18"/>
        <v>102.72594756331435</v>
      </c>
      <c r="O27">
        <f t="shared" si="18"/>
        <v>502.68727788410638</v>
      </c>
      <c r="R27" t="s">
        <v>2598</v>
      </c>
      <c r="S27">
        <f>-S13/SUM(S6:S12)</f>
        <v>0.73554013321994638</v>
      </c>
      <c r="T27">
        <f t="shared" ref="T27:W27" si="19">-T13/SUM(T6:T12)</f>
        <v>0.61837203950666531</v>
      </c>
      <c r="U27">
        <f t="shared" si="19"/>
        <v>0.71957834618857641</v>
      </c>
      <c r="V27">
        <f t="shared" si="19"/>
        <v>0.5815842334946898</v>
      </c>
      <c r="W27">
        <f t="shared" si="19"/>
        <v>0.92161585010231684</v>
      </c>
      <c r="X27">
        <f>-X13/SUM(X6:X12)</f>
        <v>0.75141040073888166</v>
      </c>
    </row>
    <row r="28" spans="1:30">
      <c r="C28" t="s">
        <v>2373</v>
      </c>
      <c r="D28" t="str">
        <f>+disagregated_income!B4</f>
        <v>HY010: TOTAL HOUSEHOLD GROSS INCOME</v>
      </c>
      <c r="E28">
        <f>+disagregated_income!C4/1000</f>
        <v>2.1601851249700794</v>
      </c>
      <c r="F28">
        <f>+disagregated_income!D4/1000</f>
        <v>4.5748590197763832</v>
      </c>
      <c r="G28">
        <f>+disagregated_income!E4/1000</f>
        <v>6.2307675270468517</v>
      </c>
      <c r="H28">
        <f>+disagregated_income!F4/1000</f>
        <v>7.9521981951142058</v>
      </c>
      <c r="I28">
        <f>+disagregated_income!G4/1000</f>
        <v>9.6964058659086518</v>
      </c>
      <c r="J28">
        <f>+disagregated_income!H4/1000</f>
        <v>11.629503639202323</v>
      </c>
      <c r="K28">
        <f>+disagregated_income!I4/1000</f>
        <v>13.639838772056954</v>
      </c>
      <c r="L28">
        <f>+disagregated_income!J4/1000</f>
        <v>15.945339009409624</v>
      </c>
      <c r="M28">
        <f>+disagregated_income!K4/1000</f>
        <v>18.259793760102951</v>
      </c>
      <c r="N28">
        <f>+disagregated_income!L4/1000</f>
        <v>20.531309132562466</v>
      </c>
      <c r="O28">
        <f>+disagregated_income!M4/1000</f>
        <v>110.62020004614975</v>
      </c>
      <c r="R28" t="s">
        <v>2398</v>
      </c>
      <c r="S28">
        <f>+icw_sr_10!D57/100</f>
        <v>0.95571299594253811</v>
      </c>
      <c r="T28">
        <f>+icw_sr_10!E57/100</f>
        <v>0.89934004943526868</v>
      </c>
      <c r="U28">
        <f>+icw_sr_10!F57/100</f>
        <v>0.91110456556273012</v>
      </c>
      <c r="V28">
        <f>+icw_sr_10!G57/100</f>
        <v>0.93445336294494796</v>
      </c>
      <c r="W28">
        <f>+icw_sr_10!H57/100</f>
        <v>0.88589109322988657</v>
      </c>
      <c r="X28">
        <f>icw_sr_10!C57/100</f>
        <v>0.90472267809364126</v>
      </c>
      <c r="AC28" s="24">
        <v>0</v>
      </c>
      <c r="AD28" t="s">
        <v>2622</v>
      </c>
    </row>
    <row r="29" spans="1:30">
      <c r="C29" t="s">
        <v>2373</v>
      </c>
      <c r="D29" s="22" t="str">
        <f>+disagregated_income!B5</f>
        <v>HY020: TOTAL DISPOSABLE HOUSEHOLD INCOME</v>
      </c>
      <c r="E29" s="22">
        <f>+disagregated_income!C5/1000</f>
        <v>1.8308729701041027</v>
      </c>
      <c r="F29" s="22">
        <f>+disagregated_income!D5/1000</f>
        <v>4.02884433422199</v>
      </c>
      <c r="G29" s="22">
        <f>+disagregated_income!E5/1000</f>
        <v>5.3948339080907406</v>
      </c>
      <c r="H29" s="22">
        <f>+disagregated_income!F5/1000</f>
        <v>6.71873333056738</v>
      </c>
      <c r="I29" s="22">
        <f>+disagregated_income!G5/1000</f>
        <v>8.2011326499412824</v>
      </c>
      <c r="J29" s="22">
        <f>+disagregated_income!H5/1000</f>
        <v>9.7887371122023659</v>
      </c>
      <c r="K29" s="22">
        <f>+disagregated_income!I5/1000</f>
        <v>11.595683980514476</v>
      </c>
      <c r="L29" s="22">
        <f>+disagregated_income!J5/1000</f>
        <v>13.598420653166341</v>
      </c>
      <c r="M29" s="22">
        <f>+disagregated_income!K5/1000</f>
        <v>15.74092251124088</v>
      </c>
      <c r="N29" s="22">
        <f>+disagregated_income!L5/1000</f>
        <v>17.750001569812266</v>
      </c>
      <c r="O29" s="22">
        <f>+disagregated_income!M5/1000</f>
        <v>94.648183019860895</v>
      </c>
      <c r="R29" t="s">
        <v>2334</v>
      </c>
      <c r="S29">
        <f>+S28-S27</f>
        <v>0.22017286272259173</v>
      </c>
      <c r="T29">
        <f t="shared" ref="T29:X29" si="20">+T28-T27</f>
        <v>0.28096800992860338</v>
      </c>
      <c r="U29">
        <f t="shared" si="20"/>
        <v>0.19152621937415371</v>
      </c>
      <c r="V29">
        <f t="shared" si="20"/>
        <v>0.35286912945025817</v>
      </c>
      <c r="W29">
        <f t="shared" si="20"/>
        <v>-3.5724756872430263E-2</v>
      </c>
      <c r="X29">
        <f t="shared" si="20"/>
        <v>0.15331227735475961</v>
      </c>
      <c r="Y29" t="s">
        <v>2442</v>
      </c>
      <c r="Z29">
        <f>+MIN(S29:X29)</f>
        <v>-3.5724756872430263E-2</v>
      </c>
      <c r="AC29" s="43">
        <f>S29-X29*AC28</f>
        <v>0.22017286272259173</v>
      </c>
    </row>
    <row r="30" spans="1:30">
      <c r="C30" t="s">
        <v>2374</v>
      </c>
      <c r="D30" s="70" t="s">
        <v>2371</v>
      </c>
      <c r="E30" s="22">
        <f>+HBS!H9*HBS!H$15/1000000</f>
        <v>50.865647864699802</v>
      </c>
      <c r="F30" s="22">
        <f>+HBS!I9*HBS!I$15/1000000</f>
        <v>65.225125347999906</v>
      </c>
      <c r="G30" s="22">
        <f>+HBS!J9*HBS!J$15/1000000</f>
        <v>76.026007148999796</v>
      </c>
      <c r="H30" s="22">
        <f>+HBS!K9*HBS!K$15/1000000</f>
        <v>86.818806215299759</v>
      </c>
      <c r="I30" s="22">
        <f>+HBS!L9*HBS!L$15/1000000</f>
        <v>97.317797487899824</v>
      </c>
      <c r="J30" s="22">
        <f>+HBS!M9*HBS!M$15/1000000</f>
        <v>110.1886669732004</v>
      </c>
      <c r="K30" s="22">
        <f>+HBS!N9*HBS!N$15/1000000</f>
        <v>124.74681522129933</v>
      </c>
      <c r="L30" s="22">
        <f>+HBS!O9*HBS!O$15/1000000</f>
        <v>144.66140408079994</v>
      </c>
      <c r="M30" s="22">
        <f>+HBS!P9*HBS!P$15/1000000</f>
        <v>176.66490642999904</v>
      </c>
      <c r="N30" s="22">
        <f>+HBS!Q9*HBS!Q$15/1000000</f>
        <v>293.90509340520043</v>
      </c>
      <c r="O30" s="22">
        <f>+HBS!R9*HBS!R$15/1000000</f>
        <v>1226.4202701753914</v>
      </c>
      <c r="Y30" t="s">
        <v>2443</v>
      </c>
      <c r="Z30">
        <f>+MAX(S29:X29)</f>
        <v>0.35286912945025817</v>
      </c>
    </row>
    <row r="31" spans="1:30" ht="30">
      <c r="C31" t="s">
        <v>2374</v>
      </c>
      <c r="D31" s="48" t="s">
        <v>2378</v>
      </c>
      <c r="E31">
        <f>+HBS!H10*HBS!H$15/1000000</f>
        <v>59.024177449299792</v>
      </c>
      <c r="F31">
        <f>+HBS!I10*HBS!I$15/1000000</f>
        <v>73.357048634399959</v>
      </c>
      <c r="G31">
        <f>+HBS!J10*HBS!J$15/1000000</f>
        <v>86.168690766999802</v>
      </c>
      <c r="H31">
        <f>+HBS!K10*HBS!K$15/1000000</f>
        <v>97.627472012800041</v>
      </c>
      <c r="I31">
        <f>+HBS!L10*HBS!L$15/1000000</f>
        <v>109.75045107259979</v>
      </c>
      <c r="J31">
        <f>+HBS!M10*HBS!M$15/1000000</f>
        <v>123.65081305160021</v>
      </c>
      <c r="K31">
        <f>+HBS!N10*HBS!N$15/1000000</f>
        <v>139.15042935029999</v>
      </c>
      <c r="L31">
        <f>+HBS!O10*HBS!O$15/1000000</f>
        <v>161.08072653350021</v>
      </c>
      <c r="M31">
        <f>+HBS!P10*HBS!P$15/1000000</f>
        <v>195.49127141459971</v>
      </c>
      <c r="N31">
        <f>+HBS!Q10*HBS!Q$15/1000000</f>
        <v>316.14055984850091</v>
      </c>
      <c r="O31">
        <f>+HBS!R10*HBS!R$15/1000000</f>
        <v>1361.4416401346002</v>
      </c>
    </row>
    <row r="32" spans="1:30">
      <c r="R32" t="s">
        <v>2444</v>
      </c>
      <c r="S32">
        <f>-S12/SUM(S6:S10)</f>
        <v>0.11056645254975986</v>
      </c>
      <c r="T32">
        <f t="shared" ref="T32:X32" si="21">-T12/SUM(T6:T10)</f>
        <v>0.15161901106423445</v>
      </c>
      <c r="U32">
        <f t="shared" si="21"/>
        <v>0.18692658430318843</v>
      </c>
      <c r="V32">
        <f t="shared" si="21"/>
        <v>0.13829132780163367</v>
      </c>
      <c r="W32">
        <f t="shared" si="21"/>
        <v>0.11884991056668133</v>
      </c>
      <c r="X32">
        <f t="shared" si="21"/>
        <v>0.13811081100274772</v>
      </c>
    </row>
    <row r="35" spans="3:15">
      <c r="C35" t="s">
        <v>2374</v>
      </c>
      <c r="D35" t="s">
        <v>2377</v>
      </c>
      <c r="E35">
        <f t="array" ref="E35:O35">+TRANSPOSE(main!AC7:AC17)</f>
        <v>6.8320020024979744</v>
      </c>
      <c r="F35">
        <v>9.4895029362349828</v>
      </c>
      <c r="G35">
        <v>11.648287541068017</v>
      </c>
      <c r="H35">
        <v>14.276504419240014</v>
      </c>
      <c r="I35">
        <v>17.28092658525302</v>
      </c>
      <c r="J35">
        <v>21.153336703160029</v>
      </c>
      <c r="K35">
        <v>26.035104158095017</v>
      </c>
      <c r="L35">
        <v>33.394110658569041</v>
      </c>
      <c r="M35">
        <v>48.830937049832997</v>
      </c>
      <c r="N35">
        <v>86.448459041125815</v>
      </c>
      <c r="O35">
        <v>275.38917109507571</v>
      </c>
    </row>
    <row r="36" spans="3:15">
      <c r="C36" t="s">
        <v>2218</v>
      </c>
      <c r="D36" s="26"/>
      <c r="E36">
        <f>-E13</f>
        <v>17.672315285465618</v>
      </c>
      <c r="F36">
        <f t="shared" ref="F36:O36" si="22">-F13</f>
        <v>24.546463500768873</v>
      </c>
      <c r="G36">
        <f t="shared" si="22"/>
        <v>30.130583961516642</v>
      </c>
      <c r="H36">
        <f t="shared" si="22"/>
        <v>36.928983214423113</v>
      </c>
      <c r="I36">
        <f t="shared" si="22"/>
        <v>44.700511347613094</v>
      </c>
      <c r="J36">
        <f t="shared" si="22"/>
        <v>54.717260829427964</v>
      </c>
      <c r="K36">
        <f t="shared" si="22"/>
        <v>67.344911345688431</v>
      </c>
      <c r="L36">
        <f t="shared" si="22"/>
        <v>86.38042729205641</v>
      </c>
      <c r="M36">
        <f t="shared" si="22"/>
        <v>126.31081122544343</v>
      </c>
      <c r="N36">
        <f t="shared" si="22"/>
        <v>223.61592159353143</v>
      </c>
      <c r="O36">
        <f t="shared" si="22"/>
        <v>712.34818959593508</v>
      </c>
    </row>
    <row r="37" spans="3:15">
      <c r="E37">
        <f>+E36/E35-1</f>
        <v>1.5866964440297466</v>
      </c>
      <c r="F37">
        <f t="shared" ref="F37:O37" si="23">+F36/F35-1</f>
        <v>1.5866964440297471</v>
      </c>
      <c r="G37">
        <f t="shared" si="23"/>
        <v>1.5866964440297466</v>
      </c>
      <c r="H37">
        <f t="shared" si="23"/>
        <v>1.5866964440297471</v>
      </c>
      <c r="I37">
        <f t="shared" si="23"/>
        <v>1.5866964440297462</v>
      </c>
      <c r="J37">
        <f t="shared" si="23"/>
        <v>1.5866964440297462</v>
      </c>
      <c r="K37">
        <f t="shared" si="23"/>
        <v>1.5866964440297457</v>
      </c>
      <c r="L37">
        <f t="shared" si="23"/>
        <v>1.5866964440297471</v>
      </c>
      <c r="M37">
        <f t="shared" si="23"/>
        <v>1.5866964440297466</v>
      </c>
      <c r="N37">
        <f t="shared" si="23"/>
        <v>1.5866964440297475</v>
      </c>
      <c r="O37">
        <f t="shared" si="23"/>
        <v>1.5866964440297586</v>
      </c>
    </row>
    <row r="39" spans="3:15">
      <c r="C39" t="s">
        <v>2390</v>
      </c>
      <c r="D39" t="s">
        <v>2393</v>
      </c>
      <c r="E39">
        <f>+(E30-E35)/E30</f>
        <v>0.86568534385582241</v>
      </c>
      <c r="F39">
        <f t="shared" ref="F39:O39" si="24">+(F30-F35)/F30</f>
        <v>0.85451154159374909</v>
      </c>
      <c r="G39">
        <f t="shared" si="24"/>
        <v>0.8467854885731525</v>
      </c>
      <c r="H39">
        <f t="shared" si="24"/>
        <v>0.83555977049677377</v>
      </c>
      <c r="I39">
        <f t="shared" si="24"/>
        <v>0.82242789056748145</v>
      </c>
      <c r="J39">
        <f t="shared" si="24"/>
        <v>0.80802620374466594</v>
      </c>
      <c r="K39">
        <f t="shared" si="24"/>
        <v>0.79129644222252049</v>
      </c>
      <c r="L39">
        <f t="shared" si="24"/>
        <v>0.76915673623686853</v>
      </c>
      <c r="M39">
        <f t="shared" si="24"/>
        <v>0.72359571554647406</v>
      </c>
      <c r="N39">
        <f t="shared" si="24"/>
        <v>0.70586267138303294</v>
      </c>
      <c r="O39">
        <f t="shared" si="24"/>
        <v>0.77545285430116706</v>
      </c>
    </row>
    <row r="40" spans="3:15">
      <c r="D40" t="s">
        <v>2394</v>
      </c>
      <c r="E40">
        <f>+(E31-E35)/E31</f>
        <v>0.88425078844399851</v>
      </c>
      <c r="F40">
        <f t="shared" ref="F40:O40" si="25">+(F31-F35)/F31</f>
        <v>0.87063952117908694</v>
      </c>
      <c r="G40">
        <f t="shared" si="25"/>
        <v>0.86481995447087634</v>
      </c>
      <c r="H40">
        <f t="shared" si="25"/>
        <v>0.85376550140140672</v>
      </c>
      <c r="I40">
        <f t="shared" si="25"/>
        <v>0.84254345730368163</v>
      </c>
      <c r="J40">
        <f t="shared" si="25"/>
        <v>0.82892682885689872</v>
      </c>
      <c r="K40">
        <f t="shared" si="25"/>
        <v>0.81289957724417983</v>
      </c>
      <c r="L40">
        <f t="shared" si="25"/>
        <v>0.79268711175309958</v>
      </c>
      <c r="M40">
        <f t="shared" si="25"/>
        <v>0.75021423362543949</v>
      </c>
      <c r="N40">
        <f t="shared" si="25"/>
        <v>0.7265505600339508</v>
      </c>
      <c r="O40">
        <f t="shared" si="25"/>
        <v>0.79772238267381845</v>
      </c>
    </row>
    <row r="42" spans="3:15">
      <c r="C42" t="s">
        <v>2391</v>
      </c>
      <c r="D42" t="s">
        <v>2392</v>
      </c>
      <c r="E42">
        <f t="shared" ref="E42:O42" si="26">-E16/E26</f>
        <v>0.45373079561547341</v>
      </c>
      <c r="F42">
        <f t="shared" si="26"/>
        <v>1.9999834478550048E-2</v>
      </c>
      <c r="G42">
        <f t="shared" si="26"/>
        <v>0.32500886857467992</v>
      </c>
      <c r="H42">
        <f t="shared" si="26"/>
        <v>0.42123797992043105</v>
      </c>
      <c r="I42">
        <f t="shared" si="26"/>
        <v>0.23813417803616174</v>
      </c>
      <c r="J42">
        <f t="shared" si="26"/>
        <v>0.31163499072605799</v>
      </c>
      <c r="K42">
        <f t="shared" si="26"/>
        <v>0.45244712954541233</v>
      </c>
      <c r="L42">
        <f t="shared" si="26"/>
        <v>0.38879977857471243</v>
      </c>
      <c r="M42">
        <f t="shared" si="26"/>
        <v>0.26201099868665134</v>
      </c>
      <c r="N42">
        <f t="shared" si="26"/>
        <v>-7.2329403214646912E-2</v>
      </c>
      <c r="O42">
        <f t="shared" si="26"/>
        <v>0.24858959926111865</v>
      </c>
    </row>
    <row r="44" spans="3:15">
      <c r="C44" s="26"/>
      <c r="D44" s="26"/>
      <c r="E44" s="26"/>
      <c r="F44" s="26"/>
      <c r="G44" s="26"/>
      <c r="H44" s="26"/>
      <c r="I44" s="26"/>
      <c r="J44" s="26"/>
      <c r="K44" s="26"/>
    </row>
  </sheetData>
  <conditionalFormatting sqref="E42">
    <cfRule type="colorScale" priority="6">
      <colorScale>
        <cfvo type="min"/>
        <cfvo type="percentile" val="50"/>
        <cfvo type="max"/>
        <color rgb="FFF8696B"/>
        <color rgb="FFFFEB84"/>
        <color rgb="FF63BE7B"/>
      </colorScale>
    </cfRule>
  </conditionalFormatting>
  <conditionalFormatting sqref="E42:O42">
    <cfRule type="colorScale" priority="5">
      <colorScale>
        <cfvo type="min"/>
        <cfvo type="percentile" val="50"/>
        <cfvo type="max"/>
        <color rgb="FFF8696B"/>
        <color rgb="FFFFEB84"/>
        <color rgb="FF63BE7B"/>
      </colorScale>
    </cfRule>
  </conditionalFormatting>
  <conditionalFormatting sqref="S22:X22">
    <cfRule type="colorScale" priority="4">
      <colorScale>
        <cfvo type="min"/>
        <cfvo type="percentile" val="50"/>
        <cfvo type="max"/>
        <color rgb="FFF8696B"/>
        <color rgb="FFFFEB84"/>
        <color rgb="FF63BE7B"/>
      </colorScale>
    </cfRule>
  </conditionalFormatting>
  <conditionalFormatting sqref="S24:W24">
    <cfRule type="colorScale" priority="3">
      <colorScale>
        <cfvo type="min"/>
        <cfvo type="percentile" val="50"/>
        <cfvo type="max"/>
        <color rgb="FFF8696B"/>
        <color rgb="FFFFEB84"/>
        <color rgb="FF63BE7B"/>
      </colorScale>
    </cfRule>
  </conditionalFormatting>
  <conditionalFormatting sqref="S29:X29">
    <cfRule type="colorScale" priority="2">
      <colorScale>
        <cfvo type="min"/>
        <cfvo type="percentile" val="50"/>
        <cfvo type="max"/>
        <color rgb="FFF8696B"/>
        <color rgb="FFFFEB84"/>
        <color rgb="FF63BE7B"/>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6" r:id="rId3" name="Button 8">
              <controlPr defaultSize="0" print="0" autoFill="0" autoPict="0" macro="[0]!run_RAS">
                <anchor moveWithCells="1" sizeWithCells="1">
                  <from>
                    <xdr:col>3</xdr:col>
                    <xdr:colOff>219075</xdr:colOff>
                    <xdr:row>0</xdr:row>
                    <xdr:rowOff>57150</xdr:rowOff>
                  </from>
                  <to>
                    <xdr:col>5</xdr:col>
                    <xdr:colOff>19050</xdr:colOff>
                    <xdr:row>0</xdr:row>
                    <xdr:rowOff>628650</xdr:rowOff>
                  </to>
                </anchor>
              </controlPr>
            </control>
          </mc:Choice>
        </mc:AlternateContent>
        <mc:AlternateContent xmlns:mc="http://schemas.openxmlformats.org/markup-compatibility/2006">
          <mc:Choice Requires="x14">
            <control shapeId="12297" r:id="rId4" name="Button 9">
              <controlPr defaultSize="0" print="0" autoFill="0" autoPict="0" macro="[0]!taxinccorr">
                <anchor moveWithCells="1" sizeWithCells="1">
                  <from>
                    <xdr:col>5</xdr:col>
                    <xdr:colOff>495300</xdr:colOff>
                    <xdr:row>0</xdr:row>
                    <xdr:rowOff>85725</xdr:rowOff>
                  </from>
                  <to>
                    <xdr:col>12</xdr:col>
                    <xdr:colOff>485775</xdr:colOff>
                    <xdr:row>0</xdr:row>
                    <xdr:rowOff>581025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X61"/>
  <sheetViews>
    <sheetView topLeftCell="A40" zoomScaleNormal="100" workbookViewId="0">
      <selection activeCell="D50" sqref="A50:D50"/>
    </sheetView>
  </sheetViews>
  <sheetFormatPr baseColWidth="10" defaultColWidth="8.85546875" defaultRowHeight="14.25"/>
  <cols>
    <col min="1" max="9" width="8.85546875" style="72"/>
    <col min="10" max="10" width="18.42578125" style="72" bestFit="1" customWidth="1"/>
    <col min="11" max="16384" width="8.85546875" style="72"/>
  </cols>
  <sheetData>
    <row r="1" spans="1:8">
      <c r="B1" s="73" t="s">
        <v>2441</v>
      </c>
    </row>
    <row r="3" spans="1:8">
      <c r="B3" s="73" t="s">
        <v>2440</v>
      </c>
      <c r="C3" s="78">
        <v>42886.433483796296</v>
      </c>
    </row>
    <row r="4" spans="1:8">
      <c r="B4" s="73" t="s">
        <v>2439</v>
      </c>
      <c r="C4" s="78">
        <v>43544.502533287035</v>
      </c>
    </row>
    <row r="5" spans="1:8">
      <c r="B5" s="73" t="s">
        <v>2438</v>
      </c>
      <c r="C5" s="73" t="s">
        <v>2437</v>
      </c>
    </row>
    <row r="7" spans="1:8">
      <c r="B7" s="73" t="s">
        <v>2436</v>
      </c>
      <c r="C7" s="73" t="s">
        <v>2435</v>
      </c>
    </row>
    <row r="8" spans="1:8">
      <c r="B8" s="73" t="s">
        <v>2434</v>
      </c>
      <c r="C8" s="73" t="s">
        <v>2433</v>
      </c>
    </row>
    <row r="10" spans="1:8">
      <c r="B10" s="75" t="s">
        <v>2432</v>
      </c>
      <c r="C10" s="75" t="s">
        <v>397</v>
      </c>
      <c r="D10" s="75" t="s">
        <v>2431</v>
      </c>
      <c r="E10" s="75" t="s">
        <v>2430</v>
      </c>
      <c r="F10" s="75" t="s">
        <v>2429</v>
      </c>
      <c r="G10" s="75" t="s">
        <v>2428</v>
      </c>
      <c r="H10" s="75" t="s">
        <v>2427</v>
      </c>
    </row>
    <row r="11" spans="1:8">
      <c r="B11" s="75" t="s">
        <v>2426</v>
      </c>
      <c r="C11" s="74">
        <v>88.3</v>
      </c>
      <c r="D11" s="76">
        <v>139</v>
      </c>
      <c r="E11" s="74">
        <v>111.6</v>
      </c>
      <c r="F11" s="74">
        <v>99.3</v>
      </c>
      <c r="G11" s="74">
        <v>87.2</v>
      </c>
      <c r="H11" s="74">
        <v>69.8</v>
      </c>
    </row>
    <row r="12" spans="1:8">
      <c r="B12" s="75" t="s">
        <v>2425</v>
      </c>
      <c r="C12" s="74">
        <v>54.9</v>
      </c>
      <c r="D12" s="74">
        <v>102.9</v>
      </c>
      <c r="E12" s="74">
        <v>77.5</v>
      </c>
      <c r="F12" s="74">
        <v>62.9</v>
      </c>
      <c r="G12" s="74">
        <v>54.5</v>
      </c>
      <c r="H12" s="74">
        <v>42.7</v>
      </c>
    </row>
    <row r="13" spans="1:8">
      <c r="B13" s="75" t="s">
        <v>2424</v>
      </c>
      <c r="C13" s="74">
        <v>69.5</v>
      </c>
      <c r="D13" s="74">
        <v>92.6</v>
      </c>
      <c r="E13" s="74">
        <v>84.8</v>
      </c>
      <c r="F13" s="74">
        <v>75.3</v>
      </c>
      <c r="G13" s="74">
        <v>70.7</v>
      </c>
      <c r="H13" s="74">
        <v>57.2</v>
      </c>
    </row>
    <row r="14" spans="1:8">
      <c r="B14" s="75" t="s">
        <v>2423</v>
      </c>
      <c r="C14" s="74">
        <v>95.1</v>
      </c>
      <c r="D14" s="74">
        <v>207.7</v>
      </c>
      <c r="E14" s="74">
        <v>118.8</v>
      </c>
      <c r="F14" s="74">
        <v>101.5</v>
      </c>
      <c r="G14" s="74">
        <v>92.8</v>
      </c>
      <c r="H14" s="74">
        <v>73.5</v>
      </c>
    </row>
    <row r="15" spans="1:8">
      <c r="A15" s="72" t="s">
        <v>2597</v>
      </c>
      <c r="B15" s="75" t="s">
        <v>2422</v>
      </c>
      <c r="C15" s="76">
        <v>83</v>
      </c>
      <c r="D15" s="74">
        <v>127.6</v>
      </c>
      <c r="E15" s="74">
        <v>97.4</v>
      </c>
      <c r="F15" s="74">
        <v>89.5</v>
      </c>
      <c r="G15" s="74">
        <v>82.3</v>
      </c>
      <c r="H15" s="74">
        <v>70.8</v>
      </c>
    </row>
    <row r="16" spans="1:8">
      <c r="B16" s="75" t="s">
        <v>2421</v>
      </c>
      <c r="C16" s="74">
        <v>67.2</v>
      </c>
      <c r="D16" s="76">
        <v>107</v>
      </c>
      <c r="E16" s="74">
        <v>86.1</v>
      </c>
      <c r="F16" s="74">
        <v>72.3</v>
      </c>
      <c r="G16" s="74">
        <v>66.7</v>
      </c>
      <c r="H16" s="74">
        <v>56.6</v>
      </c>
    </row>
    <row r="17" spans="1:8">
      <c r="B17" s="75" t="s">
        <v>2420</v>
      </c>
      <c r="C17" s="74">
        <v>82.5</v>
      </c>
      <c r="D17" s="74">
        <v>144.1</v>
      </c>
      <c r="E17" s="74">
        <v>101.1</v>
      </c>
      <c r="F17" s="74">
        <v>88.4</v>
      </c>
      <c r="G17" s="74">
        <v>80.2</v>
      </c>
      <c r="H17" s="74">
        <v>67.2</v>
      </c>
    </row>
    <row r="18" spans="1:8">
      <c r="B18" s="75" t="s">
        <v>2419</v>
      </c>
      <c r="C18" s="74">
        <v>112.3</v>
      </c>
      <c r="D18" s="74">
        <v>187.6</v>
      </c>
      <c r="E18" s="74">
        <v>129.80000000000001</v>
      </c>
      <c r="F18" s="76">
        <v>120</v>
      </c>
      <c r="G18" s="76">
        <v>107</v>
      </c>
      <c r="H18" s="74">
        <v>98.3</v>
      </c>
    </row>
    <row r="19" spans="1:8">
      <c r="B19" s="75" t="s">
        <v>2418</v>
      </c>
      <c r="C19" s="74">
        <v>84.4</v>
      </c>
      <c r="D19" s="74">
        <v>160.1</v>
      </c>
      <c r="E19" s="74">
        <v>111.5</v>
      </c>
      <c r="F19" s="74">
        <v>95.2</v>
      </c>
      <c r="G19" s="74">
        <v>83.8</v>
      </c>
      <c r="H19" s="74">
        <v>64.8</v>
      </c>
    </row>
    <row r="20" spans="1:8">
      <c r="A20" s="72" t="s">
        <v>2616</v>
      </c>
      <c r="B20" s="75" t="s">
        <v>2417</v>
      </c>
      <c r="C20" s="74">
        <v>71.099999999999994</v>
      </c>
      <c r="D20" s="74">
        <v>107.7</v>
      </c>
      <c r="E20" s="74">
        <v>89.8</v>
      </c>
      <c r="F20" s="74">
        <v>80.8</v>
      </c>
      <c r="G20" s="74">
        <v>73.900000000000006</v>
      </c>
      <c r="H20" s="74">
        <v>55.1</v>
      </c>
    </row>
    <row r="21" spans="1:8">
      <c r="B21" s="75" t="s">
        <v>2416</v>
      </c>
      <c r="C21" s="74">
        <v>91.9</v>
      </c>
      <c r="D21" s="74">
        <v>174.9</v>
      </c>
      <c r="E21" s="76">
        <v>120</v>
      </c>
      <c r="F21" s="74">
        <v>108.2</v>
      </c>
      <c r="G21" s="74">
        <v>92.4</v>
      </c>
      <c r="H21" s="76">
        <v>70</v>
      </c>
    </row>
    <row r="22" spans="1:8">
      <c r="A22" s="72" t="s">
        <v>2617</v>
      </c>
      <c r="B22" s="75" t="s">
        <v>2415</v>
      </c>
      <c r="C22" s="74">
        <v>77.400000000000006</v>
      </c>
      <c r="D22" s="77" t="s">
        <v>2399</v>
      </c>
      <c r="E22" s="77" t="s">
        <v>2399</v>
      </c>
      <c r="F22" s="77" t="s">
        <v>2399</v>
      </c>
      <c r="G22" s="77" t="s">
        <v>2399</v>
      </c>
      <c r="H22" s="77" t="s">
        <v>2399</v>
      </c>
    </row>
    <row r="23" spans="1:8">
      <c r="B23" s="75" t="s">
        <v>2414</v>
      </c>
      <c r="C23" s="74">
        <v>93.5</v>
      </c>
      <c r="D23" s="74">
        <v>115.6</v>
      </c>
      <c r="E23" s="74">
        <v>117.4</v>
      </c>
      <c r="F23" s="76">
        <v>105</v>
      </c>
      <c r="G23" s="74">
        <v>100.5</v>
      </c>
      <c r="H23" s="74">
        <v>76.099999999999994</v>
      </c>
    </row>
    <row r="24" spans="1:8">
      <c r="B24" s="75" t="s">
        <v>2413</v>
      </c>
      <c r="C24" s="74">
        <v>87.8</v>
      </c>
      <c r="D24" s="74">
        <v>168.1</v>
      </c>
      <c r="E24" s="74">
        <v>131.30000000000001</v>
      </c>
      <c r="F24" s="74">
        <v>99.3</v>
      </c>
      <c r="G24" s="74">
        <v>85.4</v>
      </c>
      <c r="H24" s="74">
        <v>68.2</v>
      </c>
    </row>
    <row r="25" spans="1:8">
      <c r="B25" s="75" t="s">
        <v>2412</v>
      </c>
      <c r="C25" s="74">
        <v>76.2</v>
      </c>
      <c r="D25" s="74">
        <v>164.2</v>
      </c>
      <c r="E25" s="76">
        <v>120</v>
      </c>
      <c r="F25" s="74">
        <v>94.9</v>
      </c>
      <c r="G25" s="74">
        <v>77.900000000000006</v>
      </c>
      <c r="H25" s="74">
        <v>53.1</v>
      </c>
    </row>
    <row r="26" spans="1:8">
      <c r="B26" s="75" t="s">
        <v>2411</v>
      </c>
      <c r="C26" s="74">
        <v>70.3</v>
      </c>
      <c r="D26" s="76">
        <v>110</v>
      </c>
      <c r="E26" s="76">
        <v>85</v>
      </c>
      <c r="F26" s="74">
        <v>78.2</v>
      </c>
      <c r="G26" s="76">
        <v>69</v>
      </c>
      <c r="H26" s="74">
        <v>55.4</v>
      </c>
    </row>
    <row r="27" spans="1:8">
      <c r="B27" s="75" t="s">
        <v>2410</v>
      </c>
      <c r="C27" s="76">
        <v>82</v>
      </c>
      <c r="D27" s="74">
        <v>121.8</v>
      </c>
      <c r="E27" s="74">
        <v>98.5</v>
      </c>
      <c r="F27" s="76">
        <v>90</v>
      </c>
      <c r="G27" s="74">
        <v>80.599999999999994</v>
      </c>
      <c r="H27" s="74">
        <v>67.5</v>
      </c>
    </row>
    <row r="28" spans="1:8">
      <c r="B28" s="75" t="s">
        <v>2409</v>
      </c>
      <c r="C28" s="74">
        <v>92.9</v>
      </c>
      <c r="D28" s="76">
        <v>148</v>
      </c>
      <c r="E28" s="74">
        <v>121.1</v>
      </c>
      <c r="F28" s="74">
        <v>106.8</v>
      </c>
      <c r="G28" s="74">
        <v>92.3</v>
      </c>
      <c r="H28" s="74">
        <v>70.900000000000006</v>
      </c>
    </row>
    <row r="29" spans="1:8">
      <c r="B29" s="75" t="s">
        <v>2408</v>
      </c>
      <c r="C29" s="74">
        <v>83.1</v>
      </c>
      <c r="D29" s="74">
        <v>145.5</v>
      </c>
      <c r="E29" s="74">
        <v>112.1</v>
      </c>
      <c r="F29" s="74">
        <v>92.1</v>
      </c>
      <c r="G29" s="74">
        <v>81.599999999999994</v>
      </c>
      <c r="H29" s="74">
        <v>62.9</v>
      </c>
    </row>
    <row r="30" spans="1:8">
      <c r="A30" s="72" t="s">
        <v>2618</v>
      </c>
      <c r="B30" s="75" t="s">
        <v>2407</v>
      </c>
      <c r="C30" s="74">
        <v>73.5</v>
      </c>
      <c r="D30" s="74">
        <v>122.3</v>
      </c>
      <c r="E30" s="74">
        <v>91.4</v>
      </c>
      <c r="F30" s="74">
        <v>79.8</v>
      </c>
      <c r="G30" s="76">
        <v>71</v>
      </c>
      <c r="H30" s="74">
        <v>61.3</v>
      </c>
    </row>
    <row r="31" spans="1:8">
      <c r="B31" s="75" t="s">
        <v>2406</v>
      </c>
      <c r="C31" s="74">
        <v>91.8</v>
      </c>
      <c r="D31" s="74">
        <v>142.69999999999999</v>
      </c>
      <c r="E31" s="76">
        <v>115</v>
      </c>
      <c r="F31" s="74">
        <v>99.4</v>
      </c>
      <c r="G31" s="74">
        <v>91.6</v>
      </c>
      <c r="H31" s="74">
        <v>76.8</v>
      </c>
    </row>
    <row r="32" spans="1:8">
      <c r="B32" s="75" t="s">
        <v>2405</v>
      </c>
      <c r="C32" s="74">
        <v>98.5</v>
      </c>
      <c r="D32" s="74">
        <v>167.7</v>
      </c>
      <c r="E32" s="76">
        <v>127</v>
      </c>
      <c r="F32" s="74">
        <v>109.3</v>
      </c>
      <c r="G32" s="76">
        <v>97</v>
      </c>
      <c r="H32" s="74">
        <v>79.400000000000006</v>
      </c>
    </row>
    <row r="33" spans="1:24">
      <c r="B33" s="75" t="s">
        <v>2404</v>
      </c>
      <c r="C33" s="74">
        <v>82.7</v>
      </c>
      <c r="D33" s="74">
        <v>129.4</v>
      </c>
      <c r="E33" s="74">
        <v>101.4</v>
      </c>
      <c r="F33" s="74">
        <v>89.2</v>
      </c>
      <c r="G33" s="74">
        <v>79.8</v>
      </c>
      <c r="H33" s="76">
        <v>69</v>
      </c>
    </row>
    <row r="34" spans="1:24">
      <c r="B34" s="75" t="s">
        <v>2403</v>
      </c>
      <c r="C34" s="74">
        <v>70.8</v>
      </c>
      <c r="D34" s="76">
        <v>99</v>
      </c>
      <c r="E34" s="74">
        <v>90.1</v>
      </c>
      <c r="F34" s="74">
        <v>78.599999999999994</v>
      </c>
      <c r="G34" s="76">
        <v>70</v>
      </c>
      <c r="H34" s="76">
        <v>58</v>
      </c>
    </row>
    <row r="35" spans="1:24">
      <c r="B35" s="75" t="s">
        <v>2402</v>
      </c>
      <c r="C35" s="74">
        <v>78.3</v>
      </c>
      <c r="D35" s="74">
        <v>108.8</v>
      </c>
      <c r="E35" s="74">
        <v>85.9</v>
      </c>
      <c r="F35" s="74">
        <v>82.4</v>
      </c>
      <c r="G35" s="74">
        <v>79.5</v>
      </c>
      <c r="H35" s="74">
        <v>68.900000000000006</v>
      </c>
    </row>
    <row r="36" spans="1:24">
      <c r="B36" s="75" t="s">
        <v>2401</v>
      </c>
      <c r="C36" s="74">
        <v>78.8</v>
      </c>
      <c r="D36" s="74">
        <v>137.6</v>
      </c>
      <c r="E36" s="74">
        <v>93.8</v>
      </c>
      <c r="F36" s="74">
        <v>84.4</v>
      </c>
      <c r="G36" s="74">
        <v>76.400000000000006</v>
      </c>
      <c r="H36" s="74">
        <v>63.7</v>
      </c>
    </row>
    <row r="37" spans="1:24">
      <c r="A37" s="72" t="s">
        <v>2619</v>
      </c>
      <c r="B37" s="75" t="s">
        <v>2400</v>
      </c>
      <c r="C37" s="74">
        <v>77.099999999999994</v>
      </c>
      <c r="D37" s="74">
        <v>148.80000000000001</v>
      </c>
      <c r="E37" s="74">
        <v>98.3</v>
      </c>
      <c r="F37" s="74">
        <v>88.7</v>
      </c>
      <c r="G37" s="74">
        <v>75.7</v>
      </c>
      <c r="H37" s="74">
        <v>59.7</v>
      </c>
    </row>
    <row r="38" spans="1:24">
      <c r="B38" s="102" t="s">
        <v>2615</v>
      </c>
    </row>
    <row r="39" spans="1:24" ht="15">
      <c r="B39" s="108" t="s">
        <v>2600</v>
      </c>
      <c r="C39" s="118">
        <v>92.000443054667087</v>
      </c>
      <c r="D39" s="97">
        <v>123.25227973968526</v>
      </c>
      <c r="E39" s="97">
        <v>106.4190995396</v>
      </c>
      <c r="F39" s="97">
        <v>98.289825015275397</v>
      </c>
      <c r="G39" s="97">
        <v>91.47421269839117</v>
      </c>
      <c r="H39" s="97">
        <v>76.828694020731064</v>
      </c>
      <c r="J39" s="72">
        <f>K39/6</f>
        <v>7.7266657648299075</v>
      </c>
      <c r="K39" s="98">
        <f t="shared" ref="K39:K48" si="0">+SUM(S39:X39)</f>
        <v>46.359994588979447</v>
      </c>
      <c r="L39" s="104">
        <f t="shared" ref="L39:Q40" si="1">+C39-C$15</f>
        <v>9.0004430546670875</v>
      </c>
      <c r="M39" s="104">
        <f t="shared" si="1"/>
        <v>-4.3477202603147305</v>
      </c>
      <c r="N39" s="104">
        <f t="shared" si="1"/>
        <v>9.019099539599992</v>
      </c>
      <c r="O39" s="104">
        <f t="shared" si="1"/>
        <v>8.7898250152753974</v>
      </c>
      <c r="P39" s="104">
        <f t="shared" si="1"/>
        <v>9.1742126983911731</v>
      </c>
      <c r="Q39" s="104">
        <f t="shared" si="1"/>
        <v>6.0286940207310664</v>
      </c>
      <c r="S39" s="72">
        <f>+ABS(L39)</f>
        <v>9.0004430546670875</v>
      </c>
      <c r="T39" s="72">
        <f t="shared" ref="T39:X39" si="2">+ABS(M39)</f>
        <v>4.3477202603147305</v>
      </c>
      <c r="U39" s="72">
        <f t="shared" si="2"/>
        <v>9.019099539599992</v>
      </c>
      <c r="V39" s="72">
        <f t="shared" si="2"/>
        <v>8.7898250152753974</v>
      </c>
      <c r="W39" s="72">
        <f t="shared" si="2"/>
        <v>9.1742126983911731</v>
      </c>
      <c r="X39" s="72">
        <f t="shared" si="2"/>
        <v>6.0286940207310664</v>
      </c>
    </row>
    <row r="40" spans="1:24" ht="15">
      <c r="A40" s="72" t="s">
        <v>2621</v>
      </c>
      <c r="B40" s="108" t="s">
        <v>2599</v>
      </c>
      <c r="C40" s="117">
        <v>82.876272402102657</v>
      </c>
      <c r="D40" s="100">
        <v>108.08520874524399</v>
      </c>
      <c r="E40" s="100">
        <v>94.28814040957559</v>
      </c>
      <c r="F40" s="100">
        <v>87.385019776785725</v>
      </c>
      <c r="G40" s="100">
        <v>82.083102543405218</v>
      </c>
      <c r="H40" s="100">
        <v>70.662684226311583</v>
      </c>
      <c r="J40" s="72">
        <f t="shared" ref="J40:J48" si="3">K40/6</f>
        <v>4.2032619827625384</v>
      </c>
      <c r="K40" s="98">
        <f t="shared" si="0"/>
        <v>25.219571896575232</v>
      </c>
      <c r="L40" s="104">
        <f t="shared" si="1"/>
        <v>-0.12372759789734289</v>
      </c>
      <c r="M40" s="104">
        <f t="shared" si="1"/>
        <v>-19.514791254756005</v>
      </c>
      <c r="N40" s="104">
        <f t="shared" si="1"/>
        <v>-3.111859590424416</v>
      </c>
      <c r="O40" s="104">
        <f t="shared" si="1"/>
        <v>-2.1149802232142747</v>
      </c>
      <c r="P40" s="104">
        <f t="shared" si="1"/>
        <v>-0.21689745659477921</v>
      </c>
      <c r="Q40" s="104">
        <f t="shared" si="1"/>
        <v>-0.13731577368841386</v>
      </c>
      <c r="S40" s="72">
        <f t="shared" ref="S40:S48" si="4">+ABS(L40)</f>
        <v>0.12372759789734289</v>
      </c>
      <c r="T40" s="72">
        <f t="shared" ref="T40:T48" si="5">+ABS(M40)</f>
        <v>19.514791254756005</v>
      </c>
      <c r="U40" s="72">
        <f t="shared" ref="U40:U48" si="6">+ABS(N40)</f>
        <v>3.111859590424416</v>
      </c>
      <c r="V40" s="72">
        <f t="shared" ref="V40:V48" si="7">+ABS(O40)</f>
        <v>2.1149802232142747</v>
      </c>
      <c r="W40" s="72">
        <f t="shared" ref="W40:W48" si="8">+ABS(P40)</f>
        <v>0.21689745659477921</v>
      </c>
      <c r="X40" s="72">
        <f t="shared" ref="X40:X48" si="9">+ABS(Q40)</f>
        <v>0.13731577368841386</v>
      </c>
    </row>
    <row r="41" spans="1:24" ht="15">
      <c r="B41" s="108" t="s">
        <v>2601</v>
      </c>
      <c r="C41" s="109">
        <v>97.884787361388064</v>
      </c>
      <c r="D41" s="109">
        <v>174.90675828471797</v>
      </c>
      <c r="E41" s="109">
        <v>115.84307800047293</v>
      </c>
      <c r="F41" s="109">
        <v>104.09632928446584</v>
      </c>
      <c r="G41" s="109">
        <v>94.345562778108217</v>
      </c>
      <c r="H41" s="109">
        <v>78.854875549241115</v>
      </c>
      <c r="J41" s="72">
        <f t="shared" si="3"/>
        <v>27.771898543065685</v>
      </c>
      <c r="K41" s="98">
        <f t="shared" si="0"/>
        <v>166.6313912583941</v>
      </c>
      <c r="L41" s="105">
        <f t="shared" ref="L41:Q42" si="10">+C41-C$30</f>
        <v>24.384787361388064</v>
      </c>
      <c r="M41" s="105">
        <f t="shared" si="10"/>
        <v>52.606758284717969</v>
      </c>
      <c r="N41" s="105">
        <f t="shared" si="10"/>
        <v>24.443078000472923</v>
      </c>
      <c r="O41" s="105">
        <f t="shared" si="10"/>
        <v>24.296329284465841</v>
      </c>
      <c r="P41" s="103">
        <f t="shared" si="10"/>
        <v>23.345562778108217</v>
      </c>
      <c r="Q41" s="105">
        <f t="shared" si="10"/>
        <v>17.554875549241117</v>
      </c>
      <c r="S41" s="72">
        <f t="shared" si="4"/>
        <v>24.384787361388064</v>
      </c>
      <c r="T41" s="72">
        <f t="shared" si="5"/>
        <v>52.606758284717969</v>
      </c>
      <c r="U41" s="72">
        <f t="shared" si="6"/>
        <v>24.443078000472923</v>
      </c>
      <c r="V41" s="72">
        <f t="shared" si="7"/>
        <v>24.296329284465841</v>
      </c>
      <c r="W41" s="72">
        <f t="shared" si="8"/>
        <v>23.345562778108217</v>
      </c>
      <c r="X41" s="72">
        <f t="shared" si="9"/>
        <v>17.554875549241117</v>
      </c>
    </row>
    <row r="42" spans="1:24" ht="15">
      <c r="A42" s="72" t="s">
        <v>2231</v>
      </c>
      <c r="B42" s="98" t="s">
        <v>2602</v>
      </c>
      <c r="C42" s="115">
        <v>84.749733573139082</v>
      </c>
      <c r="D42" s="99">
        <v>127.22075339272865</v>
      </c>
      <c r="E42" s="99">
        <v>95.127903433680899</v>
      </c>
      <c r="F42" s="99">
        <v>88.75623850695753</v>
      </c>
      <c r="G42" s="99">
        <v>82.656591545980135</v>
      </c>
      <c r="H42" s="99">
        <v>71.755133076038618</v>
      </c>
      <c r="J42" s="72">
        <f t="shared" si="3"/>
        <v>8.4943922547541533</v>
      </c>
      <c r="K42" s="98">
        <f t="shared" si="0"/>
        <v>50.96635352852492</v>
      </c>
      <c r="L42" s="105">
        <f t="shared" si="10"/>
        <v>11.249733573139082</v>
      </c>
      <c r="M42" s="105">
        <f t="shared" si="10"/>
        <v>4.9207533927286562</v>
      </c>
      <c r="N42" s="105">
        <f t="shared" si="10"/>
        <v>3.7279034336808934</v>
      </c>
      <c r="O42" s="105">
        <f t="shared" si="10"/>
        <v>8.9562385069575328</v>
      </c>
      <c r="P42" s="103">
        <f t="shared" si="10"/>
        <v>11.656591545980135</v>
      </c>
      <c r="Q42" s="105">
        <f t="shared" si="10"/>
        <v>10.455133076038621</v>
      </c>
      <c r="S42" s="72">
        <f t="shared" si="4"/>
        <v>11.249733573139082</v>
      </c>
      <c r="T42" s="72">
        <f t="shared" si="5"/>
        <v>4.9207533927286562</v>
      </c>
      <c r="U42" s="72">
        <f t="shared" si="6"/>
        <v>3.7279034336808934</v>
      </c>
      <c r="V42" s="72">
        <f t="shared" si="7"/>
        <v>8.9562385069575328</v>
      </c>
      <c r="W42" s="72">
        <f t="shared" si="8"/>
        <v>11.656591545980135</v>
      </c>
      <c r="X42" s="72">
        <f t="shared" si="9"/>
        <v>10.455133076038621</v>
      </c>
    </row>
    <row r="43" spans="1:24" ht="15">
      <c r="B43" s="98" t="s">
        <v>2603</v>
      </c>
      <c r="C43" s="114">
        <v>72.278944196366126</v>
      </c>
      <c r="D43" s="99">
        <v>153.27732385451188</v>
      </c>
      <c r="E43" s="99">
        <v>92.18875010142699</v>
      </c>
      <c r="F43" s="99">
        <v>76.709896350865108</v>
      </c>
      <c r="G43" s="99">
        <v>70.507846875740825</v>
      </c>
      <c r="H43" s="99">
        <v>52.635926704577443</v>
      </c>
      <c r="J43" s="72">
        <f t="shared" si="3"/>
        <v>6.6093266042558954</v>
      </c>
      <c r="K43" s="98">
        <f t="shared" si="0"/>
        <v>39.655959625535374</v>
      </c>
      <c r="L43" s="105">
        <f t="shared" ref="L43:Q44" si="11">+C43-C$37</f>
        <v>-4.8210558036338682</v>
      </c>
      <c r="M43" s="105">
        <f t="shared" si="11"/>
        <v>4.4773238545118659</v>
      </c>
      <c r="N43" s="105">
        <f t="shared" si="11"/>
        <v>-6.111249898573007</v>
      </c>
      <c r="O43" s="105">
        <f t="shared" si="11"/>
        <v>-11.990103649134895</v>
      </c>
      <c r="P43" s="105">
        <f t="shared" si="11"/>
        <v>-5.1921531242591783</v>
      </c>
      <c r="Q43" s="105">
        <f t="shared" si="11"/>
        <v>-7.0640732954225598</v>
      </c>
      <c r="S43" s="72">
        <f t="shared" si="4"/>
        <v>4.8210558036338682</v>
      </c>
      <c r="T43" s="72">
        <f t="shared" si="5"/>
        <v>4.4773238545118659</v>
      </c>
      <c r="U43" s="72">
        <f t="shared" si="6"/>
        <v>6.111249898573007</v>
      </c>
      <c r="V43" s="72">
        <f t="shared" si="7"/>
        <v>11.990103649134895</v>
      </c>
      <c r="W43" s="72">
        <f t="shared" si="8"/>
        <v>5.1921531242591783</v>
      </c>
      <c r="X43" s="72">
        <f t="shared" si="9"/>
        <v>7.0640732954225598</v>
      </c>
    </row>
    <row r="44" spans="1:24" ht="15">
      <c r="A44" s="72" t="s">
        <v>2234</v>
      </c>
      <c r="B44" s="98" t="s">
        <v>2604</v>
      </c>
      <c r="C44" s="114">
        <v>72.278944196366126</v>
      </c>
      <c r="D44" s="99">
        <v>153.27732385451188</v>
      </c>
      <c r="E44" s="99">
        <v>92.18875010142699</v>
      </c>
      <c r="F44" s="99">
        <v>76.709896350865108</v>
      </c>
      <c r="G44" s="99">
        <v>70.507846875740825</v>
      </c>
      <c r="H44" s="99">
        <v>52.635926704577443</v>
      </c>
      <c r="J44" s="72">
        <f t="shared" si="3"/>
        <v>6.6093266042558954</v>
      </c>
      <c r="K44" s="98">
        <f t="shared" si="0"/>
        <v>39.655959625535374</v>
      </c>
      <c r="L44" s="105">
        <f t="shared" si="11"/>
        <v>-4.8210558036338682</v>
      </c>
      <c r="M44" s="105">
        <f t="shared" si="11"/>
        <v>4.4773238545118659</v>
      </c>
      <c r="N44" s="105">
        <f t="shared" si="11"/>
        <v>-6.111249898573007</v>
      </c>
      <c r="O44" s="105">
        <f t="shared" si="11"/>
        <v>-11.990103649134895</v>
      </c>
      <c r="P44" s="105">
        <f t="shared" si="11"/>
        <v>-5.1921531242591783</v>
      </c>
      <c r="Q44" s="105">
        <f t="shared" si="11"/>
        <v>-7.0640732954225598</v>
      </c>
      <c r="S44" s="72">
        <f t="shared" si="4"/>
        <v>4.8210558036338682</v>
      </c>
      <c r="T44" s="72">
        <f t="shared" si="5"/>
        <v>4.4773238545118659</v>
      </c>
      <c r="U44" s="72">
        <f t="shared" si="6"/>
        <v>6.111249898573007</v>
      </c>
      <c r="V44" s="72">
        <f t="shared" si="7"/>
        <v>11.990103649134895</v>
      </c>
      <c r="W44" s="72">
        <f t="shared" si="8"/>
        <v>5.1921531242591783</v>
      </c>
      <c r="X44" s="72">
        <f t="shared" si="9"/>
        <v>7.0640732954225598</v>
      </c>
    </row>
    <row r="45" spans="1:24">
      <c r="B45" s="108" t="s">
        <v>2605</v>
      </c>
      <c r="C45" s="109">
        <v>103.2993156</v>
      </c>
      <c r="D45" s="109">
        <v>222.26388299999999</v>
      </c>
      <c r="E45" s="109">
        <v>119.4406305</v>
      </c>
      <c r="F45" s="109">
        <v>110.2392222</v>
      </c>
      <c r="G45" s="109">
        <v>99.093533120000004</v>
      </c>
      <c r="H45" s="109">
        <v>72.375942120000005</v>
      </c>
      <c r="J45" s="72">
        <f t="shared" si="3"/>
        <v>21.918754423333336</v>
      </c>
      <c r="K45" s="101">
        <f t="shared" si="0"/>
        <v>131.51252654000001</v>
      </c>
      <c r="L45" s="106">
        <f t="shared" ref="L45:Q46" si="12">+C45-C$11</f>
        <v>14.999315600000003</v>
      </c>
      <c r="M45" s="107">
        <f t="shared" si="12"/>
        <v>83.263882999999993</v>
      </c>
      <c r="N45" s="106">
        <f t="shared" si="12"/>
        <v>7.8406305000000032</v>
      </c>
      <c r="O45" s="106">
        <f t="shared" si="12"/>
        <v>10.939222200000003</v>
      </c>
      <c r="P45" s="106">
        <f t="shared" si="12"/>
        <v>11.893533120000001</v>
      </c>
      <c r="Q45" s="106">
        <f t="shared" si="12"/>
        <v>2.5759421200000077</v>
      </c>
      <c r="R45" s="102"/>
      <c r="S45" s="102">
        <f t="shared" si="4"/>
        <v>14.999315600000003</v>
      </c>
      <c r="T45" s="102">
        <f t="shared" si="5"/>
        <v>83.263882999999993</v>
      </c>
      <c r="U45" s="102">
        <f t="shared" si="6"/>
        <v>7.8406305000000032</v>
      </c>
      <c r="V45" s="102">
        <f t="shared" si="7"/>
        <v>10.939222200000003</v>
      </c>
      <c r="W45" s="102">
        <f t="shared" si="8"/>
        <v>11.893533120000001</v>
      </c>
      <c r="X45" s="102">
        <f t="shared" si="9"/>
        <v>2.5759421200000077</v>
      </c>
    </row>
    <row r="46" spans="1:24">
      <c r="A46" s="72" t="s">
        <v>2235</v>
      </c>
      <c r="B46" s="101" t="s">
        <v>2606</v>
      </c>
      <c r="C46" s="113">
        <v>88.593326640000001</v>
      </c>
      <c r="D46" s="111">
        <v>162.84257479999999</v>
      </c>
      <c r="E46" s="111">
        <v>101.0564892</v>
      </c>
      <c r="F46" s="111">
        <v>93.674937740000004</v>
      </c>
      <c r="G46" s="111">
        <v>85.077849540000003</v>
      </c>
      <c r="H46" s="111">
        <v>64.889216169999997</v>
      </c>
      <c r="J46" s="72">
        <f t="shared" si="3"/>
        <v>7.8895681316666639</v>
      </c>
      <c r="K46" s="101">
        <f t="shared" si="0"/>
        <v>47.337408789999984</v>
      </c>
      <c r="L46" s="106">
        <f t="shared" si="12"/>
        <v>0.29332664000000364</v>
      </c>
      <c r="M46" s="107">
        <f t="shared" si="12"/>
        <v>23.842574799999994</v>
      </c>
      <c r="N46" s="106">
        <f t="shared" si="12"/>
        <v>-10.543510799999993</v>
      </c>
      <c r="O46" s="106">
        <f t="shared" si="12"/>
        <v>-5.6250622599999929</v>
      </c>
      <c r="P46" s="106">
        <f t="shared" si="12"/>
        <v>-2.1221504600000003</v>
      </c>
      <c r="Q46" s="106">
        <f t="shared" si="12"/>
        <v>-4.9107838299999997</v>
      </c>
      <c r="R46" s="102"/>
      <c r="S46" s="102">
        <f t="shared" si="4"/>
        <v>0.29332664000000364</v>
      </c>
      <c r="T46" s="102">
        <f t="shared" si="5"/>
        <v>23.842574799999994</v>
      </c>
      <c r="U46" s="102">
        <f t="shared" si="6"/>
        <v>10.543510799999993</v>
      </c>
      <c r="V46" s="102">
        <f t="shared" si="7"/>
        <v>5.6250622599999929</v>
      </c>
      <c r="W46" s="102">
        <f t="shared" si="8"/>
        <v>2.1221504600000003</v>
      </c>
      <c r="X46" s="102">
        <f t="shared" si="9"/>
        <v>4.9107838299999997</v>
      </c>
    </row>
    <row r="47" spans="1:24" ht="15">
      <c r="B47" s="108" t="s">
        <v>2607</v>
      </c>
      <c r="C47" s="108">
        <v>123.74678180978177</v>
      </c>
      <c r="D47" s="108">
        <v>197.16080468840417</v>
      </c>
      <c r="E47" s="108">
        <v>151.01105015023009</v>
      </c>
      <c r="F47" s="108">
        <v>135.94005048506557</v>
      </c>
      <c r="G47" s="108">
        <v>121.19190743601851</v>
      </c>
      <c r="H47" s="108">
        <v>98.096290893249702</v>
      </c>
      <c r="J47" s="72">
        <f t="shared" si="3"/>
        <v>37.891147577124968</v>
      </c>
      <c r="K47" s="98">
        <f t="shared" si="0"/>
        <v>227.34688546274981</v>
      </c>
      <c r="L47" s="106">
        <f t="shared" ref="L47:Q48" si="13">+C47-C$19</f>
        <v>39.34678180978176</v>
      </c>
      <c r="M47" s="106">
        <f t="shared" si="13"/>
        <v>37.060804688404176</v>
      </c>
      <c r="N47" s="106">
        <f t="shared" si="13"/>
        <v>39.511050150230091</v>
      </c>
      <c r="O47" s="106">
        <f t="shared" si="13"/>
        <v>40.740050485065566</v>
      </c>
      <c r="P47" s="106">
        <f t="shared" si="13"/>
        <v>37.391907436018514</v>
      </c>
      <c r="Q47" s="106">
        <f t="shared" si="13"/>
        <v>33.296290893249704</v>
      </c>
      <c r="R47" s="102"/>
      <c r="S47" s="102">
        <f t="shared" si="4"/>
        <v>39.34678180978176</v>
      </c>
      <c r="T47" s="102">
        <f t="shared" si="5"/>
        <v>37.060804688404176</v>
      </c>
      <c r="U47" s="102">
        <f t="shared" si="6"/>
        <v>39.511050150230091</v>
      </c>
      <c r="V47" s="102">
        <f t="shared" si="7"/>
        <v>40.740050485065566</v>
      </c>
      <c r="W47" s="102">
        <f t="shared" si="8"/>
        <v>37.391907436018514</v>
      </c>
      <c r="X47" s="102">
        <f t="shared" si="9"/>
        <v>33.296290893249704</v>
      </c>
    </row>
    <row r="48" spans="1:24" ht="15">
      <c r="A48" s="72" t="s">
        <v>2232</v>
      </c>
      <c r="B48" s="98" t="s">
        <v>2608</v>
      </c>
      <c r="C48" s="116">
        <v>98.105649005109825</v>
      </c>
      <c r="D48" s="98">
        <v>135.70803868062615</v>
      </c>
      <c r="E48" s="98">
        <v>111.9212245691652</v>
      </c>
      <c r="F48" s="98">
        <v>105.39868369024965</v>
      </c>
      <c r="G48" s="98">
        <v>97.032109810001103</v>
      </c>
      <c r="H48" s="98">
        <v>82.1667356108413</v>
      </c>
      <c r="J48" s="72">
        <f t="shared" si="3"/>
        <v>13.219394000790155</v>
      </c>
      <c r="K48" s="98">
        <f t="shared" si="0"/>
        <v>79.316364004740933</v>
      </c>
      <c r="L48" s="106">
        <f t="shared" si="13"/>
        <v>13.705649005109819</v>
      </c>
      <c r="M48" s="106">
        <f t="shared" si="13"/>
        <v>-24.391961319373848</v>
      </c>
      <c r="N48" s="106">
        <f t="shared" si="13"/>
        <v>0.42122456916520434</v>
      </c>
      <c r="O48" s="106">
        <f t="shared" si="13"/>
        <v>10.198683690249652</v>
      </c>
      <c r="P48" s="106">
        <f t="shared" si="13"/>
        <v>13.232109810001106</v>
      </c>
      <c r="Q48" s="106">
        <f t="shared" si="13"/>
        <v>17.366735610841303</v>
      </c>
      <c r="R48" s="102"/>
      <c r="S48" s="102">
        <f t="shared" si="4"/>
        <v>13.705649005109819</v>
      </c>
      <c r="T48" s="102">
        <f t="shared" si="5"/>
        <v>24.391961319373848</v>
      </c>
      <c r="U48" s="102">
        <f t="shared" si="6"/>
        <v>0.42122456916520434</v>
      </c>
      <c r="V48" s="102">
        <f t="shared" si="7"/>
        <v>10.198683690249652</v>
      </c>
      <c r="W48" s="102">
        <f t="shared" si="8"/>
        <v>13.232109810001106</v>
      </c>
      <c r="X48" s="102">
        <f t="shared" si="9"/>
        <v>17.366735610841303</v>
      </c>
    </row>
    <row r="49" spans="1:24">
      <c r="B49" s="108" t="s">
        <v>2609</v>
      </c>
      <c r="C49" s="110">
        <v>86.438831574541553</v>
      </c>
      <c r="D49" s="108">
        <v>159.91942670239428</v>
      </c>
      <c r="E49" s="108">
        <v>111.12173094131357</v>
      </c>
      <c r="F49" s="108">
        <v>97.500687145470309</v>
      </c>
      <c r="G49" s="108">
        <v>86.947099401757981</v>
      </c>
      <c r="H49" s="108">
        <v>68.717242958381007</v>
      </c>
    </row>
    <row r="50" spans="1:24">
      <c r="A50" s="72" t="s">
        <v>2236</v>
      </c>
      <c r="B50" s="108" t="s">
        <v>2610</v>
      </c>
      <c r="C50" s="108">
        <v>81.371202186728553</v>
      </c>
      <c r="D50" s="108">
        <v>127.68261554377236</v>
      </c>
      <c r="E50" s="108">
        <v>104.42653634439606</v>
      </c>
      <c r="F50" s="108">
        <v>92.937241979395253</v>
      </c>
      <c r="G50" s="108">
        <v>82.70622000809243</v>
      </c>
      <c r="H50" s="108">
        <v>64.86389186579737</v>
      </c>
    </row>
    <row r="51" spans="1:24">
      <c r="B51" s="108" t="s">
        <v>2611</v>
      </c>
      <c r="C51" s="108">
        <v>108.63420885971998</v>
      </c>
      <c r="D51" s="108">
        <v>163.32916266814226</v>
      </c>
      <c r="E51" s="108">
        <v>128.51974542402453</v>
      </c>
      <c r="F51" s="108">
        <v>117.60812893459622</v>
      </c>
      <c r="G51" s="108">
        <v>109.72769851187176</v>
      </c>
      <c r="H51" s="108">
        <v>99.108748758090272</v>
      </c>
    </row>
    <row r="52" spans="1:24">
      <c r="A52" s="72" t="s">
        <v>2237</v>
      </c>
      <c r="B52" s="108" t="s">
        <v>2612</v>
      </c>
      <c r="C52" s="108">
        <v>90.472267809364126</v>
      </c>
      <c r="D52" s="108">
        <v>95.571299594253816</v>
      </c>
      <c r="E52" s="108">
        <v>89.934004943526872</v>
      </c>
      <c r="F52" s="108">
        <v>91.110456556273007</v>
      </c>
      <c r="G52" s="108">
        <v>93.445336294494794</v>
      </c>
      <c r="H52" s="108">
        <v>88.589109322988662</v>
      </c>
    </row>
    <row r="53" spans="1:24" ht="15">
      <c r="B53" s="108" t="s">
        <v>2613</v>
      </c>
      <c r="C53" s="108">
        <v>88.216855077456074</v>
      </c>
      <c r="D53" s="108">
        <v>146.73813453657706</v>
      </c>
      <c r="E53" s="108">
        <v>107.79054630304972</v>
      </c>
      <c r="F53" s="108">
        <v>96.343292031818649</v>
      </c>
      <c r="G53" s="108">
        <v>88.195053968467278</v>
      </c>
      <c r="H53" s="108">
        <v>67.353679452006631</v>
      </c>
      <c r="J53" s="72">
        <f t="shared" ref="J53:J54" si="14">K53/6</f>
        <v>19.372926894895901</v>
      </c>
      <c r="K53" s="98">
        <f>+SUM(S53:X53)</f>
        <v>116.23756136937541</v>
      </c>
      <c r="L53" s="105">
        <f t="shared" ref="L53:Q54" si="15">+C53-C$20</f>
        <v>17.11685507745608</v>
      </c>
      <c r="M53" s="105">
        <f t="shared" si="15"/>
        <v>39.038134536577061</v>
      </c>
      <c r="N53" s="105">
        <f t="shared" si="15"/>
        <v>17.990546303049726</v>
      </c>
      <c r="O53" s="105">
        <f t="shared" si="15"/>
        <v>15.543292031818652</v>
      </c>
      <c r="P53" s="105">
        <f t="shared" si="15"/>
        <v>14.295053968467272</v>
      </c>
      <c r="Q53" s="105">
        <f t="shared" si="15"/>
        <v>12.253679452006629</v>
      </c>
      <c r="S53" s="72">
        <f t="shared" ref="S53:S54" si="16">+ABS(L53)</f>
        <v>17.11685507745608</v>
      </c>
      <c r="T53" s="72">
        <f t="shared" ref="T53:T54" si="17">+ABS(M53)</f>
        <v>39.038134536577061</v>
      </c>
      <c r="U53" s="72">
        <f t="shared" ref="U53:U54" si="18">+ABS(N53)</f>
        <v>17.990546303049726</v>
      </c>
      <c r="V53" s="72">
        <f t="shared" ref="V53:V54" si="19">+ABS(O53)</f>
        <v>15.543292031818652</v>
      </c>
      <c r="W53" s="72">
        <f t="shared" ref="W53:W54" si="20">+ABS(P53)</f>
        <v>14.295053968467272</v>
      </c>
      <c r="X53" s="72">
        <f t="shared" ref="X53:X54" si="21">+ABS(Q53)</f>
        <v>12.253679452006629</v>
      </c>
    </row>
    <row r="54" spans="1:24" ht="15">
      <c r="A54" s="72" t="s">
        <v>2228</v>
      </c>
      <c r="B54" s="98" t="s">
        <v>2614</v>
      </c>
      <c r="C54" s="112">
        <v>77.671331988862747</v>
      </c>
      <c r="D54" s="98">
        <v>120.22948856107915</v>
      </c>
      <c r="E54" s="98">
        <v>93.312398924726565</v>
      </c>
      <c r="F54" s="98">
        <v>83.986316386853048</v>
      </c>
      <c r="G54" s="98">
        <v>77.12616901940585</v>
      </c>
      <c r="H54" s="98">
        <v>60.985235304244078</v>
      </c>
      <c r="J54" s="72">
        <f t="shared" si="14"/>
        <v>5.8184900308619065</v>
      </c>
      <c r="K54" s="98">
        <f>+SUM(S54:X54)</f>
        <v>34.910940185171441</v>
      </c>
      <c r="L54" s="105">
        <f t="shared" si="15"/>
        <v>6.5713319888627524</v>
      </c>
      <c r="M54" s="105">
        <f t="shared" si="15"/>
        <v>12.529488561079148</v>
      </c>
      <c r="N54" s="105">
        <f t="shared" si="15"/>
        <v>3.5123989247265683</v>
      </c>
      <c r="O54" s="105">
        <f t="shared" si="15"/>
        <v>3.1863163868530506</v>
      </c>
      <c r="P54" s="105">
        <f t="shared" si="15"/>
        <v>3.2261690194058446</v>
      </c>
      <c r="Q54" s="105">
        <f t="shared" si="15"/>
        <v>5.8852353042440768</v>
      </c>
      <c r="S54" s="72">
        <f t="shared" si="16"/>
        <v>6.5713319888627524</v>
      </c>
      <c r="T54" s="72">
        <f t="shared" si="17"/>
        <v>12.529488561079148</v>
      </c>
      <c r="U54" s="72">
        <f t="shared" si="18"/>
        <v>3.5123989247265683</v>
      </c>
      <c r="V54" s="72">
        <f t="shared" si="19"/>
        <v>3.1863163868530506</v>
      </c>
      <c r="W54" s="72">
        <f t="shared" si="20"/>
        <v>3.2261690194058446</v>
      </c>
      <c r="X54" s="72">
        <f t="shared" si="21"/>
        <v>5.8852353042440768</v>
      </c>
    </row>
    <row r="55" spans="1:24" ht="15">
      <c r="A55" s="119" t="s">
        <v>2230</v>
      </c>
      <c r="B55" s="119" t="s">
        <v>2620</v>
      </c>
      <c r="C55" s="120">
        <f>0.762267884424466*100</f>
        <v>76.226788442446605</v>
      </c>
      <c r="D55" s="120">
        <v>116.53871932850247</v>
      </c>
      <c r="E55" s="120">
        <v>98.118294433474134</v>
      </c>
      <c r="F55" s="120">
        <v>92.352457334557243</v>
      </c>
      <c r="G55" s="120">
        <v>84.832691774105399</v>
      </c>
      <c r="H55" s="120">
        <v>60.279981470324643</v>
      </c>
    </row>
    <row r="56" spans="1:24">
      <c r="C56" s="105"/>
      <c r="D56" s="105"/>
      <c r="E56" s="105"/>
      <c r="F56" s="105"/>
      <c r="G56" s="105"/>
      <c r="H56" s="105"/>
    </row>
    <row r="57" spans="1:24" ht="15">
      <c r="C57" s="43">
        <f t="shared" ref="C57:H57" si="22">+VLOOKUP(country,$A$11:$H$56,COLUMN(C$11)-COLUMN($A$11)+1,FALSE)</f>
        <v>90.472267809364126</v>
      </c>
      <c r="D57" s="43">
        <f t="shared" si="22"/>
        <v>95.571299594253816</v>
      </c>
      <c r="E57" s="43">
        <f t="shared" si="22"/>
        <v>89.934004943526872</v>
      </c>
      <c r="F57" s="43">
        <f t="shared" si="22"/>
        <v>91.110456556273007</v>
      </c>
      <c r="G57" s="43">
        <f t="shared" si="22"/>
        <v>93.445336294494794</v>
      </c>
      <c r="H57" s="43">
        <f t="shared" si="22"/>
        <v>88.589109322988662</v>
      </c>
    </row>
    <row r="60" spans="1:24">
      <c r="D60" s="72">
        <v>1.1653871932850246</v>
      </c>
      <c r="E60" s="72">
        <v>0.98118294433474129</v>
      </c>
      <c r="F60" s="72">
        <v>0.92352457334557236</v>
      </c>
      <c r="G60" s="72">
        <v>0.84832691774105395</v>
      </c>
      <c r="H60" s="72">
        <v>0.60279981470324639</v>
      </c>
    </row>
    <row r="61" spans="1:24">
      <c r="D61" s="72">
        <f>+D60*100</f>
        <v>116.53871932850247</v>
      </c>
      <c r="E61" s="72">
        <f t="shared" ref="E61:H61" si="23">+E60*100</f>
        <v>98.118294433474134</v>
      </c>
      <c r="F61" s="72">
        <f t="shared" si="23"/>
        <v>92.352457334557243</v>
      </c>
      <c r="G61" s="72">
        <f t="shared" si="23"/>
        <v>84.832691774105399</v>
      </c>
      <c r="H61" s="72">
        <f t="shared" si="23"/>
        <v>60.279981470324643</v>
      </c>
    </row>
  </sheetData>
  <pageMargins left="0.75" right="0.75" top="1" bottom="1" header="0.5" footer="0.5"/>
  <pageSetup paperSize="9" scale="10" firstPageNumber="0" fitToWidth="0" fitToHeight="0" pageOrder="overThenDown"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R36"/>
  <sheetViews>
    <sheetView topLeftCell="F1" workbookViewId="0">
      <selection activeCell="H34" sqref="H34:Q34"/>
    </sheetView>
  </sheetViews>
  <sheetFormatPr baseColWidth="10" defaultColWidth="9.140625" defaultRowHeight="15"/>
  <cols>
    <col min="6" max="6" width="31" customWidth="1"/>
    <col min="8" max="8" width="23.28515625" customWidth="1"/>
    <col min="9" max="9" width="18.85546875" customWidth="1"/>
  </cols>
  <sheetData>
    <row r="1" spans="1:18">
      <c r="A1" s="23" t="s">
        <v>1</v>
      </c>
      <c r="B1" s="23" t="s">
        <v>6</v>
      </c>
      <c r="C1" s="23" t="s">
        <v>2340</v>
      </c>
      <c r="D1" s="23" t="s">
        <v>2341</v>
      </c>
      <c r="E1" s="23" t="s">
        <v>2342</v>
      </c>
      <c r="F1" s="23" t="s">
        <v>2343</v>
      </c>
      <c r="G1" s="23" t="s">
        <v>2344</v>
      </c>
      <c r="H1" s="23" t="s">
        <v>386</v>
      </c>
      <c r="I1" s="23" t="s">
        <v>388</v>
      </c>
      <c r="J1" s="23" t="s">
        <v>389</v>
      </c>
      <c r="K1" s="23" t="s">
        <v>390</v>
      </c>
      <c r="L1" s="23" t="s">
        <v>391</v>
      </c>
      <c r="M1" s="23" t="s">
        <v>392</v>
      </c>
      <c r="N1" s="23" t="s">
        <v>393</v>
      </c>
      <c r="O1" s="23" t="s">
        <v>394</v>
      </c>
      <c r="P1" s="23" t="s">
        <v>395</v>
      </c>
      <c r="Q1" s="23" t="s">
        <v>396</v>
      </c>
      <c r="R1" s="23" t="s">
        <v>397</v>
      </c>
    </row>
    <row r="2" spans="1:18">
      <c r="A2" s="23" t="s">
        <v>387</v>
      </c>
      <c r="B2" s="23" t="s">
        <v>2345</v>
      </c>
      <c r="C2" s="23">
        <v>2010</v>
      </c>
      <c r="D2" s="23">
        <v>2008</v>
      </c>
      <c r="E2" s="23" t="s">
        <v>17</v>
      </c>
      <c r="F2" s="46" t="s">
        <v>2337</v>
      </c>
      <c r="G2" s="46" t="s">
        <v>2338</v>
      </c>
      <c r="H2" s="54">
        <v>13792.781050867781</v>
      </c>
      <c r="I2" s="47">
        <v>17838.352509923894</v>
      </c>
      <c r="J2" s="47">
        <v>21227.475715127061</v>
      </c>
      <c r="K2" s="47">
        <v>24052.049136141137</v>
      </c>
      <c r="L2" s="47">
        <v>26762.776873459636</v>
      </c>
      <c r="M2" s="47">
        <v>29036.281181228656</v>
      </c>
      <c r="N2" s="47">
        <v>31690.521952206374</v>
      </c>
      <c r="O2" s="47">
        <v>36482.793421231116</v>
      </c>
      <c r="P2" s="47">
        <v>42642.283743725624</v>
      </c>
      <c r="Q2" s="47">
        <v>56262.511115000671</v>
      </c>
      <c r="R2" s="47">
        <v>29198.968941272436</v>
      </c>
    </row>
    <row r="3" spans="1:18">
      <c r="A3" s="23" t="s">
        <v>387</v>
      </c>
      <c r="B3" s="23" t="s">
        <v>2345</v>
      </c>
      <c r="C3" s="23">
        <v>2010</v>
      </c>
      <c r="D3" s="23">
        <v>2008</v>
      </c>
      <c r="E3" s="23" t="s">
        <v>41</v>
      </c>
      <c r="F3" s="46" t="s">
        <v>2346</v>
      </c>
      <c r="G3" s="46" t="s">
        <v>2338</v>
      </c>
      <c r="H3" s="47">
        <v>1182.6202343666384</v>
      </c>
      <c r="I3" s="47">
        <v>1401.1141885606328</v>
      </c>
      <c r="J3" s="47">
        <v>1541.4558017755778</v>
      </c>
      <c r="K3" s="47">
        <v>1597.6640434904107</v>
      </c>
      <c r="L3" s="47">
        <v>1710.8672692210027</v>
      </c>
      <c r="M3" s="47">
        <v>1756.0766522405668</v>
      </c>
      <c r="N3" s="47">
        <v>1831.8607872878065</v>
      </c>
      <c r="O3" s="47">
        <v>1901.599984407994</v>
      </c>
      <c r="P3" s="47">
        <v>2052.6681156551217</v>
      </c>
      <c r="Q3" s="47">
        <v>2236.8416010765072</v>
      </c>
      <c r="R3" s="47">
        <v>1696.7263142937625</v>
      </c>
    </row>
    <row r="4" spans="1:18">
      <c r="A4" s="23" t="s">
        <v>387</v>
      </c>
      <c r="B4" s="23" t="s">
        <v>2345</v>
      </c>
      <c r="C4" s="23">
        <v>2010</v>
      </c>
      <c r="D4" s="23">
        <v>2008</v>
      </c>
      <c r="E4" s="23" t="s">
        <v>109</v>
      </c>
      <c r="F4" s="23" t="s">
        <v>2347</v>
      </c>
      <c r="G4" s="46" t="s">
        <v>2338</v>
      </c>
      <c r="H4" s="47">
        <v>519.41107386099827</v>
      </c>
      <c r="I4" s="47">
        <v>605.3106766318914</v>
      </c>
      <c r="J4" s="47">
        <v>660.23569778785793</v>
      </c>
      <c r="K4" s="47">
        <v>655.87395821743303</v>
      </c>
      <c r="L4" s="47">
        <v>708.05277931798923</v>
      </c>
      <c r="M4" s="47">
        <v>721.52370504398903</v>
      </c>
      <c r="N4" s="47">
        <v>743.97227526985444</v>
      </c>
      <c r="O4" s="47">
        <v>779.97152684428966</v>
      </c>
      <c r="P4" s="47">
        <v>826.93411305741529</v>
      </c>
      <c r="Q4" s="47">
        <v>866.49181787848636</v>
      </c>
      <c r="R4" s="47">
        <v>700.24417461108555</v>
      </c>
    </row>
    <row r="5" spans="1:18">
      <c r="A5" s="23" t="s">
        <v>387</v>
      </c>
      <c r="B5" s="23" t="s">
        <v>2345</v>
      </c>
      <c r="C5" s="23">
        <v>2010</v>
      </c>
      <c r="D5" s="23">
        <v>2008</v>
      </c>
      <c r="E5" s="23" t="s">
        <v>110</v>
      </c>
      <c r="F5" s="23" t="s">
        <v>2348</v>
      </c>
      <c r="G5" s="46" t="s">
        <v>2338</v>
      </c>
      <c r="H5" s="47">
        <v>258.75741816387892</v>
      </c>
      <c r="I5" s="47">
        <v>333.84792125501735</v>
      </c>
      <c r="J5" s="47">
        <v>380.68771440385228</v>
      </c>
      <c r="K5" s="47">
        <v>400.55808471849792</v>
      </c>
      <c r="L5" s="47">
        <v>437.20550883322954</v>
      </c>
      <c r="M5" s="47">
        <v>462.26349636088338</v>
      </c>
      <c r="N5" s="47">
        <v>480.77557456320073</v>
      </c>
      <c r="O5" s="47">
        <v>509.22379551547539</v>
      </c>
      <c r="P5" s="47">
        <v>571.01166671646251</v>
      </c>
      <c r="Q5" s="47">
        <v>660.2900891665646</v>
      </c>
      <c r="R5" s="47">
        <v>440.76041495158336</v>
      </c>
    </row>
    <row r="6" spans="1:18">
      <c r="A6" s="23" t="s">
        <v>387</v>
      </c>
      <c r="B6" s="23" t="s">
        <v>2345</v>
      </c>
      <c r="C6" s="23">
        <v>2010</v>
      </c>
      <c r="D6" s="23">
        <v>2008</v>
      </c>
      <c r="E6" s="23" t="s">
        <v>111</v>
      </c>
      <c r="F6" s="23" t="s">
        <v>2349</v>
      </c>
      <c r="G6" s="46" t="s">
        <v>2338</v>
      </c>
      <c r="H6" s="47">
        <v>202.02909596836605</v>
      </c>
      <c r="I6" s="47">
        <v>241.16519252150798</v>
      </c>
      <c r="J6" s="47">
        <v>289.75533558959489</v>
      </c>
      <c r="K6" s="47">
        <v>340.97823182990697</v>
      </c>
      <c r="L6" s="47">
        <v>372.17717508736126</v>
      </c>
      <c r="M6" s="47">
        <v>379.26641268259095</v>
      </c>
      <c r="N6" s="47">
        <v>431.67378876299659</v>
      </c>
      <c r="O6" s="47">
        <v>442.29617800446391</v>
      </c>
      <c r="P6" s="47">
        <v>493.9403629315301</v>
      </c>
      <c r="Q6" s="47">
        <v>544.7527570590189</v>
      </c>
      <c r="R6" s="47">
        <v>365.39661813310511</v>
      </c>
    </row>
    <row r="7" spans="1:18">
      <c r="A7" s="23" t="s">
        <v>387</v>
      </c>
      <c r="B7" s="23" t="s">
        <v>2345</v>
      </c>
      <c r="C7" s="23">
        <v>2010</v>
      </c>
      <c r="D7" s="23">
        <v>2008</v>
      </c>
      <c r="E7" s="23" t="s">
        <v>112</v>
      </c>
      <c r="F7" s="23" t="s">
        <v>2350</v>
      </c>
      <c r="G7" s="46" t="s">
        <v>2338</v>
      </c>
      <c r="H7" s="47">
        <v>30.75246097140132</v>
      </c>
      <c r="I7" s="47">
        <v>30.987335945138604</v>
      </c>
      <c r="J7" s="47">
        <v>30.726216223320534</v>
      </c>
      <c r="K7" s="47">
        <v>30.052725917883812</v>
      </c>
      <c r="L7" s="47">
        <v>36.400424163213415</v>
      </c>
      <c r="M7" s="47">
        <v>38.200917350942952</v>
      </c>
      <c r="N7" s="47">
        <v>40.358409430309678</v>
      </c>
      <c r="O7" s="47">
        <v>42.061557944706642</v>
      </c>
      <c r="P7" s="47">
        <v>41.312899829121754</v>
      </c>
      <c r="Q7" s="47">
        <v>40.395630753012448</v>
      </c>
      <c r="R7" s="47">
        <v>35.802991894412543</v>
      </c>
    </row>
    <row r="8" spans="1:18">
      <c r="A8" s="23" t="s">
        <v>387</v>
      </c>
      <c r="B8" s="23" t="s">
        <v>2345</v>
      </c>
      <c r="C8" s="23">
        <v>2010</v>
      </c>
      <c r="D8" s="23">
        <v>2008</v>
      </c>
      <c r="E8" s="23" t="s">
        <v>113</v>
      </c>
      <c r="F8" s="23" t="s">
        <v>2351</v>
      </c>
      <c r="G8" s="46" t="s">
        <v>2338</v>
      </c>
      <c r="H8" s="47">
        <v>171.66829413903858</v>
      </c>
      <c r="I8" s="47">
        <v>189.80088331732043</v>
      </c>
      <c r="J8" s="47">
        <v>180.04889844719864</v>
      </c>
      <c r="K8" s="47">
        <v>170.19830001392859</v>
      </c>
      <c r="L8" s="47">
        <v>157.02953305081653</v>
      </c>
      <c r="M8" s="47">
        <v>154.81930793115652</v>
      </c>
      <c r="N8" s="47">
        <v>135.07822137156342</v>
      </c>
      <c r="O8" s="47">
        <v>128.04461697720228</v>
      </c>
      <c r="P8" s="47">
        <v>119.4666283880759</v>
      </c>
      <c r="Q8" s="47">
        <v>124.90871274182571</v>
      </c>
      <c r="R8" s="47">
        <v>154.51980452546056</v>
      </c>
    </row>
    <row r="9" spans="1:18">
      <c r="A9" s="23" t="s">
        <v>387</v>
      </c>
      <c r="B9" s="23" t="s">
        <v>2345</v>
      </c>
      <c r="C9" s="23">
        <v>2010</v>
      </c>
      <c r="D9" s="23">
        <v>2008</v>
      </c>
      <c r="E9" s="23" t="s">
        <v>11</v>
      </c>
      <c r="F9" s="48" t="s">
        <v>2352</v>
      </c>
      <c r="G9" s="46" t="s">
        <v>2338</v>
      </c>
      <c r="H9" s="54">
        <v>10149.425589475752</v>
      </c>
      <c r="I9" s="47">
        <v>15731.690011750306</v>
      </c>
      <c r="J9" s="47">
        <v>19611.262627686618</v>
      </c>
      <c r="K9" s="47">
        <v>22945.290300843284</v>
      </c>
      <c r="L9" s="47">
        <v>26666.815044024788</v>
      </c>
      <c r="M9" s="47">
        <v>30101.391743360964</v>
      </c>
      <c r="N9" s="47">
        <v>34317.417454545488</v>
      </c>
      <c r="O9" s="47">
        <v>40213.37066330004</v>
      </c>
      <c r="P9" s="47">
        <v>49974.016956975735</v>
      </c>
      <c r="Q9" s="47">
        <v>78448.263494156214</v>
      </c>
      <c r="R9" s="47">
        <v>31737.856875235124</v>
      </c>
    </row>
    <row r="10" spans="1:18" ht="30">
      <c r="A10" s="23" t="s">
        <v>387</v>
      </c>
      <c r="B10" s="23" t="s">
        <v>2345</v>
      </c>
      <c r="C10" s="23">
        <v>2010</v>
      </c>
      <c r="D10" s="23">
        <v>2008</v>
      </c>
      <c r="E10" s="23" t="s">
        <v>12</v>
      </c>
      <c r="F10" s="48" t="s">
        <v>2339</v>
      </c>
      <c r="G10" s="46" t="s">
        <v>2338</v>
      </c>
      <c r="H10" s="54">
        <v>11777.329536726946</v>
      </c>
      <c r="I10" s="47">
        <v>17693.033829158587</v>
      </c>
      <c r="J10" s="47">
        <v>22227.615105494595</v>
      </c>
      <c r="K10" s="47">
        <v>25801.906111401786</v>
      </c>
      <c r="L10" s="47">
        <v>30073.584229186919</v>
      </c>
      <c r="M10" s="47">
        <v>33778.987125387153</v>
      </c>
      <c r="N10" s="47">
        <v>38279.80188930827</v>
      </c>
      <c r="O10" s="47">
        <v>44777.658588100545</v>
      </c>
      <c r="P10" s="47">
        <v>55299.517657656434</v>
      </c>
      <c r="Q10" s="47">
        <v>84383.287315109963</v>
      </c>
      <c r="R10" s="47">
        <v>35232.000782568539</v>
      </c>
    </row>
    <row r="11" spans="1:18">
      <c r="A11" s="23" t="s">
        <v>387</v>
      </c>
      <c r="B11" s="23" t="s">
        <v>2345</v>
      </c>
      <c r="C11" s="23">
        <v>2010</v>
      </c>
      <c r="D11" s="23">
        <v>2008</v>
      </c>
      <c r="E11" s="23" t="s">
        <v>2353</v>
      </c>
      <c r="F11" s="46" t="s">
        <v>2354</v>
      </c>
      <c r="G11" s="46" t="s">
        <v>2355</v>
      </c>
      <c r="H11" s="47">
        <v>1.5683604940661129</v>
      </c>
      <c r="I11" s="47">
        <v>1.8958001424857904</v>
      </c>
      <c r="J11" s="47">
        <v>2.0283002312589273</v>
      </c>
      <c r="K11" s="47">
        <v>2.0772386831939142</v>
      </c>
      <c r="L11" s="47">
        <v>2.1547769904239868</v>
      </c>
      <c r="M11" s="47">
        <v>2.14731669303678</v>
      </c>
      <c r="N11" s="47">
        <v>2.1628559147475919</v>
      </c>
      <c r="O11" s="47">
        <v>2.1851003263267308</v>
      </c>
      <c r="P11" s="47">
        <v>2.2237560532338518</v>
      </c>
      <c r="Q11" s="47">
        <v>2.0987759960801569</v>
      </c>
      <c r="R11" s="47">
        <v>2.0344116994282517</v>
      </c>
    </row>
    <row r="12" spans="1:18" ht="75">
      <c r="A12" s="23" t="s">
        <v>387</v>
      </c>
      <c r="B12" s="23" t="s">
        <v>2345</v>
      </c>
      <c r="C12" s="23">
        <v>2010</v>
      </c>
      <c r="D12" s="23">
        <v>2008</v>
      </c>
      <c r="E12" s="23" t="s">
        <v>2356</v>
      </c>
      <c r="F12" s="49" t="s">
        <v>2357</v>
      </c>
      <c r="G12" s="49" t="s">
        <v>2358</v>
      </c>
      <c r="H12" s="47">
        <v>1.2541203239833381</v>
      </c>
      <c r="I12" s="47">
        <v>1.3913184681750639</v>
      </c>
      <c r="J12" s="47">
        <v>1.4503995420995275</v>
      </c>
      <c r="K12" s="47">
        <v>1.4772848334091502</v>
      </c>
      <c r="L12" s="47">
        <v>1.5148248459999194</v>
      </c>
      <c r="M12" s="47">
        <v>1.5174488205952421</v>
      </c>
      <c r="N12" s="47">
        <v>1.5235565691334945</v>
      </c>
      <c r="O12" s="47">
        <v>1.5374142086253475</v>
      </c>
      <c r="P12" s="47">
        <v>1.5562512545489409</v>
      </c>
      <c r="Q12" s="47">
        <v>1.5033932089537749</v>
      </c>
      <c r="R12" s="47">
        <v>1.4634766924644145</v>
      </c>
    </row>
    <row r="13" spans="1:18" ht="30">
      <c r="A13" s="23" t="s">
        <v>387</v>
      </c>
      <c r="B13" s="23" t="s">
        <v>2345</v>
      </c>
      <c r="C13" s="23">
        <v>2010</v>
      </c>
      <c r="D13" s="23">
        <v>2008</v>
      </c>
      <c r="E13" s="23"/>
      <c r="F13" s="49" t="s">
        <v>2359</v>
      </c>
      <c r="G13" s="49" t="s">
        <v>2360</v>
      </c>
      <c r="H13" s="50">
        <v>4298</v>
      </c>
      <c r="I13" s="50">
        <v>4155</v>
      </c>
      <c r="J13" s="50">
        <v>4333</v>
      </c>
      <c r="K13" s="50">
        <v>4690</v>
      </c>
      <c r="L13" s="50">
        <v>4952</v>
      </c>
      <c r="M13" s="50">
        <v>5369</v>
      </c>
      <c r="N13" s="50">
        <v>5914</v>
      </c>
      <c r="O13" s="50">
        <v>6558</v>
      </c>
      <c r="P13" s="50">
        <v>6974</v>
      </c>
      <c r="Q13" s="50">
        <v>6753</v>
      </c>
      <c r="R13" s="50">
        <v>53996</v>
      </c>
    </row>
    <row r="14" spans="1:18">
      <c r="A14" s="23" t="s">
        <v>387</v>
      </c>
      <c r="B14" s="23" t="s">
        <v>2345</v>
      </c>
      <c r="C14" s="23">
        <v>2010</v>
      </c>
      <c r="D14" s="23">
        <v>2008</v>
      </c>
      <c r="E14" s="23"/>
      <c r="F14" s="46" t="s">
        <v>2361</v>
      </c>
      <c r="G14" s="46" t="s">
        <v>2362</v>
      </c>
      <c r="H14" s="23">
        <v>7860.1170000000129</v>
      </c>
      <c r="I14" s="23">
        <v>7860.1728000000203</v>
      </c>
      <c r="J14" s="23">
        <v>7863.0106999999571</v>
      </c>
      <c r="K14" s="23">
        <v>7859.7123999999649</v>
      </c>
      <c r="L14" s="23">
        <v>7863.6368999999759</v>
      </c>
      <c r="M14" s="23">
        <v>7860.432699999973</v>
      </c>
      <c r="N14" s="23">
        <v>7862.1704999999865</v>
      </c>
      <c r="O14" s="23">
        <v>7860.5616999999775</v>
      </c>
      <c r="P14" s="23">
        <v>7861.278299999939</v>
      </c>
      <c r="Q14" s="23">
        <v>7863.0287999999</v>
      </c>
      <c r="R14" s="23">
        <v>78614.121800002264</v>
      </c>
    </row>
    <row r="15" spans="1:18">
      <c r="A15" s="23" t="s">
        <v>387</v>
      </c>
      <c r="B15" s="23" t="s">
        <v>2345</v>
      </c>
      <c r="C15" s="23">
        <v>2010</v>
      </c>
      <c r="D15" s="23">
        <v>2008</v>
      </c>
      <c r="E15" s="23"/>
      <c r="F15" s="46" t="s">
        <v>2363</v>
      </c>
      <c r="G15" s="46" t="s">
        <v>2364</v>
      </c>
      <c r="H15" s="47">
        <v>5011.6774999999943</v>
      </c>
      <c r="I15" s="47">
        <v>4146.0977999999986</v>
      </c>
      <c r="J15" s="47">
        <v>3876.6502999999839</v>
      </c>
      <c r="K15" s="47">
        <v>3783.7309999999866</v>
      </c>
      <c r="L15" s="47">
        <v>3649.3970999999769</v>
      </c>
      <c r="M15" s="47">
        <v>3660.5837999999831</v>
      </c>
      <c r="N15" s="47">
        <v>3635.0874999999769</v>
      </c>
      <c r="O15" s="47">
        <v>3597.3458999999316</v>
      </c>
      <c r="P15" s="47">
        <v>3535.1351999999442</v>
      </c>
      <c r="Q15" s="47">
        <v>3746.4830999999649</v>
      </c>
      <c r="R15" s="47">
        <v>38642.189200001099</v>
      </c>
    </row>
    <row r="16" spans="1:18">
      <c r="A16" s="23" t="s">
        <v>387</v>
      </c>
      <c r="B16" s="23" t="s">
        <v>2345</v>
      </c>
      <c r="C16" s="23">
        <v>2010</v>
      </c>
      <c r="D16" s="23">
        <v>2008</v>
      </c>
      <c r="E16" s="23"/>
      <c r="F16" s="46" t="s">
        <v>2365</v>
      </c>
      <c r="G16" s="46" t="s">
        <v>2338</v>
      </c>
      <c r="H16" s="23"/>
      <c r="I16" s="23"/>
      <c r="J16" s="23"/>
      <c r="K16" s="23"/>
      <c r="L16" s="23"/>
      <c r="M16" s="23"/>
      <c r="N16" s="23"/>
      <c r="O16" s="23"/>
      <c r="P16" s="23"/>
      <c r="Q16" s="23"/>
      <c r="R16" s="23">
        <v>1487.2</v>
      </c>
    </row>
    <row r="17" spans="1:18">
      <c r="A17" s="23" t="s">
        <v>387</v>
      </c>
      <c r="B17" s="23" t="s">
        <v>2345</v>
      </c>
      <c r="C17" s="23">
        <v>2010</v>
      </c>
      <c r="D17" s="23">
        <v>2008</v>
      </c>
      <c r="E17" s="23"/>
      <c r="F17" s="46" t="s">
        <v>2366</v>
      </c>
      <c r="G17" s="46" t="s">
        <v>2367</v>
      </c>
      <c r="H17" s="47">
        <v>0.35785183703460555</v>
      </c>
      <c r="I17" s="47">
        <v>0.26077390166724962</v>
      </c>
      <c r="J17" s="47">
        <v>0.23437442887226764</v>
      </c>
      <c r="K17" s="47">
        <v>0.23158313844192507</v>
      </c>
      <c r="L17" s="47">
        <v>0.20734134413599598</v>
      </c>
      <c r="M17" s="47">
        <v>0.21499016085904188</v>
      </c>
      <c r="N17" s="47">
        <v>0.20434977149793632</v>
      </c>
      <c r="O17" s="47">
        <v>0.19564223723940924</v>
      </c>
      <c r="P17" s="47">
        <v>0.18125835753043051</v>
      </c>
      <c r="Q17" s="47">
        <v>0.17844671446669719</v>
      </c>
      <c r="R17" s="47">
        <v>0.23184687993815056</v>
      </c>
    </row>
    <row r="18" spans="1:18">
      <c r="A18" s="23" t="s">
        <v>387</v>
      </c>
      <c r="B18" s="23" t="s">
        <v>2345</v>
      </c>
      <c r="C18" s="23">
        <v>2010</v>
      </c>
      <c r="D18" s="23">
        <v>2008</v>
      </c>
      <c r="E18" s="23"/>
      <c r="F18" s="46" t="s">
        <v>2368</v>
      </c>
      <c r="G18" s="23"/>
      <c r="H18" s="23"/>
      <c r="I18" s="23"/>
      <c r="J18" s="23"/>
      <c r="K18" s="23"/>
      <c r="L18" s="23"/>
      <c r="M18" s="23"/>
      <c r="N18" s="23"/>
      <c r="O18" s="23"/>
      <c r="P18" s="23"/>
      <c r="Q18" s="23"/>
      <c r="R18" s="23">
        <v>4.7743977492526811E-2</v>
      </c>
    </row>
    <row r="19" spans="1:18">
      <c r="A19" s="51" t="s">
        <v>387</v>
      </c>
      <c r="B19" s="51" t="s">
        <v>2345</v>
      </c>
      <c r="C19" s="51">
        <v>2010</v>
      </c>
      <c r="D19" s="51">
        <v>2008</v>
      </c>
      <c r="E19" s="51"/>
      <c r="F19" s="52" t="s">
        <v>2369</v>
      </c>
      <c r="G19" s="52" t="s">
        <v>2367</v>
      </c>
      <c r="H19" s="53">
        <v>0.51321404858951858</v>
      </c>
      <c r="I19" s="53">
        <v>0.32411768000262836</v>
      </c>
      <c r="J19" s="53">
        <v>0.24249115273565028</v>
      </c>
      <c r="K19" s="53">
        <v>0.16830514642822189</v>
      </c>
      <c r="L19" s="53">
        <v>0.14505097294016128</v>
      </c>
      <c r="M19" s="53">
        <v>0.11350684008381429</v>
      </c>
      <c r="N19" s="53">
        <v>8.6983930923258887E-2</v>
      </c>
      <c r="O19" s="53">
        <v>8.2154735245227636E-2</v>
      </c>
      <c r="P19" s="53">
        <v>6.4211660136790055E-2</v>
      </c>
      <c r="Q19" s="53">
        <v>3.9642671816670277E-2</v>
      </c>
      <c r="R19" s="53">
        <v>0.19214393526130041</v>
      </c>
    </row>
    <row r="21" spans="1:18">
      <c r="G21" t="s">
        <v>2370</v>
      </c>
      <c r="H21">
        <f>+H2*H15/1000000</f>
        <v>69.124970455060335</v>
      </c>
      <c r="I21">
        <f>+I2*I15/1000000</f>
        <v>73.959554097019904</v>
      </c>
      <c r="J21">
        <f t="shared" ref="J21:R21" si="0">+J2*J15/1000000</f>
        <v>82.291500099289692</v>
      </c>
      <c r="K21">
        <f t="shared" si="0"/>
        <v>91.006483929940117</v>
      </c>
      <c r="L21">
        <f t="shared" si="0"/>
        <v>97.668000309950045</v>
      </c>
      <c r="M21">
        <f t="shared" si="0"/>
        <v>106.28974050424999</v>
      </c>
      <c r="N21">
        <f t="shared" si="0"/>
        <v>115.19782021694026</v>
      </c>
      <c r="O21">
        <f t="shared" si="0"/>
        <v>131.24122733441024</v>
      </c>
      <c r="P21">
        <f t="shared" si="0"/>
        <v>150.74623827082985</v>
      </c>
      <c r="Q21">
        <f t="shared" si="0"/>
        <v>210.78654705591021</v>
      </c>
      <c r="R21">
        <f t="shared" si="0"/>
        <v>1128.3120822736053</v>
      </c>
    </row>
    <row r="22" spans="1:18">
      <c r="G22" t="s">
        <v>2371</v>
      </c>
      <c r="H22">
        <f>+H9*H15/1000000</f>
        <v>50.865647864699802</v>
      </c>
      <c r="I22">
        <f>+I9*I15/1000000</f>
        <v>65.225125347999906</v>
      </c>
      <c r="J22">
        <f t="shared" ref="J22:R22" si="1">+J9*J15/1000000</f>
        <v>76.026007148999796</v>
      </c>
      <c r="K22">
        <f t="shared" si="1"/>
        <v>86.818806215299759</v>
      </c>
      <c r="L22">
        <f t="shared" si="1"/>
        <v>97.317797487899824</v>
      </c>
      <c r="M22">
        <f t="shared" si="1"/>
        <v>110.1886669732004</v>
      </c>
      <c r="N22">
        <f t="shared" si="1"/>
        <v>124.74681522129933</v>
      </c>
      <c r="O22">
        <f t="shared" si="1"/>
        <v>144.66140408079994</v>
      </c>
      <c r="P22">
        <f t="shared" si="1"/>
        <v>176.66490642999904</v>
      </c>
      <c r="Q22">
        <f t="shared" si="1"/>
        <v>293.90509340520043</v>
      </c>
      <c r="R22">
        <f t="shared" si="1"/>
        <v>1226.4202701753914</v>
      </c>
    </row>
    <row r="23" spans="1:18">
      <c r="G23" t="s">
        <v>2372</v>
      </c>
      <c r="H23">
        <f>+H10*H15/1000000</f>
        <v>59.024177449299792</v>
      </c>
      <c r="I23">
        <f>+I10*I15/1000000</f>
        <v>73.357048634399959</v>
      </c>
      <c r="J23">
        <f t="shared" ref="J23:R23" si="2">+J10*J15/1000000</f>
        <v>86.168690766999802</v>
      </c>
      <c r="K23">
        <f t="shared" si="2"/>
        <v>97.627472012800041</v>
      </c>
      <c r="L23">
        <f t="shared" si="2"/>
        <v>109.75045107259979</v>
      </c>
      <c r="M23">
        <f t="shared" si="2"/>
        <v>123.65081305160021</v>
      </c>
      <c r="N23">
        <f t="shared" si="2"/>
        <v>139.15042935029999</v>
      </c>
      <c r="O23">
        <f t="shared" si="2"/>
        <v>161.08072653350021</v>
      </c>
      <c r="P23">
        <f t="shared" si="2"/>
        <v>195.49127141459971</v>
      </c>
      <c r="Q23">
        <f t="shared" si="2"/>
        <v>316.14055984850091</v>
      </c>
      <c r="R23">
        <f t="shared" si="2"/>
        <v>1361.4416401346002</v>
      </c>
    </row>
    <row r="25" spans="1:18">
      <c r="H25">
        <f>+H23-H21</f>
        <v>-10.100793005760544</v>
      </c>
      <c r="I25">
        <f>+I23-I21</f>
        <v>-0.60250546261994486</v>
      </c>
      <c r="J25">
        <f t="shared" ref="J25:R25" si="3">+J23-J21</f>
        <v>3.87719066771011</v>
      </c>
      <c r="K25">
        <f t="shared" si="3"/>
        <v>6.6209880828599239</v>
      </c>
      <c r="L25">
        <f t="shared" si="3"/>
        <v>12.082450762649742</v>
      </c>
      <c r="M25">
        <f t="shared" si="3"/>
        <v>17.361072547350219</v>
      </c>
      <c r="N25">
        <f t="shared" si="3"/>
        <v>23.952609133359729</v>
      </c>
      <c r="O25">
        <f t="shared" si="3"/>
        <v>29.839499199089971</v>
      </c>
      <c r="P25">
        <f t="shared" si="3"/>
        <v>44.745033143769859</v>
      </c>
      <c r="Q25">
        <f t="shared" si="3"/>
        <v>105.35401279259071</v>
      </c>
      <c r="R25">
        <f t="shared" si="3"/>
        <v>233.12955786099496</v>
      </c>
    </row>
    <row r="26" spans="1:18">
      <c r="H26">
        <f>+H22-H21</f>
        <v>-18.259322590360533</v>
      </c>
      <c r="I26">
        <f>+I22-I21</f>
        <v>-8.7344287490199974</v>
      </c>
      <c r="J26">
        <f t="shared" ref="J26:R26" si="4">+J22-J21</f>
        <v>-6.2654929502898966</v>
      </c>
      <c r="K26">
        <f t="shared" si="4"/>
        <v>-4.1876777146403583</v>
      </c>
      <c r="L26">
        <f t="shared" si="4"/>
        <v>-0.35020282205022113</v>
      </c>
      <c r="M26">
        <f t="shared" si="4"/>
        <v>3.8989264689504068</v>
      </c>
      <c r="N26">
        <f t="shared" si="4"/>
        <v>9.548995004359071</v>
      </c>
      <c r="O26">
        <f t="shared" si="4"/>
        <v>13.4201767463897</v>
      </c>
      <c r="P26">
        <f t="shared" si="4"/>
        <v>25.918668159169187</v>
      </c>
      <c r="Q26">
        <f t="shared" si="4"/>
        <v>83.118546349290227</v>
      </c>
      <c r="R26">
        <f t="shared" si="4"/>
        <v>98.108187901786096</v>
      </c>
    </row>
    <row r="28" spans="1:18">
      <c r="H28" s="55">
        <f>+H2-H10</f>
        <v>2015.4515141408356</v>
      </c>
      <c r="I28" s="55">
        <f t="shared" ref="I28:R28" si="5">+I2-I10</f>
        <v>145.31868076530736</v>
      </c>
      <c r="J28" s="55">
        <f t="shared" si="5"/>
        <v>-1000.1393903675344</v>
      </c>
      <c r="K28" s="55">
        <f t="shared" si="5"/>
        <v>-1749.8569752606491</v>
      </c>
      <c r="L28" s="55">
        <f t="shared" si="5"/>
        <v>-3310.8073557272837</v>
      </c>
      <c r="M28" s="55">
        <f t="shared" si="5"/>
        <v>-4742.705944158497</v>
      </c>
      <c r="N28" s="55">
        <f t="shared" si="5"/>
        <v>-6589.2799371018955</v>
      </c>
      <c r="O28" s="55">
        <f t="shared" si="5"/>
        <v>-8294.8651668694292</v>
      </c>
      <c r="P28" s="55">
        <f t="shared" si="5"/>
        <v>-12657.23391393081</v>
      </c>
      <c r="Q28" s="55">
        <f t="shared" si="5"/>
        <v>-28120.776200109292</v>
      </c>
      <c r="R28" s="55">
        <f t="shared" si="5"/>
        <v>-6033.0318412961024</v>
      </c>
    </row>
    <row r="29" spans="1:18">
      <c r="H29">
        <f>+H28/H10</f>
        <v>0.17112975465751912</v>
      </c>
      <c r="I29">
        <f t="shared" ref="I29:R29" si="6">+I28/I10</f>
        <v>8.2133274693579304E-3</v>
      </c>
      <c r="J29">
        <f t="shared" si="6"/>
        <v>-4.4995353105619647E-2</v>
      </c>
      <c r="K29">
        <f t="shared" si="6"/>
        <v>-6.7818903289760923E-2</v>
      </c>
      <c r="L29">
        <f t="shared" si="6"/>
        <v>-0.11009021507034368</v>
      </c>
      <c r="M29">
        <f t="shared" si="6"/>
        <v>-0.14040403066420065</v>
      </c>
      <c r="N29">
        <f t="shared" si="6"/>
        <v>-0.17213464051239807</v>
      </c>
      <c r="O29">
        <f t="shared" si="6"/>
        <v>-0.18524562088366431</v>
      </c>
      <c r="P29">
        <f t="shared" si="6"/>
        <v>-0.22888506898537778</v>
      </c>
      <c r="Q29">
        <f t="shared" si="6"/>
        <v>-0.33325054160427203</v>
      </c>
      <c r="R29">
        <f t="shared" si="6"/>
        <v>-0.17123727597897359</v>
      </c>
    </row>
    <row r="33" spans="8:17">
      <c r="H33">
        <f>+H3/H11</f>
        <v>754.04872721614606</v>
      </c>
      <c r="I33">
        <f t="shared" ref="I33:Q33" si="7">+I3/I11</f>
        <v>739.06218127163925</v>
      </c>
      <c r="J33">
        <f t="shared" si="7"/>
        <v>759.97417838818933</v>
      </c>
      <c r="K33">
        <f t="shared" si="7"/>
        <v>769.12877485695549</v>
      </c>
      <c r="L33">
        <f t="shared" si="7"/>
        <v>793.98809102948621</v>
      </c>
      <c r="M33">
        <f t="shared" si="7"/>
        <v>817.80049395372907</v>
      </c>
      <c r="N33">
        <f t="shared" si="7"/>
        <v>846.96385681409902</v>
      </c>
      <c r="O33">
        <f t="shared" si="7"/>
        <v>870.25751701052752</v>
      </c>
      <c r="P33">
        <f t="shared" si="7"/>
        <v>923.06353148317282</v>
      </c>
      <c r="Q33">
        <f t="shared" si="7"/>
        <v>1065.7838689094085</v>
      </c>
    </row>
    <row r="34" spans="8:17">
      <c r="H34">
        <f>+H33*H14</f>
        <v>5926911.2196200024</v>
      </c>
      <c r="I34">
        <f t="shared" ref="I34:Q34" si="8">+I33*I14</f>
        <v>5809156.4547400232</v>
      </c>
      <c r="J34">
        <f t="shared" si="8"/>
        <v>5975685.0963900089</v>
      </c>
      <c r="K34">
        <f t="shared" si="8"/>
        <v>6045130.9689399945</v>
      </c>
      <c r="L34">
        <f t="shared" si="8"/>
        <v>6243634.0507800076</v>
      </c>
      <c r="M34">
        <f t="shared" si="8"/>
        <v>6428265.744750022</v>
      </c>
      <c r="N34">
        <f t="shared" si="8"/>
        <v>6658974.2496100217</v>
      </c>
      <c r="O34">
        <f t="shared" si="8"/>
        <v>6840712.9073500317</v>
      </c>
      <c r="P34">
        <f t="shared" si="8"/>
        <v>7256459.3095699772</v>
      </c>
      <c r="Q34">
        <f t="shared" si="8"/>
        <v>8380289.2558099972</v>
      </c>
    </row>
    <row r="36" spans="8:17">
      <c r="Q36">
        <f>+Q3/H3</f>
        <v>1.891428487416728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F58"/>
  <sheetViews>
    <sheetView workbookViewId="0">
      <selection activeCell="C31" sqref="C31"/>
    </sheetView>
  </sheetViews>
  <sheetFormatPr baseColWidth="10" defaultColWidth="11.5703125" defaultRowHeight="15"/>
  <cols>
    <col min="1" max="1" width="11.5703125" style="26"/>
    <col min="2" max="2" width="46" style="26" bestFit="1" customWidth="1"/>
    <col min="3" max="16384" width="11.5703125" style="26"/>
  </cols>
  <sheetData>
    <row r="1" spans="2:4">
      <c r="B1" s="26" t="s">
        <v>2220</v>
      </c>
      <c r="C1" s="26" t="s">
        <v>2219</v>
      </c>
      <c r="D1" s="26" t="s">
        <v>2218</v>
      </c>
    </row>
    <row r="2" spans="2:4">
      <c r="B2" s="26" t="s">
        <v>2217</v>
      </c>
      <c r="C2" s="26" t="s">
        <v>2216</v>
      </c>
      <c r="D2" s="26" t="s">
        <v>876</v>
      </c>
    </row>
    <row r="3" spans="2:4">
      <c r="B3" s="26" t="s">
        <v>2215</v>
      </c>
      <c r="C3" s="26" t="s">
        <v>2214</v>
      </c>
      <c r="D3" s="26" t="s">
        <v>876</v>
      </c>
    </row>
    <row r="4" spans="2:4">
      <c r="B4" s="26" t="s">
        <v>2213</v>
      </c>
      <c r="C4" s="26" t="s">
        <v>2212</v>
      </c>
      <c r="D4" s="26" t="s">
        <v>876</v>
      </c>
    </row>
    <row r="5" spans="2:4">
      <c r="B5" s="26" t="s">
        <v>2211</v>
      </c>
      <c r="C5" s="26" t="s">
        <v>2210</v>
      </c>
      <c r="D5" s="26" t="s">
        <v>876</v>
      </c>
    </row>
    <row r="6" spans="2:4">
      <c r="B6" s="26" t="s">
        <v>2209</v>
      </c>
      <c r="C6" s="26" t="s">
        <v>2208</v>
      </c>
      <c r="D6" s="26" t="s">
        <v>876</v>
      </c>
    </row>
    <row r="7" spans="2:4">
      <c r="B7" s="26" t="s">
        <v>2207</v>
      </c>
      <c r="C7" s="26" t="s">
        <v>2206</v>
      </c>
      <c r="D7" s="26" t="s">
        <v>876</v>
      </c>
    </row>
    <row r="8" spans="2:4">
      <c r="B8" s="26" t="s">
        <v>2205</v>
      </c>
      <c r="C8" s="26" t="s">
        <v>2204</v>
      </c>
      <c r="D8" s="26" t="s">
        <v>876</v>
      </c>
    </row>
    <row r="9" spans="2:4">
      <c r="B9" s="26" t="s">
        <v>2203</v>
      </c>
      <c r="C9" s="26" t="s">
        <v>2202</v>
      </c>
      <c r="D9" s="26" t="s">
        <v>876</v>
      </c>
    </row>
    <row r="10" spans="2:4">
      <c r="B10" s="26" t="s">
        <v>2201</v>
      </c>
      <c r="C10" s="26" t="s">
        <v>2200</v>
      </c>
      <c r="D10" s="26" t="s">
        <v>876</v>
      </c>
    </row>
    <row r="11" spans="2:4">
      <c r="B11" s="26" t="s">
        <v>2199</v>
      </c>
      <c r="C11" s="26" t="s">
        <v>2198</v>
      </c>
      <c r="D11" s="26" t="s">
        <v>876</v>
      </c>
    </row>
    <row r="12" spans="2:4">
      <c r="B12" s="26" t="s">
        <v>2197</v>
      </c>
      <c r="C12" s="26" t="s">
        <v>2196</v>
      </c>
      <c r="D12" s="26" t="s">
        <v>876</v>
      </c>
    </row>
    <row r="13" spans="2:4">
      <c r="B13" s="26" t="s">
        <v>2195</v>
      </c>
      <c r="C13" s="26" t="s">
        <v>2194</v>
      </c>
      <c r="D13" s="26" t="s">
        <v>876</v>
      </c>
    </row>
    <row r="14" spans="2:4">
      <c r="B14" s="26" t="s">
        <v>2193</v>
      </c>
      <c r="C14" s="26" t="s">
        <v>2192</v>
      </c>
      <c r="D14" s="26" t="s">
        <v>876</v>
      </c>
    </row>
    <row r="15" spans="2:4">
      <c r="B15" s="26" t="s">
        <v>2191</v>
      </c>
      <c r="C15" s="26" t="s">
        <v>2190</v>
      </c>
      <c r="D15" s="26" t="s">
        <v>876</v>
      </c>
    </row>
    <row r="16" spans="2:4">
      <c r="B16" s="26" t="s">
        <v>2109</v>
      </c>
      <c r="C16" s="26" t="s">
        <v>2189</v>
      </c>
      <c r="D16" s="26" t="s">
        <v>874</v>
      </c>
    </row>
    <row r="17" spans="2:6">
      <c r="B17" s="26" t="s">
        <v>2105</v>
      </c>
      <c r="C17" s="26" t="s">
        <v>2188</v>
      </c>
      <c r="D17" s="26" t="s">
        <v>869</v>
      </c>
    </row>
    <row r="18" spans="2:6">
      <c r="B18" s="26" t="s">
        <v>2104</v>
      </c>
      <c r="C18" s="26" t="s">
        <v>2187</v>
      </c>
      <c r="D18" s="26" t="s">
        <v>868</v>
      </c>
    </row>
    <row r="19" spans="2:6">
      <c r="B19" s="26" t="s">
        <v>2186</v>
      </c>
      <c r="C19" s="26" t="s">
        <v>2149</v>
      </c>
      <c r="D19" s="26" t="s">
        <v>2185</v>
      </c>
    </row>
    <row r="20" spans="2:6">
      <c r="B20" s="26" t="s">
        <v>2184</v>
      </c>
      <c r="C20" s="26" t="s">
        <v>2183</v>
      </c>
      <c r="D20" s="26" t="s">
        <v>2157</v>
      </c>
    </row>
    <row r="21" spans="2:6">
      <c r="B21" s="26" t="s">
        <v>2182</v>
      </c>
      <c r="C21" s="26" t="s">
        <v>2181</v>
      </c>
      <c r="D21" s="26" t="s">
        <v>2180</v>
      </c>
    </row>
    <row r="22" spans="2:6">
      <c r="B22" s="26" t="s">
        <v>2179</v>
      </c>
      <c r="C22" s="26" t="s">
        <v>2178</v>
      </c>
      <c r="D22" s="26" t="s">
        <v>872</v>
      </c>
    </row>
    <row r="23" spans="2:6">
      <c r="B23" s="26" t="s">
        <v>2177</v>
      </c>
      <c r="C23" s="26" t="s">
        <v>2176</v>
      </c>
      <c r="D23" s="26" t="s">
        <v>872</v>
      </c>
    </row>
    <row r="24" spans="2:6">
      <c r="B24" s="26" t="s">
        <v>2175</v>
      </c>
      <c r="C24" s="26" t="s">
        <v>2174</v>
      </c>
      <c r="D24" s="26" t="s">
        <v>872</v>
      </c>
    </row>
    <row r="25" spans="2:6">
      <c r="B25" s="26" t="s">
        <v>2173</v>
      </c>
      <c r="C25" s="26" t="s">
        <v>2172</v>
      </c>
      <c r="D25" s="26" t="s">
        <v>872</v>
      </c>
    </row>
    <row r="26" spans="2:6">
      <c r="B26" s="26" t="s">
        <v>2171</v>
      </c>
      <c r="C26" s="26" t="s">
        <v>2170</v>
      </c>
      <c r="D26" s="26" t="s">
        <v>872</v>
      </c>
    </row>
    <row r="27" spans="2:6">
      <c r="B27" s="26" t="s">
        <v>2169</v>
      </c>
      <c r="C27" s="26" t="s">
        <v>2168</v>
      </c>
      <c r="D27" s="26" t="s">
        <v>872</v>
      </c>
    </row>
    <row r="28" spans="2:6">
      <c r="B28" s="26" t="s">
        <v>2167</v>
      </c>
      <c r="C28" s="26" t="s">
        <v>2166</v>
      </c>
      <c r="D28" s="26" t="s">
        <v>872</v>
      </c>
    </row>
    <row r="29" spans="2:6">
      <c r="B29" s="26" t="s">
        <v>2165</v>
      </c>
      <c r="C29" s="26" t="s">
        <v>2162</v>
      </c>
      <c r="D29" s="26" t="s">
        <v>2162</v>
      </c>
    </row>
    <row r="30" spans="2:6">
      <c r="B30" s="26" t="s">
        <v>2164</v>
      </c>
      <c r="C30" s="26" t="s">
        <v>2163</v>
      </c>
      <c r="D30" s="26" t="s">
        <v>2162</v>
      </c>
    </row>
    <row r="31" spans="2:6">
      <c r="B31" s="26" t="s">
        <v>2106</v>
      </c>
      <c r="C31" s="26" t="s">
        <v>2161</v>
      </c>
      <c r="D31" s="26" t="s">
        <v>870</v>
      </c>
    </row>
    <row r="32" spans="2:6">
      <c r="B32" s="26" t="s">
        <v>2160</v>
      </c>
      <c r="C32" s="26" t="s">
        <v>2159</v>
      </c>
      <c r="D32" s="26" t="s">
        <v>871</v>
      </c>
      <c r="F32" s="26" t="s">
        <v>2107</v>
      </c>
    </row>
    <row r="33" spans="2:4">
      <c r="B33" s="26" t="s">
        <v>2158</v>
      </c>
      <c r="C33" s="26" t="s">
        <v>2157</v>
      </c>
      <c r="D33" s="26" t="s">
        <v>871</v>
      </c>
    </row>
    <row r="34" spans="2:4">
      <c r="B34" s="26" t="s">
        <v>2156</v>
      </c>
      <c r="C34" s="26" t="s">
        <v>2155</v>
      </c>
      <c r="D34" s="26" t="s">
        <v>871</v>
      </c>
    </row>
    <row r="35" spans="2:4">
      <c r="B35" s="26" t="s">
        <v>2103</v>
      </c>
      <c r="C35" s="26" t="s">
        <v>2154</v>
      </c>
      <c r="D35" s="26" t="s">
        <v>2154</v>
      </c>
    </row>
    <row r="36" spans="2:4">
      <c r="B36" s="26" t="s">
        <v>2102</v>
      </c>
      <c r="C36" s="26" t="s">
        <v>2153</v>
      </c>
      <c r="D36" s="26" t="s">
        <v>2153</v>
      </c>
    </row>
    <row r="37" spans="2:4">
      <c r="B37" s="26" t="s">
        <v>2101</v>
      </c>
      <c r="C37" s="26" t="s">
        <v>2152</v>
      </c>
      <c r="D37" s="26" t="s">
        <v>2152</v>
      </c>
    </row>
    <row r="38" spans="2:4">
      <c r="B38" s="26" t="s">
        <v>2151</v>
      </c>
      <c r="C38" s="26" t="s">
        <v>2150</v>
      </c>
      <c r="D38" s="26" t="s">
        <v>2149</v>
      </c>
    </row>
    <row r="39" spans="2:4">
      <c r="B39" s="26" t="s">
        <v>2100</v>
      </c>
      <c r="C39" s="26" t="s">
        <v>2148</v>
      </c>
      <c r="D39" s="26" t="s">
        <v>2148</v>
      </c>
    </row>
    <row r="40" spans="2:4">
      <c r="B40" s="26" t="s">
        <v>2147</v>
      </c>
      <c r="C40" s="26" t="s">
        <v>2146</v>
      </c>
      <c r="D40" s="26" t="s">
        <v>873</v>
      </c>
    </row>
    <row r="41" spans="2:4">
      <c r="B41" s="26" t="s">
        <v>2145</v>
      </c>
      <c r="C41" s="26" t="s">
        <v>2144</v>
      </c>
      <c r="D41" s="26" t="s">
        <v>873</v>
      </c>
    </row>
    <row r="42" spans="2:4">
      <c r="B42" s="26" t="s">
        <v>2143</v>
      </c>
      <c r="C42" s="26" t="s">
        <v>2142</v>
      </c>
      <c r="D42" s="26" t="s">
        <v>873</v>
      </c>
    </row>
    <row r="43" spans="2:4">
      <c r="B43" s="26" t="s">
        <v>2141</v>
      </c>
      <c r="C43" s="26" t="s">
        <v>2140</v>
      </c>
      <c r="D43" s="26" t="s">
        <v>873</v>
      </c>
    </row>
    <row r="44" spans="2:4">
      <c r="B44" s="26" t="s">
        <v>2139</v>
      </c>
      <c r="C44" s="26" t="s">
        <v>2138</v>
      </c>
      <c r="D44" s="26" t="s">
        <v>873</v>
      </c>
    </row>
    <row r="45" spans="2:4">
      <c r="B45" s="26" t="s">
        <v>2137</v>
      </c>
      <c r="C45" s="26" t="s">
        <v>2136</v>
      </c>
      <c r="D45" s="26" t="s">
        <v>873</v>
      </c>
    </row>
    <row r="46" spans="2:4">
      <c r="B46" s="26" t="s">
        <v>2135</v>
      </c>
      <c r="C46" s="26" t="s">
        <v>2134</v>
      </c>
      <c r="D46" s="26" t="s">
        <v>873</v>
      </c>
    </row>
    <row r="47" spans="2:4">
      <c r="B47" s="26" t="s">
        <v>2133</v>
      </c>
      <c r="C47" s="26" t="s">
        <v>2132</v>
      </c>
      <c r="D47" s="26" t="s">
        <v>877</v>
      </c>
    </row>
    <row r="48" spans="2:4">
      <c r="B48" s="26" t="s">
        <v>2131</v>
      </c>
      <c r="C48" s="26" t="s">
        <v>2130</v>
      </c>
      <c r="D48" s="26" t="s">
        <v>877</v>
      </c>
    </row>
    <row r="49" spans="2:4">
      <c r="B49" s="26" t="s">
        <v>405</v>
      </c>
      <c r="C49" s="26" t="s">
        <v>2129</v>
      </c>
      <c r="D49" s="26" t="s">
        <v>877</v>
      </c>
    </row>
    <row r="50" spans="2:4">
      <c r="B50" s="26" t="s">
        <v>2128</v>
      </c>
      <c r="C50" s="26" t="s">
        <v>2127</v>
      </c>
      <c r="D50" s="26" t="s">
        <v>877</v>
      </c>
    </row>
    <row r="51" spans="2:4">
      <c r="B51" s="26" t="s">
        <v>406</v>
      </c>
      <c r="C51" s="26" t="s">
        <v>2126</v>
      </c>
      <c r="D51" s="26" t="s">
        <v>877</v>
      </c>
    </row>
    <row r="52" spans="2:4">
      <c r="B52" s="26" t="s">
        <v>2125</v>
      </c>
      <c r="C52" s="26" t="s">
        <v>2124</v>
      </c>
      <c r="D52" s="26" t="s">
        <v>877</v>
      </c>
    </row>
    <row r="53" spans="2:4">
      <c r="B53" s="26" t="s">
        <v>2123</v>
      </c>
      <c r="C53" s="26" t="s">
        <v>2122</v>
      </c>
      <c r="D53" s="26" t="s">
        <v>877</v>
      </c>
    </row>
    <row r="54" spans="2:4">
      <c r="B54" s="26" t="s">
        <v>2121</v>
      </c>
      <c r="C54" s="26" t="s">
        <v>2120</v>
      </c>
      <c r="D54" s="26" t="s">
        <v>877</v>
      </c>
    </row>
    <row r="55" spans="2:4">
      <c r="B55" s="26" t="s">
        <v>2119</v>
      </c>
      <c r="C55" s="26" t="s">
        <v>2118</v>
      </c>
      <c r="D55" s="26" t="s">
        <v>877</v>
      </c>
    </row>
    <row r="56" spans="2:4">
      <c r="B56" s="26" t="s">
        <v>2117</v>
      </c>
      <c r="C56" s="26" t="s">
        <v>2116</v>
      </c>
      <c r="D56" s="26" t="s">
        <v>875</v>
      </c>
    </row>
    <row r="57" spans="2:4">
      <c r="B57" s="26" t="s">
        <v>2115</v>
      </c>
      <c r="C57" s="26" t="s">
        <v>2114</v>
      </c>
      <c r="D57" s="26" t="s">
        <v>875</v>
      </c>
    </row>
    <row r="58" spans="2:4">
      <c r="B58" s="26" t="s">
        <v>2113</v>
      </c>
      <c r="C58" s="26" t="s">
        <v>2112</v>
      </c>
      <c r="D58" s="26" t="s">
        <v>875</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1106"/>
  <sheetViews>
    <sheetView topLeftCell="A532" workbookViewId="0">
      <selection activeCell="M550" sqref="M550"/>
    </sheetView>
  </sheetViews>
  <sheetFormatPr baseColWidth="10" defaultColWidth="11.5703125" defaultRowHeight="15"/>
  <cols>
    <col min="1" max="16384" width="11.5703125" style="26"/>
  </cols>
  <sheetData>
    <row r="3" spans="1:12">
      <c r="A3" s="26" t="s">
        <v>2221</v>
      </c>
      <c r="B3" s="26" t="s">
        <v>2222</v>
      </c>
      <c r="C3" s="26" t="s">
        <v>2223</v>
      </c>
      <c r="D3" s="26" t="s">
        <v>2220</v>
      </c>
      <c r="E3" s="26" t="s">
        <v>2224</v>
      </c>
      <c r="I3" s="26" t="s">
        <v>2224</v>
      </c>
    </row>
    <row r="4" spans="1:12">
      <c r="A4" s="26" t="e">
        <f>COUNTIF([1]Regions!$D$3:$D$30,BillionEURNEWAGE!$B4)&gt;0</f>
        <v>#VALUE!</v>
      </c>
      <c r="B4" t="s">
        <v>2228</v>
      </c>
      <c r="C4" t="s">
        <v>2226</v>
      </c>
      <c r="D4" t="s">
        <v>398</v>
      </c>
      <c r="E4">
        <v>27.1119650695952</v>
      </c>
      <c r="G4" s="26" t="str">
        <f>+B4&amp;C4&amp;D4</f>
        <v>FRAHH-Domoil</v>
      </c>
      <c r="H4" s="26">
        <f>+E4</f>
        <v>27.1119650695952</v>
      </c>
      <c r="L4" s="26" t="s">
        <v>2225</v>
      </c>
    </row>
    <row r="5" spans="1:12">
      <c r="A5" s="26" t="e">
        <f>COUNTIF([1]Regions!$D$3:$D$30,BillionEURNEWAGE!$B5)&gt;0</f>
        <v>#VALUE!</v>
      </c>
      <c r="B5" t="s">
        <v>2228</v>
      </c>
      <c r="C5" t="s">
        <v>2226</v>
      </c>
      <c r="D5" t="s">
        <v>400</v>
      </c>
      <c r="E5">
        <v>14.8954461407758</v>
      </c>
      <c r="G5" s="26" t="str">
        <f t="shared" ref="G5:G68" si="0">+B5&amp;C5&amp;D5</f>
        <v>FRAHH-Domppp</v>
      </c>
      <c r="H5" s="26">
        <f t="shared" ref="H5:H68" si="1">+E5</f>
        <v>14.8954461407758</v>
      </c>
      <c r="L5" s="26" t="s">
        <v>2227</v>
      </c>
    </row>
    <row r="6" spans="1:12">
      <c r="A6" s="26" t="e">
        <f>COUNTIF([1]Regions!$D$3:$D$30,BillionEURNEWAGE!$B6)&gt;0</f>
        <v>#VALUE!</v>
      </c>
      <c r="B6" t="s">
        <v>2228</v>
      </c>
      <c r="C6" t="s">
        <v>2226</v>
      </c>
      <c r="D6" t="s">
        <v>401</v>
      </c>
      <c r="E6">
        <v>3.33433737576288</v>
      </c>
      <c r="G6" s="26" t="str">
        <f t="shared" si="0"/>
        <v>FRAHH-Domnmm</v>
      </c>
      <c r="H6" s="26">
        <f t="shared" si="1"/>
        <v>3.33433737576288</v>
      </c>
      <c r="L6" s="26" t="s">
        <v>2228</v>
      </c>
    </row>
    <row r="7" spans="1:12">
      <c r="A7" s="26" t="e">
        <f>COUNTIF([1]Regions!$D$3:$D$30,BillionEURNEWAGE!$B7)&gt;0</f>
        <v>#VALUE!</v>
      </c>
      <c r="B7" t="s">
        <v>2228</v>
      </c>
      <c r="C7" t="s">
        <v>2226</v>
      </c>
      <c r="D7" t="s">
        <v>402</v>
      </c>
      <c r="E7">
        <v>8.8712450040427895E-2</v>
      </c>
      <c r="G7" s="26" t="str">
        <f t="shared" si="0"/>
        <v>FRAHH-Domnfm</v>
      </c>
      <c r="H7" s="26">
        <f t="shared" si="1"/>
        <v>8.8712450040427895E-2</v>
      </c>
      <c r="L7" s="26" t="s">
        <v>2229</v>
      </c>
    </row>
    <row r="8" spans="1:12">
      <c r="A8" s="26" t="e">
        <f>COUNTIF([1]Regions!$D$3:$D$30,BillionEURNEWAGE!$B8)&gt;0</f>
        <v>#VALUE!</v>
      </c>
      <c r="B8" t="s">
        <v>2228</v>
      </c>
      <c r="C8" t="s">
        <v>2226</v>
      </c>
      <c r="D8" t="s">
        <v>403</v>
      </c>
      <c r="E8">
        <v>40.477392009018402</v>
      </c>
      <c r="G8" s="26" t="str">
        <f t="shared" si="0"/>
        <v>FRAHH-Dommvh</v>
      </c>
      <c r="H8" s="26">
        <f t="shared" si="1"/>
        <v>40.477392009018402</v>
      </c>
      <c r="L8" s="26" t="s">
        <v>2230</v>
      </c>
    </row>
    <row r="9" spans="1:12">
      <c r="A9" s="26" t="e">
        <f>COUNTIF([1]Regions!$D$3:$D$30,BillionEURNEWAGE!$B9)&gt;0</f>
        <v>#VALUE!</v>
      </c>
      <c r="B9" t="s">
        <v>2228</v>
      </c>
      <c r="C9" t="s">
        <v>2226</v>
      </c>
      <c r="D9" t="s">
        <v>404</v>
      </c>
      <c r="E9">
        <v>21.6596667447991</v>
      </c>
      <c r="G9" s="26" t="str">
        <f t="shared" si="0"/>
        <v>FRAHH-Domele</v>
      </c>
      <c r="H9" s="26">
        <f t="shared" si="1"/>
        <v>21.6596667447991</v>
      </c>
      <c r="L9" s="26" t="s">
        <v>2231</v>
      </c>
    </row>
    <row r="10" spans="1:12">
      <c r="A10" s="26" t="e">
        <f>COUNTIF([1]Regions!$D$3:$D$30,BillionEURNEWAGE!$B10)&gt;0</f>
        <v>#VALUE!</v>
      </c>
      <c r="B10" t="s">
        <v>2228</v>
      </c>
      <c r="C10" t="s">
        <v>2226</v>
      </c>
      <c r="D10" t="s">
        <v>869</v>
      </c>
      <c r="E10">
        <v>22.781012934202</v>
      </c>
      <c r="G10" s="26" t="str">
        <f t="shared" si="0"/>
        <v>FRAHH-DomCHM</v>
      </c>
      <c r="H10" s="26">
        <f t="shared" si="1"/>
        <v>22.781012934202</v>
      </c>
      <c r="L10" s="26" t="s">
        <v>2232</v>
      </c>
    </row>
    <row r="11" spans="1:12">
      <c r="A11" s="26" t="e">
        <f>COUNTIF([1]Regions!$D$3:$D$30,BillionEURNEWAGE!$B11)&gt;0</f>
        <v>#VALUE!</v>
      </c>
      <c r="B11" t="s">
        <v>2228</v>
      </c>
      <c r="C11" t="s">
        <v>2226</v>
      </c>
      <c r="D11" t="s">
        <v>870</v>
      </c>
      <c r="E11">
        <v>2.65409584874669E-2</v>
      </c>
      <c r="G11" s="26" t="str">
        <f t="shared" si="0"/>
        <v>FRAHH-DomIRS</v>
      </c>
      <c r="H11" s="26">
        <f t="shared" si="1"/>
        <v>2.65409584874669E-2</v>
      </c>
      <c r="L11" s="26" t="s">
        <v>2233</v>
      </c>
    </row>
    <row r="12" spans="1:12">
      <c r="A12" s="26" t="e">
        <f>COUNTIF([1]Regions!$D$3:$D$30,BillionEURNEWAGE!$B12)&gt;0</f>
        <v>#VALUE!</v>
      </c>
      <c r="B12" t="s">
        <v>2228</v>
      </c>
      <c r="C12" t="s">
        <v>2226</v>
      </c>
      <c r="D12" t="s">
        <v>871</v>
      </c>
      <c r="E12">
        <v>30.648767096080299</v>
      </c>
      <c r="G12" s="26" t="str">
        <f t="shared" si="0"/>
        <v>FRAHH-DomMAC</v>
      </c>
      <c r="H12" s="26">
        <f t="shared" si="1"/>
        <v>30.648767096080299</v>
      </c>
      <c r="L12" s="26" t="s">
        <v>2234</v>
      </c>
    </row>
    <row r="13" spans="1:12">
      <c r="A13" s="26" t="e">
        <f>COUNTIF([1]Regions!$D$3:$D$30,BillionEURNEWAGE!$B13)&gt;0</f>
        <v>#VALUE!</v>
      </c>
      <c r="B13" t="s">
        <v>2228</v>
      </c>
      <c r="C13" t="s">
        <v>2226</v>
      </c>
      <c r="D13" t="s">
        <v>872</v>
      </c>
      <c r="E13">
        <v>99.2181501035937</v>
      </c>
      <c r="G13" s="26" t="str">
        <f t="shared" si="0"/>
        <v>FRAHH-DomFOT</v>
      </c>
      <c r="H13" s="26">
        <f t="shared" si="1"/>
        <v>99.2181501035937</v>
      </c>
      <c r="L13" s="26" t="s">
        <v>2235</v>
      </c>
    </row>
    <row r="14" spans="1:12">
      <c r="A14" s="26" t="e">
        <f>COUNTIF([1]Regions!$D$3:$D$30,BillionEURNEWAGE!$B14)&gt;0</f>
        <v>#VALUE!</v>
      </c>
      <c r="B14" t="s">
        <v>2228</v>
      </c>
      <c r="C14" t="s">
        <v>2226</v>
      </c>
      <c r="D14" t="s">
        <v>873</v>
      </c>
      <c r="E14">
        <v>44.581317044323598</v>
      </c>
      <c r="G14" s="26" t="str">
        <f t="shared" si="0"/>
        <v>FRAHH-DomROI</v>
      </c>
      <c r="H14" s="26">
        <f t="shared" si="1"/>
        <v>44.581317044323598</v>
      </c>
      <c r="L14" s="26" t="s">
        <v>2236</v>
      </c>
    </row>
    <row r="15" spans="1:12">
      <c r="A15" s="26" t="e">
        <f>COUNTIF([1]Regions!$D$3:$D$30,BillionEURNEWAGE!$B15)&gt;0</f>
        <v>#VALUE!</v>
      </c>
      <c r="B15" t="s">
        <v>2228</v>
      </c>
      <c r="C15" t="s">
        <v>2226</v>
      </c>
      <c r="D15" t="s">
        <v>874</v>
      </c>
      <c r="E15">
        <v>11.5906552425774</v>
      </c>
      <c r="G15" s="26" t="str">
        <f t="shared" si="0"/>
        <v>FRAHH-DomBUI</v>
      </c>
      <c r="H15" s="26">
        <f t="shared" si="1"/>
        <v>11.5906552425774</v>
      </c>
      <c r="L15" s="26" t="s">
        <v>2237</v>
      </c>
    </row>
    <row r="16" spans="1:12">
      <c r="A16" s="26" t="e">
        <f>COUNTIF([1]Regions!$D$3:$D$30,BillionEURNEWAGE!$B16)&gt;0</f>
        <v>#VALUE!</v>
      </c>
      <c r="B16" t="s">
        <v>2228</v>
      </c>
      <c r="C16" t="s">
        <v>2226</v>
      </c>
      <c r="D16" t="s">
        <v>875</v>
      </c>
      <c r="E16">
        <v>39.6761170965353</v>
      </c>
      <c r="G16" s="26" t="str">
        <f t="shared" si="0"/>
        <v>FRAHH-DomTRN</v>
      </c>
      <c r="H16" s="26">
        <f t="shared" si="1"/>
        <v>39.6761170965353</v>
      </c>
      <c r="L16" s="26" t="s">
        <v>2238</v>
      </c>
    </row>
    <row r="17" spans="1:12">
      <c r="A17" s="26" t="e">
        <f>COUNTIF([1]Regions!$D$3:$D$30,BillionEURNEWAGE!$B17)&gt;0</f>
        <v>#VALUE!</v>
      </c>
      <c r="B17" t="s">
        <v>2228</v>
      </c>
      <c r="C17" t="s">
        <v>2226</v>
      </c>
      <c r="D17" t="s">
        <v>876</v>
      </c>
      <c r="E17">
        <v>8.4051406333206309</v>
      </c>
      <c r="G17" s="26" t="str">
        <f t="shared" si="0"/>
        <v>FRAHH-DomAGR</v>
      </c>
      <c r="H17" s="26">
        <f t="shared" si="1"/>
        <v>8.4051406333206309</v>
      </c>
      <c r="L17" s="26" t="s">
        <v>2239</v>
      </c>
    </row>
    <row r="18" spans="1:12">
      <c r="A18" s="26" t="e">
        <f>COUNTIF([1]Regions!$D$3:$D$30,BillionEURNEWAGE!$B18)&gt;0</f>
        <v>#VALUE!</v>
      </c>
      <c r="B18" t="s">
        <v>2228</v>
      </c>
      <c r="C18" t="s">
        <v>2226</v>
      </c>
      <c r="D18" t="s">
        <v>877</v>
      </c>
      <c r="E18">
        <v>606.52919965310105</v>
      </c>
      <c r="G18" s="26" t="str">
        <f t="shared" si="0"/>
        <v>FRAHH-DomSER</v>
      </c>
      <c r="H18" s="26">
        <f t="shared" si="1"/>
        <v>606.52919965310105</v>
      </c>
      <c r="L18" s="26" t="s">
        <v>2240</v>
      </c>
    </row>
    <row r="19" spans="1:12">
      <c r="A19" s="26" t="e">
        <f>COUNTIF([1]Regions!$D$3:$D$30,BillionEURNEWAGE!$B19)&gt;0</f>
        <v>#VALUE!</v>
      </c>
      <c r="B19" t="s">
        <v>2228</v>
      </c>
      <c r="C19" t="s">
        <v>2245</v>
      </c>
      <c r="D19" t="s">
        <v>398</v>
      </c>
      <c r="E19">
        <v>11.0653431182013</v>
      </c>
      <c r="G19" s="26" t="str">
        <f t="shared" si="0"/>
        <v>FRAHH-Impoil</v>
      </c>
      <c r="H19" s="26">
        <f t="shared" si="1"/>
        <v>11.0653431182013</v>
      </c>
      <c r="L19" s="26" t="s">
        <v>2241</v>
      </c>
    </row>
    <row r="20" spans="1:12">
      <c r="A20" s="26" t="e">
        <f>COUNTIF([1]Regions!$D$3:$D$30,BillionEURNEWAGE!$B20)&gt;0</f>
        <v>#VALUE!</v>
      </c>
      <c r="B20" t="s">
        <v>2228</v>
      </c>
      <c r="C20" t="s">
        <v>2245</v>
      </c>
      <c r="D20" t="s">
        <v>399</v>
      </c>
      <c r="E20">
        <v>2.8017434392034701</v>
      </c>
      <c r="G20" s="26" t="str">
        <f t="shared" si="0"/>
        <v>FRAHH-Impgas</v>
      </c>
      <c r="H20" s="26">
        <f t="shared" si="1"/>
        <v>2.8017434392034701</v>
      </c>
      <c r="L20" s="26" t="s">
        <v>2242</v>
      </c>
    </row>
    <row r="21" spans="1:12">
      <c r="A21" s="26" t="e">
        <f>COUNTIF([1]Regions!$D$3:$D$30,BillionEURNEWAGE!$B21)&gt;0</f>
        <v>#VALUE!</v>
      </c>
      <c r="B21" t="s">
        <v>2228</v>
      </c>
      <c r="C21" t="s">
        <v>2245</v>
      </c>
      <c r="D21" t="s">
        <v>400</v>
      </c>
      <c r="E21">
        <v>2.7894336176671999</v>
      </c>
      <c r="G21" s="26" t="str">
        <f t="shared" si="0"/>
        <v>FRAHH-Impppp</v>
      </c>
      <c r="H21" s="26">
        <f t="shared" si="1"/>
        <v>2.7894336176671999</v>
      </c>
      <c r="L21" s="26" t="s">
        <v>2243</v>
      </c>
    </row>
    <row r="22" spans="1:12">
      <c r="A22" s="26" t="e">
        <f>COUNTIF([1]Regions!$D$3:$D$30,BillionEURNEWAGE!$B22)&gt;0</f>
        <v>#VALUE!</v>
      </c>
      <c r="B22" t="s">
        <v>2228</v>
      </c>
      <c r="C22" t="s">
        <v>2245</v>
      </c>
      <c r="D22" t="s">
        <v>401</v>
      </c>
      <c r="E22">
        <v>0.809427317015181</v>
      </c>
      <c r="G22" s="26" t="str">
        <f t="shared" si="0"/>
        <v>FRAHH-Impnmm</v>
      </c>
      <c r="H22" s="26">
        <f t="shared" si="1"/>
        <v>0.809427317015181</v>
      </c>
    </row>
    <row r="23" spans="1:12">
      <c r="A23" s="26" t="e">
        <f>COUNTIF([1]Regions!$D$3:$D$30,BillionEURNEWAGE!$B23)&gt;0</f>
        <v>#VALUE!</v>
      </c>
      <c r="B23" t="s">
        <v>2228</v>
      </c>
      <c r="C23" t="s">
        <v>2245</v>
      </c>
      <c r="D23" t="s">
        <v>402</v>
      </c>
      <c r="E23">
        <v>4.47443027133946E-2</v>
      </c>
      <c r="G23" s="26" t="str">
        <f t="shared" si="0"/>
        <v>FRAHH-Impnfm</v>
      </c>
      <c r="H23" s="26">
        <f t="shared" si="1"/>
        <v>4.47443027133946E-2</v>
      </c>
    </row>
    <row r="24" spans="1:12">
      <c r="A24" s="26" t="e">
        <f>COUNTIF([1]Regions!$D$3:$D$30,BillionEURNEWAGE!$B24)&gt;0</f>
        <v>#VALUE!</v>
      </c>
      <c r="B24" t="s">
        <v>2228</v>
      </c>
      <c r="C24" t="s">
        <v>2245</v>
      </c>
      <c r="D24" t="s">
        <v>403</v>
      </c>
      <c r="E24">
        <v>29.542407818474999</v>
      </c>
      <c r="G24" s="26" t="str">
        <f t="shared" si="0"/>
        <v>FRAHH-Impmvh</v>
      </c>
      <c r="H24" s="26">
        <f t="shared" si="1"/>
        <v>29.542407818474999</v>
      </c>
    </row>
    <row r="25" spans="1:12">
      <c r="A25" s="26" t="e">
        <f>COUNTIF([1]Regions!$D$3:$D$30,BillionEURNEWAGE!$B25)&gt;0</f>
        <v>#VALUE!</v>
      </c>
      <c r="B25" t="s">
        <v>2228</v>
      </c>
      <c r="C25" t="s">
        <v>2245</v>
      </c>
      <c r="D25" t="s">
        <v>404</v>
      </c>
      <c r="E25">
        <v>0.34706351487204201</v>
      </c>
      <c r="G25" s="26" t="str">
        <f t="shared" si="0"/>
        <v>FRAHH-Impele</v>
      </c>
      <c r="H25" s="26">
        <f t="shared" si="1"/>
        <v>0.34706351487204201</v>
      </c>
    </row>
    <row r="26" spans="1:12">
      <c r="A26" s="26" t="e">
        <f>COUNTIF([1]Regions!$D$3:$D$30,BillionEURNEWAGE!$B26)&gt;0</f>
        <v>#VALUE!</v>
      </c>
      <c r="B26" t="s">
        <v>2228</v>
      </c>
      <c r="C26" t="s">
        <v>2245</v>
      </c>
      <c r="D26" t="s">
        <v>868</v>
      </c>
      <c r="E26">
        <v>3.21794723561021E-2</v>
      </c>
      <c r="G26" s="26" t="str">
        <f t="shared" si="0"/>
        <v>FRAHH-ImpCOL</v>
      </c>
      <c r="H26" s="26">
        <f t="shared" si="1"/>
        <v>3.21794723561021E-2</v>
      </c>
    </row>
    <row r="27" spans="1:12">
      <c r="A27" s="26" t="e">
        <f>COUNTIF([1]Regions!$D$3:$D$30,BillionEURNEWAGE!$B27)&gt;0</f>
        <v>#VALUE!</v>
      </c>
      <c r="B27" t="s">
        <v>2228</v>
      </c>
      <c r="C27" t="s">
        <v>2245</v>
      </c>
      <c r="D27" t="s">
        <v>2185</v>
      </c>
      <c r="E27" s="121">
        <v>3.2463967887663401E-6</v>
      </c>
      <c r="G27" s="26" t="str">
        <f t="shared" si="0"/>
        <v>FRAHH-ImpCRU</v>
      </c>
      <c r="H27" s="26">
        <f t="shared" si="1"/>
        <v>3.2463967887663401E-6</v>
      </c>
    </row>
    <row r="28" spans="1:12">
      <c r="A28" s="26" t="e">
        <f>COUNTIF([1]Regions!$D$3:$D$30,BillionEURNEWAGE!$B28)&gt;0</f>
        <v>#VALUE!</v>
      </c>
      <c r="B28" t="s">
        <v>2228</v>
      </c>
      <c r="C28" t="s">
        <v>2245</v>
      </c>
      <c r="D28" t="s">
        <v>869</v>
      </c>
      <c r="E28">
        <v>20.686194550509601</v>
      </c>
      <c r="G28" s="26" t="str">
        <f t="shared" si="0"/>
        <v>FRAHH-ImpCHM</v>
      </c>
      <c r="H28" s="26">
        <f t="shared" si="1"/>
        <v>20.686194550509601</v>
      </c>
    </row>
    <row r="29" spans="1:12">
      <c r="A29" s="26" t="e">
        <f>COUNTIF([1]Regions!$D$3:$D$30,BillionEURNEWAGE!$B29)&gt;0</f>
        <v>#VALUE!</v>
      </c>
      <c r="B29" t="s">
        <v>2228</v>
      </c>
      <c r="C29" t="s">
        <v>2245</v>
      </c>
      <c r="D29" t="s">
        <v>870</v>
      </c>
      <c r="E29">
        <v>4.4001579750361099E-2</v>
      </c>
      <c r="G29" s="26" t="str">
        <f t="shared" si="0"/>
        <v>FRAHH-ImpIRS</v>
      </c>
      <c r="H29" s="26">
        <f t="shared" si="1"/>
        <v>4.4001579750361099E-2</v>
      </c>
    </row>
    <row r="30" spans="1:12">
      <c r="A30" s="26" t="e">
        <f>COUNTIF([1]Regions!$D$3:$D$30,BillionEURNEWAGE!$B30)&gt;0</f>
        <v>#VALUE!</v>
      </c>
      <c r="B30" t="s">
        <v>2228</v>
      </c>
      <c r="C30" t="s">
        <v>2245</v>
      </c>
      <c r="D30" t="s">
        <v>871</v>
      </c>
      <c r="E30">
        <v>24.6336247090778</v>
      </c>
      <c r="G30" s="26" t="str">
        <f t="shared" si="0"/>
        <v>FRAHH-ImpMAC</v>
      </c>
      <c r="H30" s="26">
        <f t="shared" si="1"/>
        <v>24.6336247090778</v>
      </c>
    </row>
    <row r="31" spans="1:12">
      <c r="A31" s="26" t="e">
        <f>COUNTIF([1]Regions!$D$3:$D$30,BillionEURNEWAGE!$B31)&gt;0</f>
        <v>#VALUE!</v>
      </c>
      <c r="B31" t="s">
        <v>2228</v>
      </c>
      <c r="C31" t="s">
        <v>2245</v>
      </c>
      <c r="D31" t="s">
        <v>872</v>
      </c>
      <c r="E31">
        <v>19.841613002369801</v>
      </c>
      <c r="G31" s="26" t="str">
        <f t="shared" si="0"/>
        <v>FRAHH-ImpFOT</v>
      </c>
      <c r="H31" s="26">
        <f t="shared" si="1"/>
        <v>19.841613002369801</v>
      </c>
    </row>
    <row r="32" spans="1:12">
      <c r="A32" s="26" t="e">
        <f>COUNTIF([1]Regions!$D$3:$D$30,BillionEURNEWAGE!$B32)&gt;0</f>
        <v>#VALUE!</v>
      </c>
      <c r="B32" t="s">
        <v>2228</v>
      </c>
      <c r="C32" t="s">
        <v>2245</v>
      </c>
      <c r="D32" t="s">
        <v>873</v>
      </c>
      <c r="E32">
        <v>36.5338921878501</v>
      </c>
      <c r="G32" s="26" t="str">
        <f t="shared" si="0"/>
        <v>FRAHH-ImpROI</v>
      </c>
      <c r="H32" s="26">
        <f t="shared" si="1"/>
        <v>36.5338921878501</v>
      </c>
    </row>
    <row r="33" spans="1:8">
      <c r="A33" s="26" t="e">
        <f>COUNTIF([1]Regions!$D$3:$D$30,BillionEURNEWAGE!$B33)&gt;0</f>
        <v>#VALUE!</v>
      </c>
      <c r="B33" t="s">
        <v>2228</v>
      </c>
      <c r="C33" t="s">
        <v>2245</v>
      </c>
      <c r="D33" t="s">
        <v>874</v>
      </c>
      <c r="E33">
        <v>1.00888240065755E-2</v>
      </c>
      <c r="G33" s="26" t="str">
        <f t="shared" si="0"/>
        <v>FRAHH-ImpBUI</v>
      </c>
      <c r="H33" s="26">
        <f t="shared" si="1"/>
        <v>1.00888240065755E-2</v>
      </c>
    </row>
    <row r="34" spans="1:8">
      <c r="A34" s="26" t="e">
        <f>COUNTIF([1]Regions!$D$3:$D$30,BillionEURNEWAGE!$B34)&gt;0</f>
        <v>#VALUE!</v>
      </c>
      <c r="B34" t="s">
        <v>2228</v>
      </c>
      <c r="C34" t="s">
        <v>2245</v>
      </c>
      <c r="D34" t="s">
        <v>875</v>
      </c>
      <c r="E34">
        <v>9.2975266655282098</v>
      </c>
      <c r="G34" s="26" t="str">
        <f t="shared" si="0"/>
        <v>FRAHH-ImpTRN</v>
      </c>
      <c r="H34" s="26">
        <f t="shared" si="1"/>
        <v>9.2975266655282098</v>
      </c>
    </row>
    <row r="35" spans="1:8">
      <c r="A35" s="26" t="e">
        <f>COUNTIF([1]Regions!$D$3:$D$30,BillionEURNEWAGE!$B35)&gt;0</f>
        <v>#VALUE!</v>
      </c>
      <c r="B35" t="s">
        <v>2228</v>
      </c>
      <c r="C35" t="s">
        <v>2245</v>
      </c>
      <c r="D35" t="s">
        <v>876</v>
      </c>
      <c r="E35">
        <v>5.6021062092294303</v>
      </c>
      <c r="G35" s="26" t="str">
        <f t="shared" si="0"/>
        <v>FRAHH-ImpAGR</v>
      </c>
      <c r="H35" s="26">
        <f t="shared" si="1"/>
        <v>5.6021062092294303</v>
      </c>
    </row>
    <row r="36" spans="1:8">
      <c r="A36" s="26" t="e">
        <f>COUNTIF([1]Regions!$D$3:$D$30,BillionEURNEWAGE!$B36)&gt;0</f>
        <v>#VALUE!</v>
      </c>
      <c r="B36" t="s">
        <v>2228</v>
      </c>
      <c r="C36" t="s">
        <v>2245</v>
      </c>
      <c r="D36" t="s">
        <v>877</v>
      </c>
      <c r="E36">
        <v>26.016855621854099</v>
      </c>
      <c r="G36" s="26" t="str">
        <f t="shared" si="0"/>
        <v>FRAHH-ImpSER</v>
      </c>
      <c r="H36" s="26">
        <f t="shared" si="1"/>
        <v>26.016855621854099</v>
      </c>
    </row>
    <row r="37" spans="1:8">
      <c r="A37" s="26" t="e">
        <f>COUNTIF([1]Regions!$D$3:$D$30,BillionEURNEWAGE!$B37)&gt;0</f>
        <v>#VALUE!</v>
      </c>
      <c r="B37" t="s">
        <v>2228</v>
      </c>
      <c r="C37" t="s">
        <v>2244</v>
      </c>
      <c r="D37" t="s">
        <v>398</v>
      </c>
      <c r="E37" s="121">
        <v>3.3827806532349001E-6</v>
      </c>
      <c r="G37" s="26" t="str">
        <f t="shared" si="0"/>
        <v>FRAGov-Domoil</v>
      </c>
      <c r="H37" s="26">
        <f t="shared" si="1"/>
        <v>3.3827806532349001E-6</v>
      </c>
    </row>
    <row r="38" spans="1:8">
      <c r="A38" s="26" t="e">
        <f>COUNTIF([1]Regions!$D$3:$D$30,BillionEURNEWAGE!$B38)&gt;0</f>
        <v>#VALUE!</v>
      </c>
      <c r="B38" t="s">
        <v>2228</v>
      </c>
      <c r="C38" t="s">
        <v>2244</v>
      </c>
      <c r="D38" t="s">
        <v>400</v>
      </c>
      <c r="E38">
        <v>2.8744909200419601E-3</v>
      </c>
      <c r="G38" s="26" t="str">
        <f t="shared" si="0"/>
        <v>FRAGov-Domppp</v>
      </c>
      <c r="H38" s="26">
        <f t="shared" si="1"/>
        <v>2.8744909200419601E-3</v>
      </c>
    </row>
    <row r="39" spans="1:8">
      <c r="A39" s="26" t="e">
        <f>COUNTIF([1]Regions!$D$3:$D$30,BillionEURNEWAGE!$B39)&gt;0</f>
        <v>#VALUE!</v>
      </c>
      <c r="B39" t="s">
        <v>2228</v>
      </c>
      <c r="C39" t="s">
        <v>2244</v>
      </c>
      <c r="D39" t="s">
        <v>401</v>
      </c>
      <c r="E39" s="121">
        <v>5.0711060418698598E-5</v>
      </c>
      <c r="G39" s="26" t="str">
        <f t="shared" si="0"/>
        <v>FRAGov-Domnmm</v>
      </c>
      <c r="H39" s="26">
        <f t="shared" si="1"/>
        <v>5.0711060418698598E-5</v>
      </c>
    </row>
    <row r="40" spans="1:8">
      <c r="A40" s="26" t="e">
        <f>COUNTIF([1]Regions!$D$3:$D$30,BillionEURNEWAGE!$B40)&gt;0</f>
        <v>#VALUE!</v>
      </c>
      <c r="B40" t="s">
        <v>2228</v>
      </c>
      <c r="C40" t="s">
        <v>2244</v>
      </c>
      <c r="D40" t="s">
        <v>402</v>
      </c>
      <c r="E40" s="121">
        <v>5.9671931927132702E-7</v>
      </c>
      <c r="G40" s="26" t="str">
        <f t="shared" si="0"/>
        <v>FRAGov-Domnfm</v>
      </c>
      <c r="H40" s="26">
        <f t="shared" si="1"/>
        <v>5.9671931927132702E-7</v>
      </c>
    </row>
    <row r="41" spans="1:8">
      <c r="A41" s="26" t="e">
        <f>COUNTIF([1]Regions!$D$3:$D$30,BillionEURNEWAGE!$B41)&gt;0</f>
        <v>#VALUE!</v>
      </c>
      <c r="B41" t="s">
        <v>2228</v>
      </c>
      <c r="C41" t="s">
        <v>2244</v>
      </c>
      <c r="D41" t="s">
        <v>403</v>
      </c>
      <c r="E41">
        <v>6.0595074920984397E-4</v>
      </c>
      <c r="G41" s="26" t="str">
        <f t="shared" si="0"/>
        <v>FRAGov-Dommvh</v>
      </c>
      <c r="H41" s="26">
        <f t="shared" si="1"/>
        <v>6.0595074920984397E-4</v>
      </c>
    </row>
    <row r="42" spans="1:8">
      <c r="A42" s="26" t="e">
        <f>COUNTIF([1]Regions!$D$3:$D$30,BillionEURNEWAGE!$B42)&gt;0</f>
        <v>#VALUE!</v>
      </c>
      <c r="B42" t="s">
        <v>2228</v>
      </c>
      <c r="C42" t="s">
        <v>2244</v>
      </c>
      <c r="D42" t="s">
        <v>869</v>
      </c>
      <c r="E42">
        <v>9.2071912567458503E-2</v>
      </c>
      <c r="G42" s="26" t="str">
        <f t="shared" si="0"/>
        <v>FRAGov-DomCHM</v>
      </c>
      <c r="H42" s="26">
        <f t="shared" si="1"/>
        <v>9.2071912567458503E-2</v>
      </c>
    </row>
    <row r="43" spans="1:8">
      <c r="A43" s="26" t="e">
        <f>COUNTIF([1]Regions!$D$3:$D$30,BillionEURNEWAGE!$B43)&gt;0</f>
        <v>#VALUE!</v>
      </c>
      <c r="B43" t="s">
        <v>2228</v>
      </c>
      <c r="C43" t="s">
        <v>2244</v>
      </c>
      <c r="D43" t="s">
        <v>871</v>
      </c>
      <c r="E43">
        <v>7.2880496854794401E-3</v>
      </c>
      <c r="G43" s="26" t="str">
        <f t="shared" si="0"/>
        <v>FRAGov-DomMAC</v>
      </c>
      <c r="H43" s="26">
        <f t="shared" si="1"/>
        <v>7.2880496854794401E-3</v>
      </c>
    </row>
    <row r="44" spans="1:8">
      <c r="A44" s="26" t="e">
        <f>COUNTIF([1]Regions!$D$3:$D$30,BillionEURNEWAGE!$B44)&gt;0</f>
        <v>#VALUE!</v>
      </c>
      <c r="B44" t="s">
        <v>2228</v>
      </c>
      <c r="C44" t="s">
        <v>2244</v>
      </c>
      <c r="D44" t="s">
        <v>872</v>
      </c>
      <c r="E44">
        <v>0.17650622136678301</v>
      </c>
      <c r="G44" s="26" t="str">
        <f t="shared" si="0"/>
        <v>FRAGov-DomFOT</v>
      </c>
      <c r="H44" s="26">
        <f t="shared" si="1"/>
        <v>0.17650622136678301</v>
      </c>
    </row>
    <row r="45" spans="1:8">
      <c r="A45" s="26" t="e">
        <f>COUNTIF([1]Regions!$D$3:$D$30,BillionEURNEWAGE!$B45)&gt;0</f>
        <v>#VALUE!</v>
      </c>
      <c r="B45" t="s">
        <v>2228</v>
      </c>
      <c r="C45" t="s">
        <v>2244</v>
      </c>
      <c r="D45" t="s">
        <v>873</v>
      </c>
      <c r="E45">
        <v>0.151732243984458</v>
      </c>
      <c r="G45" s="26" t="str">
        <f t="shared" si="0"/>
        <v>FRAGov-DomROI</v>
      </c>
      <c r="H45" s="26">
        <f t="shared" si="1"/>
        <v>0.151732243984458</v>
      </c>
    </row>
    <row r="46" spans="1:8">
      <c r="A46" s="26" t="e">
        <f>COUNTIF([1]Regions!$D$3:$D$30,BillionEURNEWAGE!$B46)&gt;0</f>
        <v>#VALUE!</v>
      </c>
      <c r="B46" t="s">
        <v>2228</v>
      </c>
      <c r="C46" t="s">
        <v>2244</v>
      </c>
      <c r="D46" t="s">
        <v>874</v>
      </c>
      <c r="E46">
        <v>6.1865278666169599E-4</v>
      </c>
      <c r="G46" s="26" t="str">
        <f t="shared" si="0"/>
        <v>FRAGov-DomBUI</v>
      </c>
      <c r="H46" s="26">
        <f t="shared" si="1"/>
        <v>6.1865278666169599E-4</v>
      </c>
    </row>
    <row r="47" spans="1:8">
      <c r="A47" s="26" t="e">
        <f>COUNTIF([1]Regions!$D$3:$D$30,BillionEURNEWAGE!$B47)&gt;0</f>
        <v>#VALUE!</v>
      </c>
      <c r="B47" t="s">
        <v>2228</v>
      </c>
      <c r="C47" t="s">
        <v>2244</v>
      </c>
      <c r="D47" t="s">
        <v>875</v>
      </c>
      <c r="E47">
        <v>2.8372331201184902</v>
      </c>
      <c r="G47" s="26" t="str">
        <f t="shared" si="0"/>
        <v>FRAGov-DomTRN</v>
      </c>
      <c r="H47" s="26">
        <f t="shared" si="1"/>
        <v>2.8372331201184902</v>
      </c>
    </row>
    <row r="48" spans="1:8">
      <c r="A48" s="26" t="e">
        <f>COUNTIF([1]Regions!$D$3:$D$30,BillionEURNEWAGE!$B48)&gt;0</f>
        <v>#VALUE!</v>
      </c>
      <c r="B48" t="s">
        <v>2228</v>
      </c>
      <c r="C48" t="s">
        <v>2244</v>
      </c>
      <c r="D48" t="s">
        <v>876</v>
      </c>
      <c r="E48">
        <v>1.38310385786258E-2</v>
      </c>
      <c r="G48" s="26" t="str">
        <f t="shared" si="0"/>
        <v>FRAGov-DomAGR</v>
      </c>
      <c r="H48" s="26">
        <f t="shared" si="1"/>
        <v>1.38310385786258E-2</v>
      </c>
    </row>
    <row r="49" spans="1:10">
      <c r="A49" s="26" t="e">
        <f>COUNTIF([1]Regions!$D$3:$D$30,BillionEURNEWAGE!$B49)&gt;0</f>
        <v>#VALUE!</v>
      </c>
      <c r="B49" t="s">
        <v>2228</v>
      </c>
      <c r="C49" t="s">
        <v>2244</v>
      </c>
      <c r="D49" t="s">
        <v>877</v>
      </c>
      <c r="E49">
        <v>482.06619746343802</v>
      </c>
      <c r="G49" s="26" t="str">
        <f t="shared" si="0"/>
        <v>FRAGov-DomSER</v>
      </c>
      <c r="H49" s="26">
        <f t="shared" si="1"/>
        <v>482.06619746343802</v>
      </c>
    </row>
    <row r="50" spans="1:10">
      <c r="A50" s="26" t="e">
        <f>COUNTIF([1]Regions!$D$3:$D$30,BillionEURNEWAGE!$B50)&gt;0</f>
        <v>#VALUE!</v>
      </c>
      <c r="B50" t="s">
        <v>2228</v>
      </c>
      <c r="C50" t="s">
        <v>2246</v>
      </c>
      <c r="D50" t="s">
        <v>398</v>
      </c>
      <c r="E50" s="121">
        <v>1.5193091157847701E-5</v>
      </c>
      <c r="G50" s="26" t="str">
        <f t="shared" si="0"/>
        <v>FRAGov-Impoil</v>
      </c>
      <c r="H50" s="26">
        <f t="shared" si="1"/>
        <v>1.5193091157847701E-5</v>
      </c>
    </row>
    <row r="51" spans="1:10">
      <c r="A51" s="26" t="e">
        <f>COUNTIF([1]Regions!$D$3:$D$30,BillionEURNEWAGE!$B51)&gt;0</f>
        <v>#VALUE!</v>
      </c>
      <c r="B51" t="s">
        <v>2228</v>
      </c>
      <c r="C51" t="s">
        <v>2246</v>
      </c>
      <c r="D51" t="s">
        <v>400</v>
      </c>
      <c r="E51" s="121">
        <v>8.2926121922152399E-5</v>
      </c>
      <c r="G51" s="26" t="str">
        <f t="shared" si="0"/>
        <v>FRAGov-Impppp</v>
      </c>
      <c r="H51" s="26">
        <f t="shared" si="1"/>
        <v>8.2926121922152399E-5</v>
      </c>
    </row>
    <row r="52" spans="1:10">
      <c r="A52" s="26" t="e">
        <f>COUNTIF([1]Regions!$D$3:$D$30,BillionEURNEWAGE!$B52)&gt;0</f>
        <v>#VALUE!</v>
      </c>
      <c r="B52" t="s">
        <v>2228</v>
      </c>
      <c r="C52" t="s">
        <v>2246</v>
      </c>
      <c r="D52" t="s">
        <v>401</v>
      </c>
      <c r="E52" s="121">
        <v>2.5906006969286702E-6</v>
      </c>
      <c r="G52" s="26" t="str">
        <f t="shared" si="0"/>
        <v>FRAGov-Impnmm</v>
      </c>
      <c r="H52" s="26">
        <f t="shared" si="1"/>
        <v>2.5906006969286702E-6</v>
      </c>
    </row>
    <row r="53" spans="1:10">
      <c r="A53" s="26" t="e">
        <f>COUNTIF([1]Regions!$D$3:$D$30,BillionEURNEWAGE!$B53)&gt;0</f>
        <v>#VALUE!</v>
      </c>
      <c r="B53" t="s">
        <v>2228</v>
      </c>
      <c r="C53" t="s">
        <v>2246</v>
      </c>
      <c r="D53" t="s">
        <v>403</v>
      </c>
      <c r="E53" s="121">
        <v>6.2472009756422796E-5</v>
      </c>
      <c r="G53" s="26" t="str">
        <f t="shared" si="0"/>
        <v>FRAGov-Impmvh</v>
      </c>
      <c r="H53" s="26">
        <f t="shared" si="1"/>
        <v>6.2472009756422796E-5</v>
      </c>
    </row>
    <row r="54" spans="1:10">
      <c r="A54" s="26" t="e">
        <f>COUNTIF([1]Regions!$D$3:$D$30,BillionEURNEWAGE!$B54)&gt;0</f>
        <v>#VALUE!</v>
      </c>
      <c r="B54" t="s">
        <v>2228</v>
      </c>
      <c r="C54" t="s">
        <v>2246</v>
      </c>
      <c r="D54" t="s">
        <v>869</v>
      </c>
      <c r="E54">
        <v>0.12954185883351901</v>
      </c>
      <c r="G54" s="26" t="str">
        <f t="shared" si="0"/>
        <v>FRAGov-ImpCHM</v>
      </c>
      <c r="H54" s="26">
        <f t="shared" si="1"/>
        <v>0.12954185883351901</v>
      </c>
      <c r="I54" s="26">
        <f>+[1]BillionEUR!E3631</f>
        <v>28.4426746587644</v>
      </c>
      <c r="J54" s="26">
        <f>+I54-E54</f>
        <v>28.31313279993088</v>
      </c>
    </row>
    <row r="55" spans="1:10">
      <c r="A55" s="26" t="e">
        <f>COUNTIF([1]Regions!$D$3:$D$30,BillionEURNEWAGE!$B55)&gt;0</f>
        <v>#VALUE!</v>
      </c>
      <c r="B55" t="s">
        <v>2228</v>
      </c>
      <c r="C55" t="s">
        <v>2246</v>
      </c>
      <c r="D55" t="s">
        <v>871</v>
      </c>
      <c r="E55">
        <v>2.1594007099758498E-2</v>
      </c>
      <c r="G55" s="26" t="str">
        <f t="shared" si="0"/>
        <v>FRAGov-ImpMAC</v>
      </c>
      <c r="H55" s="26">
        <f t="shared" si="1"/>
        <v>2.1594007099758498E-2</v>
      </c>
      <c r="I55" s="26">
        <f>+[1]BillionEUR!E3616+[1]BillionEUR!E3643</f>
        <v>1.8302513648723771</v>
      </c>
      <c r="J55" s="26">
        <f t="shared" ref="J55:J70" si="2">+I55-E55</f>
        <v>1.8086573577726186</v>
      </c>
    </row>
    <row r="56" spans="1:10">
      <c r="A56" s="26" t="e">
        <f>COUNTIF([1]Regions!$D$3:$D$30,BillionEURNEWAGE!$B56)&gt;0</f>
        <v>#VALUE!</v>
      </c>
      <c r="B56" t="s">
        <v>2228</v>
      </c>
      <c r="C56" t="s">
        <v>2246</v>
      </c>
      <c r="D56" t="s">
        <v>872</v>
      </c>
      <c r="E56">
        <v>4.4746782496430599E-3</v>
      </c>
      <c r="G56" s="26" t="str">
        <f t="shared" si="0"/>
        <v>FRAGov-ImpFOT</v>
      </c>
      <c r="H56" s="26">
        <f t="shared" si="1"/>
        <v>4.4746782496430599E-3</v>
      </c>
      <c r="I56" s="26">
        <f>+[1]BillionEUR!E3630</f>
        <v>23.8786424658764</v>
      </c>
      <c r="J56" s="26">
        <f t="shared" si="2"/>
        <v>23.874167787626757</v>
      </c>
    </row>
    <row r="57" spans="1:10">
      <c r="A57" s="26" t="e">
        <f>COUNTIF([1]Regions!$D$3:$D$30,BillionEURNEWAGE!$B57)&gt;0</f>
        <v>#VALUE!</v>
      </c>
      <c r="B57" t="s">
        <v>2228</v>
      </c>
      <c r="C57" t="s">
        <v>2246</v>
      </c>
      <c r="D57" t="s">
        <v>873</v>
      </c>
      <c r="E57">
        <v>1.05532468126073E-2</v>
      </c>
      <c r="G57" s="26" t="str">
        <f t="shared" si="0"/>
        <v>FRAGov-ImpROI</v>
      </c>
      <c r="H57" s="26">
        <f t="shared" si="1"/>
        <v>1.05532468126073E-2</v>
      </c>
      <c r="I57" s="26">
        <f>+[1]BillionEUR!E3633</f>
        <v>4.36015723217493</v>
      </c>
      <c r="J57" s="26">
        <f t="shared" si="2"/>
        <v>4.3496039853623225</v>
      </c>
    </row>
    <row r="58" spans="1:10">
      <c r="A58" s="26" t="e">
        <f>COUNTIF([1]Regions!$D$3:$D$30,BillionEURNEWAGE!$B58)&gt;0</f>
        <v>#VALUE!</v>
      </c>
      <c r="B58" t="s">
        <v>2228</v>
      </c>
      <c r="C58" t="s">
        <v>2246</v>
      </c>
      <c r="D58" t="s">
        <v>874</v>
      </c>
      <c r="E58" s="121">
        <v>1.6096153801825499E-5</v>
      </c>
      <c r="G58" s="26" t="str">
        <f t="shared" si="0"/>
        <v>FRAGov-ImpBUI</v>
      </c>
      <c r="H58" s="26">
        <f t="shared" si="1"/>
        <v>1.6096153801825499E-5</v>
      </c>
      <c r="I58" s="26">
        <f>+[1]BillionEUR!E3635</f>
        <v>4.26108021845763E-3</v>
      </c>
      <c r="J58" s="26">
        <f t="shared" si="2"/>
        <v>4.2449840646558044E-3</v>
      </c>
    </row>
    <row r="59" spans="1:10">
      <c r="A59" s="26" t="e">
        <f>COUNTIF([1]Regions!$D$3:$D$30,BillionEURNEWAGE!$B59)&gt;0</f>
        <v>#VALUE!</v>
      </c>
      <c r="B59" t="s">
        <v>2228</v>
      </c>
      <c r="C59" t="s">
        <v>2246</v>
      </c>
      <c r="D59" t="s">
        <v>875</v>
      </c>
      <c r="E59">
        <v>0.11619711619423501</v>
      </c>
      <c r="G59" s="26" t="str">
        <f t="shared" si="0"/>
        <v>FRAGov-ImpTRN</v>
      </c>
      <c r="H59" s="26">
        <f t="shared" si="1"/>
        <v>0.11619711619423501</v>
      </c>
      <c r="I59" s="26">
        <f>+[1]BillionEUR!E3637</f>
        <v>44.671204314834803</v>
      </c>
      <c r="J59" s="26">
        <f t="shared" si="2"/>
        <v>44.555007198640567</v>
      </c>
    </row>
    <row r="60" spans="1:10">
      <c r="A60" s="26" t="e">
        <f>COUNTIF([1]Regions!$D$3:$D$30,BillionEURNEWAGE!$B60)&gt;0</f>
        <v>#VALUE!</v>
      </c>
      <c r="B60" t="s">
        <v>2228</v>
      </c>
      <c r="C60" t="s">
        <v>2246</v>
      </c>
      <c r="D60" t="s">
        <v>876</v>
      </c>
      <c r="E60">
        <v>1.8426009324086601E-4</v>
      </c>
      <c r="G60" s="26" t="str">
        <f t="shared" si="0"/>
        <v>FRAGov-ImpAGR</v>
      </c>
      <c r="H60" s="26">
        <f t="shared" si="1"/>
        <v>1.8426009324086601E-4</v>
      </c>
      <c r="I60" s="26">
        <f>+[1]BillionEUR!E3642</f>
        <v>18.516219917385101</v>
      </c>
      <c r="J60" s="26">
        <f t="shared" si="2"/>
        <v>18.516035657291859</v>
      </c>
    </row>
    <row r="61" spans="1:10">
      <c r="A61" s="26" t="e">
        <f>COUNTIF([1]Regions!$D$3:$D$30,BillionEURNEWAGE!$B61)&gt;0</f>
        <v>#VALUE!</v>
      </c>
      <c r="B61" t="s">
        <v>2228</v>
      </c>
      <c r="C61" t="s">
        <v>2246</v>
      </c>
      <c r="D61" t="s">
        <v>877</v>
      </c>
      <c r="E61">
        <v>4.3338665786114596</v>
      </c>
      <c r="G61" s="26" t="str">
        <f t="shared" si="0"/>
        <v>FRAGov-ImpSER</v>
      </c>
      <c r="H61" s="26">
        <f t="shared" si="1"/>
        <v>4.3338665786114596</v>
      </c>
      <c r="I61" s="26">
        <f>+[1]BillionEUR!E3614</f>
        <v>0.10035150900654401</v>
      </c>
      <c r="J61" s="26">
        <f t="shared" si="2"/>
        <v>-4.2335150696049153</v>
      </c>
    </row>
    <row r="62" spans="1:10">
      <c r="A62" s="26" t="e">
        <f>COUNTIF([1]Regions!$D$3:$D$30,BillionEURNEWAGE!$B62)&gt;0</f>
        <v>#VALUE!</v>
      </c>
      <c r="B62" t="s">
        <v>2229</v>
      </c>
      <c r="C62" t="s">
        <v>2226</v>
      </c>
      <c r="D62" t="s">
        <v>398</v>
      </c>
      <c r="E62">
        <v>46.848806200950499</v>
      </c>
      <c r="G62" s="26" t="str">
        <f t="shared" si="0"/>
        <v>DEUHH-Domoil</v>
      </c>
      <c r="H62" s="26">
        <f t="shared" si="1"/>
        <v>46.848806200950499</v>
      </c>
      <c r="I62" s="26">
        <f>+[1]BillionEUR!E3632</f>
        <v>16.5006777007004</v>
      </c>
      <c r="J62" s="26">
        <f t="shared" si="2"/>
        <v>-30.348128500250098</v>
      </c>
    </row>
    <row r="63" spans="1:10">
      <c r="A63" s="26" t="e">
        <f>COUNTIF([1]Regions!$D$3:$D$30,BillionEURNEWAGE!$B63)&gt;0</f>
        <v>#VALUE!</v>
      </c>
      <c r="B63" t="s">
        <v>2229</v>
      </c>
      <c r="C63" t="s">
        <v>2226</v>
      </c>
      <c r="D63" t="s">
        <v>399</v>
      </c>
      <c r="E63">
        <v>3.0706345505304702</v>
      </c>
      <c r="G63" s="26" t="str">
        <f t="shared" si="0"/>
        <v>DEUHH-Domgas</v>
      </c>
      <c r="H63" s="26">
        <f t="shared" si="1"/>
        <v>3.0706345505304702</v>
      </c>
      <c r="I63" s="26">
        <f>+[1]BillionEUR!E3634</f>
        <v>3.1693228359880102E-3</v>
      </c>
      <c r="J63" s="26">
        <f t="shared" si="2"/>
        <v>-3.0674652276944823</v>
      </c>
    </row>
    <row r="64" spans="1:10">
      <c r="A64" s="26" t="e">
        <f>COUNTIF([1]Regions!$D$3:$D$30,BillionEURNEWAGE!$B64)&gt;0</f>
        <v>#VALUE!</v>
      </c>
      <c r="B64" t="s">
        <v>2229</v>
      </c>
      <c r="C64" t="s">
        <v>2226</v>
      </c>
      <c r="D64" t="s">
        <v>400</v>
      </c>
      <c r="E64">
        <v>26.573089112587901</v>
      </c>
      <c r="G64" s="26" t="str">
        <f t="shared" si="0"/>
        <v>DEUHH-Domppp</v>
      </c>
      <c r="H64" s="26">
        <f t="shared" si="1"/>
        <v>26.573089112587901</v>
      </c>
      <c r="I64" s="26">
        <f>+[1]BillionEUR!E3638+[1]BillionEUR!E3639+[1]BillionEUR!E3640</f>
        <v>24.256154202866799</v>
      </c>
      <c r="J64" s="26">
        <f t="shared" si="2"/>
        <v>-2.3169349097211018</v>
      </c>
    </row>
    <row r="65" spans="1:10">
      <c r="A65" s="26" t="e">
        <f>COUNTIF([1]Regions!$D$3:$D$30,BillionEURNEWAGE!$B65)&gt;0</f>
        <v>#VALUE!</v>
      </c>
      <c r="B65" t="s">
        <v>2229</v>
      </c>
      <c r="C65" t="s">
        <v>2226</v>
      </c>
      <c r="D65" t="s">
        <v>401</v>
      </c>
      <c r="E65">
        <v>5.2646705033708203</v>
      </c>
      <c r="G65" s="26" t="str">
        <f t="shared" si="0"/>
        <v>DEUHH-Domnmm</v>
      </c>
      <c r="H65" s="26">
        <f t="shared" si="1"/>
        <v>5.2646705033708203</v>
      </c>
      <c r="I65" s="26">
        <f>+[1]BillionEUR!E3618+[1]BillionEUR!E3619+[1]BillionEUR!E3620+[1]BillionEUR!E3621+[1]BillionEUR!E3623+[1]BillionEUR!E3624+[1]BillionEUR!E3625</f>
        <v>117.79563072906136</v>
      </c>
      <c r="J65" s="26">
        <f t="shared" si="2"/>
        <v>112.53096022569054</v>
      </c>
    </row>
    <row r="66" spans="1:10">
      <c r="A66" s="26" t="e">
        <f>COUNTIF([1]Regions!$D$3:$D$30,BillionEURNEWAGE!$B66)&gt;0</f>
        <v>#VALUE!</v>
      </c>
      <c r="B66" t="s">
        <v>2229</v>
      </c>
      <c r="C66" t="s">
        <v>2226</v>
      </c>
      <c r="D66" t="s">
        <v>402</v>
      </c>
      <c r="E66">
        <v>4.26327913018617E-3</v>
      </c>
      <c r="G66" s="26" t="str">
        <f t="shared" si="0"/>
        <v>DEUHH-Domnfm</v>
      </c>
      <c r="H66" s="26">
        <f t="shared" si="1"/>
        <v>4.26327913018617E-3</v>
      </c>
      <c r="I66" s="26">
        <f>+[1]BillionEUR!E3617+[1]BillionEUR!E3626+[1]BillionEUR!E3627+[1]BillionEUR!E3628+[1]BillionEUR!E3629+[1]BillionEUR!E3636+[1]BillionEUR!E3641</f>
        <v>58.313050226233514</v>
      </c>
      <c r="J66" s="26">
        <f t="shared" si="2"/>
        <v>58.308786947103329</v>
      </c>
    </row>
    <row r="67" spans="1:10">
      <c r="A67" s="26" t="e">
        <f>COUNTIF([1]Regions!$D$3:$D$30,BillionEURNEWAGE!$B67)&gt;0</f>
        <v>#VALUE!</v>
      </c>
      <c r="B67" t="s">
        <v>2229</v>
      </c>
      <c r="C67" t="s">
        <v>2226</v>
      </c>
      <c r="D67" t="s">
        <v>403</v>
      </c>
      <c r="E67">
        <v>49.201330994894803</v>
      </c>
      <c r="G67" s="26" t="str">
        <f t="shared" si="0"/>
        <v>DEUHH-Dommvh</v>
      </c>
      <c r="H67" s="26">
        <f t="shared" si="1"/>
        <v>49.201330994894803</v>
      </c>
      <c r="I67" s="26">
        <f>+[1]BillionEUR!E3645</f>
        <v>3.3570637319279801</v>
      </c>
      <c r="J67" s="26">
        <f t="shared" si="2"/>
        <v>-45.844267262966824</v>
      </c>
    </row>
    <row r="68" spans="1:10">
      <c r="A68" s="26" t="e">
        <f>COUNTIF([1]Regions!$D$3:$D$30,BillionEURNEWAGE!$B68)&gt;0</f>
        <v>#VALUE!</v>
      </c>
      <c r="B68" t="s">
        <v>2229</v>
      </c>
      <c r="C68" t="s">
        <v>2226</v>
      </c>
      <c r="D68" t="s">
        <v>404</v>
      </c>
      <c r="E68">
        <v>38.894291537728698</v>
      </c>
      <c r="G68" s="26" t="str">
        <f t="shared" si="0"/>
        <v>DEUHH-Domele</v>
      </c>
      <c r="H68" s="26">
        <f t="shared" si="1"/>
        <v>38.894291537728698</v>
      </c>
      <c r="I68" s="26">
        <f>+[1]BillionEUR!E3647+[1]BillionEUR!E3648+[1]BillionEUR!E3649</f>
        <v>37.197580534836305</v>
      </c>
      <c r="J68" s="26">
        <f t="shared" si="2"/>
        <v>-1.6967110028923926</v>
      </c>
    </row>
    <row r="69" spans="1:10">
      <c r="A69" s="26" t="e">
        <f>COUNTIF([1]Regions!$D$3:$D$30,BillionEURNEWAGE!$B69)&gt;0</f>
        <v>#VALUE!</v>
      </c>
      <c r="B69" t="s">
        <v>2229</v>
      </c>
      <c r="C69" t="s">
        <v>2226</v>
      </c>
      <c r="D69" t="s">
        <v>868</v>
      </c>
      <c r="E69">
        <v>0.14082032287725099</v>
      </c>
      <c r="G69" s="26" t="str">
        <f t="shared" ref="G69:G132" si="3">+B69&amp;C69&amp;D69</f>
        <v>DEUHH-DomCOL</v>
      </c>
      <c r="H69" s="26">
        <f t="shared" ref="H69:H132" si="4">+E69</f>
        <v>0.14082032287725099</v>
      </c>
      <c r="I69" s="27">
        <f>+[1]BillionEUR!E3600+[1]BillionEUR!E3601+[1]BillionEUR!E3602+[1]BillionEUR!E3603+[1]BillionEUR!E3604+[1]BillionEUR!E3605+[1]BillionEUR!E3606+[1]BillionEUR!E3607+[1]BillionEUR!E3608+[1]BillionEUR!E3609+[1]BillionEUR!E3610+[1]BillionEUR!E3611+[1]BillionEUR!E3612+[1]BillionEUR!E3613</f>
        <v>3.4549061001663839</v>
      </c>
      <c r="J69" s="26">
        <f t="shared" si="2"/>
        <v>3.314085777289133</v>
      </c>
    </row>
    <row r="70" spans="1:10">
      <c r="A70" s="26" t="e">
        <f>COUNTIF([1]Regions!$D$3:$D$30,BillionEURNEWAGE!$B70)&gt;0</f>
        <v>#VALUE!</v>
      </c>
      <c r="B70" t="s">
        <v>2229</v>
      </c>
      <c r="C70" t="s">
        <v>2226</v>
      </c>
      <c r="D70" t="s">
        <v>869</v>
      </c>
      <c r="E70">
        <v>20.202140084994401</v>
      </c>
      <c r="G70" s="26" t="str">
        <f t="shared" si="3"/>
        <v>DEUHH-DomCHM</v>
      </c>
      <c r="H70" s="26">
        <f t="shared" si="4"/>
        <v>20.202140084994401</v>
      </c>
      <c r="I70" s="26">
        <f>+[1]BillionEUR!E3595+[1]BillionEUR!E3596+[1]BillionEUR!E3597+[1]BillionEUR!E3598+[1]BillionEUR!E3599+[1]BillionEUR!E3644+[1]BillionEUR!E3646+[1]BillionEUR!E3650+[1]BillionEUR!E3651</f>
        <v>699.77083087789663</v>
      </c>
      <c r="J70" s="26">
        <f t="shared" si="2"/>
        <v>679.5686907929022</v>
      </c>
    </row>
    <row r="71" spans="1:10">
      <c r="A71" s="26" t="e">
        <f>COUNTIF([1]Regions!$D$3:$D$30,BillionEURNEWAGE!$B71)&gt;0</f>
        <v>#VALUE!</v>
      </c>
      <c r="B71" t="s">
        <v>2229</v>
      </c>
      <c r="C71" t="s">
        <v>2226</v>
      </c>
      <c r="D71" t="s">
        <v>870</v>
      </c>
      <c r="E71">
        <v>3.1688808329681599E-3</v>
      </c>
      <c r="G71" s="26" t="str">
        <f t="shared" si="3"/>
        <v>DEUHH-DomIRS</v>
      </c>
      <c r="H71" s="26">
        <f t="shared" si="4"/>
        <v>3.1688808329681599E-3</v>
      </c>
    </row>
    <row r="72" spans="1:10">
      <c r="A72" s="26" t="e">
        <f>COUNTIF([1]Regions!$D$3:$D$30,BillionEURNEWAGE!$B72)&gt;0</f>
        <v>#VALUE!</v>
      </c>
      <c r="B72" t="s">
        <v>2229</v>
      </c>
      <c r="C72" t="s">
        <v>2226</v>
      </c>
      <c r="D72" t="s">
        <v>871</v>
      </c>
      <c r="E72">
        <v>30.749262821520901</v>
      </c>
      <c r="G72" s="26" t="str">
        <f t="shared" si="3"/>
        <v>DEUHH-DomMAC</v>
      </c>
      <c r="H72" s="26">
        <f t="shared" si="4"/>
        <v>30.749262821520901</v>
      </c>
    </row>
    <row r="73" spans="1:10">
      <c r="A73" s="26" t="e">
        <f>COUNTIF([1]Regions!$D$3:$D$30,BillionEURNEWAGE!$B73)&gt;0</f>
        <v>#VALUE!</v>
      </c>
      <c r="B73" t="s">
        <v>2229</v>
      </c>
      <c r="C73" t="s">
        <v>2226</v>
      </c>
      <c r="D73" t="s">
        <v>872</v>
      </c>
      <c r="E73">
        <v>135.30220724447199</v>
      </c>
      <c r="G73" s="26" t="str">
        <f t="shared" si="3"/>
        <v>DEUHH-DomFOT</v>
      </c>
      <c r="H73" s="26">
        <f t="shared" si="4"/>
        <v>135.30220724447199</v>
      </c>
    </row>
    <row r="74" spans="1:10">
      <c r="A74" s="26" t="e">
        <f>COUNTIF([1]Regions!$D$3:$D$30,BillionEURNEWAGE!$B74)&gt;0</f>
        <v>#VALUE!</v>
      </c>
      <c r="B74" t="s">
        <v>2229</v>
      </c>
      <c r="C74" t="s">
        <v>2226</v>
      </c>
      <c r="D74" t="s">
        <v>873</v>
      </c>
      <c r="E74">
        <v>65.476142411717802</v>
      </c>
      <c r="G74" s="26" t="str">
        <f t="shared" si="3"/>
        <v>DEUHH-DomROI</v>
      </c>
      <c r="H74" s="26">
        <f t="shared" si="4"/>
        <v>65.476142411717802</v>
      </c>
    </row>
    <row r="75" spans="1:10">
      <c r="A75" s="26" t="e">
        <f>COUNTIF([1]Regions!$D$3:$D$30,BillionEURNEWAGE!$B75)&gt;0</f>
        <v>#VALUE!</v>
      </c>
      <c r="B75" t="s">
        <v>2229</v>
      </c>
      <c r="C75" t="s">
        <v>2226</v>
      </c>
      <c r="D75" t="s">
        <v>874</v>
      </c>
      <c r="E75">
        <v>4.7085856150166396</v>
      </c>
      <c r="G75" s="26" t="str">
        <f t="shared" si="3"/>
        <v>DEUHH-DomBUI</v>
      </c>
      <c r="H75" s="26">
        <f t="shared" si="4"/>
        <v>4.7085856150166396</v>
      </c>
    </row>
    <row r="76" spans="1:10">
      <c r="A76" s="26" t="e">
        <f>COUNTIF([1]Regions!$D$3:$D$30,BillionEURNEWAGE!$B76)&gt;0</f>
        <v>#VALUE!</v>
      </c>
      <c r="B76" t="s">
        <v>2229</v>
      </c>
      <c r="C76" t="s">
        <v>2226</v>
      </c>
      <c r="D76" t="s">
        <v>875</v>
      </c>
      <c r="E76">
        <v>40.068547051703099</v>
      </c>
      <c r="G76" s="26" t="str">
        <f t="shared" si="3"/>
        <v>DEUHH-DomTRN</v>
      </c>
      <c r="H76" s="26">
        <f t="shared" si="4"/>
        <v>40.068547051703099</v>
      </c>
    </row>
    <row r="77" spans="1:10">
      <c r="A77" s="26" t="e">
        <f>COUNTIF([1]Regions!$D$3:$D$30,BillionEURNEWAGE!$B77)&gt;0</f>
        <v>#VALUE!</v>
      </c>
      <c r="B77" t="s">
        <v>2229</v>
      </c>
      <c r="C77" t="s">
        <v>2226</v>
      </c>
      <c r="D77" t="s">
        <v>876</v>
      </c>
      <c r="E77">
        <v>1.86085554963955</v>
      </c>
      <c r="G77" s="26" t="str">
        <f t="shared" si="3"/>
        <v>DEUHH-DomAGR</v>
      </c>
      <c r="H77" s="26">
        <f t="shared" si="4"/>
        <v>1.86085554963955</v>
      </c>
    </row>
    <row r="78" spans="1:10">
      <c r="A78" s="26" t="e">
        <f>COUNTIF([1]Regions!$D$3:$D$30,BillionEURNEWAGE!$B78)&gt;0</f>
        <v>#VALUE!</v>
      </c>
      <c r="B78" t="s">
        <v>2229</v>
      </c>
      <c r="C78" t="s">
        <v>2226</v>
      </c>
      <c r="D78" t="s">
        <v>877</v>
      </c>
      <c r="E78">
        <v>745.44499550765397</v>
      </c>
      <c r="G78" s="26" t="str">
        <f t="shared" si="3"/>
        <v>DEUHH-DomSER</v>
      </c>
      <c r="H78" s="26">
        <f t="shared" si="4"/>
        <v>745.44499550765397</v>
      </c>
    </row>
    <row r="79" spans="1:10">
      <c r="A79" s="26" t="e">
        <f>COUNTIF([1]Regions!$D$3:$D$30,BillionEURNEWAGE!$B79)&gt;0</f>
        <v>#VALUE!</v>
      </c>
      <c r="B79" t="s">
        <v>2229</v>
      </c>
      <c r="C79" t="s">
        <v>2245</v>
      </c>
      <c r="D79" t="s">
        <v>398</v>
      </c>
      <c r="E79">
        <v>9.9468739402417796</v>
      </c>
      <c r="G79" s="26" t="str">
        <f t="shared" si="3"/>
        <v>DEUHH-Impoil</v>
      </c>
      <c r="H79" s="26">
        <f t="shared" si="4"/>
        <v>9.9468739402417796</v>
      </c>
    </row>
    <row r="80" spans="1:10">
      <c r="A80" s="26" t="e">
        <f>COUNTIF([1]Regions!$D$3:$D$30,BillionEURNEWAGE!$B80)&gt;0</f>
        <v>#VALUE!</v>
      </c>
      <c r="B80" t="s">
        <v>2229</v>
      </c>
      <c r="C80" t="s">
        <v>2245</v>
      </c>
      <c r="D80" t="s">
        <v>399</v>
      </c>
      <c r="E80">
        <v>5.7838998212374797</v>
      </c>
      <c r="G80" s="26" t="str">
        <f t="shared" si="3"/>
        <v>DEUHH-Impgas</v>
      </c>
      <c r="H80" s="26">
        <f t="shared" si="4"/>
        <v>5.7838998212374797</v>
      </c>
    </row>
    <row r="81" spans="1:8">
      <c r="A81" s="26" t="e">
        <f>COUNTIF([1]Regions!$D$3:$D$30,BillionEURNEWAGE!$B81)&gt;0</f>
        <v>#VALUE!</v>
      </c>
      <c r="B81" t="s">
        <v>2229</v>
      </c>
      <c r="C81" t="s">
        <v>2245</v>
      </c>
      <c r="D81" t="s">
        <v>400</v>
      </c>
      <c r="E81">
        <v>6.5567013986631704</v>
      </c>
      <c r="G81" s="26" t="str">
        <f t="shared" si="3"/>
        <v>DEUHH-Impppp</v>
      </c>
      <c r="H81" s="26">
        <f t="shared" si="4"/>
        <v>6.5567013986631704</v>
      </c>
    </row>
    <row r="82" spans="1:8">
      <c r="A82" s="26" t="e">
        <f>COUNTIF([1]Regions!$D$3:$D$30,BillionEURNEWAGE!$B82)&gt;0</f>
        <v>#VALUE!</v>
      </c>
      <c r="B82" t="s">
        <v>2229</v>
      </c>
      <c r="C82" t="s">
        <v>2245</v>
      </c>
      <c r="D82" t="s">
        <v>401</v>
      </c>
      <c r="E82">
        <v>1.53477865299035</v>
      </c>
      <c r="G82" s="26" t="str">
        <f t="shared" si="3"/>
        <v>DEUHH-Impnmm</v>
      </c>
      <c r="H82" s="26">
        <f t="shared" si="4"/>
        <v>1.53477865299035</v>
      </c>
    </row>
    <row r="83" spans="1:8">
      <c r="A83" s="26" t="e">
        <f>COUNTIF([1]Regions!$D$3:$D$30,BillionEURNEWAGE!$B83)&gt;0</f>
        <v>#VALUE!</v>
      </c>
      <c r="B83" t="s">
        <v>2229</v>
      </c>
      <c r="C83" t="s">
        <v>2245</v>
      </c>
      <c r="D83" t="s">
        <v>402</v>
      </c>
      <c r="E83">
        <v>1.66906522521931E-2</v>
      </c>
      <c r="G83" s="26" t="str">
        <f t="shared" si="3"/>
        <v>DEUHH-Impnfm</v>
      </c>
      <c r="H83" s="26">
        <f t="shared" si="4"/>
        <v>1.66906522521931E-2</v>
      </c>
    </row>
    <row r="84" spans="1:8">
      <c r="A84" s="26" t="e">
        <f>COUNTIF([1]Regions!$D$3:$D$30,BillionEURNEWAGE!$B84)&gt;0</f>
        <v>#VALUE!</v>
      </c>
      <c r="B84" t="s">
        <v>2229</v>
      </c>
      <c r="C84" t="s">
        <v>2245</v>
      </c>
      <c r="D84" t="s">
        <v>403</v>
      </c>
      <c r="E84">
        <v>29.542120849789899</v>
      </c>
      <c r="G84" s="26" t="str">
        <f t="shared" si="3"/>
        <v>DEUHH-Impmvh</v>
      </c>
      <c r="H84" s="26">
        <f t="shared" si="4"/>
        <v>29.542120849789899</v>
      </c>
    </row>
    <row r="85" spans="1:8">
      <c r="A85" s="26" t="e">
        <f>COUNTIF([1]Regions!$D$3:$D$30,BillionEURNEWAGE!$B85)&gt;0</f>
        <v>#VALUE!</v>
      </c>
      <c r="B85" t="s">
        <v>2229</v>
      </c>
      <c r="C85" t="s">
        <v>2245</v>
      </c>
      <c r="D85" t="s">
        <v>404</v>
      </c>
      <c r="E85">
        <v>2.3419760795365101</v>
      </c>
      <c r="G85" s="26" t="str">
        <f t="shared" si="3"/>
        <v>DEUHH-Impele</v>
      </c>
      <c r="H85" s="26">
        <f t="shared" si="4"/>
        <v>2.3419760795365101</v>
      </c>
    </row>
    <row r="86" spans="1:8">
      <c r="A86" s="26" t="e">
        <f>COUNTIF([1]Regions!$D$3:$D$30,BillionEURNEWAGE!$B86)&gt;0</f>
        <v>#VALUE!</v>
      </c>
      <c r="B86" t="s">
        <v>2229</v>
      </c>
      <c r="C86" t="s">
        <v>2245</v>
      </c>
      <c r="D86" t="s">
        <v>868</v>
      </c>
      <c r="E86">
        <v>5.98611514188414E-2</v>
      </c>
      <c r="G86" s="26" t="str">
        <f t="shared" si="3"/>
        <v>DEUHH-ImpCOL</v>
      </c>
      <c r="H86" s="26">
        <f t="shared" si="4"/>
        <v>5.98611514188414E-2</v>
      </c>
    </row>
    <row r="87" spans="1:8">
      <c r="A87" s="26" t="e">
        <f>COUNTIF([1]Regions!$D$3:$D$30,BillionEURNEWAGE!$B87)&gt;0</f>
        <v>#VALUE!</v>
      </c>
      <c r="B87" t="s">
        <v>2229</v>
      </c>
      <c r="C87" t="s">
        <v>2245</v>
      </c>
      <c r="D87" t="s">
        <v>2185</v>
      </c>
      <c r="E87">
        <v>3.7433987123458599E-2</v>
      </c>
      <c r="G87" s="26" t="str">
        <f t="shared" si="3"/>
        <v>DEUHH-ImpCRU</v>
      </c>
      <c r="H87" s="26">
        <f t="shared" si="4"/>
        <v>3.7433987123458599E-2</v>
      </c>
    </row>
    <row r="88" spans="1:8">
      <c r="A88" s="26" t="e">
        <f>COUNTIF([1]Regions!$D$3:$D$30,BillionEURNEWAGE!$B88)&gt;0</f>
        <v>#VALUE!</v>
      </c>
      <c r="B88" t="s">
        <v>2229</v>
      </c>
      <c r="C88" t="s">
        <v>2245</v>
      </c>
      <c r="D88" t="s">
        <v>869</v>
      </c>
      <c r="E88">
        <v>28.878697458740898</v>
      </c>
      <c r="G88" s="26" t="str">
        <f t="shared" si="3"/>
        <v>DEUHH-ImpCHM</v>
      </c>
      <c r="H88" s="26">
        <f t="shared" si="4"/>
        <v>28.878697458740898</v>
      </c>
    </row>
    <row r="89" spans="1:8">
      <c r="A89" s="26" t="e">
        <f>COUNTIF([1]Regions!$D$3:$D$30,BillionEURNEWAGE!$B89)&gt;0</f>
        <v>#VALUE!</v>
      </c>
      <c r="B89" t="s">
        <v>2229</v>
      </c>
      <c r="C89" t="s">
        <v>2245</v>
      </c>
      <c r="D89" t="s">
        <v>870</v>
      </c>
      <c r="E89">
        <v>7.9068868474840501E-4</v>
      </c>
      <c r="G89" s="26" t="str">
        <f t="shared" si="3"/>
        <v>DEUHH-ImpIRS</v>
      </c>
      <c r="H89" s="26">
        <f t="shared" si="4"/>
        <v>7.9068868474840501E-4</v>
      </c>
    </row>
    <row r="90" spans="1:8">
      <c r="A90" s="26" t="e">
        <f>COUNTIF([1]Regions!$D$3:$D$30,BillionEURNEWAGE!$B90)&gt;0</f>
        <v>#VALUE!</v>
      </c>
      <c r="B90" t="s">
        <v>2229</v>
      </c>
      <c r="C90" t="s">
        <v>2245</v>
      </c>
      <c r="D90" t="s">
        <v>871</v>
      </c>
      <c r="E90">
        <v>35.351843466445601</v>
      </c>
      <c r="G90" s="26" t="str">
        <f t="shared" si="3"/>
        <v>DEUHH-ImpMAC</v>
      </c>
      <c r="H90" s="26">
        <f t="shared" si="4"/>
        <v>35.351843466445601</v>
      </c>
    </row>
    <row r="91" spans="1:8">
      <c r="A91" s="26" t="e">
        <f>COUNTIF([1]Regions!$D$3:$D$30,BillionEURNEWAGE!$B91)&gt;0</f>
        <v>#VALUE!</v>
      </c>
      <c r="B91" t="s">
        <v>2229</v>
      </c>
      <c r="C91" t="s">
        <v>2245</v>
      </c>
      <c r="D91" t="s">
        <v>872</v>
      </c>
      <c r="E91">
        <v>40.209339579650504</v>
      </c>
      <c r="G91" s="26" t="str">
        <f t="shared" si="3"/>
        <v>DEUHH-ImpFOT</v>
      </c>
      <c r="H91" s="26">
        <f t="shared" si="4"/>
        <v>40.209339579650504</v>
      </c>
    </row>
    <row r="92" spans="1:8">
      <c r="A92" s="26" t="e">
        <f>COUNTIF([1]Regions!$D$3:$D$30,BillionEURNEWAGE!$B92)&gt;0</f>
        <v>#VALUE!</v>
      </c>
      <c r="B92" t="s">
        <v>2229</v>
      </c>
      <c r="C92" t="s">
        <v>2245</v>
      </c>
      <c r="D92" t="s">
        <v>873</v>
      </c>
      <c r="E92">
        <v>62.997501285028797</v>
      </c>
      <c r="G92" s="26" t="str">
        <f t="shared" si="3"/>
        <v>DEUHH-ImpROI</v>
      </c>
      <c r="H92" s="26">
        <f t="shared" si="4"/>
        <v>62.997501285028797</v>
      </c>
    </row>
    <row r="93" spans="1:8">
      <c r="A93" s="26" t="e">
        <f>COUNTIF([1]Regions!$D$3:$D$30,BillionEURNEWAGE!$B93)&gt;0</f>
        <v>#VALUE!</v>
      </c>
      <c r="B93" t="s">
        <v>2229</v>
      </c>
      <c r="C93" t="s">
        <v>2245</v>
      </c>
      <c r="D93" t="s">
        <v>874</v>
      </c>
      <c r="E93">
        <v>0.194682566572317</v>
      </c>
      <c r="G93" s="26" t="str">
        <f t="shared" si="3"/>
        <v>DEUHH-ImpBUI</v>
      </c>
      <c r="H93" s="26">
        <f t="shared" si="4"/>
        <v>0.194682566572317</v>
      </c>
    </row>
    <row r="94" spans="1:8">
      <c r="A94" s="26" t="e">
        <f>COUNTIF([1]Regions!$D$3:$D$30,BillionEURNEWAGE!$B94)&gt;0</f>
        <v>#VALUE!</v>
      </c>
      <c r="B94" t="s">
        <v>2229</v>
      </c>
      <c r="C94" t="s">
        <v>2245</v>
      </c>
      <c r="D94" t="s">
        <v>875</v>
      </c>
      <c r="E94">
        <v>13.923829940493899</v>
      </c>
      <c r="G94" s="26" t="str">
        <f t="shared" si="3"/>
        <v>DEUHH-ImpTRN</v>
      </c>
      <c r="H94" s="26">
        <f t="shared" si="4"/>
        <v>13.923829940493899</v>
      </c>
    </row>
    <row r="95" spans="1:8">
      <c r="A95" s="26" t="e">
        <f>COUNTIF([1]Regions!$D$3:$D$30,BillionEURNEWAGE!$B95)&gt;0</f>
        <v>#VALUE!</v>
      </c>
      <c r="B95" t="s">
        <v>2229</v>
      </c>
      <c r="C95" t="s">
        <v>2245</v>
      </c>
      <c r="D95" t="s">
        <v>876</v>
      </c>
      <c r="E95">
        <v>8.7848849582893802</v>
      </c>
      <c r="G95" s="26" t="str">
        <f t="shared" si="3"/>
        <v>DEUHH-ImpAGR</v>
      </c>
      <c r="H95" s="26">
        <f t="shared" si="4"/>
        <v>8.7848849582893802</v>
      </c>
    </row>
    <row r="96" spans="1:8">
      <c r="A96" s="26" t="e">
        <f>COUNTIF([1]Regions!$D$3:$D$30,BillionEURNEWAGE!$B96)&gt;0</f>
        <v>#VALUE!</v>
      </c>
      <c r="B96" t="s">
        <v>2229</v>
      </c>
      <c r="C96" t="s">
        <v>2245</v>
      </c>
      <c r="D96" t="s">
        <v>877</v>
      </c>
      <c r="E96">
        <v>47.837895416844397</v>
      </c>
      <c r="G96" s="26" t="str">
        <f t="shared" si="3"/>
        <v>DEUHH-ImpSER</v>
      </c>
      <c r="H96" s="26">
        <f t="shared" si="4"/>
        <v>47.837895416844397</v>
      </c>
    </row>
    <row r="97" spans="1:8">
      <c r="A97" s="26" t="e">
        <f>COUNTIF([1]Regions!$D$3:$D$30,BillionEURNEWAGE!$B97)&gt;0</f>
        <v>#VALUE!</v>
      </c>
      <c r="B97" t="s">
        <v>2229</v>
      </c>
      <c r="C97" t="s">
        <v>2244</v>
      </c>
      <c r="D97" t="s">
        <v>398</v>
      </c>
      <c r="E97" s="121">
        <v>8.6143313519545898E-6</v>
      </c>
      <c r="G97" s="26" t="str">
        <f t="shared" si="3"/>
        <v>DEUGov-Domoil</v>
      </c>
      <c r="H97" s="26">
        <f t="shared" si="4"/>
        <v>8.6143313519545898E-6</v>
      </c>
    </row>
    <row r="98" spans="1:8">
      <c r="A98" s="26" t="e">
        <f>COUNTIF([1]Regions!$D$3:$D$30,BillionEURNEWAGE!$B98)&gt;0</f>
        <v>#VALUE!</v>
      </c>
      <c r="B98" t="s">
        <v>2229</v>
      </c>
      <c r="C98" t="s">
        <v>2244</v>
      </c>
      <c r="D98" t="s">
        <v>400</v>
      </c>
      <c r="E98">
        <v>2.9290435723137698E-3</v>
      </c>
      <c r="G98" s="26" t="str">
        <f t="shared" si="3"/>
        <v>DEUGov-Domppp</v>
      </c>
      <c r="H98" s="26">
        <f t="shared" si="4"/>
        <v>2.9290435723137698E-3</v>
      </c>
    </row>
    <row r="99" spans="1:8">
      <c r="A99" s="26" t="e">
        <f>COUNTIF([1]Regions!$D$3:$D$30,BillionEURNEWAGE!$B99)&gt;0</f>
        <v>#VALUE!</v>
      </c>
      <c r="B99" t="s">
        <v>2229</v>
      </c>
      <c r="C99" t="s">
        <v>2244</v>
      </c>
      <c r="D99" t="s">
        <v>401</v>
      </c>
      <c r="E99" s="121">
        <v>5.1441497844858299E-5</v>
      </c>
      <c r="G99" s="26" t="str">
        <f t="shared" si="3"/>
        <v>DEUGov-Domnmm</v>
      </c>
      <c r="H99" s="26">
        <f t="shared" si="4"/>
        <v>5.1441497844858299E-5</v>
      </c>
    </row>
    <row r="100" spans="1:8">
      <c r="A100" s="26" t="e">
        <f>COUNTIF([1]Regions!$D$3:$D$30,BillionEURNEWAGE!$B100)&gt;0</f>
        <v>#VALUE!</v>
      </c>
      <c r="B100" t="s">
        <v>2229</v>
      </c>
      <c r="C100" t="s">
        <v>2244</v>
      </c>
      <c r="D100" t="s">
        <v>402</v>
      </c>
      <c r="E100" s="121">
        <v>6.1161160073368399E-7</v>
      </c>
      <c r="G100" s="26" t="str">
        <f t="shared" si="3"/>
        <v>DEUGov-Domnfm</v>
      </c>
      <c r="H100" s="26">
        <f t="shared" si="4"/>
        <v>6.1161160073368399E-7</v>
      </c>
    </row>
    <row r="101" spans="1:8">
      <c r="A101" s="26" t="e">
        <f>COUNTIF([1]Regions!$D$3:$D$30,BillionEURNEWAGE!$B101)&gt;0</f>
        <v>#VALUE!</v>
      </c>
      <c r="B101" t="s">
        <v>2229</v>
      </c>
      <c r="C101" t="s">
        <v>2244</v>
      </c>
      <c r="D101" t="s">
        <v>403</v>
      </c>
      <c r="E101">
        <v>6.2238727431904097E-4</v>
      </c>
      <c r="G101" s="26" t="str">
        <f t="shared" si="3"/>
        <v>DEUGov-Dommvh</v>
      </c>
      <c r="H101" s="26">
        <f t="shared" si="4"/>
        <v>6.2238727431904097E-4</v>
      </c>
    </row>
    <row r="102" spans="1:8">
      <c r="A102" s="26" t="e">
        <f>COUNTIF([1]Regions!$D$3:$D$30,BillionEURNEWAGE!$B102)&gt;0</f>
        <v>#VALUE!</v>
      </c>
      <c r="B102" t="s">
        <v>2229</v>
      </c>
      <c r="C102" t="s">
        <v>2244</v>
      </c>
      <c r="D102" t="s">
        <v>404</v>
      </c>
      <c r="E102" s="121">
        <v>6.8731935982292903E-7</v>
      </c>
      <c r="G102" s="26" t="str">
        <f t="shared" si="3"/>
        <v>DEUGov-Domele</v>
      </c>
      <c r="H102" s="26">
        <f t="shared" si="4"/>
        <v>6.8731935982292903E-7</v>
      </c>
    </row>
    <row r="103" spans="1:8">
      <c r="A103" s="26" t="e">
        <f>COUNTIF([1]Regions!$D$3:$D$30,BillionEURNEWAGE!$B103)&gt;0</f>
        <v>#VALUE!</v>
      </c>
      <c r="B103" t="s">
        <v>2229</v>
      </c>
      <c r="C103" t="s">
        <v>2244</v>
      </c>
      <c r="D103" t="s">
        <v>868</v>
      </c>
      <c r="E103" s="121">
        <v>1.9356730853620301E-5</v>
      </c>
      <c r="G103" s="26" t="str">
        <f t="shared" si="3"/>
        <v>DEUGov-DomCOL</v>
      </c>
      <c r="H103" s="26">
        <f t="shared" si="4"/>
        <v>1.9356730853620301E-5</v>
      </c>
    </row>
    <row r="104" spans="1:8">
      <c r="A104" s="26" t="e">
        <f>COUNTIF([1]Regions!$D$3:$D$30,BillionEURNEWAGE!$B104)&gt;0</f>
        <v>#VALUE!</v>
      </c>
      <c r="B104" t="s">
        <v>2229</v>
      </c>
      <c r="C104" t="s">
        <v>2244</v>
      </c>
      <c r="D104" t="s">
        <v>869</v>
      </c>
      <c r="E104">
        <v>9.8300638985004802</v>
      </c>
      <c r="G104" s="26" t="str">
        <f t="shared" si="3"/>
        <v>DEUGov-DomCHM</v>
      </c>
      <c r="H104" s="26">
        <f t="shared" si="4"/>
        <v>9.8300638985004802</v>
      </c>
    </row>
    <row r="105" spans="1:8">
      <c r="A105" s="26" t="e">
        <f>COUNTIF([1]Regions!$D$3:$D$30,BillionEURNEWAGE!$B105)&gt;0</f>
        <v>#VALUE!</v>
      </c>
      <c r="B105" t="s">
        <v>2229</v>
      </c>
      <c r="C105" t="s">
        <v>2244</v>
      </c>
      <c r="D105" t="s">
        <v>871</v>
      </c>
      <c r="E105">
        <v>1.24734123602164</v>
      </c>
      <c r="G105" s="26" t="str">
        <f t="shared" si="3"/>
        <v>DEUGov-DomMAC</v>
      </c>
      <c r="H105" s="26">
        <f t="shared" si="4"/>
        <v>1.24734123602164</v>
      </c>
    </row>
    <row r="106" spans="1:8">
      <c r="A106" s="26" t="e">
        <f>COUNTIF([1]Regions!$D$3:$D$30,BillionEURNEWAGE!$B106)&gt;0</f>
        <v>#VALUE!</v>
      </c>
      <c r="B106" t="s">
        <v>2229</v>
      </c>
      <c r="C106" t="s">
        <v>2244</v>
      </c>
      <c r="D106" t="s">
        <v>872</v>
      </c>
      <c r="E106">
        <v>0.180037002431121</v>
      </c>
      <c r="G106" s="26" t="str">
        <f t="shared" si="3"/>
        <v>DEUGov-DomFOT</v>
      </c>
      <c r="H106" s="26">
        <f t="shared" si="4"/>
        <v>0.180037002431121</v>
      </c>
    </row>
    <row r="107" spans="1:8">
      <c r="A107" s="26" t="e">
        <f>COUNTIF([1]Regions!$D$3:$D$30,BillionEURNEWAGE!$B107)&gt;0</f>
        <v>#VALUE!</v>
      </c>
      <c r="B107" t="s">
        <v>2229</v>
      </c>
      <c r="C107" t="s">
        <v>2244</v>
      </c>
      <c r="D107" t="s">
        <v>873</v>
      </c>
      <c r="E107">
        <v>0.15486174738582201</v>
      </c>
      <c r="G107" s="26" t="str">
        <f t="shared" si="3"/>
        <v>DEUGov-DomROI</v>
      </c>
      <c r="H107" s="26">
        <f t="shared" si="4"/>
        <v>0.15486174738582201</v>
      </c>
    </row>
    <row r="108" spans="1:8">
      <c r="A108" s="26" t="e">
        <f>COUNTIF([1]Regions!$D$3:$D$30,BillionEURNEWAGE!$B108)&gt;0</f>
        <v>#VALUE!</v>
      </c>
      <c r="B108" t="s">
        <v>2229</v>
      </c>
      <c r="C108" t="s">
        <v>2244</v>
      </c>
      <c r="D108" t="s">
        <v>874</v>
      </c>
      <c r="E108">
        <v>6.2575449556264903E-4</v>
      </c>
      <c r="G108" s="26" t="str">
        <f t="shared" si="3"/>
        <v>DEUGov-DomBUI</v>
      </c>
      <c r="H108" s="26">
        <f t="shared" si="4"/>
        <v>6.2575449556264903E-4</v>
      </c>
    </row>
    <row r="109" spans="1:8">
      <c r="A109" s="26" t="e">
        <f>COUNTIF([1]Regions!$D$3:$D$30,BillionEURNEWAGE!$B109)&gt;0</f>
        <v>#VALUE!</v>
      </c>
      <c r="B109" t="s">
        <v>2229</v>
      </c>
      <c r="C109" t="s">
        <v>2244</v>
      </c>
      <c r="D109" t="s">
        <v>875</v>
      </c>
      <c r="E109">
        <v>3.2492477163323601</v>
      </c>
      <c r="G109" s="26" t="str">
        <f t="shared" si="3"/>
        <v>DEUGov-DomTRN</v>
      </c>
      <c r="H109" s="26">
        <f t="shared" si="4"/>
        <v>3.2492477163323601</v>
      </c>
    </row>
    <row r="110" spans="1:8">
      <c r="A110" s="26" t="e">
        <f>COUNTIF([1]Regions!$D$3:$D$30,BillionEURNEWAGE!$B110)&gt;0</f>
        <v>#VALUE!</v>
      </c>
      <c r="B110" t="s">
        <v>2229</v>
      </c>
      <c r="C110" t="s">
        <v>2244</v>
      </c>
      <c r="D110" t="s">
        <v>876</v>
      </c>
      <c r="E110">
        <v>1.22950520494881E-2</v>
      </c>
      <c r="G110" s="26" t="str">
        <f t="shared" si="3"/>
        <v>DEUGov-DomAGR</v>
      </c>
      <c r="H110" s="26">
        <f t="shared" si="4"/>
        <v>1.22950520494881E-2</v>
      </c>
    </row>
    <row r="111" spans="1:8">
      <c r="A111" s="26" t="e">
        <f>COUNTIF([1]Regions!$D$3:$D$30,BillionEURNEWAGE!$B111)&gt;0</f>
        <v>#VALUE!</v>
      </c>
      <c r="B111" t="s">
        <v>2229</v>
      </c>
      <c r="C111" t="s">
        <v>2244</v>
      </c>
      <c r="D111" t="s">
        <v>877</v>
      </c>
      <c r="E111">
        <v>465.13860007738202</v>
      </c>
      <c r="G111" s="26" t="str">
        <f t="shared" si="3"/>
        <v>DEUGov-DomSER</v>
      </c>
      <c r="H111" s="26">
        <f t="shared" si="4"/>
        <v>465.13860007738202</v>
      </c>
    </row>
    <row r="112" spans="1:8">
      <c r="A112" s="26" t="e">
        <f>COUNTIF([1]Regions!$D$3:$D$30,BillionEURNEWAGE!$B112)&gt;0</f>
        <v>#VALUE!</v>
      </c>
      <c r="B112" t="s">
        <v>2229</v>
      </c>
      <c r="C112" t="s">
        <v>2246</v>
      </c>
      <c r="D112" t="s">
        <v>398</v>
      </c>
      <c r="E112" s="121">
        <v>7.7684852145110507E-6</v>
      </c>
      <c r="G112" s="26" t="str">
        <f t="shared" si="3"/>
        <v>DEUGov-Impoil</v>
      </c>
      <c r="H112" s="26">
        <f t="shared" si="4"/>
        <v>7.7684852145110507E-6</v>
      </c>
    </row>
    <row r="113" spans="1:8">
      <c r="A113" s="26" t="e">
        <f>COUNTIF([1]Regions!$D$3:$D$30,BillionEURNEWAGE!$B113)&gt;0</f>
        <v>#VALUE!</v>
      </c>
      <c r="B113" t="s">
        <v>2229</v>
      </c>
      <c r="C113" t="s">
        <v>2246</v>
      </c>
      <c r="D113" t="s">
        <v>400</v>
      </c>
      <c r="E113" s="121">
        <v>8.9572108036577394E-5</v>
      </c>
      <c r="G113" s="26" t="str">
        <f t="shared" si="3"/>
        <v>DEUGov-Impppp</v>
      </c>
      <c r="H113" s="26">
        <f t="shared" si="4"/>
        <v>8.9572108036577394E-5</v>
      </c>
    </row>
    <row r="114" spans="1:8">
      <c r="A114" s="26" t="e">
        <f>COUNTIF([1]Regions!$D$3:$D$30,BillionEURNEWAGE!$B114)&gt;0</f>
        <v>#VALUE!</v>
      </c>
      <c r="B114" t="s">
        <v>2229</v>
      </c>
      <c r="C114" t="s">
        <v>2246</v>
      </c>
      <c r="D114" t="s">
        <v>401</v>
      </c>
      <c r="E114" s="121">
        <v>3.2482232914405998E-6</v>
      </c>
      <c r="G114" s="26" t="str">
        <f t="shared" si="3"/>
        <v>DEUGov-Impnmm</v>
      </c>
      <c r="H114" s="26">
        <f t="shared" si="4"/>
        <v>3.2482232914405998E-6</v>
      </c>
    </row>
    <row r="115" spans="1:8">
      <c r="A115" s="26" t="e">
        <f>COUNTIF([1]Regions!$D$3:$D$30,BillionEURNEWAGE!$B115)&gt;0</f>
        <v>#VALUE!</v>
      </c>
      <c r="B115" t="s">
        <v>2229</v>
      </c>
      <c r="C115" t="s">
        <v>2246</v>
      </c>
      <c r="D115" t="s">
        <v>403</v>
      </c>
      <c r="E115" s="121">
        <v>7.6149297638605106E-5</v>
      </c>
      <c r="G115" s="26" t="str">
        <f t="shared" si="3"/>
        <v>DEUGov-Impmvh</v>
      </c>
      <c r="H115" s="26">
        <f t="shared" si="4"/>
        <v>7.6149297638605106E-5</v>
      </c>
    </row>
    <row r="116" spans="1:8">
      <c r="A116" s="26" t="e">
        <f>COUNTIF([1]Regions!$D$3:$D$30,BillionEURNEWAGE!$B116)&gt;0</f>
        <v>#VALUE!</v>
      </c>
      <c r="B116" t="s">
        <v>2229</v>
      </c>
      <c r="C116" t="s">
        <v>2246</v>
      </c>
      <c r="D116" t="s">
        <v>869</v>
      </c>
      <c r="E116">
        <v>14.456262194857199</v>
      </c>
      <c r="G116" s="26" t="str">
        <f t="shared" si="3"/>
        <v>DEUGov-ImpCHM</v>
      </c>
      <c r="H116" s="26">
        <f t="shared" si="4"/>
        <v>14.456262194857199</v>
      </c>
    </row>
    <row r="117" spans="1:8">
      <c r="A117" s="26" t="e">
        <f>COUNTIF([1]Regions!$D$3:$D$30,BillionEURNEWAGE!$B117)&gt;0</f>
        <v>#VALUE!</v>
      </c>
      <c r="B117" t="s">
        <v>2229</v>
      </c>
      <c r="C117" t="s">
        <v>2246</v>
      </c>
      <c r="D117" t="s">
        <v>871</v>
      </c>
      <c r="E117">
        <v>0.85316319663825502</v>
      </c>
      <c r="G117" s="26" t="str">
        <f t="shared" si="3"/>
        <v>DEUGov-ImpMAC</v>
      </c>
      <c r="H117" s="26">
        <f t="shared" si="4"/>
        <v>0.85316319663825502</v>
      </c>
    </row>
    <row r="118" spans="1:8">
      <c r="A118" s="26" t="e">
        <f>COUNTIF([1]Regions!$D$3:$D$30,BillionEURNEWAGE!$B118)&gt;0</f>
        <v>#VALUE!</v>
      </c>
      <c r="B118" t="s">
        <v>2229</v>
      </c>
      <c r="C118" t="s">
        <v>2246</v>
      </c>
      <c r="D118" t="s">
        <v>872</v>
      </c>
      <c r="E118">
        <v>5.32788263661013E-3</v>
      </c>
      <c r="G118" s="26" t="str">
        <f t="shared" si="3"/>
        <v>DEUGov-ImpFOT</v>
      </c>
      <c r="H118" s="26">
        <f t="shared" si="4"/>
        <v>5.32788263661013E-3</v>
      </c>
    </row>
    <row r="119" spans="1:8">
      <c r="A119" s="26" t="e">
        <f>COUNTIF([1]Regions!$D$3:$D$30,BillionEURNEWAGE!$B119)&gt;0</f>
        <v>#VALUE!</v>
      </c>
      <c r="B119" t="s">
        <v>2229</v>
      </c>
      <c r="C119" t="s">
        <v>2246</v>
      </c>
      <c r="D119" t="s">
        <v>873</v>
      </c>
      <c r="E119">
        <v>9.0142248840702002E-3</v>
      </c>
      <c r="G119" s="26" t="str">
        <f t="shared" si="3"/>
        <v>DEUGov-ImpROI</v>
      </c>
      <c r="H119" s="26">
        <f t="shared" si="4"/>
        <v>9.0142248840702002E-3</v>
      </c>
    </row>
    <row r="120" spans="1:8">
      <c r="A120" s="26" t="e">
        <f>COUNTIF([1]Regions!$D$3:$D$30,BillionEURNEWAGE!$B120)&gt;0</f>
        <v>#VALUE!</v>
      </c>
      <c r="B120" t="s">
        <v>2229</v>
      </c>
      <c r="C120" t="s">
        <v>2246</v>
      </c>
      <c r="D120" t="s">
        <v>874</v>
      </c>
      <c r="E120" s="121">
        <v>5.2088268322452602E-7</v>
      </c>
      <c r="G120" s="26" t="str">
        <f t="shared" si="3"/>
        <v>DEUGov-ImpBUI</v>
      </c>
      <c r="H120" s="26">
        <f t="shared" si="4"/>
        <v>5.2088268322452602E-7</v>
      </c>
    </row>
    <row r="121" spans="1:8">
      <c r="A121" s="26" t="e">
        <f>COUNTIF([1]Regions!$D$3:$D$30,BillionEURNEWAGE!$B121)&gt;0</f>
        <v>#VALUE!</v>
      </c>
      <c r="B121" t="s">
        <v>2229</v>
      </c>
      <c r="C121" t="s">
        <v>2246</v>
      </c>
      <c r="D121" t="s">
        <v>875</v>
      </c>
      <c r="E121">
        <v>0.665129097273503</v>
      </c>
      <c r="G121" s="26" t="str">
        <f t="shared" si="3"/>
        <v>DEUGov-ImpTRN</v>
      </c>
      <c r="H121" s="26">
        <f t="shared" si="4"/>
        <v>0.665129097273503</v>
      </c>
    </row>
    <row r="122" spans="1:8">
      <c r="A122" s="26" t="e">
        <f>COUNTIF([1]Regions!$D$3:$D$30,BillionEURNEWAGE!$B122)&gt;0</f>
        <v>#VALUE!</v>
      </c>
      <c r="B122" t="s">
        <v>2229</v>
      </c>
      <c r="C122" t="s">
        <v>2246</v>
      </c>
      <c r="D122" t="s">
        <v>876</v>
      </c>
      <c r="E122">
        <v>1.48204005436848E-3</v>
      </c>
      <c r="G122" s="26" t="str">
        <f t="shared" si="3"/>
        <v>DEUGov-ImpAGR</v>
      </c>
      <c r="H122" s="26">
        <f t="shared" si="4"/>
        <v>1.48204005436848E-3</v>
      </c>
    </row>
    <row r="123" spans="1:8">
      <c r="A123" s="26" t="e">
        <f>COUNTIF([1]Regions!$D$3:$D$30,BillionEURNEWAGE!$B123)&gt;0</f>
        <v>#VALUE!</v>
      </c>
      <c r="B123" t="s">
        <v>2229</v>
      </c>
      <c r="C123" t="s">
        <v>2246</v>
      </c>
      <c r="D123" t="s">
        <v>877</v>
      </c>
      <c r="E123">
        <v>8.3179361575387603</v>
      </c>
      <c r="G123" s="26" t="str">
        <f t="shared" si="3"/>
        <v>DEUGov-ImpSER</v>
      </c>
      <c r="H123" s="26">
        <f t="shared" si="4"/>
        <v>8.3179361575387603</v>
      </c>
    </row>
    <row r="124" spans="1:8">
      <c r="A124" s="26" t="e">
        <f>COUNTIF([1]Regions!$D$3:$D$30,BillionEURNEWAGE!$B124)&gt;0</f>
        <v>#VALUE!</v>
      </c>
      <c r="B124" t="s">
        <v>2230</v>
      </c>
      <c r="C124" t="s">
        <v>2226</v>
      </c>
      <c r="D124" t="s">
        <v>398</v>
      </c>
      <c r="E124">
        <v>22.474777801568798</v>
      </c>
      <c r="G124" s="26" t="str">
        <f t="shared" si="3"/>
        <v>ITAHH-Domoil</v>
      </c>
      <c r="H124" s="26">
        <f t="shared" si="4"/>
        <v>22.474777801568798</v>
      </c>
    </row>
    <row r="125" spans="1:8">
      <c r="A125" s="26" t="e">
        <f>COUNTIF([1]Regions!$D$3:$D$30,BillionEURNEWAGE!$B125)&gt;0</f>
        <v>#VALUE!</v>
      </c>
      <c r="B125" t="s">
        <v>2230</v>
      </c>
      <c r="C125" t="s">
        <v>2226</v>
      </c>
      <c r="D125" t="s">
        <v>399</v>
      </c>
      <c r="E125">
        <v>4.35993636451472</v>
      </c>
      <c r="G125" s="26" t="str">
        <f t="shared" si="3"/>
        <v>ITAHH-Domgas</v>
      </c>
      <c r="H125" s="26">
        <f t="shared" si="4"/>
        <v>4.35993636451472</v>
      </c>
    </row>
    <row r="126" spans="1:8">
      <c r="A126" s="26" t="e">
        <f>COUNTIF([1]Regions!$D$3:$D$30,BillionEURNEWAGE!$B126)&gt;0</f>
        <v>#VALUE!</v>
      </c>
      <c r="B126" t="s">
        <v>2230</v>
      </c>
      <c r="C126" t="s">
        <v>2226</v>
      </c>
      <c r="D126" t="s">
        <v>400</v>
      </c>
      <c r="E126">
        <v>14.113363650191101</v>
      </c>
      <c r="G126" s="26" t="str">
        <f t="shared" si="3"/>
        <v>ITAHH-Domppp</v>
      </c>
      <c r="H126" s="26">
        <f t="shared" si="4"/>
        <v>14.113363650191101</v>
      </c>
    </row>
    <row r="127" spans="1:8">
      <c r="A127" s="26" t="e">
        <f>COUNTIF([1]Regions!$D$3:$D$30,BillionEURNEWAGE!$B127)&gt;0</f>
        <v>#VALUE!</v>
      </c>
      <c r="B127" t="s">
        <v>2230</v>
      </c>
      <c r="C127" t="s">
        <v>2226</v>
      </c>
      <c r="D127" t="s">
        <v>401</v>
      </c>
      <c r="E127">
        <v>4.3878510635031001</v>
      </c>
      <c r="G127" s="26" t="str">
        <f t="shared" si="3"/>
        <v>ITAHH-Domnmm</v>
      </c>
      <c r="H127" s="26">
        <f t="shared" si="4"/>
        <v>4.3878510635031001</v>
      </c>
    </row>
    <row r="128" spans="1:8">
      <c r="A128" s="26" t="e">
        <f>COUNTIF([1]Regions!$D$3:$D$30,BillionEURNEWAGE!$B128)&gt;0</f>
        <v>#VALUE!</v>
      </c>
      <c r="B128" t="s">
        <v>2230</v>
      </c>
      <c r="C128" t="s">
        <v>2226</v>
      </c>
      <c r="D128" t="s">
        <v>402</v>
      </c>
      <c r="E128">
        <v>2.8417916147328499E-3</v>
      </c>
      <c r="G128" s="26" t="str">
        <f t="shared" si="3"/>
        <v>ITAHH-Domnfm</v>
      </c>
      <c r="H128" s="26">
        <f t="shared" si="4"/>
        <v>2.8417916147328499E-3</v>
      </c>
    </row>
    <row r="129" spans="1:8">
      <c r="A129" s="26" t="e">
        <f>COUNTIF([1]Regions!$D$3:$D$30,BillionEURNEWAGE!$B129)&gt;0</f>
        <v>#VALUE!</v>
      </c>
      <c r="B129" t="s">
        <v>2230</v>
      </c>
      <c r="C129" t="s">
        <v>2226</v>
      </c>
      <c r="D129" t="s">
        <v>403</v>
      </c>
      <c r="E129">
        <v>17.787613571281</v>
      </c>
      <c r="G129" s="26" t="str">
        <f t="shared" si="3"/>
        <v>ITAHH-Dommvh</v>
      </c>
      <c r="H129" s="26">
        <f t="shared" si="4"/>
        <v>17.787613571281</v>
      </c>
    </row>
    <row r="130" spans="1:8">
      <c r="A130" s="26" t="e">
        <f>COUNTIF([1]Regions!$D$3:$D$30,BillionEURNEWAGE!$B130)&gt;0</f>
        <v>#VALUE!</v>
      </c>
      <c r="B130" t="s">
        <v>2230</v>
      </c>
      <c r="C130" t="s">
        <v>2226</v>
      </c>
      <c r="D130" t="s">
        <v>404</v>
      </c>
      <c r="E130">
        <v>16.3506685566004</v>
      </c>
      <c r="G130" s="26" t="str">
        <f t="shared" si="3"/>
        <v>ITAHH-Domele</v>
      </c>
      <c r="H130" s="26">
        <f t="shared" si="4"/>
        <v>16.3506685566004</v>
      </c>
    </row>
    <row r="131" spans="1:8">
      <c r="A131" s="26" t="e">
        <f>COUNTIF([1]Regions!$D$3:$D$30,BillionEURNEWAGE!$B131)&gt;0</f>
        <v>#VALUE!</v>
      </c>
      <c r="B131" t="s">
        <v>2230</v>
      </c>
      <c r="C131" t="s">
        <v>2226</v>
      </c>
      <c r="D131" t="s">
        <v>869</v>
      </c>
      <c r="E131">
        <v>20.734824772258602</v>
      </c>
      <c r="G131" s="26" t="str">
        <f t="shared" si="3"/>
        <v>ITAHH-DomCHM</v>
      </c>
      <c r="H131" s="26">
        <f t="shared" si="4"/>
        <v>20.734824772258602</v>
      </c>
    </row>
    <row r="132" spans="1:8">
      <c r="A132" s="26" t="e">
        <f>COUNTIF([1]Regions!$D$3:$D$30,BillionEURNEWAGE!$B132)&gt;0</f>
        <v>#VALUE!</v>
      </c>
      <c r="B132" t="s">
        <v>2230</v>
      </c>
      <c r="C132" t="s">
        <v>2226</v>
      </c>
      <c r="D132" t="s">
        <v>870</v>
      </c>
      <c r="E132">
        <v>2.0947602434619101E-3</v>
      </c>
      <c r="G132" s="26" t="str">
        <f t="shared" si="3"/>
        <v>ITAHH-DomIRS</v>
      </c>
      <c r="H132" s="26">
        <f t="shared" si="4"/>
        <v>2.0947602434619101E-3</v>
      </c>
    </row>
    <row r="133" spans="1:8">
      <c r="A133" s="26" t="e">
        <f>COUNTIF([1]Regions!$D$3:$D$30,BillionEURNEWAGE!$B133)&gt;0</f>
        <v>#VALUE!</v>
      </c>
      <c r="B133" t="s">
        <v>2230</v>
      </c>
      <c r="C133" t="s">
        <v>2226</v>
      </c>
      <c r="D133" t="s">
        <v>871</v>
      </c>
      <c r="E133">
        <v>29.548383717835101</v>
      </c>
      <c r="G133" s="26" t="str">
        <f t="shared" ref="G133:G196" si="5">+B133&amp;C133&amp;D133</f>
        <v>ITAHH-DomMAC</v>
      </c>
      <c r="H133" s="26">
        <f t="shared" ref="H133:H196" si="6">+E133</f>
        <v>29.548383717835101</v>
      </c>
    </row>
    <row r="134" spans="1:8">
      <c r="A134" s="26" t="e">
        <f>COUNTIF([1]Regions!$D$3:$D$30,BillionEURNEWAGE!$B134)&gt;0</f>
        <v>#VALUE!</v>
      </c>
      <c r="B134" t="s">
        <v>2230</v>
      </c>
      <c r="C134" t="s">
        <v>2226</v>
      </c>
      <c r="D134" t="s">
        <v>872</v>
      </c>
      <c r="E134">
        <v>83.166083257698801</v>
      </c>
      <c r="G134" s="26" t="str">
        <f t="shared" si="5"/>
        <v>ITAHH-DomFOT</v>
      </c>
      <c r="H134" s="26">
        <f t="shared" si="6"/>
        <v>83.166083257698801</v>
      </c>
    </row>
    <row r="135" spans="1:8">
      <c r="A135" s="26" t="e">
        <f>COUNTIF([1]Regions!$D$3:$D$30,BillionEURNEWAGE!$B135)&gt;0</f>
        <v>#VALUE!</v>
      </c>
      <c r="B135" t="s">
        <v>2230</v>
      </c>
      <c r="C135" t="s">
        <v>2226</v>
      </c>
      <c r="D135" t="s">
        <v>873</v>
      </c>
      <c r="E135">
        <v>85.892705600104406</v>
      </c>
      <c r="G135" s="26" t="str">
        <f t="shared" si="5"/>
        <v>ITAHH-DomROI</v>
      </c>
      <c r="H135" s="26">
        <f t="shared" si="6"/>
        <v>85.892705600104406</v>
      </c>
    </row>
    <row r="136" spans="1:8">
      <c r="A136" s="26" t="e">
        <f>COUNTIF([1]Regions!$D$3:$D$30,BillionEURNEWAGE!$B136)&gt;0</f>
        <v>#VALUE!</v>
      </c>
      <c r="B136" t="s">
        <v>2230</v>
      </c>
      <c r="C136" t="s">
        <v>2226</v>
      </c>
      <c r="D136" t="s">
        <v>874</v>
      </c>
      <c r="E136">
        <v>9.1360464400000101</v>
      </c>
      <c r="G136" s="26" t="str">
        <f t="shared" si="5"/>
        <v>ITAHH-DomBUI</v>
      </c>
      <c r="H136" s="26">
        <f t="shared" si="6"/>
        <v>9.1360464400000101</v>
      </c>
    </row>
    <row r="137" spans="1:8">
      <c r="A137" s="26" t="e">
        <f>COUNTIF([1]Regions!$D$3:$D$30,BillionEURNEWAGE!$B137)&gt;0</f>
        <v>#VALUE!</v>
      </c>
      <c r="B137" t="s">
        <v>2230</v>
      </c>
      <c r="C137" t="s">
        <v>2226</v>
      </c>
      <c r="D137" t="s">
        <v>875</v>
      </c>
      <c r="E137">
        <v>33.1930504323349</v>
      </c>
      <c r="G137" s="26" t="str">
        <f t="shared" si="5"/>
        <v>ITAHH-DomTRN</v>
      </c>
      <c r="H137" s="26">
        <f t="shared" si="6"/>
        <v>33.1930504323349</v>
      </c>
    </row>
    <row r="138" spans="1:8">
      <c r="A138" s="26" t="e">
        <f>COUNTIF([1]Regions!$D$3:$D$30,BillionEURNEWAGE!$B138)&gt;0</f>
        <v>#VALUE!</v>
      </c>
      <c r="B138" t="s">
        <v>2230</v>
      </c>
      <c r="C138" t="s">
        <v>2226</v>
      </c>
      <c r="D138" t="s">
        <v>876</v>
      </c>
      <c r="E138">
        <v>7.8194006136770797</v>
      </c>
      <c r="G138" s="26" t="str">
        <f t="shared" si="5"/>
        <v>ITAHH-DomAGR</v>
      </c>
      <c r="H138" s="26">
        <f t="shared" si="6"/>
        <v>7.8194006136770797</v>
      </c>
    </row>
    <row r="139" spans="1:8">
      <c r="A139" s="26" t="e">
        <f>COUNTIF([1]Regions!$D$3:$D$30,BillionEURNEWAGE!$B139)&gt;0</f>
        <v>#VALUE!</v>
      </c>
      <c r="B139" t="s">
        <v>2230</v>
      </c>
      <c r="C139" t="s">
        <v>2226</v>
      </c>
      <c r="D139" t="s">
        <v>877</v>
      </c>
      <c r="E139">
        <v>503.91680277341601</v>
      </c>
      <c r="G139" s="26" t="str">
        <f t="shared" si="5"/>
        <v>ITAHH-DomSER</v>
      </c>
      <c r="H139" s="26">
        <f t="shared" si="6"/>
        <v>503.91680277341601</v>
      </c>
    </row>
    <row r="140" spans="1:8">
      <c r="A140" s="26" t="e">
        <f>COUNTIF([1]Regions!$D$3:$D$30,BillionEURNEWAGE!$B140)&gt;0</f>
        <v>#VALUE!</v>
      </c>
      <c r="B140" t="s">
        <v>2230</v>
      </c>
      <c r="C140" t="s">
        <v>2245</v>
      </c>
      <c r="D140" t="s">
        <v>398</v>
      </c>
      <c r="E140">
        <v>4.5136985089142003</v>
      </c>
      <c r="G140" s="26" t="str">
        <f t="shared" si="5"/>
        <v>ITAHH-Impoil</v>
      </c>
      <c r="H140" s="26">
        <f t="shared" si="6"/>
        <v>4.5136985089142003</v>
      </c>
    </row>
    <row r="141" spans="1:8">
      <c r="A141" s="26" t="e">
        <f>COUNTIF([1]Regions!$D$3:$D$30,BillionEURNEWAGE!$B141)&gt;0</f>
        <v>#VALUE!</v>
      </c>
      <c r="B141" t="s">
        <v>2230</v>
      </c>
      <c r="C141" t="s">
        <v>2245</v>
      </c>
      <c r="D141" t="s">
        <v>399</v>
      </c>
      <c r="E141">
        <v>5.09336997475478</v>
      </c>
      <c r="G141" s="26" t="str">
        <f t="shared" si="5"/>
        <v>ITAHH-Impgas</v>
      </c>
      <c r="H141" s="26">
        <f t="shared" si="6"/>
        <v>5.09336997475478</v>
      </c>
    </row>
    <row r="142" spans="1:8">
      <c r="A142" s="26" t="e">
        <f>COUNTIF([1]Regions!$D$3:$D$30,BillionEURNEWAGE!$B142)&gt;0</f>
        <v>#VALUE!</v>
      </c>
      <c r="B142" t="s">
        <v>2230</v>
      </c>
      <c r="C142" t="s">
        <v>2245</v>
      </c>
      <c r="D142" t="s">
        <v>400</v>
      </c>
      <c r="E142">
        <v>1.71698720144725</v>
      </c>
      <c r="G142" s="26" t="str">
        <f t="shared" si="5"/>
        <v>ITAHH-Impppp</v>
      </c>
      <c r="H142" s="26">
        <f t="shared" si="6"/>
        <v>1.71698720144725</v>
      </c>
    </row>
    <row r="143" spans="1:8">
      <c r="A143" s="26" t="e">
        <f>COUNTIF([1]Regions!$D$3:$D$30,BillionEURNEWAGE!$B143)&gt;0</f>
        <v>#VALUE!</v>
      </c>
      <c r="B143" t="s">
        <v>2230</v>
      </c>
      <c r="C143" t="s">
        <v>2245</v>
      </c>
      <c r="D143" t="s">
        <v>401</v>
      </c>
      <c r="E143">
        <v>0.393224363835255</v>
      </c>
      <c r="G143" s="26" t="str">
        <f t="shared" si="5"/>
        <v>ITAHH-Impnmm</v>
      </c>
      <c r="H143" s="26">
        <f t="shared" si="6"/>
        <v>0.393224363835255</v>
      </c>
    </row>
    <row r="144" spans="1:8">
      <c r="A144" s="26" t="e">
        <f>COUNTIF([1]Regions!$D$3:$D$30,BillionEURNEWAGE!$B144)&gt;0</f>
        <v>#VALUE!</v>
      </c>
      <c r="B144" t="s">
        <v>2230</v>
      </c>
      <c r="C144" t="s">
        <v>2245</v>
      </c>
      <c r="D144" t="s">
        <v>402</v>
      </c>
      <c r="E144">
        <v>9.8505278641973192E-3</v>
      </c>
      <c r="G144" s="26" t="str">
        <f t="shared" si="5"/>
        <v>ITAHH-Impnfm</v>
      </c>
      <c r="H144" s="26">
        <f t="shared" si="6"/>
        <v>9.8505278641973192E-3</v>
      </c>
    </row>
    <row r="145" spans="1:8">
      <c r="A145" s="26" t="e">
        <f>COUNTIF([1]Regions!$D$3:$D$30,BillionEURNEWAGE!$B145)&gt;0</f>
        <v>#VALUE!</v>
      </c>
      <c r="B145" t="s">
        <v>2230</v>
      </c>
      <c r="C145" t="s">
        <v>2245</v>
      </c>
      <c r="D145" t="s">
        <v>403</v>
      </c>
      <c r="E145">
        <v>17.524230732261401</v>
      </c>
      <c r="G145" s="26" t="str">
        <f t="shared" si="5"/>
        <v>ITAHH-Impmvh</v>
      </c>
      <c r="H145" s="26">
        <f t="shared" si="6"/>
        <v>17.524230732261401</v>
      </c>
    </row>
    <row r="146" spans="1:8">
      <c r="A146" s="26" t="e">
        <f>COUNTIF([1]Regions!$D$3:$D$30,BillionEURNEWAGE!$B146)&gt;0</f>
        <v>#VALUE!</v>
      </c>
      <c r="B146" t="s">
        <v>2230</v>
      </c>
      <c r="C146" t="s">
        <v>2245</v>
      </c>
      <c r="D146" t="s">
        <v>404</v>
      </c>
      <c r="E146">
        <v>1.07111999775899</v>
      </c>
      <c r="G146" s="26" t="str">
        <f t="shared" si="5"/>
        <v>ITAHH-Impele</v>
      </c>
      <c r="H146" s="26">
        <f t="shared" si="6"/>
        <v>1.07111999775899</v>
      </c>
    </row>
    <row r="147" spans="1:8">
      <c r="A147" s="26" t="e">
        <f>COUNTIF([1]Regions!$D$3:$D$30,BillionEURNEWAGE!$B147)&gt;0</f>
        <v>#VALUE!</v>
      </c>
      <c r="B147" t="s">
        <v>2230</v>
      </c>
      <c r="C147" t="s">
        <v>2245</v>
      </c>
      <c r="D147" t="s">
        <v>868</v>
      </c>
      <c r="E147">
        <v>5.9502097339629899E-3</v>
      </c>
      <c r="G147" s="26" t="str">
        <f t="shared" si="5"/>
        <v>ITAHH-ImpCOL</v>
      </c>
      <c r="H147" s="26">
        <f t="shared" si="6"/>
        <v>5.9502097339629899E-3</v>
      </c>
    </row>
    <row r="148" spans="1:8">
      <c r="A148" s="26" t="e">
        <f>COUNTIF([1]Regions!$D$3:$D$30,BillionEURNEWAGE!$B148)&gt;0</f>
        <v>#VALUE!</v>
      </c>
      <c r="B148" t="s">
        <v>2230</v>
      </c>
      <c r="C148" t="s">
        <v>2245</v>
      </c>
      <c r="D148" t="s">
        <v>2185</v>
      </c>
      <c r="E148" s="121">
        <v>3.45811445926352E-6</v>
      </c>
      <c r="G148" s="26" t="str">
        <f t="shared" si="5"/>
        <v>ITAHH-ImpCRU</v>
      </c>
      <c r="H148" s="26">
        <f t="shared" si="6"/>
        <v>3.45811445926352E-6</v>
      </c>
    </row>
    <row r="149" spans="1:8">
      <c r="A149" s="26" t="e">
        <f>COUNTIF([1]Regions!$D$3:$D$30,BillionEURNEWAGE!$B149)&gt;0</f>
        <v>#VALUE!</v>
      </c>
      <c r="B149" t="s">
        <v>2230</v>
      </c>
      <c r="C149" t="s">
        <v>2245</v>
      </c>
      <c r="D149" t="s">
        <v>869</v>
      </c>
      <c r="E149">
        <v>13.0108166076821</v>
      </c>
      <c r="G149" s="26" t="str">
        <f t="shared" si="5"/>
        <v>ITAHH-ImpCHM</v>
      </c>
      <c r="H149" s="26">
        <f t="shared" si="6"/>
        <v>13.0108166076821</v>
      </c>
    </row>
    <row r="150" spans="1:8">
      <c r="A150" s="26" t="e">
        <f>COUNTIF([1]Regions!$D$3:$D$30,BillionEURNEWAGE!$B150)&gt;0</f>
        <v>#VALUE!</v>
      </c>
      <c r="B150" t="s">
        <v>2230</v>
      </c>
      <c r="C150" t="s">
        <v>2245</v>
      </c>
      <c r="D150" t="s">
        <v>870</v>
      </c>
      <c r="E150">
        <v>5.1165294173678602E-4</v>
      </c>
      <c r="G150" s="26" t="str">
        <f t="shared" si="5"/>
        <v>ITAHH-ImpIRS</v>
      </c>
      <c r="H150" s="26">
        <f t="shared" si="6"/>
        <v>5.1165294173678602E-4</v>
      </c>
    </row>
    <row r="151" spans="1:8">
      <c r="A151" s="26" t="e">
        <f>COUNTIF([1]Regions!$D$3:$D$30,BillionEURNEWAGE!$B151)&gt;0</f>
        <v>#VALUE!</v>
      </c>
      <c r="B151" t="s">
        <v>2230</v>
      </c>
      <c r="C151" t="s">
        <v>2245</v>
      </c>
      <c r="D151" t="s">
        <v>871</v>
      </c>
      <c r="E151">
        <v>12.499369050625599</v>
      </c>
      <c r="G151" s="26" t="str">
        <f t="shared" si="5"/>
        <v>ITAHH-ImpMAC</v>
      </c>
      <c r="H151" s="26">
        <f t="shared" si="6"/>
        <v>12.499369050625599</v>
      </c>
    </row>
    <row r="152" spans="1:8">
      <c r="A152" s="26" t="e">
        <f>COUNTIF([1]Regions!$D$3:$D$30,BillionEURNEWAGE!$B152)&gt;0</f>
        <v>#VALUE!</v>
      </c>
      <c r="B152" t="s">
        <v>2230</v>
      </c>
      <c r="C152" t="s">
        <v>2245</v>
      </c>
      <c r="D152" t="s">
        <v>872</v>
      </c>
      <c r="E152">
        <v>16.072761959092698</v>
      </c>
      <c r="G152" s="26" t="str">
        <f t="shared" si="5"/>
        <v>ITAHH-ImpFOT</v>
      </c>
      <c r="H152" s="26">
        <f t="shared" si="6"/>
        <v>16.072761959092698</v>
      </c>
    </row>
    <row r="153" spans="1:8">
      <c r="A153" s="26" t="e">
        <f>COUNTIF([1]Regions!$D$3:$D$30,BillionEURNEWAGE!$B153)&gt;0</f>
        <v>#VALUE!</v>
      </c>
      <c r="B153" t="s">
        <v>2230</v>
      </c>
      <c r="C153" t="s">
        <v>2245</v>
      </c>
      <c r="D153" t="s">
        <v>873</v>
      </c>
      <c r="E153">
        <v>21.560125022456599</v>
      </c>
      <c r="G153" s="26" t="str">
        <f t="shared" si="5"/>
        <v>ITAHH-ImpROI</v>
      </c>
      <c r="H153" s="26">
        <f t="shared" si="6"/>
        <v>21.560125022456599</v>
      </c>
    </row>
    <row r="154" spans="1:8">
      <c r="A154" s="26" t="e">
        <f>COUNTIF([1]Regions!$D$3:$D$30,BillionEURNEWAGE!$B154)&gt;0</f>
        <v>#VALUE!</v>
      </c>
      <c r="B154" t="s">
        <v>2230</v>
      </c>
      <c r="C154" t="s">
        <v>2245</v>
      </c>
      <c r="D154" t="s">
        <v>874</v>
      </c>
      <c r="E154">
        <v>0.140946124965009</v>
      </c>
      <c r="G154" s="26" t="str">
        <f t="shared" si="5"/>
        <v>ITAHH-ImpBUI</v>
      </c>
      <c r="H154" s="26">
        <f t="shared" si="6"/>
        <v>0.140946124965009</v>
      </c>
    </row>
    <row r="155" spans="1:8">
      <c r="A155" s="26" t="e">
        <f>COUNTIF([1]Regions!$D$3:$D$30,BillionEURNEWAGE!$B155)&gt;0</f>
        <v>#VALUE!</v>
      </c>
      <c r="B155" t="s">
        <v>2230</v>
      </c>
      <c r="C155" t="s">
        <v>2245</v>
      </c>
      <c r="D155" t="s">
        <v>875</v>
      </c>
      <c r="E155">
        <v>5.6260381789714904</v>
      </c>
      <c r="G155" s="26" t="str">
        <f t="shared" si="5"/>
        <v>ITAHH-ImpTRN</v>
      </c>
      <c r="H155" s="26">
        <f t="shared" si="6"/>
        <v>5.6260381789714904</v>
      </c>
    </row>
    <row r="156" spans="1:8">
      <c r="A156" s="26" t="e">
        <f>COUNTIF([1]Regions!$D$3:$D$30,BillionEURNEWAGE!$B156)&gt;0</f>
        <v>#VALUE!</v>
      </c>
      <c r="B156" t="s">
        <v>2230</v>
      </c>
      <c r="C156" t="s">
        <v>2245</v>
      </c>
      <c r="D156" t="s">
        <v>876</v>
      </c>
      <c r="E156">
        <v>4.3057259566645598</v>
      </c>
      <c r="G156" s="26" t="str">
        <f t="shared" si="5"/>
        <v>ITAHH-ImpAGR</v>
      </c>
      <c r="H156" s="26">
        <f t="shared" si="6"/>
        <v>4.3057259566645598</v>
      </c>
    </row>
    <row r="157" spans="1:8">
      <c r="A157" s="26" t="e">
        <f>COUNTIF([1]Regions!$D$3:$D$30,BillionEURNEWAGE!$B157)&gt;0</f>
        <v>#VALUE!</v>
      </c>
      <c r="B157" t="s">
        <v>2230</v>
      </c>
      <c r="C157" t="s">
        <v>2245</v>
      </c>
      <c r="D157" t="s">
        <v>877</v>
      </c>
      <c r="E157">
        <v>29.372644996641501</v>
      </c>
      <c r="G157" s="26" t="str">
        <f t="shared" si="5"/>
        <v>ITAHH-ImpSER</v>
      </c>
      <c r="H157" s="26">
        <f t="shared" si="6"/>
        <v>29.372644996641501</v>
      </c>
    </row>
    <row r="158" spans="1:8">
      <c r="A158" s="26" t="e">
        <f>COUNTIF([1]Regions!$D$3:$D$30,BillionEURNEWAGE!$B158)&gt;0</f>
        <v>#VALUE!</v>
      </c>
      <c r="B158" t="s">
        <v>2230</v>
      </c>
      <c r="C158" t="s">
        <v>2244</v>
      </c>
      <c r="D158" t="s">
        <v>398</v>
      </c>
      <c r="E158" s="121">
        <v>2.26164169492332E-6</v>
      </c>
      <c r="G158" s="26" t="str">
        <f t="shared" si="5"/>
        <v>ITAGov-Domoil</v>
      </c>
      <c r="H158" s="26">
        <f t="shared" si="6"/>
        <v>2.26164169492332E-6</v>
      </c>
    </row>
    <row r="159" spans="1:8">
      <c r="A159" s="26" t="e">
        <f>COUNTIF([1]Regions!$D$3:$D$30,BillionEURNEWAGE!$B159)&gt;0</f>
        <v>#VALUE!</v>
      </c>
      <c r="B159" t="s">
        <v>2230</v>
      </c>
      <c r="C159" t="s">
        <v>2244</v>
      </c>
      <c r="D159" t="s">
        <v>400</v>
      </c>
      <c r="E159">
        <v>1.9217618984276399E-3</v>
      </c>
      <c r="G159" s="26" t="str">
        <f t="shared" si="5"/>
        <v>ITAGov-Domppp</v>
      </c>
      <c r="H159" s="26">
        <f t="shared" si="6"/>
        <v>1.9217618984276399E-3</v>
      </c>
    </row>
    <row r="160" spans="1:8">
      <c r="A160" s="26" t="e">
        <f>COUNTIF([1]Regions!$D$3:$D$30,BillionEURNEWAGE!$B160)&gt;0</f>
        <v>#VALUE!</v>
      </c>
      <c r="B160" t="s">
        <v>2230</v>
      </c>
      <c r="C160" t="s">
        <v>2244</v>
      </c>
      <c r="D160" t="s">
        <v>401</v>
      </c>
      <c r="E160" s="121">
        <v>3.3284002118107097E-5</v>
      </c>
      <c r="G160" s="26" t="str">
        <f t="shared" si="5"/>
        <v>ITAGov-Domnmm</v>
      </c>
      <c r="H160" s="26">
        <f t="shared" si="6"/>
        <v>3.3284002118107097E-5</v>
      </c>
    </row>
    <row r="161" spans="1:8">
      <c r="A161" s="26" t="e">
        <f>COUNTIF([1]Regions!$D$3:$D$30,BillionEURNEWAGE!$B161)&gt;0</f>
        <v>#VALUE!</v>
      </c>
      <c r="B161" t="s">
        <v>2230</v>
      </c>
      <c r="C161" t="s">
        <v>2244</v>
      </c>
      <c r="D161" t="s">
        <v>403</v>
      </c>
      <c r="E161">
        <v>4.0657123356674699E-4</v>
      </c>
      <c r="G161" s="26" t="str">
        <f t="shared" si="5"/>
        <v>ITAGov-Dommvh</v>
      </c>
      <c r="H161" s="26">
        <f t="shared" si="6"/>
        <v>4.0657123356674699E-4</v>
      </c>
    </row>
    <row r="162" spans="1:8">
      <c r="A162" s="26" t="e">
        <f>COUNTIF([1]Regions!$D$3:$D$30,BillionEURNEWAGE!$B162)&gt;0</f>
        <v>#VALUE!</v>
      </c>
      <c r="B162" t="s">
        <v>2230</v>
      </c>
      <c r="C162" t="s">
        <v>2244</v>
      </c>
      <c r="D162" t="s">
        <v>869</v>
      </c>
      <c r="E162">
        <v>6.0172103113684899E-2</v>
      </c>
      <c r="G162" s="26" t="str">
        <f t="shared" si="5"/>
        <v>ITAGov-DomCHM</v>
      </c>
      <c r="H162" s="26">
        <f t="shared" si="6"/>
        <v>6.0172103113684899E-2</v>
      </c>
    </row>
    <row r="163" spans="1:8">
      <c r="A163" s="26" t="e">
        <f>COUNTIF([1]Regions!$D$3:$D$30,BillionEURNEWAGE!$B163)&gt;0</f>
        <v>#VALUE!</v>
      </c>
      <c r="B163" t="s">
        <v>2230</v>
      </c>
      <c r="C163" t="s">
        <v>2244</v>
      </c>
      <c r="D163" t="s">
        <v>871</v>
      </c>
      <c r="E163">
        <v>4.8651431939616902E-3</v>
      </c>
      <c r="G163" s="26" t="str">
        <f t="shared" si="5"/>
        <v>ITAGov-DomMAC</v>
      </c>
      <c r="H163" s="26">
        <f t="shared" si="6"/>
        <v>4.8651431939616902E-3</v>
      </c>
    </row>
    <row r="164" spans="1:8">
      <c r="A164" s="26" t="e">
        <f>COUNTIF([1]Regions!$D$3:$D$30,BillionEURNEWAGE!$B164)&gt;0</f>
        <v>#VALUE!</v>
      </c>
      <c r="B164" t="s">
        <v>2230</v>
      </c>
      <c r="C164" t="s">
        <v>2244</v>
      </c>
      <c r="D164" t="s">
        <v>872</v>
      </c>
      <c r="E164">
        <v>0.11812344297123201</v>
      </c>
      <c r="G164" s="26" t="str">
        <f t="shared" si="5"/>
        <v>ITAGov-DomFOT</v>
      </c>
      <c r="H164" s="26">
        <f t="shared" si="6"/>
        <v>0.11812344297123201</v>
      </c>
    </row>
    <row r="165" spans="1:8">
      <c r="A165" s="26" t="e">
        <f>COUNTIF([1]Regions!$D$3:$D$30,BillionEURNEWAGE!$B165)&gt;0</f>
        <v>#VALUE!</v>
      </c>
      <c r="B165" t="s">
        <v>2230</v>
      </c>
      <c r="C165" t="s">
        <v>2244</v>
      </c>
      <c r="D165" t="s">
        <v>873</v>
      </c>
      <c r="E165">
        <v>0.100399512119385</v>
      </c>
      <c r="G165" s="26" t="str">
        <f t="shared" si="5"/>
        <v>ITAGov-DomROI</v>
      </c>
      <c r="H165" s="26">
        <f t="shared" si="6"/>
        <v>0.100399512119385</v>
      </c>
    </row>
    <row r="166" spans="1:8">
      <c r="A166" s="26" t="e">
        <f>COUNTIF([1]Regions!$D$3:$D$30,BillionEURNEWAGE!$B166)&gt;0</f>
        <v>#VALUE!</v>
      </c>
      <c r="B166" t="s">
        <v>2230</v>
      </c>
      <c r="C166" t="s">
        <v>2244</v>
      </c>
      <c r="D166" t="s">
        <v>874</v>
      </c>
      <c r="E166">
        <v>4.0946867961145399E-4</v>
      </c>
      <c r="G166" s="26" t="str">
        <f t="shared" si="5"/>
        <v>ITAGov-DomBUI</v>
      </c>
      <c r="H166" s="26">
        <f t="shared" si="6"/>
        <v>4.0946867961145399E-4</v>
      </c>
    </row>
    <row r="167" spans="1:8">
      <c r="A167" s="26" t="e">
        <f>COUNTIF([1]Regions!$D$3:$D$30,BillionEURNEWAGE!$B167)&gt;0</f>
        <v>#VALUE!</v>
      </c>
      <c r="B167" t="s">
        <v>2230</v>
      </c>
      <c r="C167" t="s">
        <v>2244</v>
      </c>
      <c r="D167" t="s">
        <v>875</v>
      </c>
      <c r="E167">
        <v>2.64195344211213</v>
      </c>
      <c r="G167" s="26" t="str">
        <f t="shared" si="5"/>
        <v>ITAGov-DomTRN</v>
      </c>
      <c r="H167" s="26">
        <f t="shared" si="6"/>
        <v>2.64195344211213</v>
      </c>
    </row>
    <row r="168" spans="1:8">
      <c r="A168" s="26" t="e">
        <f>COUNTIF([1]Regions!$D$3:$D$30,BillionEURNEWAGE!$B168)&gt;0</f>
        <v>#VALUE!</v>
      </c>
      <c r="B168" t="s">
        <v>2230</v>
      </c>
      <c r="C168" t="s">
        <v>2244</v>
      </c>
      <c r="D168" t="s">
        <v>876</v>
      </c>
      <c r="E168">
        <v>2.2788900546643499E-2</v>
      </c>
      <c r="G168" s="26" t="str">
        <f t="shared" si="5"/>
        <v>ITAGov-DomAGR</v>
      </c>
      <c r="H168" s="26">
        <f t="shared" si="6"/>
        <v>2.2788900546643499E-2</v>
      </c>
    </row>
    <row r="169" spans="1:8">
      <c r="A169" s="26" t="e">
        <f>COUNTIF([1]Regions!$D$3:$D$30,BillionEURNEWAGE!$B169)&gt;0</f>
        <v>#VALUE!</v>
      </c>
      <c r="B169" t="s">
        <v>2230</v>
      </c>
      <c r="C169" t="s">
        <v>2244</v>
      </c>
      <c r="D169" t="s">
        <v>877</v>
      </c>
      <c r="E169">
        <v>322.35450500752</v>
      </c>
      <c r="G169" s="26" t="str">
        <f t="shared" si="5"/>
        <v>ITAGov-DomSER</v>
      </c>
      <c r="H169" s="26">
        <f t="shared" si="6"/>
        <v>322.35450500752</v>
      </c>
    </row>
    <row r="170" spans="1:8">
      <c r="A170" s="26" t="e">
        <f>COUNTIF([1]Regions!$D$3:$D$30,BillionEURNEWAGE!$B170)&gt;0</f>
        <v>#VALUE!</v>
      </c>
      <c r="B170" t="s">
        <v>2230</v>
      </c>
      <c r="C170" t="s">
        <v>2246</v>
      </c>
      <c r="D170" t="s">
        <v>398</v>
      </c>
      <c r="E170" s="121">
        <v>9.3945505638652401E-6</v>
      </c>
      <c r="G170" s="26" t="str">
        <f t="shared" si="5"/>
        <v>ITAGov-Impoil</v>
      </c>
      <c r="H170" s="26">
        <f t="shared" si="6"/>
        <v>9.3945505638652401E-6</v>
      </c>
    </row>
    <row r="171" spans="1:8">
      <c r="A171" s="26" t="e">
        <f>COUNTIF([1]Regions!$D$3:$D$30,BillionEURNEWAGE!$B171)&gt;0</f>
        <v>#VALUE!</v>
      </c>
      <c r="B171" t="s">
        <v>2230</v>
      </c>
      <c r="C171" t="s">
        <v>2246</v>
      </c>
      <c r="D171" t="s">
        <v>400</v>
      </c>
      <c r="E171" s="121">
        <v>5.76929024434726E-5</v>
      </c>
      <c r="G171" s="26" t="str">
        <f t="shared" si="5"/>
        <v>ITAGov-Impppp</v>
      </c>
      <c r="H171" s="26">
        <f t="shared" si="6"/>
        <v>5.76929024434726E-5</v>
      </c>
    </row>
    <row r="172" spans="1:8">
      <c r="A172" s="26" t="e">
        <f>COUNTIF([1]Regions!$D$3:$D$30,BillionEURNEWAGE!$B172)&gt;0</f>
        <v>#VALUE!</v>
      </c>
      <c r="B172" t="s">
        <v>2230</v>
      </c>
      <c r="C172" t="s">
        <v>2246</v>
      </c>
      <c r="D172" t="s">
        <v>401</v>
      </c>
      <c r="E172" s="121">
        <v>1.5851533762899899E-6</v>
      </c>
      <c r="G172" s="26" t="str">
        <f t="shared" si="5"/>
        <v>ITAGov-Impnmm</v>
      </c>
      <c r="H172" s="26">
        <f t="shared" si="6"/>
        <v>1.5851533762899899E-6</v>
      </c>
    </row>
    <row r="173" spans="1:8">
      <c r="A173" s="26" t="e">
        <f>COUNTIF([1]Regions!$D$3:$D$30,BillionEURNEWAGE!$B173)&gt;0</f>
        <v>#VALUE!</v>
      </c>
      <c r="B173" t="s">
        <v>2230</v>
      </c>
      <c r="C173" t="s">
        <v>2246</v>
      </c>
      <c r="D173" t="s">
        <v>403</v>
      </c>
      <c r="E173" s="121">
        <v>2.88347433109143E-5</v>
      </c>
      <c r="G173" s="26" t="str">
        <f t="shared" si="5"/>
        <v>ITAGov-Impmvh</v>
      </c>
      <c r="H173" s="26">
        <f t="shared" si="6"/>
        <v>2.88347433109143E-5</v>
      </c>
    </row>
    <row r="174" spans="1:8">
      <c r="A174" s="26" t="e">
        <f>COUNTIF([1]Regions!$D$3:$D$30,BillionEURNEWAGE!$B174)&gt;0</f>
        <v>#VALUE!</v>
      </c>
      <c r="B174" t="s">
        <v>2230</v>
      </c>
      <c r="C174" t="s">
        <v>2246</v>
      </c>
      <c r="D174" t="s">
        <v>869</v>
      </c>
      <c r="E174">
        <v>8.0001580110217393E-2</v>
      </c>
      <c r="G174" s="26" t="str">
        <f t="shared" si="5"/>
        <v>ITAGov-ImpCHM</v>
      </c>
      <c r="H174" s="26">
        <f t="shared" si="6"/>
        <v>8.0001580110217393E-2</v>
      </c>
    </row>
    <row r="175" spans="1:8">
      <c r="A175" s="26" t="e">
        <f>COUNTIF([1]Regions!$D$3:$D$30,BillionEURNEWAGE!$B175)&gt;0</f>
        <v>#VALUE!</v>
      </c>
      <c r="B175" t="s">
        <v>2230</v>
      </c>
      <c r="C175" t="s">
        <v>2246</v>
      </c>
      <c r="D175" t="s">
        <v>871</v>
      </c>
      <c r="E175">
        <v>7.8121041912576203E-3</v>
      </c>
      <c r="G175" s="26" t="str">
        <f t="shared" si="5"/>
        <v>ITAGov-ImpMAC</v>
      </c>
      <c r="H175" s="26">
        <f t="shared" si="6"/>
        <v>7.8121041912576203E-3</v>
      </c>
    </row>
    <row r="176" spans="1:8">
      <c r="A176" s="26" t="e">
        <f>COUNTIF([1]Regions!$D$3:$D$30,BillionEURNEWAGE!$B176)&gt;0</f>
        <v>#VALUE!</v>
      </c>
      <c r="B176" t="s">
        <v>2230</v>
      </c>
      <c r="C176" t="s">
        <v>2246</v>
      </c>
      <c r="D176" t="s">
        <v>872</v>
      </c>
      <c r="E176">
        <v>2.7792905507869601E-3</v>
      </c>
      <c r="G176" s="26" t="str">
        <f t="shared" si="5"/>
        <v>ITAGov-ImpFOT</v>
      </c>
      <c r="H176" s="26">
        <f t="shared" si="6"/>
        <v>2.7792905507869601E-3</v>
      </c>
    </row>
    <row r="177" spans="1:8">
      <c r="A177" s="26" t="e">
        <f>COUNTIF([1]Regions!$D$3:$D$30,BillionEURNEWAGE!$B177)&gt;0</f>
        <v>#VALUE!</v>
      </c>
      <c r="B177" t="s">
        <v>2230</v>
      </c>
      <c r="C177" t="s">
        <v>2246</v>
      </c>
      <c r="D177" t="s">
        <v>873</v>
      </c>
      <c r="E177">
        <v>9.4255928941640102E-3</v>
      </c>
      <c r="G177" s="26" t="str">
        <f t="shared" si="5"/>
        <v>ITAGov-ImpROI</v>
      </c>
      <c r="H177" s="26">
        <f t="shared" si="6"/>
        <v>9.4255928941640102E-3</v>
      </c>
    </row>
    <row r="178" spans="1:8">
      <c r="A178" s="26" t="e">
        <f>COUNTIF([1]Regions!$D$3:$D$30,BillionEURNEWAGE!$B178)&gt;0</f>
        <v>#VALUE!</v>
      </c>
      <c r="B178" t="s">
        <v>2230</v>
      </c>
      <c r="C178" t="s">
        <v>2246</v>
      </c>
      <c r="D178" t="s">
        <v>874</v>
      </c>
      <c r="E178" s="121">
        <v>1.21864098067044E-6</v>
      </c>
      <c r="G178" s="26" t="str">
        <f t="shared" si="5"/>
        <v>ITAGov-ImpBUI</v>
      </c>
      <c r="H178" s="26">
        <f t="shared" si="6"/>
        <v>1.21864098067044E-6</v>
      </c>
    </row>
    <row r="179" spans="1:8">
      <c r="A179" s="26" t="e">
        <f>COUNTIF([1]Regions!$D$3:$D$30,BillionEURNEWAGE!$B179)&gt;0</f>
        <v>#VALUE!</v>
      </c>
      <c r="B179" t="s">
        <v>2230</v>
      </c>
      <c r="C179" t="s">
        <v>2246</v>
      </c>
      <c r="D179" t="s">
        <v>875</v>
      </c>
      <c r="E179">
        <v>6.1698057794561702E-2</v>
      </c>
      <c r="G179" s="26" t="str">
        <f t="shared" si="5"/>
        <v>ITAGov-ImpTRN</v>
      </c>
      <c r="H179" s="26">
        <f t="shared" si="6"/>
        <v>6.1698057794561702E-2</v>
      </c>
    </row>
    <row r="180" spans="1:8">
      <c r="A180" s="26" t="e">
        <f>COUNTIF([1]Regions!$D$3:$D$30,BillionEURNEWAGE!$B180)&gt;0</f>
        <v>#VALUE!</v>
      </c>
      <c r="B180" t="s">
        <v>2230</v>
      </c>
      <c r="C180" t="s">
        <v>2246</v>
      </c>
      <c r="D180" t="s">
        <v>876</v>
      </c>
      <c r="E180">
        <v>2.1494465000742102E-2</v>
      </c>
      <c r="G180" s="26" t="str">
        <f t="shared" si="5"/>
        <v>ITAGov-ImpAGR</v>
      </c>
      <c r="H180" s="26">
        <f t="shared" si="6"/>
        <v>2.1494465000742102E-2</v>
      </c>
    </row>
    <row r="181" spans="1:8">
      <c r="A181" s="26" t="e">
        <f>COUNTIF([1]Regions!$D$3:$D$30,BillionEURNEWAGE!$B181)&gt;0</f>
        <v>#VALUE!</v>
      </c>
      <c r="B181" t="s">
        <v>2230</v>
      </c>
      <c r="C181" t="s">
        <v>2246</v>
      </c>
      <c r="D181" t="s">
        <v>877</v>
      </c>
      <c r="E181">
        <v>3.0889216909076902</v>
      </c>
      <c r="G181" s="26" t="str">
        <f t="shared" si="5"/>
        <v>ITAGov-ImpSER</v>
      </c>
      <c r="H181" s="26">
        <f t="shared" si="6"/>
        <v>3.0889216909076902</v>
      </c>
    </row>
    <row r="182" spans="1:8">
      <c r="A182" s="26" t="e">
        <f>COUNTIF([1]Regions!$D$3:$D$30,BillionEURNEWAGE!$B182)&gt;0</f>
        <v>#VALUE!</v>
      </c>
      <c r="B182" t="s">
        <v>2231</v>
      </c>
      <c r="C182" t="s">
        <v>2226</v>
      </c>
      <c r="D182" t="s">
        <v>398</v>
      </c>
      <c r="E182">
        <v>8.1584339063177893</v>
      </c>
      <c r="G182" s="26" t="str">
        <f t="shared" si="5"/>
        <v>POLHH-Domoil</v>
      </c>
      <c r="H182" s="26">
        <f t="shared" si="6"/>
        <v>8.1584339063177893</v>
      </c>
    </row>
    <row r="183" spans="1:8">
      <c r="A183" s="26" t="e">
        <f>COUNTIF([1]Regions!$D$3:$D$30,BillionEURNEWAGE!$B183)&gt;0</f>
        <v>#VALUE!</v>
      </c>
      <c r="B183" t="s">
        <v>2231</v>
      </c>
      <c r="C183" t="s">
        <v>2226</v>
      </c>
      <c r="D183" t="s">
        <v>399</v>
      </c>
      <c r="E183">
        <v>0.226496193941743</v>
      </c>
      <c r="G183" s="26" t="str">
        <f t="shared" si="5"/>
        <v>POLHH-Domgas</v>
      </c>
      <c r="H183" s="26">
        <f t="shared" si="6"/>
        <v>0.226496193941743</v>
      </c>
    </row>
    <row r="184" spans="1:8">
      <c r="A184" s="26" t="e">
        <f>COUNTIF([1]Regions!$D$3:$D$30,BillionEURNEWAGE!$B184)&gt;0</f>
        <v>#VALUE!</v>
      </c>
      <c r="B184" t="s">
        <v>2231</v>
      </c>
      <c r="C184" t="s">
        <v>2226</v>
      </c>
      <c r="D184" t="s">
        <v>400</v>
      </c>
      <c r="E184">
        <v>3.59127021977518</v>
      </c>
      <c r="G184" s="26" t="str">
        <f t="shared" si="5"/>
        <v>POLHH-Domppp</v>
      </c>
      <c r="H184" s="26">
        <f t="shared" si="6"/>
        <v>3.59127021977518</v>
      </c>
    </row>
    <row r="185" spans="1:8">
      <c r="A185" s="26" t="e">
        <f>COUNTIF([1]Regions!$D$3:$D$30,BillionEURNEWAGE!$B185)&gt;0</f>
        <v>#VALUE!</v>
      </c>
      <c r="B185" t="s">
        <v>2231</v>
      </c>
      <c r="C185" t="s">
        <v>2226</v>
      </c>
      <c r="D185" t="s">
        <v>401</v>
      </c>
      <c r="E185">
        <v>1.8749836533184301</v>
      </c>
      <c r="G185" s="26" t="str">
        <f t="shared" si="5"/>
        <v>POLHH-Domnmm</v>
      </c>
      <c r="H185" s="26">
        <f t="shared" si="6"/>
        <v>1.8749836533184301</v>
      </c>
    </row>
    <row r="186" spans="1:8">
      <c r="A186" s="26" t="e">
        <f>COUNTIF([1]Regions!$D$3:$D$30,BillionEURNEWAGE!$B186)&gt;0</f>
        <v>#VALUE!</v>
      </c>
      <c r="B186" t="s">
        <v>2231</v>
      </c>
      <c r="C186" t="s">
        <v>2226</v>
      </c>
      <c r="D186" t="s">
        <v>402</v>
      </c>
      <c r="E186">
        <v>0.118443749763115</v>
      </c>
      <c r="G186" s="26" t="str">
        <f t="shared" si="5"/>
        <v>POLHH-Domnfm</v>
      </c>
      <c r="H186" s="26">
        <f t="shared" si="6"/>
        <v>0.118443749763115</v>
      </c>
    </row>
    <row r="187" spans="1:8">
      <c r="A187" s="26" t="e">
        <f>COUNTIF([1]Regions!$D$3:$D$30,BillionEURNEWAGE!$B187)&gt;0</f>
        <v>#VALUE!</v>
      </c>
      <c r="B187" t="s">
        <v>2231</v>
      </c>
      <c r="C187" t="s">
        <v>2226</v>
      </c>
      <c r="D187" t="s">
        <v>403</v>
      </c>
      <c r="E187">
        <v>3.3917354618604501</v>
      </c>
      <c r="G187" s="26" t="str">
        <f t="shared" si="5"/>
        <v>POLHH-Dommvh</v>
      </c>
      <c r="H187" s="26">
        <f t="shared" si="6"/>
        <v>3.3917354618604501</v>
      </c>
    </row>
    <row r="188" spans="1:8">
      <c r="A188" s="26" t="e">
        <f>COUNTIF([1]Regions!$D$3:$D$30,BillionEURNEWAGE!$B188)&gt;0</f>
        <v>#VALUE!</v>
      </c>
      <c r="B188" t="s">
        <v>2231</v>
      </c>
      <c r="C188" t="s">
        <v>2226</v>
      </c>
      <c r="D188" t="s">
        <v>404</v>
      </c>
      <c r="E188">
        <v>10.161871500720199</v>
      </c>
      <c r="G188" s="26" t="str">
        <f t="shared" si="5"/>
        <v>POLHH-Domele</v>
      </c>
      <c r="H188" s="26">
        <f t="shared" si="6"/>
        <v>10.161871500720199</v>
      </c>
    </row>
    <row r="189" spans="1:8">
      <c r="A189" s="26" t="e">
        <f>COUNTIF([1]Regions!$D$3:$D$30,BillionEURNEWAGE!$B189)&gt;0</f>
        <v>#VALUE!</v>
      </c>
      <c r="B189" t="s">
        <v>2231</v>
      </c>
      <c r="C189" t="s">
        <v>2226</v>
      </c>
      <c r="D189" t="s">
        <v>868</v>
      </c>
      <c r="E189">
        <v>0.78853161419689799</v>
      </c>
      <c r="G189" s="26" t="str">
        <f t="shared" si="5"/>
        <v>POLHH-DomCOL</v>
      </c>
      <c r="H189" s="26">
        <f t="shared" si="6"/>
        <v>0.78853161419689799</v>
      </c>
    </row>
    <row r="190" spans="1:8">
      <c r="A190" s="26" t="e">
        <f>COUNTIF([1]Regions!$D$3:$D$30,BillionEURNEWAGE!$B190)&gt;0</f>
        <v>#VALUE!</v>
      </c>
      <c r="B190" t="s">
        <v>2231</v>
      </c>
      <c r="C190" t="s">
        <v>2226</v>
      </c>
      <c r="D190" t="s">
        <v>869</v>
      </c>
      <c r="E190">
        <v>5.1934698271324704</v>
      </c>
      <c r="G190" s="26" t="str">
        <f t="shared" si="5"/>
        <v>POLHH-DomCHM</v>
      </c>
      <c r="H190" s="26">
        <f t="shared" si="6"/>
        <v>5.1934698271324704</v>
      </c>
    </row>
    <row r="191" spans="1:8">
      <c r="A191" s="26" t="e">
        <f>COUNTIF([1]Regions!$D$3:$D$30,BillionEURNEWAGE!$B191)&gt;0</f>
        <v>#VALUE!</v>
      </c>
      <c r="B191" t="s">
        <v>2231</v>
      </c>
      <c r="C191" t="s">
        <v>2226</v>
      </c>
      <c r="D191" t="s">
        <v>870</v>
      </c>
      <c r="E191">
        <v>3.4416675140276597E-2</v>
      </c>
      <c r="G191" s="26" t="str">
        <f t="shared" si="5"/>
        <v>POLHH-DomIRS</v>
      </c>
      <c r="H191" s="26">
        <f t="shared" si="6"/>
        <v>3.4416675140276597E-2</v>
      </c>
    </row>
    <row r="192" spans="1:8">
      <c r="A192" s="26" t="e">
        <f>COUNTIF([1]Regions!$D$3:$D$30,BillionEURNEWAGE!$B192)&gt;0</f>
        <v>#VALUE!</v>
      </c>
      <c r="B192" t="s">
        <v>2231</v>
      </c>
      <c r="C192" t="s">
        <v>2226</v>
      </c>
      <c r="D192" t="s">
        <v>871</v>
      </c>
      <c r="E192">
        <v>2.8753930045529201</v>
      </c>
      <c r="G192" s="26" t="str">
        <f t="shared" si="5"/>
        <v>POLHH-DomMAC</v>
      </c>
      <c r="H192" s="26">
        <f t="shared" si="6"/>
        <v>2.8753930045529201</v>
      </c>
    </row>
    <row r="193" spans="1:8">
      <c r="A193" s="26" t="e">
        <f>COUNTIF([1]Regions!$D$3:$D$30,BillionEURNEWAGE!$B193)&gt;0</f>
        <v>#VALUE!</v>
      </c>
      <c r="B193" t="s">
        <v>2231</v>
      </c>
      <c r="C193" t="s">
        <v>2226</v>
      </c>
      <c r="D193" t="s">
        <v>872</v>
      </c>
      <c r="E193">
        <v>36.697826721984796</v>
      </c>
      <c r="G193" s="26" t="str">
        <f t="shared" si="5"/>
        <v>POLHH-DomFOT</v>
      </c>
      <c r="H193" s="26">
        <f t="shared" si="6"/>
        <v>36.697826721984796</v>
      </c>
    </row>
    <row r="194" spans="1:8">
      <c r="A194" s="26" t="e">
        <f>COUNTIF([1]Regions!$D$3:$D$30,BillionEURNEWAGE!$B194)&gt;0</f>
        <v>#VALUE!</v>
      </c>
      <c r="B194" t="s">
        <v>2231</v>
      </c>
      <c r="C194" t="s">
        <v>2226</v>
      </c>
      <c r="D194" t="s">
        <v>873</v>
      </c>
      <c r="E194">
        <v>10.278878375751299</v>
      </c>
      <c r="G194" s="26" t="str">
        <f t="shared" si="5"/>
        <v>POLHH-DomROI</v>
      </c>
      <c r="H194" s="26">
        <f t="shared" si="6"/>
        <v>10.278878375751299</v>
      </c>
    </row>
    <row r="195" spans="1:8">
      <c r="A195" s="26" t="e">
        <f>COUNTIF([1]Regions!$D$3:$D$30,BillionEURNEWAGE!$B195)&gt;0</f>
        <v>#VALUE!</v>
      </c>
      <c r="B195" t="s">
        <v>2231</v>
      </c>
      <c r="C195" t="s">
        <v>2226</v>
      </c>
      <c r="D195" t="s">
        <v>874</v>
      </c>
      <c r="E195">
        <v>12.643756013044399</v>
      </c>
      <c r="G195" s="26" t="str">
        <f t="shared" si="5"/>
        <v>POLHH-DomBUI</v>
      </c>
      <c r="H195" s="26">
        <f t="shared" si="6"/>
        <v>12.643756013044399</v>
      </c>
    </row>
    <row r="196" spans="1:8">
      <c r="A196" s="26" t="e">
        <f>COUNTIF([1]Regions!$D$3:$D$30,BillionEURNEWAGE!$B196)&gt;0</f>
        <v>#VALUE!</v>
      </c>
      <c r="B196" t="s">
        <v>2231</v>
      </c>
      <c r="C196" t="s">
        <v>2226</v>
      </c>
      <c r="D196" t="s">
        <v>875</v>
      </c>
      <c r="E196">
        <v>9.3730064116520797</v>
      </c>
      <c r="G196" s="26" t="str">
        <f t="shared" si="5"/>
        <v>POLHH-DomTRN</v>
      </c>
      <c r="H196" s="26">
        <f t="shared" si="6"/>
        <v>9.3730064116520797</v>
      </c>
    </row>
    <row r="197" spans="1:8">
      <c r="A197" s="26" t="e">
        <f>COUNTIF([1]Regions!$D$3:$D$30,BillionEURNEWAGE!$B197)&gt;0</f>
        <v>#VALUE!</v>
      </c>
      <c r="B197" t="s">
        <v>2231</v>
      </c>
      <c r="C197" t="s">
        <v>2226</v>
      </c>
      <c r="D197" t="s">
        <v>876</v>
      </c>
      <c r="E197">
        <v>4.2926771003380102</v>
      </c>
      <c r="G197" s="26" t="str">
        <f t="shared" ref="G197:G260" si="7">+B197&amp;C197&amp;D197</f>
        <v>POLHH-DomAGR</v>
      </c>
      <c r="H197" s="26">
        <f t="shared" ref="H197:H260" si="8">+E197</f>
        <v>4.2926771003380102</v>
      </c>
    </row>
    <row r="198" spans="1:8">
      <c r="A198" s="26" t="e">
        <f>COUNTIF([1]Regions!$D$3:$D$30,BillionEURNEWAGE!$B198)&gt;0</f>
        <v>#VALUE!</v>
      </c>
      <c r="B198" t="s">
        <v>2231</v>
      </c>
      <c r="C198" t="s">
        <v>2226</v>
      </c>
      <c r="D198" t="s">
        <v>877</v>
      </c>
      <c r="E198">
        <v>94.304875727712499</v>
      </c>
      <c r="G198" s="26" t="str">
        <f t="shared" si="7"/>
        <v>POLHH-DomSER</v>
      </c>
      <c r="H198" s="26">
        <f t="shared" si="8"/>
        <v>94.304875727712499</v>
      </c>
    </row>
    <row r="199" spans="1:8">
      <c r="A199" s="26" t="e">
        <f>COUNTIF([1]Regions!$D$3:$D$30,BillionEURNEWAGE!$B199)&gt;0</f>
        <v>#VALUE!</v>
      </c>
      <c r="B199" t="s">
        <v>2231</v>
      </c>
      <c r="C199" t="s">
        <v>2245</v>
      </c>
      <c r="D199" t="s">
        <v>398</v>
      </c>
      <c r="E199">
        <v>1.20884994230871</v>
      </c>
      <c r="G199" s="26" t="str">
        <f t="shared" si="7"/>
        <v>POLHH-Impoil</v>
      </c>
      <c r="H199" s="26">
        <f t="shared" si="8"/>
        <v>1.20884994230871</v>
      </c>
    </row>
    <row r="200" spans="1:8">
      <c r="A200" s="26" t="e">
        <f>COUNTIF([1]Regions!$D$3:$D$30,BillionEURNEWAGE!$B200)&gt;0</f>
        <v>#VALUE!</v>
      </c>
      <c r="B200" t="s">
        <v>2231</v>
      </c>
      <c r="C200" t="s">
        <v>2245</v>
      </c>
      <c r="D200" t="s">
        <v>399</v>
      </c>
      <c r="E200">
        <v>1.0444572020156899</v>
      </c>
      <c r="G200" s="26" t="str">
        <f t="shared" si="7"/>
        <v>POLHH-Impgas</v>
      </c>
      <c r="H200" s="26">
        <f t="shared" si="8"/>
        <v>1.0444572020156899</v>
      </c>
    </row>
    <row r="201" spans="1:8">
      <c r="A201" s="26" t="e">
        <f>COUNTIF([1]Regions!$D$3:$D$30,BillionEURNEWAGE!$B201)&gt;0</f>
        <v>#VALUE!</v>
      </c>
      <c r="B201" t="s">
        <v>2231</v>
      </c>
      <c r="C201" t="s">
        <v>2245</v>
      </c>
      <c r="D201" t="s">
        <v>400</v>
      </c>
      <c r="E201">
        <v>0.93315581321239205</v>
      </c>
      <c r="G201" s="26" t="str">
        <f t="shared" si="7"/>
        <v>POLHH-Impppp</v>
      </c>
      <c r="H201" s="26">
        <f t="shared" si="8"/>
        <v>0.93315581321239205</v>
      </c>
    </row>
    <row r="202" spans="1:8">
      <c r="A202" s="26" t="e">
        <f>COUNTIF([1]Regions!$D$3:$D$30,BillionEURNEWAGE!$B202)&gt;0</f>
        <v>#VALUE!</v>
      </c>
      <c r="B202" t="s">
        <v>2231</v>
      </c>
      <c r="C202" t="s">
        <v>2245</v>
      </c>
      <c r="D202" t="s">
        <v>401</v>
      </c>
      <c r="E202">
        <v>0.33642336840757098</v>
      </c>
      <c r="G202" s="26" t="str">
        <f t="shared" si="7"/>
        <v>POLHH-Impnmm</v>
      </c>
      <c r="H202" s="26">
        <f t="shared" si="8"/>
        <v>0.33642336840757098</v>
      </c>
    </row>
    <row r="203" spans="1:8">
      <c r="A203" s="26" t="e">
        <f>COUNTIF([1]Regions!$D$3:$D$30,BillionEURNEWAGE!$B203)&gt;0</f>
        <v>#VALUE!</v>
      </c>
      <c r="B203" t="s">
        <v>2231</v>
      </c>
      <c r="C203" t="s">
        <v>2245</v>
      </c>
      <c r="D203" t="s">
        <v>402</v>
      </c>
      <c r="E203">
        <v>4.52581044426092E-2</v>
      </c>
      <c r="G203" s="26" t="str">
        <f t="shared" si="7"/>
        <v>POLHH-Impnfm</v>
      </c>
      <c r="H203" s="26">
        <f t="shared" si="8"/>
        <v>4.52581044426092E-2</v>
      </c>
    </row>
    <row r="204" spans="1:8">
      <c r="A204" s="26" t="e">
        <f>COUNTIF([1]Regions!$D$3:$D$30,BillionEURNEWAGE!$B204)&gt;0</f>
        <v>#VALUE!</v>
      </c>
      <c r="B204" t="s">
        <v>2231</v>
      </c>
      <c r="C204" t="s">
        <v>2245</v>
      </c>
      <c r="D204" t="s">
        <v>403</v>
      </c>
      <c r="E204">
        <v>4.9175452236869202</v>
      </c>
      <c r="G204" s="26" t="str">
        <f t="shared" si="7"/>
        <v>POLHH-Impmvh</v>
      </c>
      <c r="H204" s="26">
        <f t="shared" si="8"/>
        <v>4.9175452236869202</v>
      </c>
    </row>
    <row r="205" spans="1:8">
      <c r="A205" s="26" t="e">
        <f>COUNTIF([1]Regions!$D$3:$D$30,BillionEURNEWAGE!$B205)&gt;0</f>
        <v>#VALUE!</v>
      </c>
      <c r="B205" t="s">
        <v>2231</v>
      </c>
      <c r="C205" t="s">
        <v>2245</v>
      </c>
      <c r="D205" t="s">
        <v>404</v>
      </c>
      <c r="E205">
        <v>0.25699794621815902</v>
      </c>
      <c r="G205" s="26" t="str">
        <f t="shared" si="7"/>
        <v>POLHH-Impele</v>
      </c>
      <c r="H205" s="26">
        <f t="shared" si="8"/>
        <v>0.25699794621815902</v>
      </c>
    </row>
    <row r="206" spans="1:8">
      <c r="A206" s="26" t="e">
        <f>COUNTIF([1]Regions!$D$3:$D$30,BillionEURNEWAGE!$B206)&gt;0</f>
        <v>#VALUE!</v>
      </c>
      <c r="B206" t="s">
        <v>2231</v>
      </c>
      <c r="C206" t="s">
        <v>2245</v>
      </c>
      <c r="D206" t="s">
        <v>868</v>
      </c>
      <c r="E206">
        <v>0.13099171859305</v>
      </c>
      <c r="G206" s="26" t="str">
        <f t="shared" si="7"/>
        <v>POLHH-ImpCOL</v>
      </c>
      <c r="H206" s="26">
        <f t="shared" si="8"/>
        <v>0.13099171859305</v>
      </c>
    </row>
    <row r="207" spans="1:8">
      <c r="A207" s="26" t="e">
        <f>COUNTIF([1]Regions!$D$3:$D$30,BillionEURNEWAGE!$B207)&gt;0</f>
        <v>#VALUE!</v>
      </c>
      <c r="B207" t="s">
        <v>2231</v>
      </c>
      <c r="C207" t="s">
        <v>2245</v>
      </c>
      <c r="D207" t="s">
        <v>2185</v>
      </c>
      <c r="E207" s="121">
        <v>9.1890185260632296E-7</v>
      </c>
      <c r="G207" s="26" t="str">
        <f t="shared" si="7"/>
        <v>POLHH-ImpCRU</v>
      </c>
      <c r="H207" s="26">
        <f t="shared" si="8"/>
        <v>9.1890185260632296E-7</v>
      </c>
    </row>
    <row r="208" spans="1:8">
      <c r="A208" s="26" t="e">
        <f>COUNTIF([1]Regions!$D$3:$D$30,BillionEURNEWAGE!$B208)&gt;0</f>
        <v>#VALUE!</v>
      </c>
      <c r="B208" t="s">
        <v>2231</v>
      </c>
      <c r="C208" t="s">
        <v>2245</v>
      </c>
      <c r="D208" t="s">
        <v>869</v>
      </c>
      <c r="E208">
        <v>5.6791483004282304</v>
      </c>
      <c r="G208" s="26" t="str">
        <f t="shared" si="7"/>
        <v>POLHH-ImpCHM</v>
      </c>
      <c r="H208" s="26">
        <f t="shared" si="8"/>
        <v>5.6791483004282304</v>
      </c>
    </row>
    <row r="209" spans="1:8">
      <c r="A209" s="26" t="e">
        <f>COUNTIF([1]Regions!$D$3:$D$30,BillionEURNEWAGE!$B209)&gt;0</f>
        <v>#VALUE!</v>
      </c>
      <c r="B209" t="s">
        <v>2231</v>
      </c>
      <c r="C209" t="s">
        <v>2245</v>
      </c>
      <c r="D209" t="s">
        <v>870</v>
      </c>
      <c r="E209">
        <v>7.7877211090111406E-2</v>
      </c>
      <c r="G209" s="26" t="str">
        <f t="shared" si="7"/>
        <v>POLHH-ImpIRS</v>
      </c>
      <c r="H209" s="26">
        <f t="shared" si="8"/>
        <v>7.7877211090111406E-2</v>
      </c>
    </row>
    <row r="210" spans="1:8">
      <c r="A210" s="26" t="e">
        <f>COUNTIF([1]Regions!$D$3:$D$30,BillionEURNEWAGE!$B210)&gt;0</f>
        <v>#VALUE!</v>
      </c>
      <c r="B210" t="s">
        <v>2231</v>
      </c>
      <c r="C210" t="s">
        <v>2245</v>
      </c>
      <c r="D210" t="s">
        <v>871</v>
      </c>
      <c r="E210">
        <v>4.2499358472329201</v>
      </c>
      <c r="G210" s="26" t="str">
        <f t="shared" si="7"/>
        <v>POLHH-ImpMAC</v>
      </c>
      <c r="H210" s="26">
        <f t="shared" si="8"/>
        <v>4.2499358472329201</v>
      </c>
    </row>
    <row r="211" spans="1:8">
      <c r="A211" s="26" t="e">
        <f>COUNTIF([1]Regions!$D$3:$D$30,BillionEURNEWAGE!$B211)&gt;0</f>
        <v>#VALUE!</v>
      </c>
      <c r="B211" t="s">
        <v>2231</v>
      </c>
      <c r="C211" t="s">
        <v>2245</v>
      </c>
      <c r="D211" t="s">
        <v>872</v>
      </c>
      <c r="E211">
        <v>3.5928848804260598</v>
      </c>
      <c r="G211" s="26" t="str">
        <f t="shared" si="7"/>
        <v>POLHH-ImpFOT</v>
      </c>
      <c r="H211" s="26">
        <f t="shared" si="8"/>
        <v>3.5928848804260598</v>
      </c>
    </row>
    <row r="212" spans="1:8">
      <c r="A212" s="26" t="e">
        <f>COUNTIF([1]Regions!$D$3:$D$30,BillionEURNEWAGE!$B212)&gt;0</f>
        <v>#VALUE!</v>
      </c>
      <c r="B212" t="s">
        <v>2231</v>
      </c>
      <c r="C212" t="s">
        <v>2245</v>
      </c>
      <c r="D212" t="s">
        <v>873</v>
      </c>
      <c r="E212">
        <v>6.5356867729230599</v>
      </c>
      <c r="G212" s="26" t="str">
        <f t="shared" si="7"/>
        <v>POLHH-ImpROI</v>
      </c>
      <c r="H212" s="26">
        <f t="shared" si="8"/>
        <v>6.5356867729230599</v>
      </c>
    </row>
    <row r="213" spans="1:8">
      <c r="A213" s="26" t="e">
        <f>COUNTIF([1]Regions!$D$3:$D$30,BillionEURNEWAGE!$B213)&gt;0</f>
        <v>#VALUE!</v>
      </c>
      <c r="B213" t="s">
        <v>2231</v>
      </c>
      <c r="C213" t="s">
        <v>2245</v>
      </c>
      <c r="D213" t="s">
        <v>874</v>
      </c>
      <c r="E213">
        <v>0.169854924575085</v>
      </c>
      <c r="G213" s="26" t="str">
        <f t="shared" si="7"/>
        <v>POLHH-ImpBUI</v>
      </c>
      <c r="H213" s="26">
        <f t="shared" si="8"/>
        <v>0.169854924575085</v>
      </c>
    </row>
    <row r="214" spans="1:8">
      <c r="A214" s="26" t="e">
        <f>COUNTIF([1]Regions!$D$3:$D$30,BillionEURNEWAGE!$B214)&gt;0</f>
        <v>#VALUE!</v>
      </c>
      <c r="B214" t="s">
        <v>2231</v>
      </c>
      <c r="C214" t="s">
        <v>2245</v>
      </c>
      <c r="D214" t="s">
        <v>875</v>
      </c>
      <c r="E214">
        <v>1.3022613303638999</v>
      </c>
      <c r="G214" s="26" t="str">
        <f t="shared" si="7"/>
        <v>POLHH-ImpTRN</v>
      </c>
      <c r="H214" s="26">
        <f t="shared" si="8"/>
        <v>1.3022613303638999</v>
      </c>
    </row>
    <row r="215" spans="1:8">
      <c r="A215" s="26" t="e">
        <f>COUNTIF([1]Regions!$D$3:$D$30,BillionEURNEWAGE!$B215)&gt;0</f>
        <v>#VALUE!</v>
      </c>
      <c r="B215" t="s">
        <v>2231</v>
      </c>
      <c r="C215" t="s">
        <v>2245</v>
      </c>
      <c r="D215" t="s">
        <v>876</v>
      </c>
      <c r="E215">
        <v>1.0633909910569299</v>
      </c>
      <c r="G215" s="26" t="str">
        <f t="shared" si="7"/>
        <v>POLHH-ImpAGR</v>
      </c>
      <c r="H215" s="26">
        <f t="shared" si="8"/>
        <v>1.0633909910569299</v>
      </c>
    </row>
    <row r="216" spans="1:8">
      <c r="A216" s="26" t="e">
        <f>COUNTIF([1]Regions!$D$3:$D$30,BillionEURNEWAGE!$B216)&gt;0</f>
        <v>#VALUE!</v>
      </c>
      <c r="B216" t="s">
        <v>2231</v>
      </c>
      <c r="C216" t="s">
        <v>2245</v>
      </c>
      <c r="D216" t="s">
        <v>877</v>
      </c>
      <c r="E216">
        <v>4.4749337884994498</v>
      </c>
      <c r="G216" s="26" t="str">
        <f t="shared" si="7"/>
        <v>POLHH-ImpSER</v>
      </c>
      <c r="H216" s="26">
        <f t="shared" si="8"/>
        <v>4.4749337884994498</v>
      </c>
    </row>
    <row r="217" spans="1:8">
      <c r="A217" s="26" t="e">
        <f>COUNTIF([1]Regions!$D$3:$D$30,BillionEURNEWAGE!$B217)&gt;0</f>
        <v>#VALUE!</v>
      </c>
      <c r="B217" t="s">
        <v>2231</v>
      </c>
      <c r="C217" t="s">
        <v>2244</v>
      </c>
      <c r="D217" t="s">
        <v>398</v>
      </c>
      <c r="E217" s="121">
        <v>9.2445331845656999E-7</v>
      </c>
      <c r="G217" s="26" t="str">
        <f t="shared" si="7"/>
        <v>POLGov-Domoil</v>
      </c>
      <c r="H217" s="26">
        <f t="shared" si="8"/>
        <v>9.2445331845656999E-7</v>
      </c>
    </row>
    <row r="218" spans="1:8">
      <c r="A218" s="26" t="e">
        <f>COUNTIF([1]Regions!$D$3:$D$30,BillionEURNEWAGE!$B218)&gt;0</f>
        <v>#VALUE!</v>
      </c>
      <c r="B218" t="s">
        <v>2231</v>
      </c>
      <c r="C218" t="s">
        <v>2244</v>
      </c>
      <c r="D218" t="s">
        <v>400</v>
      </c>
      <c r="E218">
        <v>4.0999224707260101E-4</v>
      </c>
      <c r="G218" s="26" t="str">
        <f t="shared" si="7"/>
        <v>POLGov-Domppp</v>
      </c>
      <c r="H218" s="26">
        <f t="shared" si="8"/>
        <v>4.0999224707260101E-4</v>
      </c>
    </row>
    <row r="219" spans="1:8">
      <c r="A219" s="26" t="e">
        <f>COUNTIF([1]Regions!$D$3:$D$30,BillionEURNEWAGE!$B219)&gt;0</f>
        <v>#VALUE!</v>
      </c>
      <c r="B219" t="s">
        <v>2231</v>
      </c>
      <c r="C219" t="s">
        <v>2244</v>
      </c>
      <c r="D219" t="s">
        <v>401</v>
      </c>
      <c r="E219" s="121">
        <v>7.1158636916724599E-6</v>
      </c>
      <c r="G219" s="26" t="str">
        <f t="shared" si="7"/>
        <v>POLGov-Domnmm</v>
      </c>
      <c r="H219" s="26">
        <f t="shared" si="8"/>
        <v>7.1158636916724599E-6</v>
      </c>
    </row>
    <row r="220" spans="1:8">
      <c r="A220" s="26" t="e">
        <f>COUNTIF([1]Regions!$D$3:$D$30,BillionEURNEWAGE!$B220)&gt;0</f>
        <v>#VALUE!</v>
      </c>
      <c r="B220" t="s">
        <v>2231</v>
      </c>
      <c r="C220" t="s">
        <v>2244</v>
      </c>
      <c r="D220" t="s">
        <v>403</v>
      </c>
      <c r="E220" s="121">
        <v>8.7055322070742294E-5</v>
      </c>
      <c r="G220" s="26" t="str">
        <f t="shared" si="7"/>
        <v>POLGov-Dommvh</v>
      </c>
      <c r="H220" s="26">
        <f t="shared" si="8"/>
        <v>8.7055322070742294E-5</v>
      </c>
    </row>
    <row r="221" spans="1:8">
      <c r="A221" s="26" t="e">
        <f>COUNTIF([1]Regions!$D$3:$D$30,BillionEURNEWAGE!$B221)&gt;0</f>
        <v>#VALUE!</v>
      </c>
      <c r="B221" t="s">
        <v>2231</v>
      </c>
      <c r="C221" t="s">
        <v>2244</v>
      </c>
      <c r="D221" t="s">
        <v>868</v>
      </c>
      <c r="E221" s="121">
        <v>3.3381058574260299E-6</v>
      </c>
      <c r="G221" s="26" t="str">
        <f t="shared" si="7"/>
        <v>POLGov-DomCOL</v>
      </c>
      <c r="H221" s="26">
        <f t="shared" si="8"/>
        <v>3.3381058574260299E-6</v>
      </c>
    </row>
    <row r="222" spans="1:8">
      <c r="A222" s="26" t="e">
        <f>COUNTIF([1]Regions!$D$3:$D$30,BillionEURNEWAGE!$B222)&gt;0</f>
        <v>#VALUE!</v>
      </c>
      <c r="B222" t="s">
        <v>2231</v>
      </c>
      <c r="C222" t="s">
        <v>2244</v>
      </c>
      <c r="D222" t="s">
        <v>869</v>
      </c>
      <c r="E222">
        <v>1.2938566628410499E-2</v>
      </c>
      <c r="G222" s="26" t="str">
        <f t="shared" si="7"/>
        <v>POLGov-DomCHM</v>
      </c>
      <c r="H222" s="26">
        <f t="shared" si="8"/>
        <v>1.2938566628410499E-2</v>
      </c>
    </row>
    <row r="223" spans="1:8">
      <c r="A223" s="26" t="e">
        <f>COUNTIF([1]Regions!$D$3:$D$30,BillionEURNEWAGE!$B223)&gt;0</f>
        <v>#VALUE!</v>
      </c>
      <c r="B223" t="s">
        <v>2231</v>
      </c>
      <c r="C223" t="s">
        <v>2244</v>
      </c>
      <c r="D223" t="s">
        <v>871</v>
      </c>
      <c r="E223">
        <v>1.0425563484989899E-3</v>
      </c>
      <c r="G223" s="26" t="str">
        <f t="shared" si="7"/>
        <v>POLGov-DomMAC</v>
      </c>
      <c r="H223" s="26">
        <f t="shared" si="8"/>
        <v>1.0425563484989899E-3</v>
      </c>
    </row>
    <row r="224" spans="1:8">
      <c r="A224" s="26" t="e">
        <f>COUNTIF([1]Regions!$D$3:$D$30,BillionEURNEWAGE!$B224)&gt;0</f>
        <v>#VALUE!</v>
      </c>
      <c r="B224" t="s">
        <v>2231</v>
      </c>
      <c r="C224" t="s">
        <v>2244</v>
      </c>
      <c r="D224" t="s">
        <v>872</v>
      </c>
      <c r="E224">
        <v>2.48716666439379E-2</v>
      </c>
      <c r="G224" s="26" t="str">
        <f t="shared" si="7"/>
        <v>POLGov-DomFOT</v>
      </c>
      <c r="H224" s="26">
        <f t="shared" si="8"/>
        <v>2.48716666439379E-2</v>
      </c>
    </row>
    <row r="225" spans="1:8">
      <c r="A225" s="26" t="e">
        <f>COUNTIF([1]Regions!$D$3:$D$30,BillionEURNEWAGE!$B225)&gt;0</f>
        <v>#VALUE!</v>
      </c>
      <c r="B225" t="s">
        <v>2231</v>
      </c>
      <c r="C225" t="s">
        <v>2244</v>
      </c>
      <c r="D225" t="s">
        <v>873</v>
      </c>
      <c r="E225">
        <v>2.1691590172915502E-2</v>
      </c>
      <c r="G225" s="26" t="str">
        <f t="shared" si="7"/>
        <v>POLGov-DomROI</v>
      </c>
      <c r="H225" s="26">
        <f t="shared" si="8"/>
        <v>2.1691590172915502E-2</v>
      </c>
    </row>
    <row r="226" spans="1:8">
      <c r="A226" s="26" t="e">
        <f>COUNTIF([1]Regions!$D$3:$D$30,BillionEURNEWAGE!$B226)&gt;0</f>
        <v>#VALUE!</v>
      </c>
      <c r="B226" t="s">
        <v>2231</v>
      </c>
      <c r="C226" t="s">
        <v>2244</v>
      </c>
      <c r="D226" t="s">
        <v>874</v>
      </c>
      <c r="E226" s="121">
        <v>8.8098012355071999E-5</v>
      </c>
      <c r="G226" s="26" t="str">
        <f t="shared" si="7"/>
        <v>POLGov-DomBUI</v>
      </c>
      <c r="H226" s="26">
        <f t="shared" si="8"/>
        <v>8.8098012355071999E-5</v>
      </c>
    </row>
    <row r="227" spans="1:8">
      <c r="A227" s="26" t="e">
        <f>COUNTIF([1]Regions!$D$3:$D$30,BillionEURNEWAGE!$B227)&gt;0</f>
        <v>#VALUE!</v>
      </c>
      <c r="B227" t="s">
        <v>2231</v>
      </c>
      <c r="C227" t="s">
        <v>2244</v>
      </c>
      <c r="D227" t="s">
        <v>875</v>
      </c>
      <c r="E227">
        <v>1.7915115346814099</v>
      </c>
      <c r="G227" s="26" t="str">
        <f t="shared" si="7"/>
        <v>POLGov-DomTRN</v>
      </c>
      <c r="H227" s="26">
        <f t="shared" si="8"/>
        <v>1.7915115346814099</v>
      </c>
    </row>
    <row r="228" spans="1:8">
      <c r="A228" s="26" t="e">
        <f>COUNTIF([1]Regions!$D$3:$D$30,BillionEURNEWAGE!$B228)&gt;0</f>
        <v>#VALUE!</v>
      </c>
      <c r="B228" t="s">
        <v>2231</v>
      </c>
      <c r="C228" t="s">
        <v>2244</v>
      </c>
      <c r="D228" t="s">
        <v>876</v>
      </c>
      <c r="E228">
        <v>3.5370344733680302E-3</v>
      </c>
      <c r="G228" s="26" t="str">
        <f t="shared" si="7"/>
        <v>POLGov-DomAGR</v>
      </c>
      <c r="H228" s="26">
        <f t="shared" si="8"/>
        <v>3.5370344733680302E-3</v>
      </c>
    </row>
    <row r="229" spans="1:8">
      <c r="A229" s="26" t="e">
        <f>COUNTIF([1]Regions!$D$3:$D$30,BillionEURNEWAGE!$B229)&gt;0</f>
        <v>#VALUE!</v>
      </c>
      <c r="B229" t="s">
        <v>2231</v>
      </c>
      <c r="C229" t="s">
        <v>2244</v>
      </c>
      <c r="D229" t="s">
        <v>877</v>
      </c>
      <c r="E229">
        <v>68.2271366021278</v>
      </c>
      <c r="G229" s="26" t="str">
        <f t="shared" si="7"/>
        <v>POLGov-DomSER</v>
      </c>
      <c r="H229" s="26">
        <f t="shared" si="8"/>
        <v>68.2271366021278</v>
      </c>
    </row>
    <row r="230" spans="1:8">
      <c r="A230" s="26" t="e">
        <f>COUNTIF([1]Regions!$D$3:$D$30,BillionEURNEWAGE!$B230)&gt;0</f>
        <v>#VALUE!</v>
      </c>
      <c r="B230" t="s">
        <v>2231</v>
      </c>
      <c r="C230" t="s">
        <v>2246</v>
      </c>
      <c r="D230" t="s">
        <v>398</v>
      </c>
      <c r="E230" s="121">
        <v>1.9361039668790501E-6</v>
      </c>
      <c r="G230" s="26" t="str">
        <f t="shared" si="7"/>
        <v>POLGov-Impoil</v>
      </c>
      <c r="H230" s="26">
        <f t="shared" si="8"/>
        <v>1.9361039668790501E-6</v>
      </c>
    </row>
    <row r="231" spans="1:8">
      <c r="A231" s="26" t="e">
        <f>COUNTIF([1]Regions!$D$3:$D$30,BillionEURNEWAGE!$B231)&gt;0</f>
        <v>#VALUE!</v>
      </c>
      <c r="B231" t="s">
        <v>2231</v>
      </c>
      <c r="C231" t="s">
        <v>2246</v>
      </c>
      <c r="D231" t="s">
        <v>400</v>
      </c>
      <c r="E231" s="121">
        <v>1.4064571650817501E-5</v>
      </c>
      <c r="G231" s="26" t="str">
        <f t="shared" si="7"/>
        <v>POLGov-Impppp</v>
      </c>
      <c r="H231" s="26">
        <f t="shared" si="8"/>
        <v>1.4064571650817501E-5</v>
      </c>
    </row>
    <row r="232" spans="1:8">
      <c r="A232" s="26" t="e">
        <f>COUNTIF([1]Regions!$D$3:$D$30,BillionEURNEWAGE!$B232)&gt;0</f>
        <v>#VALUE!</v>
      </c>
      <c r="B232" t="s">
        <v>2231</v>
      </c>
      <c r="C232" t="s">
        <v>2246</v>
      </c>
      <c r="D232" t="s">
        <v>403</v>
      </c>
      <c r="E232" s="121">
        <v>8.5826969964505594E-6</v>
      </c>
      <c r="G232" s="26" t="str">
        <f t="shared" si="7"/>
        <v>POLGov-Impmvh</v>
      </c>
      <c r="H232" s="26">
        <f t="shared" si="8"/>
        <v>8.5826969964505594E-6</v>
      </c>
    </row>
    <row r="233" spans="1:8">
      <c r="A233" s="26" t="e">
        <f>COUNTIF([1]Regions!$D$3:$D$30,BillionEURNEWAGE!$B233)&gt;0</f>
        <v>#VALUE!</v>
      </c>
      <c r="B233" t="s">
        <v>2231</v>
      </c>
      <c r="C233" t="s">
        <v>2246</v>
      </c>
      <c r="D233" t="s">
        <v>869</v>
      </c>
      <c r="E233">
        <v>1.9734002140250499E-2</v>
      </c>
      <c r="G233" s="26" t="str">
        <f t="shared" si="7"/>
        <v>POLGov-ImpCHM</v>
      </c>
      <c r="H233" s="26">
        <f t="shared" si="8"/>
        <v>1.9734002140250499E-2</v>
      </c>
    </row>
    <row r="234" spans="1:8">
      <c r="A234" s="26" t="e">
        <f>COUNTIF([1]Regions!$D$3:$D$30,BillionEURNEWAGE!$B234)&gt;0</f>
        <v>#VALUE!</v>
      </c>
      <c r="B234" t="s">
        <v>2231</v>
      </c>
      <c r="C234" t="s">
        <v>2246</v>
      </c>
      <c r="D234" t="s">
        <v>871</v>
      </c>
      <c r="E234">
        <v>1.9829072230993401E-3</v>
      </c>
      <c r="G234" s="26" t="str">
        <f t="shared" si="7"/>
        <v>POLGov-ImpMAC</v>
      </c>
      <c r="H234" s="26">
        <f t="shared" si="8"/>
        <v>1.9829072230993401E-3</v>
      </c>
    </row>
    <row r="235" spans="1:8">
      <c r="A235" s="26" t="e">
        <f>COUNTIF([1]Regions!$D$3:$D$30,BillionEURNEWAGE!$B235)&gt;0</f>
        <v>#VALUE!</v>
      </c>
      <c r="B235" t="s">
        <v>2231</v>
      </c>
      <c r="C235" t="s">
        <v>2246</v>
      </c>
      <c r="D235" t="s">
        <v>872</v>
      </c>
      <c r="E235">
        <v>5.1470472184396996E-4</v>
      </c>
      <c r="G235" s="26" t="str">
        <f t="shared" si="7"/>
        <v>POLGov-ImpFOT</v>
      </c>
      <c r="H235" s="26">
        <f t="shared" si="8"/>
        <v>5.1470472184396996E-4</v>
      </c>
    </row>
    <row r="236" spans="1:8">
      <c r="A236" s="26" t="e">
        <f>COUNTIF([1]Regions!$D$3:$D$30,BillionEURNEWAGE!$B236)&gt;0</f>
        <v>#VALUE!</v>
      </c>
      <c r="B236" t="s">
        <v>2231</v>
      </c>
      <c r="C236" t="s">
        <v>2246</v>
      </c>
      <c r="D236" t="s">
        <v>873</v>
      </c>
      <c r="E236">
        <v>4.1992896203239599E-3</v>
      </c>
      <c r="G236" s="26" t="str">
        <f t="shared" si="7"/>
        <v>POLGov-ImpROI</v>
      </c>
      <c r="H236" s="26">
        <f t="shared" si="8"/>
        <v>4.1992896203239599E-3</v>
      </c>
    </row>
    <row r="237" spans="1:8">
      <c r="A237" s="26" t="e">
        <f>COUNTIF([1]Regions!$D$3:$D$30,BillionEURNEWAGE!$B237)&gt;0</f>
        <v>#VALUE!</v>
      </c>
      <c r="B237" t="s">
        <v>2231</v>
      </c>
      <c r="C237" t="s">
        <v>2246</v>
      </c>
      <c r="D237" t="s">
        <v>875</v>
      </c>
      <c r="E237">
        <v>1.98973418920644E-2</v>
      </c>
      <c r="G237" s="26" t="str">
        <f t="shared" si="7"/>
        <v>POLGov-ImpTRN</v>
      </c>
      <c r="H237" s="26">
        <f t="shared" si="8"/>
        <v>1.98973418920644E-2</v>
      </c>
    </row>
    <row r="238" spans="1:8">
      <c r="A238" s="26" t="e">
        <f>COUNTIF([1]Regions!$D$3:$D$30,BillionEURNEWAGE!$B238)&gt;0</f>
        <v>#VALUE!</v>
      </c>
      <c r="B238" t="s">
        <v>2231</v>
      </c>
      <c r="C238" t="s">
        <v>2246</v>
      </c>
      <c r="D238" t="s">
        <v>876</v>
      </c>
      <c r="E238" s="121">
        <v>2.8853061606821501E-5</v>
      </c>
      <c r="G238" s="26" t="str">
        <f t="shared" si="7"/>
        <v>POLGov-ImpAGR</v>
      </c>
      <c r="H238" s="26">
        <f t="shared" si="8"/>
        <v>2.8853061606821501E-5</v>
      </c>
    </row>
    <row r="239" spans="1:8">
      <c r="A239" s="26" t="e">
        <f>COUNTIF([1]Regions!$D$3:$D$30,BillionEURNEWAGE!$B239)&gt;0</f>
        <v>#VALUE!</v>
      </c>
      <c r="B239" t="s">
        <v>2231</v>
      </c>
      <c r="C239" t="s">
        <v>2246</v>
      </c>
      <c r="D239" t="s">
        <v>877</v>
      </c>
      <c r="E239">
        <v>0.65026882395657204</v>
      </c>
      <c r="G239" s="26" t="str">
        <f t="shared" si="7"/>
        <v>POLGov-ImpSER</v>
      </c>
      <c r="H239" s="26">
        <f t="shared" si="8"/>
        <v>0.65026882395657204</v>
      </c>
    </row>
    <row r="240" spans="1:8">
      <c r="A240" s="26" t="e">
        <f>COUNTIF([1]Regions!$D$3:$D$30,BillionEURNEWAGE!$B240)&gt;0</f>
        <v>#VALUE!</v>
      </c>
      <c r="B240" t="s">
        <v>2232</v>
      </c>
      <c r="C240" t="s">
        <v>2226</v>
      </c>
      <c r="D240" t="s">
        <v>398</v>
      </c>
      <c r="E240">
        <v>18.177644131840299</v>
      </c>
      <c r="G240" s="26" t="str">
        <f t="shared" si="7"/>
        <v>ESPHH-Domoil</v>
      </c>
      <c r="H240" s="26">
        <f t="shared" si="8"/>
        <v>18.177644131840299</v>
      </c>
    </row>
    <row r="241" spans="1:8">
      <c r="A241" s="26" t="e">
        <f>COUNTIF([1]Regions!$D$3:$D$30,BillionEURNEWAGE!$B241)&gt;0</f>
        <v>#VALUE!</v>
      </c>
      <c r="B241" t="s">
        <v>2232</v>
      </c>
      <c r="C241" t="s">
        <v>2226</v>
      </c>
      <c r="D241" t="s">
        <v>400</v>
      </c>
      <c r="E241">
        <v>7.9812585899582302</v>
      </c>
      <c r="G241" s="26" t="str">
        <f t="shared" si="7"/>
        <v>ESPHH-Domppp</v>
      </c>
      <c r="H241" s="26">
        <f t="shared" si="8"/>
        <v>7.9812585899582302</v>
      </c>
    </row>
    <row r="242" spans="1:8">
      <c r="A242" s="26" t="e">
        <f>COUNTIF([1]Regions!$D$3:$D$30,BillionEURNEWAGE!$B242)&gt;0</f>
        <v>#VALUE!</v>
      </c>
      <c r="B242" t="s">
        <v>2232</v>
      </c>
      <c r="C242" t="s">
        <v>2226</v>
      </c>
      <c r="D242" t="s">
        <v>401</v>
      </c>
      <c r="E242">
        <v>0.60499048407699496</v>
      </c>
      <c r="G242" s="26" t="str">
        <f t="shared" si="7"/>
        <v>ESPHH-Domnmm</v>
      </c>
      <c r="H242" s="26">
        <f t="shared" si="8"/>
        <v>0.60499048407699496</v>
      </c>
    </row>
    <row r="243" spans="1:8">
      <c r="A243" s="26" t="e">
        <f>COUNTIF([1]Regions!$D$3:$D$30,BillionEURNEWAGE!$B243)&gt;0</f>
        <v>#VALUE!</v>
      </c>
      <c r="B243" t="s">
        <v>2232</v>
      </c>
      <c r="C243" t="s">
        <v>2226</v>
      </c>
      <c r="D243" t="s">
        <v>402</v>
      </c>
      <c r="E243">
        <v>4.38816605094985E-3</v>
      </c>
      <c r="G243" s="26" t="str">
        <f t="shared" si="7"/>
        <v>ESPHH-Domnfm</v>
      </c>
      <c r="H243" s="26">
        <f t="shared" si="8"/>
        <v>4.38816605094985E-3</v>
      </c>
    </row>
    <row r="244" spans="1:8">
      <c r="A244" s="26" t="e">
        <f>COUNTIF([1]Regions!$D$3:$D$30,BillionEURNEWAGE!$B244)&gt;0</f>
        <v>#VALUE!</v>
      </c>
      <c r="B244" t="s">
        <v>2232</v>
      </c>
      <c r="C244" t="s">
        <v>2226</v>
      </c>
      <c r="D244" t="s">
        <v>403</v>
      </c>
      <c r="E244">
        <v>9.9569900605982404</v>
      </c>
      <c r="G244" s="26" t="str">
        <f t="shared" si="7"/>
        <v>ESPHH-Dommvh</v>
      </c>
      <c r="H244" s="26">
        <f t="shared" si="8"/>
        <v>9.9569900605982404</v>
      </c>
    </row>
    <row r="245" spans="1:8">
      <c r="A245" s="26" t="e">
        <f>COUNTIF([1]Regions!$D$3:$D$30,BillionEURNEWAGE!$B245)&gt;0</f>
        <v>#VALUE!</v>
      </c>
      <c r="B245" t="s">
        <v>2232</v>
      </c>
      <c r="C245" t="s">
        <v>2226</v>
      </c>
      <c r="D245" t="s">
        <v>404</v>
      </c>
      <c r="E245">
        <v>15.787809491891799</v>
      </c>
      <c r="G245" s="26" t="str">
        <f t="shared" si="7"/>
        <v>ESPHH-Domele</v>
      </c>
      <c r="H245" s="26">
        <f t="shared" si="8"/>
        <v>15.787809491891799</v>
      </c>
    </row>
    <row r="246" spans="1:8">
      <c r="A246" s="26" t="e">
        <f>COUNTIF([1]Regions!$D$3:$D$30,BillionEURNEWAGE!$B246)&gt;0</f>
        <v>#VALUE!</v>
      </c>
      <c r="B246" t="s">
        <v>2232</v>
      </c>
      <c r="C246" t="s">
        <v>2226</v>
      </c>
      <c r="D246" t="s">
        <v>869</v>
      </c>
      <c r="E246">
        <v>7.9641085364539501</v>
      </c>
      <c r="G246" s="26" t="str">
        <f t="shared" si="7"/>
        <v>ESPHH-DomCHM</v>
      </c>
      <c r="H246" s="26">
        <f t="shared" si="8"/>
        <v>7.9641085364539501</v>
      </c>
    </row>
    <row r="247" spans="1:8">
      <c r="A247" s="26" t="e">
        <f>COUNTIF([1]Regions!$D$3:$D$30,BillionEURNEWAGE!$B247)&gt;0</f>
        <v>#VALUE!</v>
      </c>
      <c r="B247" t="s">
        <v>2232</v>
      </c>
      <c r="C247" t="s">
        <v>2226</v>
      </c>
      <c r="D247" t="s">
        <v>870</v>
      </c>
      <c r="E247">
        <v>2.07864833061447E-3</v>
      </c>
      <c r="G247" s="26" t="str">
        <f t="shared" si="7"/>
        <v>ESPHH-DomIRS</v>
      </c>
      <c r="H247" s="26">
        <f t="shared" si="8"/>
        <v>2.07864833061447E-3</v>
      </c>
    </row>
    <row r="248" spans="1:8">
      <c r="A248" s="26" t="e">
        <f>COUNTIF([1]Regions!$D$3:$D$30,BillionEURNEWAGE!$B248)&gt;0</f>
        <v>#VALUE!</v>
      </c>
      <c r="B248" t="s">
        <v>2232</v>
      </c>
      <c r="C248" t="s">
        <v>2226</v>
      </c>
      <c r="D248" t="s">
        <v>871</v>
      </c>
      <c r="E248">
        <v>7.8367704704277203</v>
      </c>
      <c r="G248" s="26" t="str">
        <f t="shared" si="7"/>
        <v>ESPHH-DomMAC</v>
      </c>
      <c r="H248" s="26">
        <f t="shared" si="8"/>
        <v>7.8367704704277203</v>
      </c>
    </row>
    <row r="249" spans="1:8">
      <c r="A249" s="26" t="e">
        <f>COUNTIF([1]Regions!$D$3:$D$30,BillionEURNEWAGE!$B249)&gt;0</f>
        <v>#VALUE!</v>
      </c>
      <c r="B249" t="s">
        <v>2232</v>
      </c>
      <c r="C249" t="s">
        <v>2226</v>
      </c>
      <c r="D249" t="s">
        <v>872</v>
      </c>
      <c r="E249">
        <v>66.006976685263595</v>
      </c>
      <c r="G249" s="26" t="str">
        <f t="shared" si="7"/>
        <v>ESPHH-DomFOT</v>
      </c>
      <c r="H249" s="26">
        <f t="shared" si="8"/>
        <v>66.006976685263595</v>
      </c>
    </row>
    <row r="250" spans="1:8">
      <c r="A250" s="26" t="e">
        <f>COUNTIF([1]Regions!$D$3:$D$30,BillionEURNEWAGE!$B250)&gt;0</f>
        <v>#VALUE!</v>
      </c>
      <c r="B250" t="s">
        <v>2232</v>
      </c>
      <c r="C250" t="s">
        <v>2226</v>
      </c>
      <c r="D250" t="s">
        <v>873</v>
      </c>
      <c r="E250">
        <v>43.246280771005701</v>
      </c>
      <c r="G250" s="26" t="str">
        <f t="shared" si="7"/>
        <v>ESPHH-DomROI</v>
      </c>
      <c r="H250" s="26">
        <f t="shared" si="8"/>
        <v>43.246280771005701</v>
      </c>
    </row>
    <row r="251" spans="1:8">
      <c r="A251" s="26" t="e">
        <f>COUNTIF([1]Regions!$D$3:$D$30,BillionEURNEWAGE!$B251)&gt;0</f>
        <v>#VALUE!</v>
      </c>
      <c r="B251" t="s">
        <v>2232</v>
      </c>
      <c r="C251" t="s">
        <v>2226</v>
      </c>
      <c r="D251" t="s">
        <v>874</v>
      </c>
      <c r="E251">
        <v>3.5816097721645499</v>
      </c>
      <c r="G251" s="26" t="str">
        <f t="shared" si="7"/>
        <v>ESPHH-DomBUI</v>
      </c>
      <c r="H251" s="26">
        <f t="shared" si="8"/>
        <v>3.5816097721645499</v>
      </c>
    </row>
    <row r="252" spans="1:8">
      <c r="A252" s="26" t="e">
        <f>COUNTIF([1]Regions!$D$3:$D$30,BillionEURNEWAGE!$B252)&gt;0</f>
        <v>#VALUE!</v>
      </c>
      <c r="B252" t="s">
        <v>2232</v>
      </c>
      <c r="C252" t="s">
        <v>2226</v>
      </c>
      <c r="D252" t="s">
        <v>875</v>
      </c>
      <c r="E252">
        <v>20.310105559658702</v>
      </c>
      <c r="G252" s="26" t="str">
        <f t="shared" si="7"/>
        <v>ESPHH-DomTRN</v>
      </c>
      <c r="H252" s="26">
        <f t="shared" si="8"/>
        <v>20.310105559658702</v>
      </c>
    </row>
    <row r="253" spans="1:8">
      <c r="A253" s="26" t="e">
        <f>COUNTIF([1]Regions!$D$3:$D$30,BillionEURNEWAGE!$B253)&gt;0</f>
        <v>#VALUE!</v>
      </c>
      <c r="B253" t="s">
        <v>2232</v>
      </c>
      <c r="C253" t="s">
        <v>2226</v>
      </c>
      <c r="D253" t="s">
        <v>876</v>
      </c>
      <c r="E253">
        <v>8.1947993431786106</v>
      </c>
      <c r="G253" s="26" t="str">
        <f t="shared" si="7"/>
        <v>ESPHH-DomAGR</v>
      </c>
      <c r="H253" s="26">
        <f t="shared" si="8"/>
        <v>8.1947993431786106</v>
      </c>
    </row>
    <row r="254" spans="1:8">
      <c r="A254" s="26" t="e">
        <f>COUNTIF([1]Regions!$D$3:$D$30,BillionEURNEWAGE!$B254)&gt;0</f>
        <v>#VALUE!</v>
      </c>
      <c r="B254" t="s">
        <v>2232</v>
      </c>
      <c r="C254" t="s">
        <v>2226</v>
      </c>
      <c r="D254" t="s">
        <v>877</v>
      </c>
      <c r="E254">
        <v>428.38048890797103</v>
      </c>
      <c r="G254" s="26" t="str">
        <f t="shared" si="7"/>
        <v>ESPHH-DomSER</v>
      </c>
      <c r="H254" s="26">
        <f t="shared" si="8"/>
        <v>428.38048890797103</v>
      </c>
    </row>
    <row r="255" spans="1:8">
      <c r="A255" s="26" t="e">
        <f>COUNTIF([1]Regions!$D$3:$D$30,BillionEURNEWAGE!$B255)&gt;0</f>
        <v>#VALUE!</v>
      </c>
      <c r="B255" t="s">
        <v>2232</v>
      </c>
      <c r="C255" t="s">
        <v>2245</v>
      </c>
      <c r="D255" t="s">
        <v>398</v>
      </c>
      <c r="E255">
        <v>5.9099022515861499</v>
      </c>
      <c r="G255" s="26" t="str">
        <f t="shared" si="7"/>
        <v>ESPHH-Impoil</v>
      </c>
      <c r="H255" s="26">
        <f t="shared" si="8"/>
        <v>5.9099022515861499</v>
      </c>
    </row>
    <row r="256" spans="1:8">
      <c r="A256" s="26" t="e">
        <f>COUNTIF([1]Regions!$D$3:$D$30,BillionEURNEWAGE!$B256)&gt;0</f>
        <v>#VALUE!</v>
      </c>
      <c r="B256" t="s">
        <v>2232</v>
      </c>
      <c r="C256" t="s">
        <v>2245</v>
      </c>
      <c r="D256" t="s">
        <v>399</v>
      </c>
      <c r="E256">
        <v>1.0033927505889</v>
      </c>
      <c r="G256" s="26" t="str">
        <f t="shared" si="7"/>
        <v>ESPHH-Impgas</v>
      </c>
      <c r="H256" s="26">
        <f t="shared" si="8"/>
        <v>1.0033927505889</v>
      </c>
    </row>
    <row r="257" spans="1:8">
      <c r="A257" s="26" t="e">
        <f>COUNTIF([1]Regions!$D$3:$D$30,BillionEURNEWAGE!$B257)&gt;0</f>
        <v>#VALUE!</v>
      </c>
      <c r="B257" t="s">
        <v>2232</v>
      </c>
      <c r="C257" t="s">
        <v>2245</v>
      </c>
      <c r="D257" t="s">
        <v>400</v>
      </c>
      <c r="E257">
        <v>1.4083974114130999</v>
      </c>
      <c r="G257" s="26" t="str">
        <f t="shared" si="7"/>
        <v>ESPHH-Impppp</v>
      </c>
      <c r="H257" s="26">
        <f t="shared" si="8"/>
        <v>1.4083974114130999</v>
      </c>
    </row>
    <row r="258" spans="1:8">
      <c r="A258" s="26" t="e">
        <f>COUNTIF([1]Regions!$D$3:$D$30,BillionEURNEWAGE!$B258)&gt;0</f>
        <v>#VALUE!</v>
      </c>
      <c r="B258" t="s">
        <v>2232</v>
      </c>
      <c r="C258" t="s">
        <v>2245</v>
      </c>
      <c r="D258" t="s">
        <v>401</v>
      </c>
      <c r="E258">
        <v>9.3879135156625201E-2</v>
      </c>
      <c r="G258" s="26" t="str">
        <f t="shared" si="7"/>
        <v>ESPHH-Impnmm</v>
      </c>
      <c r="H258" s="26">
        <f t="shared" si="8"/>
        <v>9.3879135156625201E-2</v>
      </c>
    </row>
    <row r="259" spans="1:8">
      <c r="A259" s="26" t="e">
        <f>COUNTIF([1]Regions!$D$3:$D$30,BillionEURNEWAGE!$B259)&gt;0</f>
        <v>#VALUE!</v>
      </c>
      <c r="B259" t="s">
        <v>2232</v>
      </c>
      <c r="C259" t="s">
        <v>2245</v>
      </c>
      <c r="D259" t="s">
        <v>402</v>
      </c>
      <c r="E259">
        <v>7.1029874395226898E-3</v>
      </c>
      <c r="G259" s="26" t="str">
        <f t="shared" si="7"/>
        <v>ESPHH-Impnfm</v>
      </c>
      <c r="H259" s="26">
        <f t="shared" si="8"/>
        <v>7.1029874395226898E-3</v>
      </c>
    </row>
    <row r="260" spans="1:8">
      <c r="A260" s="26" t="e">
        <f>COUNTIF([1]Regions!$D$3:$D$30,BillionEURNEWAGE!$B260)&gt;0</f>
        <v>#VALUE!</v>
      </c>
      <c r="B260" t="s">
        <v>2232</v>
      </c>
      <c r="C260" t="s">
        <v>2245</v>
      </c>
      <c r="D260" t="s">
        <v>403</v>
      </c>
      <c r="E260">
        <v>13.193982665117201</v>
      </c>
      <c r="G260" s="26" t="str">
        <f t="shared" si="7"/>
        <v>ESPHH-Impmvh</v>
      </c>
      <c r="H260" s="26">
        <f t="shared" si="8"/>
        <v>13.193982665117201</v>
      </c>
    </row>
    <row r="261" spans="1:8">
      <c r="A261" s="26" t="e">
        <f>COUNTIF([1]Regions!$D$3:$D$30,BillionEURNEWAGE!$B261)&gt;0</f>
        <v>#VALUE!</v>
      </c>
      <c r="B261" t="s">
        <v>2232</v>
      </c>
      <c r="C261" t="s">
        <v>2245</v>
      </c>
      <c r="D261" t="s">
        <v>404</v>
      </c>
      <c r="E261">
        <v>0.40791463662396898</v>
      </c>
      <c r="G261" s="26" t="str">
        <f t="shared" ref="G261:G324" si="9">+B261&amp;C261&amp;D261</f>
        <v>ESPHH-Impele</v>
      </c>
      <c r="H261" s="26">
        <f t="shared" ref="H261:H324" si="10">+E261</f>
        <v>0.40791463662396898</v>
      </c>
    </row>
    <row r="262" spans="1:8">
      <c r="A262" s="26" t="e">
        <f>COUNTIF([1]Regions!$D$3:$D$30,BillionEURNEWAGE!$B262)&gt;0</f>
        <v>#VALUE!</v>
      </c>
      <c r="B262" t="s">
        <v>2232</v>
      </c>
      <c r="C262" t="s">
        <v>2245</v>
      </c>
      <c r="D262" t="s">
        <v>868</v>
      </c>
      <c r="E262">
        <v>5.5695616649246897E-3</v>
      </c>
      <c r="G262" s="26" t="str">
        <f t="shared" si="9"/>
        <v>ESPHH-ImpCOL</v>
      </c>
      <c r="H262" s="26">
        <f t="shared" si="10"/>
        <v>5.5695616649246897E-3</v>
      </c>
    </row>
    <row r="263" spans="1:8">
      <c r="A263" s="26" t="e">
        <f>COUNTIF([1]Regions!$D$3:$D$30,BillionEURNEWAGE!$B263)&gt;0</f>
        <v>#VALUE!</v>
      </c>
      <c r="B263" t="s">
        <v>2232</v>
      </c>
      <c r="C263" t="s">
        <v>2245</v>
      </c>
      <c r="D263" t="s">
        <v>2185</v>
      </c>
      <c r="E263" s="121">
        <v>3.1871113847986701E-6</v>
      </c>
      <c r="G263" s="26" t="str">
        <f t="shared" si="9"/>
        <v>ESPHH-ImpCRU</v>
      </c>
      <c r="H263" s="26">
        <f t="shared" si="10"/>
        <v>3.1871113847986701E-6</v>
      </c>
    </row>
    <row r="264" spans="1:8">
      <c r="A264" s="26" t="e">
        <f>COUNTIF([1]Regions!$D$3:$D$30,BillionEURNEWAGE!$B264)&gt;0</f>
        <v>#VALUE!</v>
      </c>
      <c r="B264" t="s">
        <v>2232</v>
      </c>
      <c r="C264" t="s">
        <v>2245</v>
      </c>
      <c r="D264" t="s">
        <v>869</v>
      </c>
      <c r="E264">
        <v>8.3173038359079197</v>
      </c>
      <c r="G264" s="26" t="str">
        <f t="shared" si="9"/>
        <v>ESPHH-ImpCHM</v>
      </c>
      <c r="H264" s="26">
        <f t="shared" si="10"/>
        <v>8.3173038359079197</v>
      </c>
    </row>
    <row r="265" spans="1:8">
      <c r="A265" s="26" t="e">
        <f>COUNTIF([1]Regions!$D$3:$D$30,BillionEURNEWAGE!$B265)&gt;0</f>
        <v>#VALUE!</v>
      </c>
      <c r="B265" t="s">
        <v>2232</v>
      </c>
      <c r="C265" t="s">
        <v>2245</v>
      </c>
      <c r="D265" t="s">
        <v>870</v>
      </c>
      <c r="E265">
        <v>3.8560276219385399E-3</v>
      </c>
      <c r="G265" s="26" t="str">
        <f t="shared" si="9"/>
        <v>ESPHH-ImpIRS</v>
      </c>
      <c r="H265" s="26">
        <f t="shared" si="10"/>
        <v>3.8560276219385399E-3</v>
      </c>
    </row>
    <row r="266" spans="1:8">
      <c r="A266" s="26" t="e">
        <f>COUNTIF([1]Regions!$D$3:$D$30,BillionEURNEWAGE!$B266)&gt;0</f>
        <v>#VALUE!</v>
      </c>
      <c r="B266" t="s">
        <v>2232</v>
      </c>
      <c r="C266" t="s">
        <v>2245</v>
      </c>
      <c r="D266" t="s">
        <v>871</v>
      </c>
      <c r="E266">
        <v>8.0259702700537598</v>
      </c>
      <c r="G266" s="26" t="str">
        <f t="shared" si="9"/>
        <v>ESPHH-ImpMAC</v>
      </c>
      <c r="H266" s="26">
        <f t="shared" si="10"/>
        <v>8.0259702700537598</v>
      </c>
    </row>
    <row r="267" spans="1:8">
      <c r="A267" s="26" t="e">
        <f>COUNTIF([1]Regions!$D$3:$D$30,BillionEURNEWAGE!$B267)&gt;0</f>
        <v>#VALUE!</v>
      </c>
      <c r="B267" t="s">
        <v>2232</v>
      </c>
      <c r="C267" t="s">
        <v>2245</v>
      </c>
      <c r="D267" t="s">
        <v>872</v>
      </c>
      <c r="E267">
        <v>16.286605793128999</v>
      </c>
      <c r="G267" s="26" t="str">
        <f t="shared" si="9"/>
        <v>ESPHH-ImpFOT</v>
      </c>
      <c r="H267" s="26">
        <f t="shared" si="10"/>
        <v>16.286605793128999</v>
      </c>
    </row>
    <row r="268" spans="1:8">
      <c r="A268" s="26" t="e">
        <f>COUNTIF([1]Regions!$D$3:$D$30,BillionEURNEWAGE!$B268)&gt;0</f>
        <v>#VALUE!</v>
      </c>
      <c r="B268" t="s">
        <v>2232</v>
      </c>
      <c r="C268" t="s">
        <v>2245</v>
      </c>
      <c r="D268" t="s">
        <v>873</v>
      </c>
      <c r="E268">
        <v>20.057874730208798</v>
      </c>
      <c r="G268" s="26" t="str">
        <f t="shared" si="9"/>
        <v>ESPHH-ImpROI</v>
      </c>
      <c r="H268" s="26">
        <f t="shared" si="10"/>
        <v>20.057874730208798</v>
      </c>
    </row>
    <row r="269" spans="1:8">
      <c r="A269" s="26" t="e">
        <f>COUNTIF([1]Regions!$D$3:$D$30,BillionEURNEWAGE!$B269)&gt;0</f>
        <v>#VALUE!</v>
      </c>
      <c r="B269" t="s">
        <v>2232</v>
      </c>
      <c r="C269" t="s">
        <v>2245</v>
      </c>
      <c r="D269" t="s">
        <v>874</v>
      </c>
      <c r="E269">
        <v>2.82840330362246E-2</v>
      </c>
      <c r="G269" s="26" t="str">
        <f t="shared" si="9"/>
        <v>ESPHH-ImpBUI</v>
      </c>
      <c r="H269" s="26">
        <f t="shared" si="10"/>
        <v>2.82840330362246E-2</v>
      </c>
    </row>
    <row r="270" spans="1:8">
      <c r="A270" s="26" t="e">
        <f>COUNTIF([1]Regions!$D$3:$D$30,BillionEURNEWAGE!$B270)&gt;0</f>
        <v>#VALUE!</v>
      </c>
      <c r="B270" t="s">
        <v>2232</v>
      </c>
      <c r="C270" t="s">
        <v>2245</v>
      </c>
      <c r="D270" t="s">
        <v>875</v>
      </c>
      <c r="E270">
        <v>4.0010826530573897</v>
      </c>
      <c r="G270" s="26" t="str">
        <f t="shared" si="9"/>
        <v>ESPHH-ImpTRN</v>
      </c>
      <c r="H270" s="26">
        <f t="shared" si="10"/>
        <v>4.0010826530573897</v>
      </c>
    </row>
    <row r="271" spans="1:8">
      <c r="A271" s="26" t="e">
        <f>COUNTIF([1]Regions!$D$3:$D$30,BillionEURNEWAGE!$B271)&gt;0</f>
        <v>#VALUE!</v>
      </c>
      <c r="B271" t="s">
        <v>2232</v>
      </c>
      <c r="C271" t="s">
        <v>2245</v>
      </c>
      <c r="D271" t="s">
        <v>876</v>
      </c>
      <c r="E271">
        <v>4.5214999659878696</v>
      </c>
      <c r="G271" s="26" t="str">
        <f t="shared" si="9"/>
        <v>ESPHH-ImpAGR</v>
      </c>
      <c r="H271" s="26">
        <f t="shared" si="10"/>
        <v>4.5214999659878696</v>
      </c>
    </row>
    <row r="272" spans="1:8">
      <c r="A272" s="26" t="e">
        <f>COUNTIF([1]Regions!$D$3:$D$30,BillionEURNEWAGE!$B272)&gt;0</f>
        <v>#VALUE!</v>
      </c>
      <c r="B272" t="s">
        <v>2232</v>
      </c>
      <c r="C272" t="s">
        <v>2245</v>
      </c>
      <c r="D272" t="s">
        <v>877</v>
      </c>
      <c r="E272">
        <v>21.6531465968791</v>
      </c>
      <c r="G272" s="26" t="str">
        <f t="shared" si="9"/>
        <v>ESPHH-ImpSER</v>
      </c>
      <c r="H272" s="26">
        <f t="shared" si="10"/>
        <v>21.6531465968791</v>
      </c>
    </row>
    <row r="273" spans="1:8">
      <c r="A273" s="26" t="e">
        <f>COUNTIF([1]Regions!$D$3:$D$30,BillionEURNEWAGE!$B273)&gt;0</f>
        <v>#VALUE!</v>
      </c>
      <c r="B273" t="s">
        <v>2232</v>
      </c>
      <c r="C273" t="s">
        <v>2244</v>
      </c>
      <c r="D273" t="s">
        <v>398</v>
      </c>
      <c r="E273" s="121">
        <v>1.8846507116563201E-6</v>
      </c>
      <c r="G273" s="26" t="str">
        <f t="shared" si="9"/>
        <v>ESPGov-Domoil</v>
      </c>
      <c r="H273" s="26">
        <f t="shared" si="10"/>
        <v>1.8846507116563201E-6</v>
      </c>
    </row>
    <row r="274" spans="1:8">
      <c r="A274" s="26" t="e">
        <f>COUNTIF([1]Regions!$D$3:$D$30,BillionEURNEWAGE!$B274)&gt;0</f>
        <v>#VALUE!</v>
      </c>
      <c r="B274" t="s">
        <v>2232</v>
      </c>
      <c r="C274" t="s">
        <v>2244</v>
      </c>
      <c r="D274" t="s">
        <v>400</v>
      </c>
      <c r="E274">
        <v>1.5292842061565199E-3</v>
      </c>
      <c r="G274" s="26" t="str">
        <f t="shared" si="9"/>
        <v>ESPGov-Domppp</v>
      </c>
      <c r="H274" s="26">
        <f t="shared" si="10"/>
        <v>1.5292842061565199E-3</v>
      </c>
    </row>
    <row r="275" spans="1:8">
      <c r="A275" s="26" t="e">
        <f>COUNTIF([1]Regions!$D$3:$D$30,BillionEURNEWAGE!$B275)&gt;0</f>
        <v>#VALUE!</v>
      </c>
      <c r="B275" t="s">
        <v>2232</v>
      </c>
      <c r="C275" t="s">
        <v>2244</v>
      </c>
      <c r="D275" t="s">
        <v>401</v>
      </c>
      <c r="E275" s="121">
        <v>2.6904849868219899E-5</v>
      </c>
      <c r="G275" s="26" t="str">
        <f t="shared" si="9"/>
        <v>ESPGov-Domnmm</v>
      </c>
      <c r="H275" s="26">
        <f t="shared" si="10"/>
        <v>2.6904849868219899E-5</v>
      </c>
    </row>
    <row r="276" spans="1:8">
      <c r="A276" s="26" t="e">
        <f>COUNTIF([1]Regions!$D$3:$D$30,BillionEURNEWAGE!$B276)&gt;0</f>
        <v>#VALUE!</v>
      </c>
      <c r="B276" t="s">
        <v>2232</v>
      </c>
      <c r="C276" t="s">
        <v>2244</v>
      </c>
      <c r="D276" t="s">
        <v>403</v>
      </c>
      <c r="E276">
        <v>3.2131145305485401E-4</v>
      </c>
      <c r="G276" s="26" t="str">
        <f t="shared" si="9"/>
        <v>ESPGov-Dommvh</v>
      </c>
      <c r="H276" s="26">
        <f t="shared" si="10"/>
        <v>3.2131145305485401E-4</v>
      </c>
    </row>
    <row r="277" spans="1:8">
      <c r="A277" s="26" t="e">
        <f>COUNTIF([1]Regions!$D$3:$D$30,BillionEURNEWAGE!$B277)&gt;0</f>
        <v>#VALUE!</v>
      </c>
      <c r="B277" t="s">
        <v>2232</v>
      </c>
      <c r="C277" t="s">
        <v>2244</v>
      </c>
      <c r="D277" t="s">
        <v>869</v>
      </c>
      <c r="E277">
        <v>5.2899274418027096</v>
      </c>
      <c r="G277" s="26" t="str">
        <f t="shared" si="9"/>
        <v>ESPGov-DomCHM</v>
      </c>
      <c r="H277" s="26">
        <f t="shared" si="10"/>
        <v>5.2899274418027096</v>
      </c>
    </row>
    <row r="278" spans="1:8">
      <c r="A278" s="26" t="e">
        <f>COUNTIF([1]Regions!$D$3:$D$30,BillionEURNEWAGE!$B278)&gt;0</f>
        <v>#VALUE!</v>
      </c>
      <c r="B278" t="s">
        <v>2232</v>
      </c>
      <c r="C278" t="s">
        <v>2244</v>
      </c>
      <c r="D278" t="s">
        <v>871</v>
      </c>
      <c r="E278">
        <v>3.8819008707338602E-3</v>
      </c>
      <c r="G278" s="26" t="str">
        <f t="shared" si="9"/>
        <v>ESPGov-DomMAC</v>
      </c>
      <c r="H278" s="26">
        <f t="shared" si="10"/>
        <v>3.8819008707338602E-3</v>
      </c>
    </row>
    <row r="279" spans="1:8">
      <c r="A279" s="26" t="e">
        <f>COUNTIF([1]Regions!$D$3:$D$30,BillionEURNEWAGE!$B279)&gt;0</f>
        <v>#VALUE!</v>
      </c>
      <c r="B279" t="s">
        <v>2232</v>
      </c>
      <c r="C279" t="s">
        <v>2244</v>
      </c>
      <c r="D279" t="s">
        <v>872</v>
      </c>
      <c r="E279">
        <v>9.4358810069137197E-2</v>
      </c>
      <c r="G279" s="26" t="str">
        <f t="shared" si="9"/>
        <v>ESPGov-DomFOT</v>
      </c>
      <c r="H279" s="26">
        <f t="shared" si="10"/>
        <v>9.4358810069137197E-2</v>
      </c>
    </row>
    <row r="280" spans="1:8">
      <c r="A280" s="26" t="e">
        <f>COUNTIF([1]Regions!$D$3:$D$30,BillionEURNEWAGE!$B280)&gt;0</f>
        <v>#VALUE!</v>
      </c>
      <c r="B280" t="s">
        <v>2232</v>
      </c>
      <c r="C280" t="s">
        <v>2244</v>
      </c>
      <c r="D280" t="s">
        <v>873</v>
      </c>
      <c r="E280">
        <v>8.0761510495252806E-2</v>
      </c>
      <c r="G280" s="26" t="str">
        <f t="shared" si="9"/>
        <v>ESPGov-DomROI</v>
      </c>
      <c r="H280" s="26">
        <f t="shared" si="10"/>
        <v>8.0761510495252806E-2</v>
      </c>
    </row>
    <row r="281" spans="1:8">
      <c r="A281" s="26" t="e">
        <f>COUNTIF([1]Regions!$D$3:$D$30,BillionEURNEWAGE!$B281)&gt;0</f>
        <v>#VALUE!</v>
      </c>
      <c r="B281" t="s">
        <v>2232</v>
      </c>
      <c r="C281" t="s">
        <v>2244</v>
      </c>
      <c r="D281" t="s">
        <v>874</v>
      </c>
      <c r="E281">
        <v>3.2806289526179E-4</v>
      </c>
      <c r="G281" s="26" t="str">
        <f t="shared" si="9"/>
        <v>ESPGov-DomBUI</v>
      </c>
      <c r="H281" s="26">
        <f t="shared" si="10"/>
        <v>3.2806289526179E-4</v>
      </c>
    </row>
    <row r="282" spans="1:8">
      <c r="A282" s="26" t="e">
        <f>COUNTIF([1]Regions!$D$3:$D$30,BillionEURNEWAGE!$B282)&gt;0</f>
        <v>#VALUE!</v>
      </c>
      <c r="B282" t="s">
        <v>2232</v>
      </c>
      <c r="C282" t="s">
        <v>2244</v>
      </c>
      <c r="D282" t="s">
        <v>875</v>
      </c>
      <c r="E282">
        <v>0.98558056101696301</v>
      </c>
      <c r="G282" s="26" t="str">
        <f t="shared" si="9"/>
        <v>ESPGov-DomTRN</v>
      </c>
      <c r="H282" s="26">
        <f t="shared" si="10"/>
        <v>0.98558056101696301</v>
      </c>
    </row>
    <row r="283" spans="1:8">
      <c r="A283" s="26" t="e">
        <f>COUNTIF([1]Regions!$D$3:$D$30,BillionEURNEWAGE!$B283)&gt;0</f>
        <v>#VALUE!</v>
      </c>
      <c r="B283" t="s">
        <v>2232</v>
      </c>
      <c r="C283" t="s">
        <v>2244</v>
      </c>
      <c r="D283" t="s">
        <v>876</v>
      </c>
      <c r="E283">
        <v>9.06450390037109E-3</v>
      </c>
      <c r="G283" s="26" t="str">
        <f t="shared" si="9"/>
        <v>ESPGov-DomAGR</v>
      </c>
      <c r="H283" s="26">
        <f t="shared" si="10"/>
        <v>9.06450390037109E-3</v>
      </c>
    </row>
    <row r="284" spans="1:8">
      <c r="A284" s="26" t="e">
        <f>COUNTIF([1]Regions!$D$3:$D$30,BillionEURNEWAGE!$B284)&gt;0</f>
        <v>#VALUE!</v>
      </c>
      <c r="B284" t="s">
        <v>2232</v>
      </c>
      <c r="C284" t="s">
        <v>2244</v>
      </c>
      <c r="D284" t="s">
        <v>877</v>
      </c>
      <c r="E284">
        <v>248.59717890226199</v>
      </c>
      <c r="G284" s="26" t="str">
        <f t="shared" si="9"/>
        <v>ESPGov-DomSER</v>
      </c>
      <c r="H284" s="26">
        <f t="shared" si="10"/>
        <v>248.59717890226199</v>
      </c>
    </row>
    <row r="285" spans="1:8">
      <c r="A285" s="26" t="e">
        <f>COUNTIF([1]Regions!$D$3:$D$30,BillionEURNEWAGE!$B285)&gt;0</f>
        <v>#VALUE!</v>
      </c>
      <c r="B285" t="s">
        <v>2232</v>
      </c>
      <c r="C285" t="s">
        <v>2246</v>
      </c>
      <c r="D285" t="s">
        <v>398</v>
      </c>
      <c r="E285" s="121">
        <v>5.8540590417466599E-6</v>
      </c>
      <c r="G285" s="26" t="str">
        <f t="shared" si="9"/>
        <v>ESPGov-Impoil</v>
      </c>
      <c r="H285" s="26">
        <f t="shared" si="10"/>
        <v>5.8540590417466599E-6</v>
      </c>
    </row>
    <row r="286" spans="1:8">
      <c r="A286" s="26" t="e">
        <f>COUNTIF([1]Regions!$D$3:$D$30,BillionEURNEWAGE!$B286)&gt;0</f>
        <v>#VALUE!</v>
      </c>
      <c r="B286" t="s">
        <v>2232</v>
      </c>
      <c r="C286" t="s">
        <v>2246</v>
      </c>
      <c r="D286" t="s">
        <v>400</v>
      </c>
      <c r="E286" s="121">
        <v>4.4736960601760997E-5</v>
      </c>
      <c r="G286" s="26" t="str">
        <f t="shared" si="9"/>
        <v>ESPGov-Impppp</v>
      </c>
      <c r="H286" s="26">
        <f t="shared" si="10"/>
        <v>4.4736960601760997E-5</v>
      </c>
    </row>
    <row r="287" spans="1:8">
      <c r="A287" s="26" t="e">
        <f>COUNTIF([1]Regions!$D$3:$D$30,BillionEURNEWAGE!$B287)&gt;0</f>
        <v>#VALUE!</v>
      </c>
      <c r="B287" t="s">
        <v>2232</v>
      </c>
      <c r="C287" t="s">
        <v>2246</v>
      </c>
      <c r="D287" t="s">
        <v>401</v>
      </c>
      <c r="E287" s="121">
        <v>1.2195889335027599E-6</v>
      </c>
      <c r="G287" s="26" t="str">
        <f t="shared" si="9"/>
        <v>ESPGov-Impnmm</v>
      </c>
      <c r="H287" s="26">
        <f t="shared" si="10"/>
        <v>1.2195889335027599E-6</v>
      </c>
    </row>
    <row r="288" spans="1:8">
      <c r="A288" s="26" t="e">
        <f>COUNTIF([1]Regions!$D$3:$D$30,BillionEURNEWAGE!$B288)&gt;0</f>
        <v>#VALUE!</v>
      </c>
      <c r="B288" t="s">
        <v>2232</v>
      </c>
      <c r="C288" t="s">
        <v>2246</v>
      </c>
      <c r="D288" t="s">
        <v>403</v>
      </c>
      <c r="E288" s="121">
        <v>2.2524755990901299E-5</v>
      </c>
      <c r="G288" s="26" t="str">
        <f t="shared" si="9"/>
        <v>ESPGov-Impmvh</v>
      </c>
      <c r="H288" s="26">
        <f t="shared" si="10"/>
        <v>2.2524755990901299E-5</v>
      </c>
    </row>
    <row r="289" spans="1:8">
      <c r="A289" s="26" t="e">
        <f>COUNTIF([1]Regions!$D$3:$D$30,BillionEURNEWAGE!$B289)&gt;0</f>
        <v>#VALUE!</v>
      </c>
      <c r="B289" t="s">
        <v>2232</v>
      </c>
      <c r="C289" t="s">
        <v>2246</v>
      </c>
      <c r="D289" t="s">
        <v>869</v>
      </c>
      <c r="E289">
        <v>5.3553750450778903</v>
      </c>
      <c r="G289" s="26" t="str">
        <f t="shared" si="9"/>
        <v>ESPGov-ImpCHM</v>
      </c>
      <c r="H289" s="26">
        <f t="shared" si="10"/>
        <v>5.3553750450778903</v>
      </c>
    </row>
    <row r="290" spans="1:8">
      <c r="A290" s="26" t="e">
        <f>COUNTIF([1]Regions!$D$3:$D$30,BillionEURNEWAGE!$B290)&gt;0</f>
        <v>#VALUE!</v>
      </c>
      <c r="B290" t="s">
        <v>2232</v>
      </c>
      <c r="C290" t="s">
        <v>2246</v>
      </c>
      <c r="D290" t="s">
        <v>871</v>
      </c>
      <c r="E290">
        <v>6.04752842389046E-3</v>
      </c>
      <c r="G290" s="26" t="str">
        <f t="shared" si="9"/>
        <v>ESPGov-ImpMAC</v>
      </c>
      <c r="H290" s="26">
        <f t="shared" si="10"/>
        <v>6.04752842389046E-3</v>
      </c>
    </row>
    <row r="291" spans="1:8">
      <c r="A291" s="26" t="e">
        <f>COUNTIF([1]Regions!$D$3:$D$30,BillionEURNEWAGE!$B291)&gt;0</f>
        <v>#VALUE!</v>
      </c>
      <c r="B291" t="s">
        <v>2232</v>
      </c>
      <c r="C291" t="s">
        <v>2246</v>
      </c>
      <c r="D291" t="s">
        <v>872</v>
      </c>
      <c r="E291">
        <v>2.92230003082594E-3</v>
      </c>
      <c r="G291" s="26" t="str">
        <f t="shared" si="9"/>
        <v>ESPGov-ImpFOT</v>
      </c>
      <c r="H291" s="26">
        <f t="shared" si="10"/>
        <v>2.92230003082594E-3</v>
      </c>
    </row>
    <row r="292" spans="1:8">
      <c r="A292" s="26" t="e">
        <f>COUNTIF([1]Regions!$D$3:$D$30,BillionEURNEWAGE!$B292)&gt;0</f>
        <v>#VALUE!</v>
      </c>
      <c r="B292" t="s">
        <v>2232</v>
      </c>
      <c r="C292" t="s">
        <v>2246</v>
      </c>
      <c r="D292" t="s">
        <v>873</v>
      </c>
      <c r="E292">
        <v>8.3658302071994498E-3</v>
      </c>
      <c r="G292" s="26" t="str">
        <f t="shared" si="9"/>
        <v>ESPGov-ImpROI</v>
      </c>
      <c r="H292" s="26">
        <f t="shared" si="10"/>
        <v>8.3658302071994498E-3</v>
      </c>
    </row>
    <row r="293" spans="1:8">
      <c r="A293" s="26" t="e">
        <f>COUNTIF([1]Regions!$D$3:$D$30,BillionEURNEWAGE!$B293)&gt;0</f>
        <v>#VALUE!</v>
      </c>
      <c r="B293" t="s">
        <v>2232</v>
      </c>
      <c r="C293" t="s">
        <v>2246</v>
      </c>
      <c r="D293" t="s">
        <v>874</v>
      </c>
      <c r="E293" s="121">
        <v>5.8105651585068797E-6</v>
      </c>
      <c r="G293" s="26" t="str">
        <f t="shared" si="9"/>
        <v>ESPGov-ImpBUI</v>
      </c>
      <c r="H293" s="26">
        <f t="shared" si="10"/>
        <v>5.8105651585068797E-6</v>
      </c>
    </row>
    <row r="294" spans="1:8">
      <c r="A294" s="26" t="e">
        <f>COUNTIF([1]Regions!$D$3:$D$30,BillionEURNEWAGE!$B294)&gt;0</f>
        <v>#VALUE!</v>
      </c>
      <c r="B294" t="s">
        <v>2232</v>
      </c>
      <c r="C294" t="s">
        <v>2246</v>
      </c>
      <c r="D294" t="s">
        <v>875</v>
      </c>
      <c r="E294">
        <v>7.27065100435519E-2</v>
      </c>
      <c r="G294" s="26" t="str">
        <f t="shared" si="9"/>
        <v>ESPGov-ImpTRN</v>
      </c>
      <c r="H294" s="26">
        <f t="shared" si="10"/>
        <v>7.27065100435519E-2</v>
      </c>
    </row>
    <row r="295" spans="1:8">
      <c r="A295" s="26" t="e">
        <f>COUNTIF([1]Regions!$D$3:$D$30,BillionEURNEWAGE!$B295)&gt;0</f>
        <v>#VALUE!</v>
      </c>
      <c r="B295" t="s">
        <v>2232</v>
      </c>
      <c r="C295" t="s">
        <v>2246</v>
      </c>
      <c r="D295" t="s">
        <v>876</v>
      </c>
      <c r="E295">
        <v>3.2924289423354902E-4</v>
      </c>
      <c r="G295" s="26" t="str">
        <f t="shared" si="9"/>
        <v>ESPGov-ImpAGR</v>
      </c>
      <c r="H295" s="26">
        <f t="shared" si="10"/>
        <v>3.2924289423354902E-4</v>
      </c>
    </row>
    <row r="296" spans="1:8">
      <c r="A296" s="26" t="e">
        <f>COUNTIF([1]Regions!$D$3:$D$30,BillionEURNEWAGE!$B296)&gt;0</f>
        <v>#VALUE!</v>
      </c>
      <c r="B296" t="s">
        <v>2232</v>
      </c>
      <c r="C296" t="s">
        <v>2246</v>
      </c>
      <c r="D296" t="s">
        <v>877</v>
      </c>
      <c r="E296">
        <v>2.28392002741916</v>
      </c>
      <c r="G296" s="26" t="str">
        <f t="shared" si="9"/>
        <v>ESPGov-ImpSER</v>
      </c>
      <c r="H296" s="26">
        <f t="shared" si="10"/>
        <v>2.28392002741916</v>
      </c>
    </row>
    <row r="297" spans="1:8">
      <c r="A297" s="26" t="e">
        <f>COUNTIF([1]Regions!$D$3:$D$30,BillionEURNEWAGE!$B297)&gt;0</f>
        <v>#VALUE!</v>
      </c>
      <c r="B297" t="s">
        <v>2234</v>
      </c>
      <c r="C297" t="s">
        <v>2226</v>
      </c>
      <c r="D297" t="s">
        <v>398</v>
      </c>
      <c r="E297">
        <v>30.493828274900199</v>
      </c>
      <c r="G297" s="26" t="str">
        <f t="shared" si="9"/>
        <v>UKIHH-Domoil</v>
      </c>
      <c r="H297" s="26">
        <f t="shared" si="10"/>
        <v>30.493828274900199</v>
      </c>
    </row>
    <row r="298" spans="1:8">
      <c r="A298" s="26" t="e">
        <f>COUNTIF([1]Regions!$D$3:$D$30,BillionEURNEWAGE!$B298)&gt;0</f>
        <v>#VALUE!</v>
      </c>
      <c r="B298" t="s">
        <v>2234</v>
      </c>
      <c r="C298" t="s">
        <v>2226</v>
      </c>
      <c r="D298" t="s">
        <v>399</v>
      </c>
      <c r="E298">
        <v>5.7778799799011802</v>
      </c>
      <c r="G298" s="26" t="str">
        <f t="shared" si="9"/>
        <v>UKIHH-Domgas</v>
      </c>
      <c r="H298" s="26">
        <f t="shared" si="10"/>
        <v>5.7778799799011802</v>
      </c>
    </row>
    <row r="299" spans="1:8">
      <c r="A299" s="26" t="e">
        <f>COUNTIF([1]Regions!$D$3:$D$30,BillionEURNEWAGE!$B299)&gt;0</f>
        <v>#VALUE!</v>
      </c>
      <c r="B299" t="s">
        <v>2234</v>
      </c>
      <c r="C299" t="s">
        <v>2226</v>
      </c>
      <c r="D299" t="s">
        <v>400</v>
      </c>
      <c r="E299">
        <v>21.275529255499201</v>
      </c>
      <c r="G299" s="26" t="str">
        <f t="shared" si="9"/>
        <v>UKIHH-Domppp</v>
      </c>
      <c r="H299" s="26">
        <f t="shared" si="10"/>
        <v>21.275529255499201</v>
      </c>
    </row>
    <row r="300" spans="1:8">
      <c r="A300" s="26" t="e">
        <f>COUNTIF([1]Regions!$D$3:$D$30,BillionEURNEWAGE!$B300)&gt;0</f>
        <v>#VALUE!</v>
      </c>
      <c r="B300" t="s">
        <v>2234</v>
      </c>
      <c r="C300" t="s">
        <v>2226</v>
      </c>
      <c r="D300" t="s">
        <v>401</v>
      </c>
      <c r="E300">
        <v>2.1776375109924002</v>
      </c>
      <c r="G300" s="26" t="str">
        <f t="shared" si="9"/>
        <v>UKIHH-Domnmm</v>
      </c>
      <c r="H300" s="26">
        <f t="shared" si="10"/>
        <v>2.1776375109924002</v>
      </c>
    </row>
    <row r="301" spans="1:8">
      <c r="A301" s="26" t="e">
        <f>COUNTIF([1]Regions!$D$3:$D$30,BillionEURNEWAGE!$B301)&gt;0</f>
        <v>#VALUE!</v>
      </c>
      <c r="B301" t="s">
        <v>2234</v>
      </c>
      <c r="C301" t="s">
        <v>2226</v>
      </c>
      <c r="D301" t="s">
        <v>402</v>
      </c>
      <c r="E301">
        <v>9.7894536353809406E-3</v>
      </c>
      <c r="G301" s="26" t="str">
        <f t="shared" si="9"/>
        <v>UKIHH-Domnfm</v>
      </c>
      <c r="H301" s="26">
        <f t="shared" si="10"/>
        <v>9.7894536353809406E-3</v>
      </c>
    </row>
    <row r="302" spans="1:8">
      <c r="A302" s="26" t="e">
        <f>COUNTIF([1]Regions!$D$3:$D$30,BillionEURNEWAGE!$B302)&gt;0</f>
        <v>#VALUE!</v>
      </c>
      <c r="B302" t="s">
        <v>2234</v>
      </c>
      <c r="C302" t="s">
        <v>2226</v>
      </c>
      <c r="D302" t="s">
        <v>403</v>
      </c>
      <c r="E302">
        <v>19.906334203065398</v>
      </c>
      <c r="G302" s="26" t="str">
        <f t="shared" si="9"/>
        <v>UKIHH-Dommvh</v>
      </c>
      <c r="H302" s="26">
        <f t="shared" si="10"/>
        <v>19.906334203065398</v>
      </c>
    </row>
    <row r="303" spans="1:8">
      <c r="A303" s="26" t="e">
        <f>COUNTIF([1]Regions!$D$3:$D$30,BillionEURNEWAGE!$B303)&gt;0</f>
        <v>#VALUE!</v>
      </c>
      <c r="B303" t="s">
        <v>2234</v>
      </c>
      <c r="C303" t="s">
        <v>2226</v>
      </c>
      <c r="D303" t="s">
        <v>404</v>
      </c>
      <c r="E303">
        <v>15.491553680345699</v>
      </c>
      <c r="G303" s="26" t="str">
        <f t="shared" si="9"/>
        <v>UKIHH-Domele</v>
      </c>
      <c r="H303" s="26">
        <f t="shared" si="10"/>
        <v>15.491553680345699</v>
      </c>
    </row>
    <row r="304" spans="1:8">
      <c r="A304" s="26" t="e">
        <f>COUNTIF([1]Regions!$D$3:$D$30,BillionEURNEWAGE!$B304)&gt;0</f>
        <v>#VALUE!</v>
      </c>
      <c r="B304" t="s">
        <v>2234</v>
      </c>
      <c r="C304" t="s">
        <v>2226</v>
      </c>
      <c r="D304" t="s">
        <v>868</v>
      </c>
      <c r="E304">
        <v>6.23405740626371E-2</v>
      </c>
      <c r="G304" s="26" t="str">
        <f t="shared" si="9"/>
        <v>UKIHH-DomCOL</v>
      </c>
      <c r="H304" s="26">
        <f t="shared" si="10"/>
        <v>6.23405740626371E-2</v>
      </c>
    </row>
    <row r="305" spans="1:8">
      <c r="A305" s="26" t="e">
        <f>COUNTIF([1]Regions!$D$3:$D$30,BillionEURNEWAGE!$B305)&gt;0</f>
        <v>#VALUE!</v>
      </c>
      <c r="B305" t="s">
        <v>2234</v>
      </c>
      <c r="C305" t="s">
        <v>2226</v>
      </c>
      <c r="D305" t="s">
        <v>2185</v>
      </c>
      <c r="E305" s="121">
        <v>5.7884159713792797E-7</v>
      </c>
      <c r="G305" s="26" t="str">
        <f t="shared" si="9"/>
        <v>UKIHH-DomCRU</v>
      </c>
      <c r="H305" s="26">
        <f t="shared" si="10"/>
        <v>5.7884159713792797E-7</v>
      </c>
    </row>
    <row r="306" spans="1:8">
      <c r="A306" s="26" t="e">
        <f>COUNTIF([1]Regions!$D$3:$D$30,BillionEURNEWAGE!$B306)&gt;0</f>
        <v>#VALUE!</v>
      </c>
      <c r="B306" t="s">
        <v>2234</v>
      </c>
      <c r="C306" t="s">
        <v>2226</v>
      </c>
      <c r="D306" t="s">
        <v>869</v>
      </c>
      <c r="E306">
        <v>15.6215668395929</v>
      </c>
      <c r="G306" s="26" t="str">
        <f t="shared" si="9"/>
        <v>UKIHH-DomCHM</v>
      </c>
      <c r="H306" s="26">
        <f t="shared" si="10"/>
        <v>15.6215668395929</v>
      </c>
    </row>
    <row r="307" spans="1:8">
      <c r="A307" s="26" t="e">
        <f>COUNTIF([1]Regions!$D$3:$D$30,BillionEURNEWAGE!$B307)&gt;0</f>
        <v>#VALUE!</v>
      </c>
      <c r="B307" t="s">
        <v>2234</v>
      </c>
      <c r="C307" t="s">
        <v>2226</v>
      </c>
      <c r="D307" t="s">
        <v>870</v>
      </c>
      <c r="E307">
        <v>3.8144779657821402E-3</v>
      </c>
      <c r="G307" s="26" t="str">
        <f t="shared" si="9"/>
        <v>UKIHH-DomIRS</v>
      </c>
      <c r="H307" s="26">
        <f t="shared" si="10"/>
        <v>3.8144779657821402E-3</v>
      </c>
    </row>
    <row r="308" spans="1:8">
      <c r="A308" s="26" t="e">
        <f>COUNTIF([1]Regions!$D$3:$D$30,BillionEURNEWAGE!$B308)&gt;0</f>
        <v>#VALUE!</v>
      </c>
      <c r="B308" t="s">
        <v>2234</v>
      </c>
      <c r="C308" t="s">
        <v>2226</v>
      </c>
      <c r="D308" t="s">
        <v>871</v>
      </c>
      <c r="E308">
        <v>17.5110756573233</v>
      </c>
      <c r="G308" s="26" t="str">
        <f t="shared" si="9"/>
        <v>UKIHH-DomMAC</v>
      </c>
      <c r="H308" s="26">
        <f t="shared" si="10"/>
        <v>17.5110756573233</v>
      </c>
    </row>
    <row r="309" spans="1:8">
      <c r="A309" s="26" t="e">
        <f>COUNTIF([1]Regions!$D$3:$D$30,BillionEURNEWAGE!$B309)&gt;0</f>
        <v>#VALUE!</v>
      </c>
      <c r="B309" t="s">
        <v>2234</v>
      </c>
      <c r="C309" t="s">
        <v>2226</v>
      </c>
      <c r="D309" t="s">
        <v>872</v>
      </c>
      <c r="E309">
        <v>96.1052511745781</v>
      </c>
      <c r="G309" s="26" t="str">
        <f t="shared" si="9"/>
        <v>UKIHH-DomFOT</v>
      </c>
      <c r="H309" s="26">
        <f t="shared" si="10"/>
        <v>96.1052511745781</v>
      </c>
    </row>
    <row r="310" spans="1:8">
      <c r="A310" s="26" t="e">
        <f>COUNTIF([1]Regions!$D$3:$D$30,BillionEURNEWAGE!$B310)&gt;0</f>
        <v>#VALUE!</v>
      </c>
      <c r="B310" t="s">
        <v>2234</v>
      </c>
      <c r="C310" t="s">
        <v>2226</v>
      </c>
      <c r="D310" t="s">
        <v>873</v>
      </c>
      <c r="E310">
        <v>50.130548322495301</v>
      </c>
      <c r="G310" s="26" t="str">
        <f t="shared" si="9"/>
        <v>UKIHH-DomROI</v>
      </c>
      <c r="H310" s="26">
        <f t="shared" si="10"/>
        <v>50.130548322495301</v>
      </c>
    </row>
    <row r="311" spans="1:8">
      <c r="A311" s="26" t="e">
        <f>COUNTIF([1]Regions!$D$3:$D$30,BillionEURNEWAGE!$B311)&gt;0</f>
        <v>#VALUE!</v>
      </c>
      <c r="B311" t="s">
        <v>2234</v>
      </c>
      <c r="C311" t="s">
        <v>2226</v>
      </c>
      <c r="D311" t="s">
        <v>874</v>
      </c>
      <c r="E311">
        <v>7.4291300363750397</v>
      </c>
      <c r="G311" s="26" t="str">
        <f t="shared" si="9"/>
        <v>UKIHH-DomBUI</v>
      </c>
      <c r="H311" s="26">
        <f t="shared" si="10"/>
        <v>7.4291300363750397</v>
      </c>
    </row>
    <row r="312" spans="1:8">
      <c r="A312" s="26" t="e">
        <f>COUNTIF([1]Regions!$D$3:$D$30,BillionEURNEWAGE!$B312)&gt;0</f>
        <v>#VALUE!</v>
      </c>
      <c r="B312" t="s">
        <v>2234</v>
      </c>
      <c r="C312" t="s">
        <v>2226</v>
      </c>
      <c r="D312" t="s">
        <v>875</v>
      </c>
      <c r="E312">
        <v>34.651799855344301</v>
      </c>
      <c r="G312" s="26" t="str">
        <f t="shared" si="9"/>
        <v>UKIHH-DomTRN</v>
      </c>
      <c r="H312" s="26">
        <f t="shared" si="10"/>
        <v>34.651799855344301</v>
      </c>
    </row>
    <row r="313" spans="1:8">
      <c r="A313" s="26" t="e">
        <f>COUNTIF([1]Regions!$D$3:$D$30,BillionEURNEWAGE!$B313)&gt;0</f>
        <v>#VALUE!</v>
      </c>
      <c r="B313" t="s">
        <v>2234</v>
      </c>
      <c r="C313" t="s">
        <v>2226</v>
      </c>
      <c r="D313" t="s">
        <v>876</v>
      </c>
      <c r="E313">
        <v>3.7284340284945099</v>
      </c>
      <c r="G313" s="26" t="str">
        <f t="shared" si="9"/>
        <v>UKIHH-DomAGR</v>
      </c>
      <c r="H313" s="26">
        <f t="shared" si="10"/>
        <v>3.7284340284945099</v>
      </c>
    </row>
    <row r="314" spans="1:8">
      <c r="A314" s="26" t="e">
        <f>COUNTIF([1]Regions!$D$3:$D$30,BillionEURNEWAGE!$B314)&gt;0</f>
        <v>#VALUE!</v>
      </c>
      <c r="B314" t="s">
        <v>2234</v>
      </c>
      <c r="C314" t="s">
        <v>2226</v>
      </c>
      <c r="D314" t="s">
        <v>877</v>
      </c>
      <c r="E314">
        <v>651.00790442860102</v>
      </c>
      <c r="G314" s="26" t="str">
        <f t="shared" si="9"/>
        <v>UKIHH-DomSER</v>
      </c>
      <c r="H314" s="26">
        <f t="shared" si="10"/>
        <v>651.00790442860102</v>
      </c>
    </row>
    <row r="315" spans="1:8">
      <c r="A315" s="26" t="e">
        <f>COUNTIF([1]Regions!$D$3:$D$30,BillionEURNEWAGE!$B315)&gt;0</f>
        <v>#VALUE!</v>
      </c>
      <c r="B315" t="s">
        <v>2234</v>
      </c>
      <c r="C315" t="s">
        <v>2245</v>
      </c>
      <c r="D315" t="s">
        <v>398</v>
      </c>
      <c r="E315">
        <v>7.5267408909972504</v>
      </c>
      <c r="G315" s="26" t="str">
        <f t="shared" si="9"/>
        <v>UKIHH-Impoil</v>
      </c>
      <c r="H315" s="26">
        <f t="shared" si="10"/>
        <v>7.5267408909972504</v>
      </c>
    </row>
    <row r="316" spans="1:8">
      <c r="A316" s="26" t="e">
        <f>COUNTIF([1]Regions!$D$3:$D$30,BillionEURNEWAGE!$B316)&gt;0</f>
        <v>#VALUE!</v>
      </c>
      <c r="B316" t="s">
        <v>2234</v>
      </c>
      <c r="C316" t="s">
        <v>2245</v>
      </c>
      <c r="D316" t="s">
        <v>399</v>
      </c>
      <c r="E316">
        <v>0.17932632635950799</v>
      </c>
      <c r="G316" s="26" t="str">
        <f t="shared" si="9"/>
        <v>UKIHH-Impgas</v>
      </c>
      <c r="H316" s="26">
        <f t="shared" si="10"/>
        <v>0.17932632635950799</v>
      </c>
    </row>
    <row r="317" spans="1:8">
      <c r="A317" s="26" t="e">
        <f>COUNTIF([1]Regions!$D$3:$D$30,BillionEURNEWAGE!$B317)&gt;0</f>
        <v>#VALUE!</v>
      </c>
      <c r="B317" t="s">
        <v>2234</v>
      </c>
      <c r="C317" t="s">
        <v>2245</v>
      </c>
      <c r="D317" t="s">
        <v>400</v>
      </c>
      <c r="E317">
        <v>4.0139799254689201</v>
      </c>
      <c r="G317" s="26" t="str">
        <f t="shared" si="9"/>
        <v>UKIHH-Impppp</v>
      </c>
      <c r="H317" s="26">
        <f t="shared" si="10"/>
        <v>4.0139799254689201</v>
      </c>
    </row>
    <row r="318" spans="1:8">
      <c r="A318" s="26" t="e">
        <f>COUNTIF([1]Regions!$D$3:$D$30,BillionEURNEWAGE!$B318)&gt;0</f>
        <v>#VALUE!</v>
      </c>
      <c r="B318" t="s">
        <v>2234</v>
      </c>
      <c r="C318" t="s">
        <v>2245</v>
      </c>
      <c r="D318" t="s">
        <v>401</v>
      </c>
      <c r="E318">
        <v>0.69470496849460395</v>
      </c>
      <c r="G318" s="26" t="str">
        <f t="shared" si="9"/>
        <v>UKIHH-Impnmm</v>
      </c>
      <c r="H318" s="26">
        <f t="shared" si="10"/>
        <v>0.69470496849460395</v>
      </c>
    </row>
    <row r="319" spans="1:8">
      <c r="A319" s="26" t="e">
        <f>COUNTIF([1]Regions!$D$3:$D$30,BillionEURNEWAGE!$B319)&gt;0</f>
        <v>#VALUE!</v>
      </c>
      <c r="B319" t="s">
        <v>2234</v>
      </c>
      <c r="C319" t="s">
        <v>2245</v>
      </c>
      <c r="D319" t="s">
        <v>402</v>
      </c>
      <c r="E319">
        <v>7.71937425380122E-2</v>
      </c>
      <c r="G319" s="26" t="str">
        <f t="shared" si="9"/>
        <v>UKIHH-Impnfm</v>
      </c>
      <c r="H319" s="26">
        <f t="shared" si="10"/>
        <v>7.71937425380122E-2</v>
      </c>
    </row>
    <row r="320" spans="1:8">
      <c r="A320" s="26" t="e">
        <f>COUNTIF([1]Regions!$D$3:$D$30,BillionEURNEWAGE!$B320)&gt;0</f>
        <v>#VALUE!</v>
      </c>
      <c r="B320" t="s">
        <v>2234</v>
      </c>
      <c r="C320" t="s">
        <v>2245</v>
      </c>
      <c r="D320" t="s">
        <v>403</v>
      </c>
      <c r="E320">
        <v>30.754430667448599</v>
      </c>
      <c r="G320" s="26" t="str">
        <f t="shared" si="9"/>
        <v>UKIHH-Impmvh</v>
      </c>
      <c r="H320" s="26">
        <f t="shared" si="10"/>
        <v>30.754430667448599</v>
      </c>
    </row>
    <row r="321" spans="1:8">
      <c r="A321" s="26" t="e">
        <f>COUNTIF([1]Regions!$D$3:$D$30,BillionEURNEWAGE!$B321)&gt;0</f>
        <v>#VALUE!</v>
      </c>
      <c r="B321" t="s">
        <v>2234</v>
      </c>
      <c r="C321" t="s">
        <v>2245</v>
      </c>
      <c r="D321" t="s">
        <v>404</v>
      </c>
      <c r="E321">
        <v>0.229821042147798</v>
      </c>
      <c r="G321" s="26" t="str">
        <f t="shared" si="9"/>
        <v>UKIHH-Impele</v>
      </c>
      <c r="H321" s="26">
        <f t="shared" si="10"/>
        <v>0.229821042147798</v>
      </c>
    </row>
    <row r="322" spans="1:8">
      <c r="A322" s="26" t="e">
        <f>COUNTIF([1]Regions!$D$3:$D$30,BillionEURNEWAGE!$B322)&gt;0</f>
        <v>#VALUE!</v>
      </c>
      <c r="B322" t="s">
        <v>2234</v>
      </c>
      <c r="C322" t="s">
        <v>2245</v>
      </c>
      <c r="D322" t="s">
        <v>868</v>
      </c>
      <c r="E322">
        <v>5.38242652790148E-2</v>
      </c>
      <c r="G322" s="26" t="str">
        <f t="shared" si="9"/>
        <v>UKIHH-ImpCOL</v>
      </c>
      <c r="H322" s="26">
        <f t="shared" si="10"/>
        <v>5.38242652790148E-2</v>
      </c>
    </row>
    <row r="323" spans="1:8">
      <c r="A323" s="26" t="e">
        <f>COUNTIF([1]Regions!$D$3:$D$30,BillionEURNEWAGE!$B323)&gt;0</f>
        <v>#VALUE!</v>
      </c>
      <c r="B323" t="s">
        <v>2234</v>
      </c>
      <c r="C323" t="s">
        <v>2245</v>
      </c>
      <c r="D323" t="s">
        <v>2185</v>
      </c>
      <c r="E323" s="121">
        <v>4.4482644132927801E-6</v>
      </c>
      <c r="G323" s="26" t="str">
        <f t="shared" si="9"/>
        <v>UKIHH-ImpCRU</v>
      </c>
      <c r="H323" s="26">
        <f t="shared" si="10"/>
        <v>4.4482644132927801E-6</v>
      </c>
    </row>
    <row r="324" spans="1:8">
      <c r="A324" s="26" t="e">
        <f>COUNTIF([1]Regions!$D$3:$D$30,BillionEURNEWAGE!$B324)&gt;0</f>
        <v>#VALUE!</v>
      </c>
      <c r="B324" t="s">
        <v>2234</v>
      </c>
      <c r="C324" t="s">
        <v>2245</v>
      </c>
      <c r="D324" t="s">
        <v>869</v>
      </c>
      <c r="E324">
        <v>23.954005891583002</v>
      </c>
      <c r="G324" s="26" t="str">
        <f t="shared" si="9"/>
        <v>UKIHH-ImpCHM</v>
      </c>
      <c r="H324" s="26">
        <f t="shared" si="10"/>
        <v>23.954005891583002</v>
      </c>
    </row>
    <row r="325" spans="1:8">
      <c r="A325" s="26" t="e">
        <f>COUNTIF([1]Regions!$D$3:$D$30,BillionEURNEWAGE!$B325)&gt;0</f>
        <v>#VALUE!</v>
      </c>
      <c r="B325" t="s">
        <v>2234</v>
      </c>
      <c r="C325" t="s">
        <v>2245</v>
      </c>
      <c r="D325" t="s">
        <v>870</v>
      </c>
      <c r="E325">
        <v>5.4254171713210104E-3</v>
      </c>
      <c r="G325" s="26" t="str">
        <f t="shared" ref="G325:G388" si="11">+B325&amp;C325&amp;D325</f>
        <v>UKIHH-ImpIRS</v>
      </c>
      <c r="H325" s="26">
        <f t="shared" ref="H325:H388" si="12">+E325</f>
        <v>5.4254171713210104E-3</v>
      </c>
    </row>
    <row r="326" spans="1:8">
      <c r="A326" s="26" t="e">
        <f>COUNTIF([1]Regions!$D$3:$D$30,BillionEURNEWAGE!$B326)&gt;0</f>
        <v>#VALUE!</v>
      </c>
      <c r="B326" t="s">
        <v>2234</v>
      </c>
      <c r="C326" t="s">
        <v>2245</v>
      </c>
      <c r="D326" t="s">
        <v>871</v>
      </c>
      <c r="E326">
        <v>19.616370728518099</v>
      </c>
      <c r="G326" s="26" t="str">
        <f t="shared" si="11"/>
        <v>UKIHH-ImpMAC</v>
      </c>
      <c r="H326" s="26">
        <f t="shared" si="12"/>
        <v>19.616370728518099</v>
      </c>
    </row>
    <row r="327" spans="1:8">
      <c r="A327" s="26" t="e">
        <f>COUNTIF([1]Regions!$D$3:$D$30,BillionEURNEWAGE!$B327)&gt;0</f>
        <v>#VALUE!</v>
      </c>
      <c r="B327" t="s">
        <v>2234</v>
      </c>
      <c r="C327" t="s">
        <v>2245</v>
      </c>
      <c r="D327" t="s">
        <v>872</v>
      </c>
      <c r="E327">
        <v>31.041079665618899</v>
      </c>
      <c r="G327" s="26" t="str">
        <f t="shared" si="11"/>
        <v>UKIHH-ImpFOT</v>
      </c>
      <c r="H327" s="26">
        <f t="shared" si="12"/>
        <v>31.041079665618899</v>
      </c>
    </row>
    <row r="328" spans="1:8">
      <c r="A328" s="26" t="e">
        <f>COUNTIF([1]Regions!$D$3:$D$30,BillionEURNEWAGE!$B328)&gt;0</f>
        <v>#VALUE!</v>
      </c>
      <c r="B328" t="s">
        <v>2234</v>
      </c>
      <c r="C328" t="s">
        <v>2245</v>
      </c>
      <c r="D328" t="s">
        <v>873</v>
      </c>
      <c r="E328">
        <v>47.066106083430697</v>
      </c>
      <c r="G328" s="26" t="str">
        <f t="shared" si="11"/>
        <v>UKIHH-ImpROI</v>
      </c>
      <c r="H328" s="26">
        <f t="shared" si="12"/>
        <v>47.066106083430697</v>
      </c>
    </row>
    <row r="329" spans="1:8">
      <c r="A329" s="26" t="e">
        <f>COUNTIF([1]Regions!$D$3:$D$30,BillionEURNEWAGE!$B329)&gt;0</f>
        <v>#VALUE!</v>
      </c>
      <c r="B329" t="s">
        <v>2234</v>
      </c>
      <c r="C329" t="s">
        <v>2245</v>
      </c>
      <c r="D329" t="s">
        <v>874</v>
      </c>
      <c r="E329">
        <v>6.61355608937573E-2</v>
      </c>
      <c r="G329" s="26" t="str">
        <f t="shared" si="11"/>
        <v>UKIHH-ImpBUI</v>
      </c>
      <c r="H329" s="26">
        <f t="shared" si="12"/>
        <v>6.61355608937573E-2</v>
      </c>
    </row>
    <row r="330" spans="1:8">
      <c r="A330" s="26" t="e">
        <f>COUNTIF([1]Regions!$D$3:$D$30,BillionEURNEWAGE!$B330)&gt;0</f>
        <v>#VALUE!</v>
      </c>
      <c r="B330" t="s">
        <v>2234</v>
      </c>
      <c r="C330" t="s">
        <v>2245</v>
      </c>
      <c r="D330" t="s">
        <v>875</v>
      </c>
      <c r="E330">
        <v>16.666199055322199</v>
      </c>
      <c r="G330" s="26" t="str">
        <f t="shared" si="11"/>
        <v>UKIHH-ImpTRN</v>
      </c>
      <c r="H330" s="26">
        <f t="shared" si="12"/>
        <v>16.666199055322199</v>
      </c>
    </row>
    <row r="331" spans="1:8">
      <c r="A331" s="26" t="e">
        <f>COUNTIF([1]Regions!$D$3:$D$30,BillionEURNEWAGE!$B331)&gt;0</f>
        <v>#VALUE!</v>
      </c>
      <c r="B331" t="s">
        <v>2234</v>
      </c>
      <c r="C331" t="s">
        <v>2245</v>
      </c>
      <c r="D331" t="s">
        <v>876</v>
      </c>
      <c r="E331">
        <v>6.7442924329015703</v>
      </c>
      <c r="G331" s="26" t="str">
        <f t="shared" si="11"/>
        <v>UKIHH-ImpAGR</v>
      </c>
      <c r="H331" s="26">
        <f t="shared" si="12"/>
        <v>6.7442924329015703</v>
      </c>
    </row>
    <row r="332" spans="1:8">
      <c r="A332" s="26" t="e">
        <f>COUNTIF([1]Regions!$D$3:$D$30,BillionEURNEWAGE!$B332)&gt;0</f>
        <v>#VALUE!</v>
      </c>
      <c r="B332" t="s">
        <v>2234</v>
      </c>
      <c r="C332" t="s">
        <v>2245</v>
      </c>
      <c r="D332" t="s">
        <v>877</v>
      </c>
      <c r="E332">
        <v>39.723415244690003</v>
      </c>
      <c r="G332" s="26" t="str">
        <f t="shared" si="11"/>
        <v>UKIHH-ImpSER</v>
      </c>
      <c r="H332" s="26">
        <f t="shared" si="12"/>
        <v>39.723415244690003</v>
      </c>
    </row>
    <row r="333" spans="1:8">
      <c r="A333" s="26" t="e">
        <f>COUNTIF([1]Regions!$D$3:$D$30,BillionEURNEWAGE!$B333)&gt;0</f>
        <v>#VALUE!</v>
      </c>
      <c r="B333" t="s">
        <v>2234</v>
      </c>
      <c r="C333" t="s">
        <v>2244</v>
      </c>
      <c r="D333" t="s">
        <v>398</v>
      </c>
      <c r="E333" s="121">
        <v>4.5924378062746796E-6</v>
      </c>
      <c r="G333" s="26" t="str">
        <f t="shared" si="11"/>
        <v>UKIGov-Domoil</v>
      </c>
      <c r="H333" s="26">
        <f t="shared" si="12"/>
        <v>4.5924378062746796E-6</v>
      </c>
    </row>
    <row r="334" spans="1:8">
      <c r="A334" s="26" t="e">
        <f>COUNTIF([1]Regions!$D$3:$D$30,BillionEURNEWAGE!$B334)&gt;0</f>
        <v>#VALUE!</v>
      </c>
      <c r="B334" t="s">
        <v>2234</v>
      </c>
      <c r="C334" t="s">
        <v>2244</v>
      </c>
      <c r="D334" t="s">
        <v>400</v>
      </c>
      <c r="E334">
        <v>2.3327732417640999E-3</v>
      </c>
      <c r="G334" s="26" t="str">
        <f t="shared" si="11"/>
        <v>UKIGov-Domppp</v>
      </c>
      <c r="H334" s="26">
        <f t="shared" si="12"/>
        <v>2.3327732417640999E-3</v>
      </c>
    </row>
    <row r="335" spans="1:8">
      <c r="A335" s="26" t="e">
        <f>COUNTIF([1]Regions!$D$3:$D$30,BillionEURNEWAGE!$B335)&gt;0</f>
        <v>#VALUE!</v>
      </c>
      <c r="B335" t="s">
        <v>2234</v>
      </c>
      <c r="C335" t="s">
        <v>2244</v>
      </c>
      <c r="D335" t="s">
        <v>401</v>
      </c>
      <c r="E335" s="121">
        <v>4.0474638987568803E-5</v>
      </c>
      <c r="G335" s="26" t="str">
        <f t="shared" si="11"/>
        <v>UKIGov-Domnmm</v>
      </c>
      <c r="H335" s="26">
        <f t="shared" si="12"/>
        <v>4.0474638987568803E-5</v>
      </c>
    </row>
    <row r="336" spans="1:8">
      <c r="A336" s="26" t="e">
        <f>COUNTIF([1]Regions!$D$3:$D$30,BillionEURNEWAGE!$B336)&gt;0</f>
        <v>#VALUE!</v>
      </c>
      <c r="B336" t="s">
        <v>2234</v>
      </c>
      <c r="C336" t="s">
        <v>2244</v>
      </c>
      <c r="D336" t="s">
        <v>403</v>
      </c>
      <c r="E336">
        <v>4.95354080386541E-4</v>
      </c>
      <c r="G336" s="26" t="str">
        <f t="shared" si="11"/>
        <v>UKIGov-Dommvh</v>
      </c>
      <c r="H336" s="26">
        <f t="shared" si="12"/>
        <v>4.95354080386541E-4</v>
      </c>
    </row>
    <row r="337" spans="1:8">
      <c r="A337" s="26" t="e">
        <f>COUNTIF([1]Regions!$D$3:$D$30,BillionEURNEWAGE!$B337)&gt;0</f>
        <v>#VALUE!</v>
      </c>
      <c r="B337" t="s">
        <v>2234</v>
      </c>
      <c r="C337" t="s">
        <v>2244</v>
      </c>
      <c r="D337" t="s">
        <v>868</v>
      </c>
      <c r="E337" s="121">
        <v>1.4349329670936299E-5</v>
      </c>
      <c r="G337" s="26" t="str">
        <f t="shared" si="11"/>
        <v>UKIGov-DomCOL</v>
      </c>
      <c r="H337" s="26">
        <f t="shared" si="12"/>
        <v>1.4349329670936299E-5</v>
      </c>
    </row>
    <row r="338" spans="1:8">
      <c r="A338" s="26" t="e">
        <f>COUNTIF([1]Regions!$D$3:$D$30,BillionEURNEWAGE!$B338)&gt;0</f>
        <v>#VALUE!</v>
      </c>
      <c r="B338" t="s">
        <v>2234</v>
      </c>
      <c r="C338" t="s">
        <v>2244</v>
      </c>
      <c r="D338" t="s">
        <v>869</v>
      </c>
      <c r="E338">
        <v>7.3399243123771205E-2</v>
      </c>
      <c r="G338" s="26" t="str">
        <f t="shared" si="11"/>
        <v>UKIGov-DomCHM</v>
      </c>
      <c r="H338" s="26">
        <f t="shared" si="12"/>
        <v>7.3399243123771205E-2</v>
      </c>
    </row>
    <row r="339" spans="1:8">
      <c r="A339" s="26" t="e">
        <f>COUNTIF([1]Regions!$D$3:$D$30,BillionEURNEWAGE!$B339)&gt;0</f>
        <v>#VALUE!</v>
      </c>
      <c r="B339" t="s">
        <v>2234</v>
      </c>
      <c r="C339" t="s">
        <v>2244</v>
      </c>
      <c r="D339" t="s">
        <v>871</v>
      </c>
      <c r="E339">
        <v>5.89967441066226E-3</v>
      </c>
      <c r="G339" s="26" t="str">
        <f t="shared" si="11"/>
        <v>UKIGov-DomMAC</v>
      </c>
      <c r="H339" s="26">
        <f t="shared" si="12"/>
        <v>5.89967441066226E-3</v>
      </c>
    </row>
    <row r="340" spans="1:8">
      <c r="A340" s="26" t="e">
        <f>COUNTIF([1]Regions!$D$3:$D$30,BillionEURNEWAGE!$B340)&gt;0</f>
        <v>#VALUE!</v>
      </c>
      <c r="B340" t="s">
        <v>2234</v>
      </c>
      <c r="C340" t="s">
        <v>2244</v>
      </c>
      <c r="D340" t="s">
        <v>872</v>
      </c>
      <c r="E340">
        <v>0.14417080606858201</v>
      </c>
      <c r="G340" s="26" t="str">
        <f t="shared" si="11"/>
        <v>UKIGov-DomFOT</v>
      </c>
      <c r="H340" s="26">
        <f t="shared" si="12"/>
        <v>0.14417080606858201</v>
      </c>
    </row>
    <row r="341" spans="1:8">
      <c r="A341" s="26" t="e">
        <f>COUNTIF([1]Regions!$D$3:$D$30,BillionEURNEWAGE!$B341)&gt;0</f>
        <v>#VALUE!</v>
      </c>
      <c r="B341" t="s">
        <v>2234</v>
      </c>
      <c r="C341" t="s">
        <v>2244</v>
      </c>
      <c r="D341" t="s">
        <v>873</v>
      </c>
      <c r="E341">
        <v>0.123768931383308</v>
      </c>
      <c r="G341" s="26" t="str">
        <f t="shared" si="11"/>
        <v>UKIGov-DomROI</v>
      </c>
      <c r="H341" s="26">
        <f t="shared" si="12"/>
        <v>0.123768931383308</v>
      </c>
    </row>
    <row r="342" spans="1:8">
      <c r="A342" s="26" t="e">
        <f>COUNTIF([1]Regions!$D$3:$D$30,BillionEURNEWAGE!$B342)&gt;0</f>
        <v>#VALUE!</v>
      </c>
      <c r="B342" t="s">
        <v>2234</v>
      </c>
      <c r="C342" t="s">
        <v>2244</v>
      </c>
      <c r="D342" t="s">
        <v>874</v>
      </c>
      <c r="E342">
        <v>4.9231777873915902E-4</v>
      </c>
      <c r="G342" s="26" t="str">
        <f t="shared" si="11"/>
        <v>UKIGov-DomBUI</v>
      </c>
      <c r="H342" s="26">
        <f t="shared" si="12"/>
        <v>4.9231777873915902E-4</v>
      </c>
    </row>
    <row r="343" spans="1:8">
      <c r="A343" s="26" t="e">
        <f>COUNTIF([1]Regions!$D$3:$D$30,BillionEURNEWAGE!$B343)&gt;0</f>
        <v>#VALUE!</v>
      </c>
      <c r="B343" t="s">
        <v>2234</v>
      </c>
      <c r="C343" t="s">
        <v>2244</v>
      </c>
      <c r="D343" t="s">
        <v>875</v>
      </c>
      <c r="E343">
        <v>5.2759929718357801E-2</v>
      </c>
      <c r="G343" s="26" t="str">
        <f t="shared" si="11"/>
        <v>UKIGov-DomTRN</v>
      </c>
      <c r="H343" s="26">
        <f t="shared" si="12"/>
        <v>5.2759929718357801E-2</v>
      </c>
    </row>
    <row r="344" spans="1:8">
      <c r="A344" s="26" t="e">
        <f>COUNTIF([1]Regions!$D$3:$D$30,BillionEURNEWAGE!$B344)&gt;0</f>
        <v>#VALUE!</v>
      </c>
      <c r="B344" t="s">
        <v>2234</v>
      </c>
      <c r="C344" t="s">
        <v>2244</v>
      </c>
      <c r="D344" t="s">
        <v>876</v>
      </c>
      <c r="E344">
        <v>1.4567231428914199E-2</v>
      </c>
      <c r="G344" s="26" t="str">
        <f t="shared" si="11"/>
        <v>UKIGov-DomAGR</v>
      </c>
      <c r="H344" s="26">
        <f t="shared" si="12"/>
        <v>1.4567231428914199E-2</v>
      </c>
    </row>
    <row r="345" spans="1:8">
      <c r="A345" s="26" t="e">
        <f>COUNTIF([1]Regions!$D$3:$D$30,BillionEURNEWAGE!$B345)&gt;0</f>
        <v>#VALUE!</v>
      </c>
      <c r="B345" t="s">
        <v>2234</v>
      </c>
      <c r="C345" t="s">
        <v>2244</v>
      </c>
      <c r="D345" t="s">
        <v>877</v>
      </c>
      <c r="E345">
        <v>398.04921669411902</v>
      </c>
      <c r="G345" s="26" t="str">
        <f t="shared" si="11"/>
        <v>UKIGov-DomSER</v>
      </c>
      <c r="H345" s="26">
        <f t="shared" si="12"/>
        <v>398.04921669411902</v>
      </c>
    </row>
    <row r="346" spans="1:8">
      <c r="A346" s="26" t="e">
        <f>COUNTIF([1]Regions!$D$3:$D$30,BillionEURNEWAGE!$B346)&gt;0</f>
        <v>#VALUE!</v>
      </c>
      <c r="B346" t="s">
        <v>2234</v>
      </c>
      <c r="C346" t="s">
        <v>2246</v>
      </c>
      <c r="D346" t="s">
        <v>398</v>
      </c>
      <c r="E346" s="121">
        <v>7.6769617842776394E-6</v>
      </c>
      <c r="G346" s="26" t="str">
        <f t="shared" si="11"/>
        <v>UKIGov-Impoil</v>
      </c>
      <c r="H346" s="26">
        <f t="shared" si="12"/>
        <v>7.6769617842776394E-6</v>
      </c>
    </row>
    <row r="347" spans="1:8">
      <c r="A347" s="26" t="e">
        <f>COUNTIF([1]Regions!$D$3:$D$30,BillionEURNEWAGE!$B347)&gt;0</f>
        <v>#VALUE!</v>
      </c>
      <c r="B347" t="s">
        <v>2234</v>
      </c>
      <c r="C347" t="s">
        <v>2246</v>
      </c>
      <c r="D347" t="s">
        <v>400</v>
      </c>
      <c r="E347" s="121">
        <v>9.0394122225354297E-5</v>
      </c>
      <c r="G347" s="26" t="str">
        <f t="shared" si="11"/>
        <v>UKIGov-Impppp</v>
      </c>
      <c r="H347" s="26">
        <f t="shared" si="12"/>
        <v>9.0394122225354297E-5</v>
      </c>
    </row>
    <row r="348" spans="1:8">
      <c r="A348" s="26" t="e">
        <f>COUNTIF([1]Regions!$D$3:$D$30,BillionEURNEWAGE!$B348)&gt;0</f>
        <v>#VALUE!</v>
      </c>
      <c r="B348" t="s">
        <v>2234</v>
      </c>
      <c r="C348" t="s">
        <v>2246</v>
      </c>
      <c r="D348" t="s">
        <v>401</v>
      </c>
      <c r="E348" s="121">
        <v>3.2734158440212302E-6</v>
      </c>
      <c r="G348" s="26" t="str">
        <f t="shared" si="11"/>
        <v>UKIGov-Impnmm</v>
      </c>
      <c r="H348" s="26">
        <f t="shared" si="12"/>
        <v>3.2734158440212302E-6</v>
      </c>
    </row>
    <row r="349" spans="1:8">
      <c r="A349" s="26" t="e">
        <f>COUNTIF([1]Regions!$D$3:$D$30,BillionEURNEWAGE!$B349)&gt;0</f>
        <v>#VALUE!</v>
      </c>
      <c r="B349" t="s">
        <v>2234</v>
      </c>
      <c r="C349" t="s">
        <v>2246</v>
      </c>
      <c r="D349" t="s">
        <v>403</v>
      </c>
      <c r="E349" s="121">
        <v>4.7964837440181E-5</v>
      </c>
      <c r="G349" s="26" t="str">
        <f t="shared" si="11"/>
        <v>UKIGov-Impmvh</v>
      </c>
      <c r="H349" s="26">
        <f t="shared" si="12"/>
        <v>4.7964837440181E-5</v>
      </c>
    </row>
    <row r="350" spans="1:8">
      <c r="A350" s="26" t="e">
        <f>COUNTIF([1]Regions!$D$3:$D$30,BillionEURNEWAGE!$B350)&gt;0</f>
        <v>#VALUE!</v>
      </c>
      <c r="B350" t="s">
        <v>2234</v>
      </c>
      <c r="C350" t="s">
        <v>2246</v>
      </c>
      <c r="D350" t="s">
        <v>869</v>
      </c>
      <c r="E350">
        <v>0.12939563823795799</v>
      </c>
      <c r="G350" s="26" t="str">
        <f t="shared" si="11"/>
        <v>UKIGov-ImpCHM</v>
      </c>
      <c r="H350" s="26">
        <f t="shared" si="12"/>
        <v>0.12939563823795799</v>
      </c>
    </row>
    <row r="351" spans="1:8">
      <c r="A351" s="26" t="e">
        <f>COUNTIF([1]Regions!$D$3:$D$30,BillionEURNEWAGE!$B351)&gt;0</f>
        <v>#VALUE!</v>
      </c>
      <c r="B351" t="s">
        <v>2234</v>
      </c>
      <c r="C351" t="s">
        <v>2246</v>
      </c>
      <c r="D351" t="s">
        <v>871</v>
      </c>
      <c r="E351">
        <v>7.7084130786066697E-3</v>
      </c>
      <c r="G351" s="26" t="str">
        <f t="shared" si="11"/>
        <v>UKIGov-ImpMAC</v>
      </c>
      <c r="H351" s="26">
        <f t="shared" si="12"/>
        <v>7.7084130786066697E-3</v>
      </c>
    </row>
    <row r="352" spans="1:8">
      <c r="A352" s="26" t="e">
        <f>COUNTIF([1]Regions!$D$3:$D$30,BillionEURNEWAGE!$B352)&gt;0</f>
        <v>#VALUE!</v>
      </c>
      <c r="B352" t="s">
        <v>2234</v>
      </c>
      <c r="C352" t="s">
        <v>2246</v>
      </c>
      <c r="D352" t="s">
        <v>872</v>
      </c>
      <c r="E352">
        <v>4.0195210573768401E-3</v>
      </c>
      <c r="G352" s="26" t="str">
        <f t="shared" si="11"/>
        <v>UKIGov-ImpFOT</v>
      </c>
      <c r="H352" s="26">
        <f t="shared" si="12"/>
        <v>4.0195210573768401E-3</v>
      </c>
    </row>
    <row r="353" spans="1:8">
      <c r="A353" s="26" t="e">
        <f>COUNTIF([1]Regions!$D$3:$D$30,BillionEURNEWAGE!$B353)&gt;0</f>
        <v>#VALUE!</v>
      </c>
      <c r="B353" t="s">
        <v>2234</v>
      </c>
      <c r="C353" t="s">
        <v>2246</v>
      </c>
      <c r="D353" t="s">
        <v>873</v>
      </c>
      <c r="E353">
        <v>8.7807393324840794E-3</v>
      </c>
      <c r="G353" s="26" t="str">
        <f t="shared" si="11"/>
        <v>UKIGov-ImpROI</v>
      </c>
      <c r="H353" s="26">
        <f t="shared" si="12"/>
        <v>8.7807393324840794E-3</v>
      </c>
    </row>
    <row r="354" spans="1:8">
      <c r="A354" s="26" t="e">
        <f>COUNTIF([1]Regions!$D$3:$D$30,BillionEURNEWAGE!$B354)&gt;0</f>
        <v>#VALUE!</v>
      </c>
      <c r="B354" t="s">
        <v>2234</v>
      </c>
      <c r="C354" t="s">
        <v>2246</v>
      </c>
      <c r="D354" t="s">
        <v>874</v>
      </c>
      <c r="E354" s="121">
        <v>3.2595487135130901E-6</v>
      </c>
      <c r="G354" s="26" t="str">
        <f t="shared" si="11"/>
        <v>UKIGov-ImpBUI</v>
      </c>
      <c r="H354" s="26">
        <f t="shared" si="12"/>
        <v>3.2595487135130901E-6</v>
      </c>
    </row>
    <row r="355" spans="1:8">
      <c r="A355" s="26" t="e">
        <f>COUNTIF([1]Regions!$D$3:$D$30,BillionEURNEWAGE!$B355)&gt;0</f>
        <v>#VALUE!</v>
      </c>
      <c r="B355" t="s">
        <v>2234</v>
      </c>
      <c r="C355" t="s">
        <v>2246</v>
      </c>
      <c r="D355" t="s">
        <v>875</v>
      </c>
      <c r="E355">
        <v>5.5660797826364303E-3</v>
      </c>
      <c r="G355" s="26" t="str">
        <f t="shared" si="11"/>
        <v>UKIGov-ImpTRN</v>
      </c>
      <c r="H355" s="26">
        <f t="shared" si="12"/>
        <v>5.5660797826364303E-3</v>
      </c>
    </row>
    <row r="356" spans="1:8">
      <c r="A356" s="26" t="e">
        <f>COUNTIF([1]Regions!$D$3:$D$30,BillionEURNEWAGE!$B356)&gt;0</f>
        <v>#VALUE!</v>
      </c>
      <c r="B356" t="s">
        <v>2234</v>
      </c>
      <c r="C356" t="s">
        <v>2246</v>
      </c>
      <c r="D356" t="s">
        <v>876</v>
      </c>
      <c r="E356">
        <v>2.1666115704055801E-4</v>
      </c>
      <c r="G356" s="26" t="str">
        <f t="shared" si="11"/>
        <v>UKIGov-ImpAGR</v>
      </c>
      <c r="H356" s="26">
        <f t="shared" si="12"/>
        <v>2.1666115704055801E-4</v>
      </c>
    </row>
    <row r="357" spans="1:8">
      <c r="A357" s="26" t="e">
        <f>COUNTIF([1]Regions!$D$3:$D$30,BillionEURNEWAGE!$B357)&gt;0</f>
        <v>#VALUE!</v>
      </c>
      <c r="B357" t="s">
        <v>2234</v>
      </c>
      <c r="C357" t="s">
        <v>2246</v>
      </c>
      <c r="D357" t="s">
        <v>877</v>
      </c>
      <c r="E357">
        <v>9.5612723833083297</v>
      </c>
      <c r="G357" s="26" t="str">
        <f t="shared" si="11"/>
        <v>UKIGov-ImpSER</v>
      </c>
      <c r="H357" s="26">
        <f t="shared" si="12"/>
        <v>9.5612723833083297</v>
      </c>
    </row>
    <row r="358" spans="1:8">
      <c r="A358" s="26" t="e">
        <f>COUNTIF([1]Regions!$D$3:$D$30,BillionEURNEWAGE!$B358)&gt;0</f>
        <v>#VALUE!</v>
      </c>
      <c r="B358" t="s">
        <v>2235</v>
      </c>
      <c r="C358" t="s">
        <v>2226</v>
      </c>
      <c r="D358" t="s">
        <v>398</v>
      </c>
      <c r="E358">
        <v>10.7797635195395</v>
      </c>
      <c r="G358" s="26" t="str">
        <f t="shared" si="11"/>
        <v>BNLHH-Domoil</v>
      </c>
      <c r="H358" s="26">
        <f t="shared" si="12"/>
        <v>10.7797635195395</v>
      </c>
    </row>
    <row r="359" spans="1:8">
      <c r="A359" s="26" t="e">
        <f>COUNTIF([1]Regions!$D$3:$D$30,BillionEURNEWAGE!$B359)&gt;0</f>
        <v>#VALUE!</v>
      </c>
      <c r="B359" t="s">
        <v>2235</v>
      </c>
      <c r="C359" t="s">
        <v>2226</v>
      </c>
      <c r="D359" t="s">
        <v>399</v>
      </c>
      <c r="E359">
        <v>2.7322371180963598</v>
      </c>
      <c r="G359" s="26" t="str">
        <f t="shared" si="11"/>
        <v>BNLHH-Domgas</v>
      </c>
      <c r="H359" s="26">
        <f t="shared" si="12"/>
        <v>2.7322371180963598</v>
      </c>
    </row>
    <row r="360" spans="1:8">
      <c r="A360" s="26" t="e">
        <f>COUNTIF([1]Regions!$D$3:$D$30,BillionEURNEWAGE!$B360)&gt;0</f>
        <v>#VALUE!</v>
      </c>
      <c r="B360" t="s">
        <v>2235</v>
      </c>
      <c r="C360" t="s">
        <v>2226</v>
      </c>
      <c r="D360" t="s">
        <v>400</v>
      </c>
      <c r="E360">
        <v>6.7848848698773603</v>
      </c>
      <c r="G360" s="26" t="str">
        <f t="shared" si="11"/>
        <v>BNLHH-Domppp</v>
      </c>
      <c r="H360" s="26">
        <f t="shared" si="12"/>
        <v>6.7848848698773603</v>
      </c>
    </row>
    <row r="361" spans="1:8">
      <c r="A361" s="26" t="e">
        <f>COUNTIF([1]Regions!$D$3:$D$30,BillionEURNEWAGE!$B361)&gt;0</f>
        <v>#VALUE!</v>
      </c>
      <c r="B361" t="s">
        <v>2235</v>
      </c>
      <c r="C361" t="s">
        <v>2226</v>
      </c>
      <c r="D361" t="s">
        <v>401</v>
      </c>
      <c r="E361">
        <v>1.5042112213905301</v>
      </c>
      <c r="G361" s="26" t="str">
        <f t="shared" si="11"/>
        <v>BNLHH-Domnmm</v>
      </c>
      <c r="H361" s="26">
        <f t="shared" si="12"/>
        <v>1.5042112213905301</v>
      </c>
    </row>
    <row r="362" spans="1:8">
      <c r="A362" s="26" t="e">
        <f>COUNTIF([1]Regions!$D$3:$D$30,BillionEURNEWAGE!$B362)&gt;0</f>
        <v>#VALUE!</v>
      </c>
      <c r="B362" t="s">
        <v>2235</v>
      </c>
      <c r="C362" t="s">
        <v>2226</v>
      </c>
      <c r="D362" t="s">
        <v>402</v>
      </c>
      <c r="E362">
        <v>1.76344844586733E-2</v>
      </c>
      <c r="G362" s="26" t="str">
        <f t="shared" si="11"/>
        <v>BNLHH-Domnfm</v>
      </c>
      <c r="H362" s="26">
        <f t="shared" si="12"/>
        <v>1.76344844586733E-2</v>
      </c>
    </row>
    <row r="363" spans="1:8">
      <c r="A363" s="26" t="e">
        <f>COUNTIF([1]Regions!$D$3:$D$30,BillionEURNEWAGE!$B363)&gt;0</f>
        <v>#VALUE!</v>
      </c>
      <c r="B363" t="s">
        <v>2235</v>
      </c>
      <c r="C363" t="s">
        <v>2226</v>
      </c>
      <c r="D363" t="s">
        <v>403</v>
      </c>
      <c r="E363">
        <v>4.1635560596602099</v>
      </c>
      <c r="G363" s="26" t="str">
        <f t="shared" si="11"/>
        <v>BNLHH-Dommvh</v>
      </c>
      <c r="H363" s="26">
        <f t="shared" si="12"/>
        <v>4.1635560596602099</v>
      </c>
    </row>
    <row r="364" spans="1:8">
      <c r="A364" s="26" t="e">
        <f>COUNTIF([1]Regions!$D$3:$D$30,BillionEURNEWAGE!$B364)&gt;0</f>
        <v>#VALUE!</v>
      </c>
      <c r="B364" t="s">
        <v>2235</v>
      </c>
      <c r="C364" t="s">
        <v>2226</v>
      </c>
      <c r="D364" t="s">
        <v>404</v>
      </c>
      <c r="E364">
        <v>6.4977257179426999</v>
      </c>
      <c r="G364" s="26" t="str">
        <f t="shared" si="11"/>
        <v>BNLHH-Domele</v>
      </c>
      <c r="H364" s="26">
        <f t="shared" si="12"/>
        <v>6.4977257179426999</v>
      </c>
    </row>
    <row r="365" spans="1:8">
      <c r="A365" s="26" t="e">
        <f>COUNTIF([1]Regions!$D$3:$D$30,BillionEURNEWAGE!$B365)&gt;0</f>
        <v>#VALUE!</v>
      </c>
      <c r="B365" t="s">
        <v>2235</v>
      </c>
      <c r="C365" t="s">
        <v>2226</v>
      </c>
      <c r="D365" t="s">
        <v>869</v>
      </c>
      <c r="E365">
        <v>1.8650174354553299</v>
      </c>
      <c r="G365" s="26" t="str">
        <f t="shared" si="11"/>
        <v>BNLHH-DomCHM</v>
      </c>
      <c r="H365" s="26">
        <f t="shared" si="12"/>
        <v>1.8650174354553299</v>
      </c>
    </row>
    <row r="366" spans="1:8">
      <c r="A366" s="26" t="e">
        <f>COUNTIF([1]Regions!$D$3:$D$30,BillionEURNEWAGE!$B366)&gt;0</f>
        <v>#VALUE!</v>
      </c>
      <c r="B366" t="s">
        <v>2235</v>
      </c>
      <c r="C366" t="s">
        <v>2226</v>
      </c>
      <c r="D366" t="s">
        <v>870</v>
      </c>
      <c r="E366">
        <v>5.5013493390237101E-3</v>
      </c>
      <c r="G366" s="26" t="str">
        <f t="shared" si="11"/>
        <v>BNLHH-DomIRS</v>
      </c>
      <c r="H366" s="26">
        <f t="shared" si="12"/>
        <v>5.5013493390237101E-3</v>
      </c>
    </row>
    <row r="367" spans="1:8">
      <c r="A367" s="26" t="e">
        <f>COUNTIF([1]Regions!$D$3:$D$30,BillionEURNEWAGE!$B367)&gt;0</f>
        <v>#VALUE!</v>
      </c>
      <c r="B367" t="s">
        <v>2235</v>
      </c>
      <c r="C367" t="s">
        <v>2226</v>
      </c>
      <c r="D367" t="s">
        <v>871</v>
      </c>
      <c r="E367">
        <v>6.6074717984304101</v>
      </c>
      <c r="G367" s="26" t="str">
        <f t="shared" si="11"/>
        <v>BNLHH-DomMAC</v>
      </c>
      <c r="H367" s="26">
        <f t="shared" si="12"/>
        <v>6.6074717984304101</v>
      </c>
    </row>
    <row r="368" spans="1:8">
      <c r="A368" s="26" t="e">
        <f>COUNTIF([1]Regions!$D$3:$D$30,BillionEURNEWAGE!$B368)&gt;0</f>
        <v>#VALUE!</v>
      </c>
      <c r="B368" t="s">
        <v>2235</v>
      </c>
      <c r="C368" t="s">
        <v>2226</v>
      </c>
      <c r="D368" t="s">
        <v>872</v>
      </c>
      <c r="E368">
        <v>34.115975932131299</v>
      </c>
      <c r="G368" s="26" t="str">
        <f t="shared" si="11"/>
        <v>BNLHH-DomFOT</v>
      </c>
      <c r="H368" s="26">
        <f t="shared" si="12"/>
        <v>34.115975932131299</v>
      </c>
    </row>
    <row r="369" spans="1:8">
      <c r="A369" s="26" t="e">
        <f>COUNTIF([1]Regions!$D$3:$D$30,BillionEURNEWAGE!$B369)&gt;0</f>
        <v>#VALUE!</v>
      </c>
      <c r="B369" t="s">
        <v>2235</v>
      </c>
      <c r="C369" t="s">
        <v>2226</v>
      </c>
      <c r="D369" t="s">
        <v>873</v>
      </c>
      <c r="E369">
        <v>9.1852096963017704</v>
      </c>
      <c r="G369" s="26" t="str">
        <f t="shared" si="11"/>
        <v>BNLHH-DomROI</v>
      </c>
      <c r="H369" s="26">
        <f t="shared" si="12"/>
        <v>9.1852096963017704</v>
      </c>
    </row>
    <row r="370" spans="1:8">
      <c r="A370" s="26" t="e">
        <f>COUNTIF([1]Regions!$D$3:$D$30,BillionEURNEWAGE!$B370)&gt;0</f>
        <v>#VALUE!</v>
      </c>
      <c r="B370" t="s">
        <v>2235</v>
      </c>
      <c r="C370" t="s">
        <v>2226</v>
      </c>
      <c r="D370" t="s">
        <v>874</v>
      </c>
      <c r="E370">
        <v>0.90489553963041502</v>
      </c>
      <c r="G370" s="26" t="str">
        <f t="shared" si="11"/>
        <v>BNLHH-DomBUI</v>
      </c>
      <c r="H370" s="26">
        <f t="shared" si="12"/>
        <v>0.90489553963041502</v>
      </c>
    </row>
    <row r="371" spans="1:8">
      <c r="A371" s="26" t="e">
        <f>COUNTIF([1]Regions!$D$3:$D$30,BillionEURNEWAGE!$B371)&gt;0</f>
        <v>#VALUE!</v>
      </c>
      <c r="B371" t="s">
        <v>2235</v>
      </c>
      <c r="C371" t="s">
        <v>2226</v>
      </c>
      <c r="D371" t="s">
        <v>875</v>
      </c>
      <c r="E371">
        <v>18.8579532351512</v>
      </c>
      <c r="G371" s="26" t="str">
        <f t="shared" si="11"/>
        <v>BNLHH-DomTRN</v>
      </c>
      <c r="H371" s="26">
        <f t="shared" si="12"/>
        <v>18.8579532351512</v>
      </c>
    </row>
    <row r="372" spans="1:8">
      <c r="A372" s="26" t="e">
        <f>COUNTIF([1]Regions!$D$3:$D$30,BillionEURNEWAGE!$B372)&gt;0</f>
        <v>#VALUE!</v>
      </c>
      <c r="B372" t="s">
        <v>2235</v>
      </c>
      <c r="C372" t="s">
        <v>2226</v>
      </c>
      <c r="D372" t="s">
        <v>876</v>
      </c>
      <c r="E372">
        <v>1.2241013602391599</v>
      </c>
      <c r="G372" s="26" t="str">
        <f t="shared" si="11"/>
        <v>BNLHH-DomAGR</v>
      </c>
      <c r="H372" s="26">
        <f t="shared" si="12"/>
        <v>1.2241013602391599</v>
      </c>
    </row>
    <row r="373" spans="1:8">
      <c r="A373" s="26" t="e">
        <f>COUNTIF([1]Regions!$D$3:$D$30,BillionEURNEWAGE!$B373)&gt;0</f>
        <v>#VALUE!</v>
      </c>
      <c r="B373" t="s">
        <v>2235</v>
      </c>
      <c r="C373" t="s">
        <v>2226</v>
      </c>
      <c r="D373" t="s">
        <v>877</v>
      </c>
      <c r="E373">
        <v>249.19277756604899</v>
      </c>
      <c r="G373" s="26" t="str">
        <f t="shared" si="11"/>
        <v>BNLHH-DomSER</v>
      </c>
      <c r="H373" s="26">
        <f t="shared" si="12"/>
        <v>249.19277756604899</v>
      </c>
    </row>
    <row r="374" spans="1:8">
      <c r="A374" s="26" t="e">
        <f>COUNTIF([1]Regions!$D$3:$D$30,BillionEURNEWAGE!$B374)&gt;0</f>
        <v>#VALUE!</v>
      </c>
      <c r="B374" t="s">
        <v>2235</v>
      </c>
      <c r="C374" t="s">
        <v>2245</v>
      </c>
      <c r="D374" t="s">
        <v>398</v>
      </c>
      <c r="E374">
        <v>7.0239461444588303</v>
      </c>
      <c r="G374" s="26" t="str">
        <f t="shared" si="11"/>
        <v>BNLHH-Impoil</v>
      </c>
      <c r="H374" s="26">
        <f t="shared" si="12"/>
        <v>7.0239461444588303</v>
      </c>
    </row>
    <row r="375" spans="1:8">
      <c r="A375" s="26" t="e">
        <f>COUNTIF([1]Regions!$D$3:$D$30,BillionEURNEWAGE!$B375)&gt;0</f>
        <v>#VALUE!</v>
      </c>
      <c r="B375" t="s">
        <v>2235</v>
      </c>
      <c r="C375" t="s">
        <v>2245</v>
      </c>
      <c r="D375" t="s">
        <v>399</v>
      </c>
      <c r="E375">
        <v>3.0075722117688701</v>
      </c>
      <c r="G375" s="26" t="str">
        <f t="shared" si="11"/>
        <v>BNLHH-Impgas</v>
      </c>
      <c r="H375" s="26">
        <f t="shared" si="12"/>
        <v>3.0075722117688701</v>
      </c>
    </row>
    <row r="376" spans="1:8">
      <c r="A376" s="26" t="e">
        <f>COUNTIF([1]Regions!$D$3:$D$30,BillionEURNEWAGE!$B376)&gt;0</f>
        <v>#VALUE!</v>
      </c>
      <c r="B376" t="s">
        <v>2235</v>
      </c>
      <c r="C376" t="s">
        <v>2245</v>
      </c>
      <c r="D376" t="s">
        <v>400</v>
      </c>
      <c r="E376">
        <v>2.4165494951089901</v>
      </c>
      <c r="G376" s="26" t="str">
        <f t="shared" si="11"/>
        <v>BNLHH-Impppp</v>
      </c>
      <c r="H376" s="26">
        <f t="shared" si="12"/>
        <v>2.4165494951089901</v>
      </c>
    </row>
    <row r="377" spans="1:8">
      <c r="A377" s="26" t="e">
        <f>COUNTIF([1]Regions!$D$3:$D$30,BillionEURNEWAGE!$B377)&gt;0</f>
        <v>#VALUE!</v>
      </c>
      <c r="B377" t="s">
        <v>2235</v>
      </c>
      <c r="C377" t="s">
        <v>2245</v>
      </c>
      <c r="D377" t="s">
        <v>401</v>
      </c>
      <c r="E377">
        <v>0.58207838492594299</v>
      </c>
      <c r="G377" s="26" t="str">
        <f t="shared" si="11"/>
        <v>BNLHH-Impnmm</v>
      </c>
      <c r="H377" s="26">
        <f t="shared" si="12"/>
        <v>0.58207838492594299</v>
      </c>
    </row>
    <row r="378" spans="1:8">
      <c r="A378" s="26" t="e">
        <f>COUNTIF([1]Regions!$D$3:$D$30,BillionEURNEWAGE!$B378)&gt;0</f>
        <v>#VALUE!</v>
      </c>
      <c r="B378" t="s">
        <v>2235</v>
      </c>
      <c r="C378" t="s">
        <v>2245</v>
      </c>
      <c r="D378" t="s">
        <v>402</v>
      </c>
      <c r="E378">
        <v>4.2399972157764601E-2</v>
      </c>
      <c r="G378" s="26" t="str">
        <f t="shared" si="11"/>
        <v>BNLHH-Impnfm</v>
      </c>
      <c r="H378" s="26">
        <f t="shared" si="12"/>
        <v>4.2399972157764601E-2</v>
      </c>
    </row>
    <row r="379" spans="1:8">
      <c r="A379" s="26" t="e">
        <f>COUNTIF([1]Regions!$D$3:$D$30,BillionEURNEWAGE!$B379)&gt;0</f>
        <v>#VALUE!</v>
      </c>
      <c r="B379" t="s">
        <v>2235</v>
      </c>
      <c r="C379" t="s">
        <v>2245</v>
      </c>
      <c r="D379" t="s">
        <v>403</v>
      </c>
      <c r="E379">
        <v>21.721764051205401</v>
      </c>
      <c r="G379" s="26" t="str">
        <f t="shared" si="11"/>
        <v>BNLHH-Impmvh</v>
      </c>
      <c r="H379" s="26">
        <f t="shared" si="12"/>
        <v>21.721764051205401</v>
      </c>
    </row>
    <row r="380" spans="1:8">
      <c r="A380" s="26" t="e">
        <f>COUNTIF([1]Regions!$D$3:$D$30,BillionEURNEWAGE!$B380)&gt;0</f>
        <v>#VALUE!</v>
      </c>
      <c r="B380" t="s">
        <v>2235</v>
      </c>
      <c r="C380" t="s">
        <v>2245</v>
      </c>
      <c r="D380" t="s">
        <v>404</v>
      </c>
      <c r="E380">
        <v>0.73133373537253499</v>
      </c>
      <c r="G380" s="26" t="str">
        <f t="shared" si="11"/>
        <v>BNLHH-Impele</v>
      </c>
      <c r="H380" s="26">
        <f t="shared" si="12"/>
        <v>0.73133373537253499</v>
      </c>
    </row>
    <row r="381" spans="1:8">
      <c r="A381" s="26" t="e">
        <f>COUNTIF([1]Regions!$D$3:$D$30,BillionEURNEWAGE!$B381)&gt;0</f>
        <v>#VALUE!</v>
      </c>
      <c r="B381" t="s">
        <v>2235</v>
      </c>
      <c r="C381" t="s">
        <v>2245</v>
      </c>
      <c r="D381" t="s">
        <v>868</v>
      </c>
      <c r="E381">
        <v>2.37772546413632E-2</v>
      </c>
      <c r="G381" s="26" t="str">
        <f t="shared" si="11"/>
        <v>BNLHH-ImpCOL</v>
      </c>
      <c r="H381" s="26">
        <f t="shared" si="12"/>
        <v>2.37772546413632E-2</v>
      </c>
    </row>
    <row r="382" spans="1:8">
      <c r="A382" s="26" t="e">
        <f>COUNTIF([1]Regions!$D$3:$D$30,BillionEURNEWAGE!$B382)&gt;0</f>
        <v>#VALUE!</v>
      </c>
      <c r="B382" t="s">
        <v>2235</v>
      </c>
      <c r="C382" t="s">
        <v>2245</v>
      </c>
      <c r="D382" t="s">
        <v>2185</v>
      </c>
      <c r="E382" s="121">
        <v>2.32877137278023E-6</v>
      </c>
      <c r="G382" s="26" t="str">
        <f t="shared" si="11"/>
        <v>BNLHH-ImpCRU</v>
      </c>
      <c r="H382" s="26">
        <f t="shared" si="12"/>
        <v>2.32877137278023E-6</v>
      </c>
    </row>
    <row r="383" spans="1:8">
      <c r="A383" s="26" t="e">
        <f>COUNTIF([1]Regions!$D$3:$D$30,BillionEURNEWAGE!$B383)&gt;0</f>
        <v>#VALUE!</v>
      </c>
      <c r="B383" t="s">
        <v>2235</v>
      </c>
      <c r="C383" t="s">
        <v>2245</v>
      </c>
      <c r="D383" t="s">
        <v>869</v>
      </c>
      <c r="E383">
        <v>13.856829241291599</v>
      </c>
      <c r="G383" s="26" t="str">
        <f t="shared" si="11"/>
        <v>BNLHH-ImpCHM</v>
      </c>
      <c r="H383" s="26">
        <f t="shared" si="12"/>
        <v>13.856829241291599</v>
      </c>
    </row>
    <row r="384" spans="1:8">
      <c r="A384" s="26" t="e">
        <f>COUNTIF([1]Regions!$D$3:$D$30,BillionEURNEWAGE!$B384)&gt;0</f>
        <v>#VALUE!</v>
      </c>
      <c r="B384" t="s">
        <v>2235</v>
      </c>
      <c r="C384" t="s">
        <v>2245</v>
      </c>
      <c r="D384" t="s">
        <v>870</v>
      </c>
      <c r="E384">
        <v>4.9897350281441002E-2</v>
      </c>
      <c r="G384" s="26" t="str">
        <f t="shared" si="11"/>
        <v>BNLHH-ImpIRS</v>
      </c>
      <c r="H384" s="26">
        <f t="shared" si="12"/>
        <v>4.9897350281441002E-2</v>
      </c>
    </row>
    <row r="385" spans="1:8">
      <c r="A385" s="26" t="e">
        <f>COUNTIF([1]Regions!$D$3:$D$30,BillionEURNEWAGE!$B385)&gt;0</f>
        <v>#VALUE!</v>
      </c>
      <c r="B385" t="s">
        <v>2235</v>
      </c>
      <c r="C385" t="s">
        <v>2245</v>
      </c>
      <c r="D385" t="s">
        <v>871</v>
      </c>
      <c r="E385">
        <v>12.0068195295017</v>
      </c>
      <c r="G385" s="26" t="str">
        <f t="shared" si="11"/>
        <v>BNLHH-ImpMAC</v>
      </c>
      <c r="H385" s="26">
        <f t="shared" si="12"/>
        <v>12.0068195295017</v>
      </c>
    </row>
    <row r="386" spans="1:8">
      <c r="A386" s="26" t="e">
        <f>COUNTIF([1]Regions!$D$3:$D$30,BillionEURNEWAGE!$B386)&gt;0</f>
        <v>#VALUE!</v>
      </c>
      <c r="B386" t="s">
        <v>2235</v>
      </c>
      <c r="C386" t="s">
        <v>2245</v>
      </c>
      <c r="D386" t="s">
        <v>872</v>
      </c>
      <c r="E386">
        <v>19.488929131052799</v>
      </c>
      <c r="G386" s="26" t="str">
        <f t="shared" si="11"/>
        <v>BNLHH-ImpFOT</v>
      </c>
      <c r="H386" s="26">
        <f t="shared" si="12"/>
        <v>19.488929131052799</v>
      </c>
    </row>
    <row r="387" spans="1:8">
      <c r="A387" s="26" t="e">
        <f>COUNTIF([1]Regions!$D$3:$D$30,BillionEURNEWAGE!$B387)&gt;0</f>
        <v>#VALUE!</v>
      </c>
      <c r="B387" t="s">
        <v>2235</v>
      </c>
      <c r="C387" t="s">
        <v>2245</v>
      </c>
      <c r="D387" t="s">
        <v>873</v>
      </c>
      <c r="E387">
        <v>28.726383125400599</v>
      </c>
      <c r="G387" s="26" t="str">
        <f t="shared" si="11"/>
        <v>BNLHH-ImpROI</v>
      </c>
      <c r="H387" s="26">
        <f t="shared" si="12"/>
        <v>28.726383125400599</v>
      </c>
    </row>
    <row r="388" spans="1:8">
      <c r="A388" s="26" t="e">
        <f>COUNTIF([1]Regions!$D$3:$D$30,BillionEURNEWAGE!$B388)&gt;0</f>
        <v>#VALUE!</v>
      </c>
      <c r="B388" t="s">
        <v>2235</v>
      </c>
      <c r="C388" t="s">
        <v>2245</v>
      </c>
      <c r="D388" t="s">
        <v>874</v>
      </c>
      <c r="E388">
        <v>1.29124760445607E-2</v>
      </c>
      <c r="G388" s="26" t="str">
        <f t="shared" si="11"/>
        <v>BNLHH-ImpBUI</v>
      </c>
      <c r="H388" s="26">
        <f t="shared" si="12"/>
        <v>1.29124760445607E-2</v>
      </c>
    </row>
    <row r="389" spans="1:8">
      <c r="A389" s="26" t="e">
        <f>COUNTIF([1]Regions!$D$3:$D$30,BillionEURNEWAGE!$B389)&gt;0</f>
        <v>#VALUE!</v>
      </c>
      <c r="B389" t="s">
        <v>2235</v>
      </c>
      <c r="C389" t="s">
        <v>2245</v>
      </c>
      <c r="D389" t="s">
        <v>875</v>
      </c>
      <c r="E389">
        <v>5.0814282630449998</v>
      </c>
      <c r="G389" s="26" t="str">
        <f t="shared" ref="G389:G452" si="13">+B389&amp;C389&amp;D389</f>
        <v>BNLHH-ImpTRN</v>
      </c>
      <c r="H389" s="26">
        <f t="shared" ref="H389:H452" si="14">+E389</f>
        <v>5.0814282630449998</v>
      </c>
    </row>
    <row r="390" spans="1:8">
      <c r="A390" s="26" t="e">
        <f>COUNTIF([1]Regions!$D$3:$D$30,BillionEURNEWAGE!$B390)&gt;0</f>
        <v>#VALUE!</v>
      </c>
      <c r="B390" t="s">
        <v>2235</v>
      </c>
      <c r="C390" t="s">
        <v>2245</v>
      </c>
      <c r="D390" t="s">
        <v>876</v>
      </c>
      <c r="E390">
        <v>5.1139512031066099</v>
      </c>
      <c r="G390" s="26" t="str">
        <f t="shared" si="13"/>
        <v>BNLHH-ImpAGR</v>
      </c>
      <c r="H390" s="26">
        <f t="shared" si="14"/>
        <v>5.1139512031066099</v>
      </c>
    </row>
    <row r="391" spans="1:8">
      <c r="A391" s="26" t="e">
        <f>COUNTIF([1]Regions!$D$3:$D$30,BillionEURNEWAGE!$B391)&gt;0</f>
        <v>#VALUE!</v>
      </c>
      <c r="B391" t="s">
        <v>2235</v>
      </c>
      <c r="C391" t="s">
        <v>2245</v>
      </c>
      <c r="D391" t="s">
        <v>877</v>
      </c>
      <c r="E391">
        <v>34.058520781297098</v>
      </c>
      <c r="G391" s="26" t="str">
        <f t="shared" si="13"/>
        <v>BNLHH-ImpSER</v>
      </c>
      <c r="H391" s="26">
        <f t="shared" si="14"/>
        <v>34.058520781297098</v>
      </c>
    </row>
    <row r="392" spans="1:8">
      <c r="A392" s="26" t="e">
        <f>COUNTIF([1]Regions!$D$3:$D$30,BillionEURNEWAGE!$B392)&gt;0</f>
        <v>#VALUE!</v>
      </c>
      <c r="B392" t="s">
        <v>2235</v>
      </c>
      <c r="C392" t="s">
        <v>2244</v>
      </c>
      <c r="D392" t="s">
        <v>398</v>
      </c>
      <c r="E392" s="121">
        <v>3.44409155774924E-6</v>
      </c>
      <c r="G392" s="26" t="str">
        <f t="shared" si="13"/>
        <v>BNLGov-Domoil</v>
      </c>
      <c r="H392" s="26">
        <f t="shared" si="14"/>
        <v>3.44409155774924E-6</v>
      </c>
    </row>
    <row r="393" spans="1:8">
      <c r="A393" s="26" t="e">
        <f>COUNTIF([1]Regions!$D$3:$D$30,BillionEURNEWAGE!$B393)&gt;0</f>
        <v>#VALUE!</v>
      </c>
      <c r="B393" t="s">
        <v>2235</v>
      </c>
      <c r="C393" t="s">
        <v>2244</v>
      </c>
      <c r="D393" t="s">
        <v>400</v>
      </c>
      <c r="E393">
        <v>1.63904963538658E-3</v>
      </c>
      <c r="G393" s="26" t="str">
        <f t="shared" si="13"/>
        <v>BNLGov-Domppp</v>
      </c>
      <c r="H393" s="26">
        <f t="shared" si="14"/>
        <v>1.63904963538658E-3</v>
      </c>
    </row>
    <row r="394" spans="1:8">
      <c r="A394" s="26" t="e">
        <f>COUNTIF([1]Regions!$D$3:$D$30,BillionEURNEWAGE!$B394)&gt;0</f>
        <v>#VALUE!</v>
      </c>
      <c r="B394" t="s">
        <v>2235</v>
      </c>
      <c r="C394" t="s">
        <v>2244</v>
      </c>
      <c r="D394" t="s">
        <v>401</v>
      </c>
      <c r="E394" s="121">
        <v>2.8588721998977499E-5</v>
      </c>
      <c r="G394" s="26" t="str">
        <f t="shared" si="13"/>
        <v>BNLGov-Domnmm</v>
      </c>
      <c r="H394" s="26">
        <f t="shared" si="14"/>
        <v>2.8588721998977499E-5</v>
      </c>
    </row>
    <row r="395" spans="1:8">
      <c r="A395" s="26" t="e">
        <f>COUNTIF([1]Regions!$D$3:$D$30,BillionEURNEWAGE!$B395)&gt;0</f>
        <v>#VALUE!</v>
      </c>
      <c r="B395" t="s">
        <v>2235</v>
      </c>
      <c r="C395" t="s">
        <v>2244</v>
      </c>
      <c r="D395" t="s">
        <v>403</v>
      </c>
      <c r="E395">
        <v>3.4977943112812098E-4</v>
      </c>
      <c r="G395" s="26" t="str">
        <f t="shared" si="13"/>
        <v>BNLGov-Dommvh</v>
      </c>
      <c r="H395" s="26">
        <f t="shared" si="14"/>
        <v>3.4977943112812098E-4</v>
      </c>
    </row>
    <row r="396" spans="1:8">
      <c r="A396" s="26" t="e">
        <f>COUNTIF([1]Regions!$D$3:$D$30,BillionEURNEWAGE!$B396)&gt;0</f>
        <v>#VALUE!</v>
      </c>
      <c r="B396" t="s">
        <v>2235</v>
      </c>
      <c r="C396" t="s">
        <v>2244</v>
      </c>
      <c r="D396" t="s">
        <v>869</v>
      </c>
      <c r="E396">
        <v>5.43367341679733E-2</v>
      </c>
      <c r="G396" s="26" t="str">
        <f t="shared" si="13"/>
        <v>BNLGov-DomCHM</v>
      </c>
      <c r="H396" s="26">
        <f t="shared" si="14"/>
        <v>5.43367341679733E-2</v>
      </c>
    </row>
    <row r="397" spans="1:8">
      <c r="A397" s="26" t="e">
        <f>COUNTIF([1]Regions!$D$3:$D$30,BillionEURNEWAGE!$B397)&gt;0</f>
        <v>#VALUE!</v>
      </c>
      <c r="B397" t="s">
        <v>2235</v>
      </c>
      <c r="C397" t="s">
        <v>2244</v>
      </c>
      <c r="D397" t="s">
        <v>871</v>
      </c>
      <c r="E397">
        <v>4.1708610766363896E-3</v>
      </c>
      <c r="G397" s="26" t="str">
        <f t="shared" si="13"/>
        <v>BNLGov-DomMAC</v>
      </c>
      <c r="H397" s="26">
        <f t="shared" si="14"/>
        <v>4.1708610766363896E-3</v>
      </c>
    </row>
    <row r="398" spans="1:8">
      <c r="A398" s="26" t="e">
        <f>COUNTIF([1]Regions!$D$3:$D$30,BillionEURNEWAGE!$B398)&gt;0</f>
        <v>#VALUE!</v>
      </c>
      <c r="B398" t="s">
        <v>2235</v>
      </c>
      <c r="C398" t="s">
        <v>2244</v>
      </c>
      <c r="D398" t="s">
        <v>872</v>
      </c>
      <c r="E398">
        <v>0.101067217049995</v>
      </c>
      <c r="G398" s="26" t="str">
        <f t="shared" si="13"/>
        <v>BNLGov-DomFOT</v>
      </c>
      <c r="H398" s="26">
        <f t="shared" si="14"/>
        <v>0.101067217049995</v>
      </c>
    </row>
    <row r="399" spans="1:8">
      <c r="A399" s="26" t="e">
        <f>COUNTIF([1]Regions!$D$3:$D$30,BillionEURNEWAGE!$B399)&gt;0</f>
        <v>#VALUE!</v>
      </c>
      <c r="B399" t="s">
        <v>2235</v>
      </c>
      <c r="C399" t="s">
        <v>2244</v>
      </c>
      <c r="D399" t="s">
        <v>873</v>
      </c>
      <c r="E399">
        <v>8.7955595998810296E-2</v>
      </c>
      <c r="G399" s="26" t="str">
        <f t="shared" si="13"/>
        <v>BNLGov-DomROI</v>
      </c>
      <c r="H399" s="26">
        <f t="shared" si="14"/>
        <v>8.7955595998810296E-2</v>
      </c>
    </row>
    <row r="400" spans="1:8">
      <c r="A400" s="26" t="e">
        <f>COUNTIF([1]Regions!$D$3:$D$30,BillionEURNEWAGE!$B400)&gt;0</f>
        <v>#VALUE!</v>
      </c>
      <c r="B400" t="s">
        <v>2235</v>
      </c>
      <c r="C400" t="s">
        <v>2244</v>
      </c>
      <c r="D400" t="s">
        <v>874</v>
      </c>
      <c r="E400">
        <v>3.44484137602174E-4</v>
      </c>
      <c r="G400" s="26" t="str">
        <f t="shared" si="13"/>
        <v>BNLGov-DomBUI</v>
      </c>
      <c r="H400" s="26">
        <f t="shared" si="14"/>
        <v>3.44484137602174E-4</v>
      </c>
    </row>
    <row r="401" spans="1:8">
      <c r="A401" s="26" t="e">
        <f>COUNTIF([1]Regions!$D$3:$D$30,BillionEURNEWAGE!$B401)&gt;0</f>
        <v>#VALUE!</v>
      </c>
      <c r="B401" t="s">
        <v>2235</v>
      </c>
      <c r="C401" t="s">
        <v>2244</v>
      </c>
      <c r="D401" t="s">
        <v>875</v>
      </c>
      <c r="E401">
        <v>1.42821205551331</v>
      </c>
      <c r="G401" s="26" t="str">
        <f t="shared" si="13"/>
        <v>BNLGov-DomTRN</v>
      </c>
      <c r="H401" s="26">
        <f t="shared" si="14"/>
        <v>1.42821205551331</v>
      </c>
    </row>
    <row r="402" spans="1:8">
      <c r="A402" s="26" t="e">
        <f>COUNTIF([1]Regions!$D$3:$D$30,BillionEURNEWAGE!$B402)&gt;0</f>
        <v>#VALUE!</v>
      </c>
      <c r="B402" t="s">
        <v>2235</v>
      </c>
      <c r="C402" t="s">
        <v>2244</v>
      </c>
      <c r="D402" t="s">
        <v>876</v>
      </c>
      <c r="E402">
        <v>4.8459703642272003E-3</v>
      </c>
      <c r="G402" s="26" t="str">
        <f t="shared" si="13"/>
        <v>BNLGov-DomAGR</v>
      </c>
      <c r="H402" s="26">
        <f t="shared" si="14"/>
        <v>4.8459703642272003E-3</v>
      </c>
    </row>
    <row r="403" spans="1:8">
      <c r="A403" s="26" t="e">
        <f>COUNTIF([1]Regions!$D$3:$D$30,BillionEURNEWAGE!$B403)&gt;0</f>
        <v>#VALUE!</v>
      </c>
      <c r="B403" t="s">
        <v>2235</v>
      </c>
      <c r="C403" t="s">
        <v>2244</v>
      </c>
      <c r="D403" t="s">
        <v>877</v>
      </c>
      <c r="E403">
        <v>273.175648852964</v>
      </c>
      <c r="G403" s="26" t="str">
        <f t="shared" si="13"/>
        <v>BNLGov-DomSER</v>
      </c>
      <c r="H403" s="26">
        <f t="shared" si="14"/>
        <v>273.175648852964</v>
      </c>
    </row>
    <row r="404" spans="1:8">
      <c r="A404" s="26" t="e">
        <f>COUNTIF([1]Regions!$D$3:$D$30,BillionEURNEWAGE!$B404)&gt;0</f>
        <v>#VALUE!</v>
      </c>
      <c r="B404" t="s">
        <v>2235</v>
      </c>
      <c r="C404" t="s">
        <v>2246</v>
      </c>
      <c r="D404" t="s">
        <v>398</v>
      </c>
      <c r="E404" s="121">
        <v>5.8579850876805201E-6</v>
      </c>
      <c r="G404" s="26" t="str">
        <f t="shared" si="13"/>
        <v>BNLGov-Impoil</v>
      </c>
      <c r="H404" s="26">
        <f t="shared" si="14"/>
        <v>5.8579850876805201E-6</v>
      </c>
    </row>
    <row r="405" spans="1:8">
      <c r="A405" s="26" t="e">
        <f>COUNTIF([1]Regions!$D$3:$D$30,BillionEURNEWAGE!$B405)&gt;0</f>
        <v>#VALUE!</v>
      </c>
      <c r="B405" t="s">
        <v>2235</v>
      </c>
      <c r="C405" t="s">
        <v>2246</v>
      </c>
      <c r="D405" t="s">
        <v>400</v>
      </c>
      <c r="E405" s="121">
        <v>4.0329887121741097E-5</v>
      </c>
      <c r="G405" s="26" t="str">
        <f t="shared" si="13"/>
        <v>BNLGov-Impppp</v>
      </c>
      <c r="H405" s="26">
        <f t="shared" si="14"/>
        <v>4.0329887121741097E-5</v>
      </c>
    </row>
    <row r="406" spans="1:8">
      <c r="A406" s="26" t="e">
        <f>COUNTIF([1]Regions!$D$3:$D$30,BillionEURNEWAGE!$B406)&gt;0</f>
        <v>#VALUE!</v>
      </c>
      <c r="B406" t="s">
        <v>2235</v>
      </c>
      <c r="C406" t="s">
        <v>2246</v>
      </c>
      <c r="D406" t="s">
        <v>401</v>
      </c>
      <c r="E406" s="121">
        <v>1.0850790907295501E-6</v>
      </c>
      <c r="G406" s="26" t="str">
        <f t="shared" si="13"/>
        <v>BNLGov-Impnmm</v>
      </c>
      <c r="H406" s="26">
        <f t="shared" si="14"/>
        <v>1.0850790907295501E-6</v>
      </c>
    </row>
    <row r="407" spans="1:8">
      <c r="A407" s="26" t="e">
        <f>COUNTIF([1]Regions!$D$3:$D$30,BillionEURNEWAGE!$B407)&gt;0</f>
        <v>#VALUE!</v>
      </c>
      <c r="B407" t="s">
        <v>2235</v>
      </c>
      <c r="C407" t="s">
        <v>2246</v>
      </c>
      <c r="D407" t="s">
        <v>403</v>
      </c>
      <c r="E407" s="121">
        <v>2.5555331552533998E-5</v>
      </c>
      <c r="G407" s="26" t="str">
        <f t="shared" si="13"/>
        <v>BNLGov-Impmvh</v>
      </c>
      <c r="H407" s="26">
        <f t="shared" si="14"/>
        <v>2.5555331552533998E-5</v>
      </c>
    </row>
    <row r="408" spans="1:8">
      <c r="A408" s="26" t="e">
        <f>COUNTIF([1]Regions!$D$3:$D$30,BillionEURNEWAGE!$B408)&gt;0</f>
        <v>#VALUE!</v>
      </c>
      <c r="B408" t="s">
        <v>2235</v>
      </c>
      <c r="C408" t="s">
        <v>2246</v>
      </c>
      <c r="D408" t="s">
        <v>869</v>
      </c>
      <c r="E408">
        <v>6.4161113629396194E-2</v>
      </c>
      <c r="G408" s="26" t="str">
        <f t="shared" si="13"/>
        <v>BNLGov-ImpCHM</v>
      </c>
      <c r="H408" s="26">
        <f t="shared" si="14"/>
        <v>6.4161113629396194E-2</v>
      </c>
    </row>
    <row r="409" spans="1:8">
      <c r="A409" s="26" t="e">
        <f>COUNTIF([1]Regions!$D$3:$D$30,BillionEURNEWAGE!$B409)&gt;0</f>
        <v>#VALUE!</v>
      </c>
      <c r="B409" t="s">
        <v>2235</v>
      </c>
      <c r="C409" t="s">
        <v>2246</v>
      </c>
      <c r="D409" t="s">
        <v>871</v>
      </c>
      <c r="E409">
        <v>1.0739393673611E-2</v>
      </c>
      <c r="G409" s="26" t="str">
        <f t="shared" si="13"/>
        <v>BNLGov-ImpMAC</v>
      </c>
      <c r="H409" s="26">
        <f t="shared" si="14"/>
        <v>1.0739393673611E-2</v>
      </c>
    </row>
    <row r="410" spans="1:8">
      <c r="A410" s="26" t="e">
        <f>COUNTIF([1]Regions!$D$3:$D$30,BillionEURNEWAGE!$B410)&gt;0</f>
        <v>#VALUE!</v>
      </c>
      <c r="B410" t="s">
        <v>2235</v>
      </c>
      <c r="C410" t="s">
        <v>2246</v>
      </c>
      <c r="D410" t="s">
        <v>872</v>
      </c>
      <c r="E410">
        <v>2.6452271346443998E-3</v>
      </c>
      <c r="G410" s="26" t="str">
        <f t="shared" si="13"/>
        <v>BNLGov-ImpFOT</v>
      </c>
      <c r="H410" s="26">
        <f t="shared" si="14"/>
        <v>2.6452271346443998E-3</v>
      </c>
    </row>
    <row r="411" spans="1:8">
      <c r="A411" s="26" t="e">
        <f>COUNTIF([1]Regions!$D$3:$D$30,BillionEURNEWAGE!$B411)&gt;0</f>
        <v>#VALUE!</v>
      </c>
      <c r="B411" t="s">
        <v>2235</v>
      </c>
      <c r="C411" t="s">
        <v>2246</v>
      </c>
      <c r="D411" t="s">
        <v>873</v>
      </c>
      <c r="E411">
        <v>4.4949110412410304E-3</v>
      </c>
      <c r="G411" s="26" t="str">
        <f t="shared" si="13"/>
        <v>BNLGov-ImpROI</v>
      </c>
      <c r="H411" s="26">
        <f t="shared" si="14"/>
        <v>4.4949110412410304E-3</v>
      </c>
    </row>
    <row r="412" spans="1:8">
      <c r="A412" s="26" t="e">
        <f>COUNTIF([1]Regions!$D$3:$D$30,BillionEURNEWAGE!$B412)&gt;0</f>
        <v>#VALUE!</v>
      </c>
      <c r="B412" t="s">
        <v>2235</v>
      </c>
      <c r="C412" t="s">
        <v>2246</v>
      </c>
      <c r="D412" t="s">
        <v>874</v>
      </c>
      <c r="E412" s="121">
        <v>3.1575587786324001E-6</v>
      </c>
      <c r="G412" s="26" t="str">
        <f t="shared" si="13"/>
        <v>BNLGov-ImpBUI</v>
      </c>
      <c r="H412" s="26">
        <f t="shared" si="14"/>
        <v>3.1575587786324001E-6</v>
      </c>
    </row>
    <row r="413" spans="1:8">
      <c r="A413" s="26" t="e">
        <f>COUNTIF([1]Regions!$D$3:$D$30,BillionEURNEWAGE!$B413)&gt;0</f>
        <v>#VALUE!</v>
      </c>
      <c r="B413" t="s">
        <v>2235</v>
      </c>
      <c r="C413" t="s">
        <v>2246</v>
      </c>
      <c r="D413" t="s">
        <v>875</v>
      </c>
      <c r="E413">
        <v>0.117609799095598</v>
      </c>
      <c r="G413" s="26" t="str">
        <f t="shared" si="13"/>
        <v>BNLGov-ImpTRN</v>
      </c>
      <c r="H413" s="26">
        <f t="shared" si="14"/>
        <v>0.117609799095598</v>
      </c>
    </row>
    <row r="414" spans="1:8">
      <c r="A414" s="26" t="e">
        <f>COUNTIF([1]Regions!$D$3:$D$30,BillionEURNEWAGE!$B414)&gt;0</f>
        <v>#VALUE!</v>
      </c>
      <c r="B414" t="s">
        <v>2235</v>
      </c>
      <c r="C414" t="s">
        <v>2246</v>
      </c>
      <c r="D414" t="s">
        <v>876</v>
      </c>
      <c r="E414">
        <v>4.3445457500704802E-4</v>
      </c>
      <c r="G414" s="26" t="str">
        <f t="shared" si="13"/>
        <v>BNLGov-ImpAGR</v>
      </c>
      <c r="H414" s="26">
        <f t="shared" si="14"/>
        <v>4.3445457500704802E-4</v>
      </c>
    </row>
    <row r="415" spans="1:8">
      <c r="A415" s="26" t="e">
        <f>COUNTIF([1]Regions!$D$3:$D$30,BillionEURNEWAGE!$B415)&gt;0</f>
        <v>#VALUE!</v>
      </c>
      <c r="B415" t="s">
        <v>2235</v>
      </c>
      <c r="C415" t="s">
        <v>2246</v>
      </c>
      <c r="D415" t="s">
        <v>877</v>
      </c>
      <c r="E415">
        <v>4.3151580345896203</v>
      </c>
      <c r="G415" s="26" t="str">
        <f t="shared" si="13"/>
        <v>BNLGov-ImpSER</v>
      </c>
      <c r="H415" s="26">
        <f t="shared" si="14"/>
        <v>4.3151580345896203</v>
      </c>
    </row>
    <row r="416" spans="1:8">
      <c r="A416" s="26" t="e">
        <f>COUNTIF([1]Regions!$D$3:$D$30,BillionEURNEWAGE!$B416)&gt;0</f>
        <v>#VALUE!</v>
      </c>
      <c r="B416" t="s">
        <v>2236</v>
      </c>
      <c r="C416" t="s">
        <v>2226</v>
      </c>
      <c r="D416" t="s">
        <v>398</v>
      </c>
      <c r="E416">
        <v>12.9161009735703</v>
      </c>
      <c r="G416" s="26" t="str">
        <f t="shared" si="13"/>
        <v>EUNHH-Domoil</v>
      </c>
      <c r="H416" s="26">
        <f t="shared" si="14"/>
        <v>12.9161009735703</v>
      </c>
    </row>
    <row r="417" spans="1:8">
      <c r="A417" s="26" t="e">
        <f>COUNTIF([1]Regions!$D$3:$D$30,BillionEURNEWAGE!$B417)&gt;0</f>
        <v>#VALUE!</v>
      </c>
      <c r="B417" t="s">
        <v>2236</v>
      </c>
      <c r="C417" t="s">
        <v>2226</v>
      </c>
      <c r="D417" t="s">
        <v>399</v>
      </c>
      <c r="E417">
        <v>0.44166888039257202</v>
      </c>
      <c r="G417" s="26" t="str">
        <f t="shared" si="13"/>
        <v>EUNHH-Domgas</v>
      </c>
      <c r="H417" s="26">
        <f t="shared" si="14"/>
        <v>0.44166888039257202</v>
      </c>
    </row>
    <row r="418" spans="1:8">
      <c r="A418" s="26" t="e">
        <f>COUNTIF([1]Regions!$D$3:$D$30,BillionEURNEWAGE!$B418)&gt;0</f>
        <v>#VALUE!</v>
      </c>
      <c r="B418" t="s">
        <v>2236</v>
      </c>
      <c r="C418" t="s">
        <v>2226</v>
      </c>
      <c r="D418" t="s">
        <v>400</v>
      </c>
      <c r="E418">
        <v>7.1669617075421499</v>
      </c>
      <c r="G418" s="26" t="str">
        <f t="shared" si="13"/>
        <v>EUNHH-Domppp</v>
      </c>
      <c r="H418" s="26">
        <f t="shared" si="14"/>
        <v>7.1669617075421499</v>
      </c>
    </row>
    <row r="419" spans="1:8">
      <c r="A419" s="26" t="e">
        <f>COUNTIF([1]Regions!$D$3:$D$30,BillionEURNEWAGE!$B419)&gt;0</f>
        <v>#VALUE!</v>
      </c>
      <c r="B419" t="s">
        <v>2236</v>
      </c>
      <c r="C419" t="s">
        <v>2226</v>
      </c>
      <c r="D419" t="s">
        <v>401</v>
      </c>
      <c r="E419">
        <v>1.10349891499312</v>
      </c>
      <c r="G419" s="26" t="str">
        <f t="shared" si="13"/>
        <v>EUNHH-Domnmm</v>
      </c>
      <c r="H419" s="26">
        <f t="shared" si="14"/>
        <v>1.10349891499312</v>
      </c>
    </row>
    <row r="420" spans="1:8">
      <c r="A420" s="26" t="e">
        <f>COUNTIF([1]Regions!$D$3:$D$30,BillionEURNEWAGE!$B420)&gt;0</f>
        <v>#VALUE!</v>
      </c>
      <c r="B420" t="s">
        <v>2236</v>
      </c>
      <c r="C420" t="s">
        <v>2226</v>
      </c>
      <c r="D420" t="s">
        <v>402</v>
      </c>
      <c r="E420">
        <v>9.5243310306010708E-3</v>
      </c>
      <c r="G420" s="26" t="str">
        <f t="shared" si="13"/>
        <v>EUNHH-Domnfm</v>
      </c>
      <c r="H420" s="26">
        <f t="shared" si="14"/>
        <v>9.5243310306010708E-3</v>
      </c>
    </row>
    <row r="421" spans="1:8">
      <c r="A421" s="26" t="e">
        <f>COUNTIF([1]Regions!$D$3:$D$30,BillionEURNEWAGE!$B421)&gt;0</f>
        <v>#VALUE!</v>
      </c>
      <c r="B421" t="s">
        <v>2236</v>
      </c>
      <c r="C421" t="s">
        <v>2226</v>
      </c>
      <c r="D421" t="s">
        <v>403</v>
      </c>
      <c r="E421">
        <v>13.041761372067301</v>
      </c>
      <c r="G421" s="26" t="str">
        <f t="shared" si="13"/>
        <v>EUNHH-Dommvh</v>
      </c>
      <c r="H421" s="26">
        <f t="shared" si="14"/>
        <v>13.041761372067301</v>
      </c>
    </row>
    <row r="422" spans="1:8">
      <c r="A422" s="26" t="e">
        <f>COUNTIF([1]Regions!$D$3:$D$30,BillionEURNEWAGE!$B422)&gt;0</f>
        <v>#VALUE!</v>
      </c>
      <c r="B422" t="s">
        <v>2236</v>
      </c>
      <c r="C422" t="s">
        <v>2226</v>
      </c>
      <c r="D422" t="s">
        <v>404</v>
      </c>
      <c r="E422">
        <v>26.702233468459301</v>
      </c>
      <c r="G422" s="26" t="str">
        <f t="shared" si="13"/>
        <v>EUNHH-Domele</v>
      </c>
      <c r="H422" s="26">
        <f t="shared" si="14"/>
        <v>26.702233468459301</v>
      </c>
    </row>
    <row r="423" spans="1:8">
      <c r="A423" s="26" t="e">
        <f>COUNTIF([1]Regions!$D$3:$D$30,BillionEURNEWAGE!$B423)&gt;0</f>
        <v>#VALUE!</v>
      </c>
      <c r="B423" t="s">
        <v>2236</v>
      </c>
      <c r="C423" t="s">
        <v>2226</v>
      </c>
      <c r="D423" t="s">
        <v>868</v>
      </c>
      <c r="E423">
        <v>9.3280317576137695E-2</v>
      </c>
      <c r="G423" s="26" t="str">
        <f t="shared" si="13"/>
        <v>EUNHH-DomCOL</v>
      </c>
      <c r="H423" s="26">
        <f t="shared" si="14"/>
        <v>9.3280317576137695E-2</v>
      </c>
    </row>
    <row r="424" spans="1:8">
      <c r="A424" s="26" t="e">
        <f>COUNTIF([1]Regions!$D$3:$D$30,BillionEURNEWAGE!$B424)&gt;0</f>
        <v>#VALUE!</v>
      </c>
      <c r="B424" t="s">
        <v>2236</v>
      </c>
      <c r="C424" t="s">
        <v>2226</v>
      </c>
      <c r="D424" t="s">
        <v>2185</v>
      </c>
      <c r="E424" s="121">
        <v>1.47914990958176E-5</v>
      </c>
      <c r="G424" s="26" t="str">
        <f t="shared" si="13"/>
        <v>EUNHH-DomCRU</v>
      </c>
      <c r="H424" s="26">
        <f t="shared" si="14"/>
        <v>1.47914990958176E-5</v>
      </c>
    </row>
    <row r="425" spans="1:8">
      <c r="A425" s="26" t="e">
        <f>COUNTIF([1]Regions!$D$3:$D$30,BillionEURNEWAGE!$B425)&gt;0</f>
        <v>#VALUE!</v>
      </c>
      <c r="B425" t="s">
        <v>2236</v>
      </c>
      <c r="C425" t="s">
        <v>2226</v>
      </c>
      <c r="D425" t="s">
        <v>869</v>
      </c>
      <c r="E425">
        <v>5.7193639576392599</v>
      </c>
      <c r="G425" s="26" t="str">
        <f t="shared" si="13"/>
        <v>EUNHH-DomCHM</v>
      </c>
      <c r="H425" s="26">
        <f t="shared" si="14"/>
        <v>5.7193639576392599</v>
      </c>
    </row>
    <row r="426" spans="1:8">
      <c r="A426" s="26" t="e">
        <f>COUNTIF([1]Regions!$D$3:$D$30,BillionEURNEWAGE!$B426)&gt;0</f>
        <v>#VALUE!</v>
      </c>
      <c r="B426" t="s">
        <v>2236</v>
      </c>
      <c r="C426" t="s">
        <v>2226</v>
      </c>
      <c r="D426" t="s">
        <v>870</v>
      </c>
      <c r="E426">
        <v>3.1867609227788801E-3</v>
      </c>
      <c r="G426" s="26" t="str">
        <f t="shared" si="13"/>
        <v>EUNHH-DomIRS</v>
      </c>
      <c r="H426" s="26">
        <f t="shared" si="14"/>
        <v>3.1867609227788801E-3</v>
      </c>
    </row>
    <row r="427" spans="1:8">
      <c r="A427" s="26" t="e">
        <f>COUNTIF([1]Regions!$D$3:$D$30,BillionEURNEWAGE!$B427)&gt;0</f>
        <v>#VALUE!</v>
      </c>
      <c r="B427" t="s">
        <v>2236</v>
      </c>
      <c r="C427" t="s">
        <v>2226</v>
      </c>
      <c r="D427" t="s">
        <v>871</v>
      </c>
      <c r="E427">
        <v>10.1790662578574</v>
      </c>
      <c r="G427" s="26" t="str">
        <f t="shared" si="13"/>
        <v>EUNHH-DomMAC</v>
      </c>
      <c r="H427" s="26">
        <f t="shared" si="14"/>
        <v>10.1790662578574</v>
      </c>
    </row>
    <row r="428" spans="1:8">
      <c r="A428" s="26" t="e">
        <f>COUNTIF([1]Regions!$D$3:$D$30,BillionEURNEWAGE!$B428)&gt;0</f>
        <v>#VALUE!</v>
      </c>
      <c r="B428" t="s">
        <v>2236</v>
      </c>
      <c r="C428" t="s">
        <v>2226</v>
      </c>
      <c r="D428" t="s">
        <v>872</v>
      </c>
      <c r="E428">
        <v>46.119181020183902</v>
      </c>
      <c r="G428" s="26" t="str">
        <f t="shared" si="13"/>
        <v>EUNHH-DomFOT</v>
      </c>
      <c r="H428" s="26">
        <f t="shared" si="14"/>
        <v>46.119181020183902</v>
      </c>
    </row>
    <row r="429" spans="1:8">
      <c r="A429" s="26" t="e">
        <f>COUNTIF([1]Regions!$D$3:$D$30,BillionEURNEWAGE!$B429)&gt;0</f>
        <v>#VALUE!</v>
      </c>
      <c r="B429" t="s">
        <v>2236</v>
      </c>
      <c r="C429" t="s">
        <v>2226</v>
      </c>
      <c r="D429" t="s">
        <v>873</v>
      </c>
      <c r="E429">
        <v>14.2621582187796</v>
      </c>
      <c r="G429" s="26" t="str">
        <f t="shared" si="13"/>
        <v>EUNHH-DomROI</v>
      </c>
      <c r="H429" s="26">
        <f t="shared" si="14"/>
        <v>14.2621582187796</v>
      </c>
    </row>
    <row r="430" spans="1:8">
      <c r="A430" s="26" t="e">
        <f>COUNTIF([1]Regions!$D$3:$D$30,BillionEURNEWAGE!$B430)&gt;0</f>
        <v>#VALUE!</v>
      </c>
      <c r="B430" t="s">
        <v>2236</v>
      </c>
      <c r="C430" t="s">
        <v>2226</v>
      </c>
      <c r="D430" t="s">
        <v>874</v>
      </c>
      <c r="E430">
        <v>0.83761930869962797</v>
      </c>
      <c r="G430" s="26" t="str">
        <f t="shared" si="13"/>
        <v>EUNHH-DomBUI</v>
      </c>
      <c r="H430" s="26">
        <f t="shared" si="14"/>
        <v>0.83761930869962797</v>
      </c>
    </row>
    <row r="431" spans="1:8">
      <c r="A431" s="26" t="e">
        <f>COUNTIF([1]Regions!$D$3:$D$30,BillionEURNEWAGE!$B431)&gt;0</f>
        <v>#VALUE!</v>
      </c>
      <c r="B431" t="s">
        <v>2236</v>
      </c>
      <c r="C431" t="s">
        <v>2226</v>
      </c>
      <c r="D431" t="s">
        <v>875</v>
      </c>
      <c r="E431">
        <v>16.812884467526001</v>
      </c>
      <c r="G431" s="26" t="str">
        <f t="shared" si="13"/>
        <v>EUNHH-DomTRN</v>
      </c>
      <c r="H431" s="26">
        <f t="shared" si="14"/>
        <v>16.812884467526001</v>
      </c>
    </row>
    <row r="432" spans="1:8">
      <c r="A432" s="26" t="e">
        <f>COUNTIF([1]Regions!$D$3:$D$30,BillionEURNEWAGE!$B432)&gt;0</f>
        <v>#VALUE!</v>
      </c>
      <c r="B432" t="s">
        <v>2236</v>
      </c>
      <c r="C432" t="s">
        <v>2226</v>
      </c>
      <c r="D432" t="s">
        <v>876</v>
      </c>
      <c r="E432">
        <v>4.7886675220359702</v>
      </c>
      <c r="G432" s="26" t="str">
        <f t="shared" si="13"/>
        <v>EUNHH-DomAGR</v>
      </c>
      <c r="H432" s="26">
        <f t="shared" si="14"/>
        <v>4.7886675220359702</v>
      </c>
    </row>
    <row r="433" spans="1:8">
      <c r="A433" s="26" t="e">
        <f>COUNTIF([1]Regions!$D$3:$D$30,BillionEURNEWAGE!$B433)&gt;0</f>
        <v>#VALUE!</v>
      </c>
      <c r="B433" t="s">
        <v>2236</v>
      </c>
      <c r="C433" t="s">
        <v>2226</v>
      </c>
      <c r="D433" t="s">
        <v>877</v>
      </c>
      <c r="E433">
        <v>224.37827663781499</v>
      </c>
      <c r="G433" s="26" t="str">
        <f t="shared" si="13"/>
        <v>EUNHH-DomSER</v>
      </c>
      <c r="H433" s="26">
        <f t="shared" si="14"/>
        <v>224.37827663781499</v>
      </c>
    </row>
    <row r="434" spans="1:8">
      <c r="A434" s="26" t="e">
        <f>COUNTIF([1]Regions!$D$3:$D$30,BillionEURNEWAGE!$B434)&gt;0</f>
        <v>#VALUE!</v>
      </c>
      <c r="B434" t="s">
        <v>2236</v>
      </c>
      <c r="C434" t="s">
        <v>2245</v>
      </c>
      <c r="D434" t="s">
        <v>398</v>
      </c>
      <c r="E434">
        <v>5.9402188731943104</v>
      </c>
      <c r="G434" s="26" t="str">
        <f t="shared" si="13"/>
        <v>EUNHH-Impoil</v>
      </c>
      <c r="H434" s="26">
        <f t="shared" si="14"/>
        <v>5.9402188731943104</v>
      </c>
    </row>
    <row r="435" spans="1:8">
      <c r="A435" s="26" t="e">
        <f>COUNTIF([1]Regions!$D$3:$D$30,BillionEURNEWAGE!$B435)&gt;0</f>
        <v>#VALUE!</v>
      </c>
      <c r="B435" t="s">
        <v>2236</v>
      </c>
      <c r="C435" t="s">
        <v>2245</v>
      </c>
      <c r="D435" t="s">
        <v>399</v>
      </c>
      <c r="E435">
        <v>0.46586671967527898</v>
      </c>
      <c r="G435" s="26" t="str">
        <f t="shared" si="13"/>
        <v>EUNHH-Impgas</v>
      </c>
      <c r="H435" s="26">
        <f t="shared" si="14"/>
        <v>0.46586671967527898</v>
      </c>
    </row>
    <row r="436" spans="1:8">
      <c r="A436" s="26" t="e">
        <f>COUNTIF([1]Regions!$D$3:$D$30,BillionEURNEWAGE!$B436)&gt;0</f>
        <v>#VALUE!</v>
      </c>
      <c r="B436" t="s">
        <v>2236</v>
      </c>
      <c r="C436" t="s">
        <v>2245</v>
      </c>
      <c r="D436" t="s">
        <v>400</v>
      </c>
      <c r="E436">
        <v>1.6857967277819901</v>
      </c>
      <c r="G436" s="26" t="str">
        <f t="shared" si="13"/>
        <v>EUNHH-Impppp</v>
      </c>
      <c r="H436" s="26">
        <f t="shared" si="14"/>
        <v>1.6857967277819901</v>
      </c>
    </row>
    <row r="437" spans="1:8">
      <c r="A437" s="26" t="e">
        <f>COUNTIF([1]Regions!$D$3:$D$30,BillionEURNEWAGE!$B437)&gt;0</f>
        <v>#VALUE!</v>
      </c>
      <c r="B437" t="s">
        <v>2236</v>
      </c>
      <c r="C437" t="s">
        <v>2245</v>
      </c>
      <c r="D437" t="s">
        <v>401</v>
      </c>
      <c r="E437">
        <v>0.53393289531976296</v>
      </c>
      <c r="G437" s="26" t="str">
        <f t="shared" si="13"/>
        <v>EUNHH-Impnmm</v>
      </c>
      <c r="H437" s="26">
        <f t="shared" si="14"/>
        <v>0.53393289531976296</v>
      </c>
    </row>
    <row r="438" spans="1:8">
      <c r="A438" s="26" t="e">
        <f>COUNTIF([1]Regions!$D$3:$D$30,BillionEURNEWAGE!$B438)&gt;0</f>
        <v>#VALUE!</v>
      </c>
      <c r="B438" t="s">
        <v>2236</v>
      </c>
      <c r="C438" t="s">
        <v>2245</v>
      </c>
      <c r="D438" t="s">
        <v>402</v>
      </c>
      <c r="E438">
        <v>1.0976422296002999E-2</v>
      </c>
      <c r="G438" s="26" t="str">
        <f t="shared" si="13"/>
        <v>EUNHH-Impnfm</v>
      </c>
      <c r="H438" s="26">
        <f t="shared" si="14"/>
        <v>1.0976422296002999E-2</v>
      </c>
    </row>
    <row r="439" spans="1:8">
      <c r="A439" s="26" t="e">
        <f>COUNTIF([1]Regions!$D$3:$D$30,BillionEURNEWAGE!$B439)&gt;0</f>
        <v>#VALUE!</v>
      </c>
      <c r="B439" t="s">
        <v>2236</v>
      </c>
      <c r="C439" t="s">
        <v>2245</v>
      </c>
      <c r="D439" t="s">
        <v>403</v>
      </c>
      <c r="E439">
        <v>16.952182557290399</v>
      </c>
      <c r="G439" s="26" t="str">
        <f t="shared" si="13"/>
        <v>EUNHH-Impmvh</v>
      </c>
      <c r="H439" s="26">
        <f t="shared" si="14"/>
        <v>16.952182557290399</v>
      </c>
    </row>
    <row r="440" spans="1:8">
      <c r="A440" s="26" t="e">
        <f>COUNTIF([1]Regions!$D$3:$D$30,BillionEURNEWAGE!$B440)&gt;0</f>
        <v>#VALUE!</v>
      </c>
      <c r="B440" t="s">
        <v>2236</v>
      </c>
      <c r="C440" t="s">
        <v>2245</v>
      </c>
      <c r="D440" t="s">
        <v>404</v>
      </c>
      <c r="E440">
        <v>2.03792657965871</v>
      </c>
      <c r="G440" s="26" t="str">
        <f t="shared" si="13"/>
        <v>EUNHH-Impele</v>
      </c>
      <c r="H440" s="26">
        <f t="shared" si="14"/>
        <v>2.03792657965871</v>
      </c>
    </row>
    <row r="441" spans="1:8">
      <c r="A441" s="26" t="e">
        <f>COUNTIF([1]Regions!$D$3:$D$30,BillionEURNEWAGE!$B441)&gt;0</f>
        <v>#VALUE!</v>
      </c>
      <c r="B441" t="s">
        <v>2236</v>
      </c>
      <c r="C441" t="s">
        <v>2245</v>
      </c>
      <c r="D441" t="s">
        <v>868</v>
      </c>
      <c r="E441">
        <v>2.95688307982469E-2</v>
      </c>
      <c r="G441" s="26" t="str">
        <f t="shared" si="13"/>
        <v>EUNHH-ImpCOL</v>
      </c>
      <c r="H441" s="26">
        <f t="shared" si="14"/>
        <v>2.95688307982469E-2</v>
      </c>
    </row>
    <row r="442" spans="1:8">
      <c r="A442" s="26" t="e">
        <f>COUNTIF([1]Regions!$D$3:$D$30,BillionEURNEWAGE!$B442)&gt;0</f>
        <v>#VALUE!</v>
      </c>
      <c r="B442" t="s">
        <v>2236</v>
      </c>
      <c r="C442" t="s">
        <v>2245</v>
      </c>
      <c r="D442" t="s">
        <v>2185</v>
      </c>
      <c r="E442" s="121">
        <v>1.0119640800861301E-6</v>
      </c>
      <c r="G442" s="26" t="str">
        <f t="shared" si="13"/>
        <v>EUNHH-ImpCRU</v>
      </c>
      <c r="H442" s="26">
        <f t="shared" si="14"/>
        <v>1.0119640800861301E-6</v>
      </c>
    </row>
    <row r="443" spans="1:8">
      <c r="A443" s="26" t="e">
        <f>COUNTIF([1]Regions!$D$3:$D$30,BillionEURNEWAGE!$B443)&gt;0</f>
        <v>#VALUE!</v>
      </c>
      <c r="B443" t="s">
        <v>2236</v>
      </c>
      <c r="C443" t="s">
        <v>2245</v>
      </c>
      <c r="D443" t="s">
        <v>869</v>
      </c>
      <c r="E443">
        <v>9.7497428866545004</v>
      </c>
      <c r="G443" s="26" t="str">
        <f t="shared" si="13"/>
        <v>EUNHH-ImpCHM</v>
      </c>
      <c r="H443" s="26">
        <f t="shared" si="14"/>
        <v>9.7497428866545004</v>
      </c>
    </row>
    <row r="444" spans="1:8">
      <c r="A444" s="26" t="e">
        <f>COUNTIF([1]Regions!$D$3:$D$30,BillionEURNEWAGE!$B444)&gt;0</f>
        <v>#VALUE!</v>
      </c>
      <c r="B444" t="s">
        <v>2236</v>
      </c>
      <c r="C444" t="s">
        <v>2245</v>
      </c>
      <c r="D444" t="s">
        <v>870</v>
      </c>
      <c r="E444">
        <v>1.6551374143541901E-2</v>
      </c>
      <c r="G444" s="26" t="str">
        <f t="shared" si="13"/>
        <v>EUNHH-ImpIRS</v>
      </c>
      <c r="H444" s="26">
        <f t="shared" si="14"/>
        <v>1.6551374143541901E-2</v>
      </c>
    </row>
    <row r="445" spans="1:8">
      <c r="A445" s="26" t="e">
        <f>COUNTIF([1]Regions!$D$3:$D$30,BillionEURNEWAGE!$B445)&gt;0</f>
        <v>#VALUE!</v>
      </c>
      <c r="B445" t="s">
        <v>2236</v>
      </c>
      <c r="C445" t="s">
        <v>2245</v>
      </c>
      <c r="D445" t="s">
        <v>871</v>
      </c>
      <c r="E445">
        <v>11.833573011845999</v>
      </c>
      <c r="G445" s="26" t="str">
        <f t="shared" si="13"/>
        <v>EUNHH-ImpMAC</v>
      </c>
      <c r="H445" s="26">
        <f t="shared" si="14"/>
        <v>11.833573011845999</v>
      </c>
    </row>
    <row r="446" spans="1:8">
      <c r="A446" s="26" t="e">
        <f>COUNTIF([1]Regions!$D$3:$D$30,BillionEURNEWAGE!$B446)&gt;0</f>
        <v>#VALUE!</v>
      </c>
      <c r="B446" t="s">
        <v>2236</v>
      </c>
      <c r="C446" t="s">
        <v>2245</v>
      </c>
      <c r="D446" t="s">
        <v>872</v>
      </c>
      <c r="E446">
        <v>20.7339999453134</v>
      </c>
      <c r="G446" s="26" t="str">
        <f t="shared" si="13"/>
        <v>EUNHH-ImpFOT</v>
      </c>
      <c r="H446" s="26">
        <f t="shared" si="14"/>
        <v>20.7339999453134</v>
      </c>
    </row>
    <row r="447" spans="1:8">
      <c r="A447" s="26" t="e">
        <f>COUNTIF([1]Regions!$D$3:$D$30,BillionEURNEWAGE!$B447)&gt;0</f>
        <v>#VALUE!</v>
      </c>
      <c r="B447" t="s">
        <v>2236</v>
      </c>
      <c r="C447" t="s">
        <v>2245</v>
      </c>
      <c r="D447" t="s">
        <v>873</v>
      </c>
      <c r="E447">
        <v>19.3470529873975</v>
      </c>
      <c r="G447" s="26" t="str">
        <f t="shared" si="13"/>
        <v>EUNHH-ImpROI</v>
      </c>
      <c r="H447" s="26">
        <f t="shared" si="14"/>
        <v>19.3470529873975</v>
      </c>
    </row>
    <row r="448" spans="1:8">
      <c r="A448" s="26" t="e">
        <f>COUNTIF([1]Regions!$D$3:$D$30,BillionEURNEWAGE!$B448)&gt;0</f>
        <v>#VALUE!</v>
      </c>
      <c r="B448" t="s">
        <v>2236</v>
      </c>
      <c r="C448" t="s">
        <v>2245</v>
      </c>
      <c r="D448" t="s">
        <v>874</v>
      </c>
      <c r="E448">
        <v>2.20587192609824E-2</v>
      </c>
      <c r="G448" s="26" t="str">
        <f t="shared" si="13"/>
        <v>EUNHH-ImpBUI</v>
      </c>
      <c r="H448" s="26">
        <f t="shared" si="14"/>
        <v>2.20587192609824E-2</v>
      </c>
    </row>
    <row r="449" spans="1:8">
      <c r="A449" s="26" t="e">
        <f>COUNTIF([1]Regions!$D$3:$D$30,BillionEURNEWAGE!$B449)&gt;0</f>
        <v>#VALUE!</v>
      </c>
      <c r="B449" t="s">
        <v>2236</v>
      </c>
      <c r="C449" t="s">
        <v>2245</v>
      </c>
      <c r="D449" t="s">
        <v>875</v>
      </c>
      <c r="E449">
        <v>3.8612292405880302</v>
      </c>
      <c r="G449" s="26" t="str">
        <f t="shared" si="13"/>
        <v>EUNHH-ImpTRN</v>
      </c>
      <c r="H449" s="26">
        <f t="shared" si="14"/>
        <v>3.8612292405880302</v>
      </c>
    </row>
    <row r="450" spans="1:8">
      <c r="A450" s="26" t="e">
        <f>COUNTIF([1]Regions!$D$3:$D$30,BillionEURNEWAGE!$B450)&gt;0</f>
        <v>#VALUE!</v>
      </c>
      <c r="B450" t="s">
        <v>2236</v>
      </c>
      <c r="C450" t="s">
        <v>2245</v>
      </c>
      <c r="D450" t="s">
        <v>876</v>
      </c>
      <c r="E450">
        <v>3.6458020996513398</v>
      </c>
      <c r="G450" s="26" t="str">
        <f t="shared" si="13"/>
        <v>EUNHH-ImpAGR</v>
      </c>
      <c r="H450" s="26">
        <f t="shared" si="14"/>
        <v>3.6458020996513398</v>
      </c>
    </row>
    <row r="451" spans="1:8">
      <c r="A451" s="26" t="e">
        <f>COUNTIF([1]Regions!$D$3:$D$30,BillionEURNEWAGE!$B451)&gt;0</f>
        <v>#VALUE!</v>
      </c>
      <c r="B451" t="s">
        <v>2236</v>
      </c>
      <c r="C451" t="s">
        <v>2245</v>
      </c>
      <c r="D451" t="s">
        <v>877</v>
      </c>
      <c r="E451">
        <v>41.391684236614999</v>
      </c>
      <c r="G451" s="26" t="str">
        <f t="shared" si="13"/>
        <v>EUNHH-ImpSER</v>
      </c>
      <c r="H451" s="26">
        <f t="shared" si="14"/>
        <v>41.391684236614999</v>
      </c>
    </row>
    <row r="452" spans="1:8">
      <c r="A452" s="26" t="e">
        <f>COUNTIF([1]Regions!$D$3:$D$30,BillionEURNEWAGE!$B452)&gt;0</f>
        <v>#VALUE!</v>
      </c>
      <c r="B452" t="s">
        <v>2236</v>
      </c>
      <c r="C452" t="s">
        <v>2244</v>
      </c>
      <c r="D452" t="s">
        <v>398</v>
      </c>
      <c r="E452" s="121">
        <v>3.25223881857532E-6</v>
      </c>
      <c r="G452" s="26" t="str">
        <f t="shared" si="13"/>
        <v>EUNGov-Domoil</v>
      </c>
      <c r="H452" s="26">
        <f t="shared" si="14"/>
        <v>3.25223881857532E-6</v>
      </c>
    </row>
    <row r="453" spans="1:8">
      <c r="A453" s="26" t="e">
        <f>COUNTIF([1]Regions!$D$3:$D$30,BillionEURNEWAGE!$B453)&gt;0</f>
        <v>#VALUE!</v>
      </c>
      <c r="B453" t="s">
        <v>2236</v>
      </c>
      <c r="C453" t="s">
        <v>2244</v>
      </c>
      <c r="D453" t="s">
        <v>400</v>
      </c>
      <c r="E453">
        <v>1.49324463253029E-3</v>
      </c>
      <c r="G453" s="26" t="str">
        <f t="shared" ref="G453:G516" si="15">+B453&amp;C453&amp;D453</f>
        <v>EUNGov-Domppp</v>
      </c>
      <c r="H453" s="26">
        <f t="shared" ref="H453:H516" si="16">+E453</f>
        <v>1.49324463253029E-3</v>
      </c>
    </row>
    <row r="454" spans="1:8">
      <c r="A454" s="26" t="e">
        <f>COUNTIF([1]Regions!$D$3:$D$30,BillionEURNEWAGE!$B454)&gt;0</f>
        <v>#VALUE!</v>
      </c>
      <c r="B454" t="s">
        <v>2236</v>
      </c>
      <c r="C454" t="s">
        <v>2244</v>
      </c>
      <c r="D454" t="s">
        <v>401</v>
      </c>
      <c r="E454" s="121">
        <v>2.55564408620921E-5</v>
      </c>
      <c r="G454" s="26" t="str">
        <f t="shared" si="15"/>
        <v>EUNGov-Domnmm</v>
      </c>
      <c r="H454" s="26">
        <f t="shared" si="16"/>
        <v>2.55564408620921E-5</v>
      </c>
    </row>
    <row r="455" spans="1:8">
      <c r="A455" s="26" t="e">
        <f>COUNTIF([1]Regions!$D$3:$D$30,BillionEURNEWAGE!$B455)&gt;0</f>
        <v>#VALUE!</v>
      </c>
      <c r="B455" t="s">
        <v>2236</v>
      </c>
      <c r="C455" t="s">
        <v>2244</v>
      </c>
      <c r="D455" t="s">
        <v>403</v>
      </c>
      <c r="E455">
        <v>3.2029827055144399E-4</v>
      </c>
      <c r="G455" s="26" t="str">
        <f t="shared" si="15"/>
        <v>EUNGov-Dommvh</v>
      </c>
      <c r="H455" s="26">
        <f t="shared" si="16"/>
        <v>3.2029827055144399E-4</v>
      </c>
    </row>
    <row r="456" spans="1:8">
      <c r="A456" s="26" t="e">
        <f>COUNTIF([1]Regions!$D$3:$D$30,BillionEURNEWAGE!$B456)&gt;0</f>
        <v>#VALUE!</v>
      </c>
      <c r="B456" t="s">
        <v>2236</v>
      </c>
      <c r="C456" t="s">
        <v>2244</v>
      </c>
      <c r="D456" t="s">
        <v>404</v>
      </c>
      <c r="E456" s="121">
        <v>3.0290242874986701E-6</v>
      </c>
      <c r="G456" s="26" t="str">
        <f t="shared" si="15"/>
        <v>EUNGov-Domele</v>
      </c>
      <c r="H456" s="26">
        <f t="shared" si="16"/>
        <v>3.0290242874986701E-6</v>
      </c>
    </row>
    <row r="457" spans="1:8">
      <c r="A457" s="26" t="e">
        <f>COUNTIF([1]Regions!$D$3:$D$30,BillionEURNEWAGE!$B457)&gt;0</f>
        <v>#VALUE!</v>
      </c>
      <c r="B457" t="s">
        <v>2236</v>
      </c>
      <c r="C457" t="s">
        <v>2244</v>
      </c>
      <c r="D457" t="s">
        <v>868</v>
      </c>
      <c r="E457" s="121">
        <v>2.6234596719948498E-6</v>
      </c>
      <c r="G457" s="26" t="str">
        <f t="shared" si="15"/>
        <v>EUNGov-DomCOL</v>
      </c>
      <c r="H457" s="26">
        <f t="shared" si="16"/>
        <v>2.6234596719948498E-6</v>
      </c>
    </row>
    <row r="458" spans="1:8">
      <c r="A458" s="26" t="e">
        <f>COUNTIF([1]Regions!$D$3:$D$30,BillionEURNEWAGE!$B458)&gt;0</f>
        <v>#VALUE!</v>
      </c>
      <c r="B458" t="s">
        <v>2236</v>
      </c>
      <c r="C458" t="s">
        <v>2244</v>
      </c>
      <c r="D458" t="s">
        <v>869</v>
      </c>
      <c r="E458">
        <v>0.13669716333971199</v>
      </c>
      <c r="G458" s="26" t="str">
        <f t="shared" si="15"/>
        <v>EUNGov-DomCHM</v>
      </c>
      <c r="H458" s="26">
        <f t="shared" si="16"/>
        <v>0.13669716333971199</v>
      </c>
    </row>
    <row r="459" spans="1:8">
      <c r="A459" s="26" t="e">
        <f>COUNTIF([1]Regions!$D$3:$D$30,BillionEURNEWAGE!$B459)&gt;0</f>
        <v>#VALUE!</v>
      </c>
      <c r="B459" t="s">
        <v>2236</v>
      </c>
      <c r="C459" t="s">
        <v>2244</v>
      </c>
      <c r="D459" t="s">
        <v>871</v>
      </c>
      <c r="E459">
        <v>3.79042695371915E-3</v>
      </c>
      <c r="G459" s="26" t="str">
        <f t="shared" si="15"/>
        <v>EUNGov-DomMAC</v>
      </c>
      <c r="H459" s="26">
        <f t="shared" si="16"/>
        <v>3.79042695371915E-3</v>
      </c>
    </row>
    <row r="460" spans="1:8">
      <c r="A460" s="26" t="e">
        <f>COUNTIF([1]Regions!$D$3:$D$30,BillionEURNEWAGE!$B460)&gt;0</f>
        <v>#VALUE!</v>
      </c>
      <c r="B460" t="s">
        <v>2236</v>
      </c>
      <c r="C460" t="s">
        <v>2244</v>
      </c>
      <c r="D460" t="s">
        <v>872</v>
      </c>
      <c r="E460">
        <v>9.2717187757508202E-2</v>
      </c>
      <c r="G460" s="26" t="str">
        <f t="shared" si="15"/>
        <v>EUNGov-DomFOT</v>
      </c>
      <c r="H460" s="26">
        <f t="shared" si="16"/>
        <v>9.2717187757508202E-2</v>
      </c>
    </row>
    <row r="461" spans="1:8">
      <c r="A461" s="26" t="e">
        <f>COUNTIF([1]Regions!$D$3:$D$30,BillionEURNEWAGE!$B461)&gt;0</f>
        <v>#VALUE!</v>
      </c>
      <c r="B461" t="s">
        <v>2236</v>
      </c>
      <c r="C461" t="s">
        <v>2244</v>
      </c>
      <c r="D461" t="s">
        <v>873</v>
      </c>
      <c r="E461">
        <v>7.9374585801583797E-2</v>
      </c>
      <c r="G461" s="26" t="str">
        <f t="shared" si="15"/>
        <v>EUNGov-DomROI</v>
      </c>
      <c r="H461" s="26">
        <f t="shared" si="16"/>
        <v>7.9374585801583797E-2</v>
      </c>
    </row>
    <row r="462" spans="1:8">
      <c r="A462" s="26" t="e">
        <f>COUNTIF([1]Regions!$D$3:$D$30,BillionEURNEWAGE!$B462)&gt;0</f>
        <v>#VALUE!</v>
      </c>
      <c r="B462" t="s">
        <v>2236</v>
      </c>
      <c r="C462" t="s">
        <v>2244</v>
      </c>
      <c r="D462" t="s">
        <v>874</v>
      </c>
      <c r="E462">
        <v>3.2249333948356998E-4</v>
      </c>
      <c r="G462" s="26" t="str">
        <f t="shared" si="15"/>
        <v>EUNGov-DomBUI</v>
      </c>
      <c r="H462" s="26">
        <f t="shared" si="16"/>
        <v>3.2249333948356998E-4</v>
      </c>
    </row>
    <row r="463" spans="1:8">
      <c r="A463" s="26" t="e">
        <f>COUNTIF([1]Regions!$D$3:$D$30,BillionEURNEWAGE!$B463)&gt;0</f>
        <v>#VALUE!</v>
      </c>
      <c r="B463" t="s">
        <v>2236</v>
      </c>
      <c r="C463" t="s">
        <v>2244</v>
      </c>
      <c r="D463" t="s">
        <v>875</v>
      </c>
      <c r="E463">
        <v>8.8522134735396296</v>
      </c>
      <c r="G463" s="26" t="str">
        <f t="shared" si="15"/>
        <v>EUNGov-DomTRN</v>
      </c>
      <c r="H463" s="26">
        <f t="shared" si="16"/>
        <v>8.8522134735396296</v>
      </c>
    </row>
    <row r="464" spans="1:8">
      <c r="A464" s="26" t="e">
        <f>COUNTIF([1]Regions!$D$3:$D$30,BillionEURNEWAGE!$B464)&gt;0</f>
        <v>#VALUE!</v>
      </c>
      <c r="B464" t="s">
        <v>2236</v>
      </c>
      <c r="C464" t="s">
        <v>2244</v>
      </c>
      <c r="D464" t="s">
        <v>876</v>
      </c>
      <c r="E464">
        <v>8.7264916622121196E-3</v>
      </c>
      <c r="G464" s="26" t="str">
        <f t="shared" si="15"/>
        <v>EUNGov-DomAGR</v>
      </c>
      <c r="H464" s="26">
        <f t="shared" si="16"/>
        <v>8.7264916622121196E-3</v>
      </c>
    </row>
    <row r="465" spans="1:8">
      <c r="A465" s="26" t="e">
        <f>COUNTIF([1]Regions!$D$3:$D$30,BillionEURNEWAGE!$B465)&gt;0</f>
        <v>#VALUE!</v>
      </c>
      <c r="B465" t="s">
        <v>2236</v>
      </c>
      <c r="C465" t="s">
        <v>2244</v>
      </c>
      <c r="D465" t="s">
        <v>877</v>
      </c>
      <c r="E465">
        <v>242.55380057542001</v>
      </c>
      <c r="G465" s="26" t="str">
        <f t="shared" si="15"/>
        <v>EUNGov-DomSER</v>
      </c>
      <c r="H465" s="26">
        <f t="shared" si="16"/>
        <v>242.55380057542001</v>
      </c>
    </row>
    <row r="466" spans="1:8">
      <c r="A466" s="26" t="e">
        <f>COUNTIF([1]Regions!$D$3:$D$30,BillionEURNEWAGE!$B466)&gt;0</f>
        <v>#VALUE!</v>
      </c>
      <c r="B466" t="s">
        <v>2236</v>
      </c>
      <c r="C466" t="s">
        <v>2246</v>
      </c>
      <c r="D466" t="s">
        <v>398</v>
      </c>
      <c r="E466" s="121">
        <v>5.53413769916371E-6</v>
      </c>
      <c r="G466" s="26" t="str">
        <f t="shared" si="15"/>
        <v>EUNGov-Impoil</v>
      </c>
      <c r="H466" s="26">
        <f t="shared" si="16"/>
        <v>5.53413769916371E-6</v>
      </c>
    </row>
    <row r="467" spans="1:8">
      <c r="A467" s="26" t="e">
        <f>COUNTIF([1]Regions!$D$3:$D$30,BillionEURNEWAGE!$B467)&gt;0</f>
        <v>#VALUE!</v>
      </c>
      <c r="B467" t="s">
        <v>2236</v>
      </c>
      <c r="C467" t="s">
        <v>2246</v>
      </c>
      <c r="D467" t="s">
        <v>399</v>
      </c>
      <c r="E467" s="121">
        <v>9.1790596098417801E-7</v>
      </c>
      <c r="G467" s="26" t="str">
        <f t="shared" si="15"/>
        <v>EUNGov-Impgas</v>
      </c>
      <c r="H467" s="26">
        <f t="shared" si="16"/>
        <v>9.1790596098417801E-7</v>
      </c>
    </row>
    <row r="468" spans="1:8">
      <c r="A468" s="26" t="e">
        <f>COUNTIF([1]Regions!$D$3:$D$30,BillionEURNEWAGE!$B468)&gt;0</f>
        <v>#VALUE!</v>
      </c>
      <c r="B468" t="s">
        <v>2236</v>
      </c>
      <c r="C468" t="s">
        <v>2246</v>
      </c>
      <c r="D468" t="s">
        <v>400</v>
      </c>
      <c r="E468" s="121">
        <v>5.1444173453395999E-5</v>
      </c>
      <c r="G468" s="26" t="str">
        <f t="shared" si="15"/>
        <v>EUNGov-Impppp</v>
      </c>
      <c r="H468" s="26">
        <f t="shared" si="16"/>
        <v>5.1444173453395999E-5</v>
      </c>
    </row>
    <row r="469" spans="1:8">
      <c r="A469" s="26" t="e">
        <f>COUNTIF([1]Regions!$D$3:$D$30,BillionEURNEWAGE!$B469)&gt;0</f>
        <v>#VALUE!</v>
      </c>
      <c r="B469" t="s">
        <v>2236</v>
      </c>
      <c r="C469" t="s">
        <v>2246</v>
      </c>
      <c r="D469" t="s">
        <v>401</v>
      </c>
      <c r="E469" s="121">
        <v>6.6349803936493796E-7</v>
      </c>
      <c r="G469" s="26" t="str">
        <f t="shared" si="15"/>
        <v>EUNGov-Impnmm</v>
      </c>
      <c r="H469" s="26">
        <f t="shared" si="16"/>
        <v>6.6349803936493796E-7</v>
      </c>
    </row>
    <row r="470" spans="1:8">
      <c r="A470" s="26" t="e">
        <f>COUNTIF([1]Regions!$D$3:$D$30,BillionEURNEWAGE!$B470)&gt;0</f>
        <v>#VALUE!</v>
      </c>
      <c r="B470" t="s">
        <v>2236</v>
      </c>
      <c r="C470" t="s">
        <v>2246</v>
      </c>
      <c r="D470" t="s">
        <v>403</v>
      </c>
      <c r="E470" s="121">
        <v>3.1285132581601299E-5</v>
      </c>
      <c r="G470" s="26" t="str">
        <f t="shared" si="15"/>
        <v>EUNGov-Impmvh</v>
      </c>
      <c r="H470" s="26">
        <f t="shared" si="16"/>
        <v>3.1285132581601299E-5</v>
      </c>
    </row>
    <row r="471" spans="1:8">
      <c r="A471" s="26" t="e">
        <f>COUNTIF([1]Regions!$D$3:$D$30,BillionEURNEWAGE!$B471)&gt;0</f>
        <v>#VALUE!</v>
      </c>
      <c r="B471" t="s">
        <v>2236</v>
      </c>
      <c r="C471" t="s">
        <v>2246</v>
      </c>
      <c r="D471" t="s">
        <v>404</v>
      </c>
      <c r="E471" s="121">
        <v>5.1116877345579403E-7</v>
      </c>
      <c r="G471" s="26" t="str">
        <f t="shared" si="15"/>
        <v>EUNGov-Impele</v>
      </c>
      <c r="H471" s="26">
        <f t="shared" si="16"/>
        <v>5.1116877345579403E-7</v>
      </c>
    </row>
    <row r="472" spans="1:8">
      <c r="A472" s="26" t="e">
        <f>COUNTIF([1]Regions!$D$3:$D$30,BillionEURNEWAGE!$B472)&gt;0</f>
        <v>#VALUE!</v>
      </c>
      <c r="B472" t="s">
        <v>2236</v>
      </c>
      <c r="C472" t="s">
        <v>2246</v>
      </c>
      <c r="D472" t="s">
        <v>869</v>
      </c>
      <c r="E472">
        <v>0.15735556776360499</v>
      </c>
      <c r="G472" s="26" t="str">
        <f t="shared" si="15"/>
        <v>EUNGov-ImpCHM</v>
      </c>
      <c r="H472" s="26">
        <f t="shared" si="16"/>
        <v>0.15735556776360499</v>
      </c>
    </row>
    <row r="473" spans="1:8">
      <c r="A473" s="26" t="e">
        <f>COUNTIF([1]Regions!$D$3:$D$30,BillionEURNEWAGE!$B473)&gt;0</f>
        <v>#VALUE!</v>
      </c>
      <c r="B473" t="s">
        <v>2236</v>
      </c>
      <c r="C473" t="s">
        <v>2246</v>
      </c>
      <c r="D473" t="s">
        <v>871</v>
      </c>
      <c r="E473">
        <v>8.4114020857118301E-3</v>
      </c>
      <c r="G473" s="26" t="str">
        <f t="shared" si="15"/>
        <v>EUNGov-ImpMAC</v>
      </c>
      <c r="H473" s="26">
        <f t="shared" si="16"/>
        <v>8.4114020857118301E-3</v>
      </c>
    </row>
    <row r="474" spans="1:8">
      <c r="A474" s="26" t="e">
        <f>COUNTIF([1]Regions!$D$3:$D$30,BillionEURNEWAGE!$B474)&gt;0</f>
        <v>#VALUE!</v>
      </c>
      <c r="B474" t="s">
        <v>2236</v>
      </c>
      <c r="C474" t="s">
        <v>2246</v>
      </c>
      <c r="D474" t="s">
        <v>872</v>
      </c>
      <c r="E474">
        <v>5.3601069603945502E-3</v>
      </c>
      <c r="G474" s="26" t="str">
        <f t="shared" si="15"/>
        <v>EUNGov-ImpFOT</v>
      </c>
      <c r="H474" s="26">
        <f t="shared" si="16"/>
        <v>5.3601069603945502E-3</v>
      </c>
    </row>
    <row r="475" spans="1:8">
      <c r="A475" s="26" t="e">
        <f>COUNTIF([1]Regions!$D$3:$D$30,BillionEURNEWAGE!$B475)&gt;0</f>
        <v>#VALUE!</v>
      </c>
      <c r="B475" t="s">
        <v>2236</v>
      </c>
      <c r="C475" t="s">
        <v>2246</v>
      </c>
      <c r="D475" t="s">
        <v>873</v>
      </c>
      <c r="E475">
        <v>6.1133421573595602E-3</v>
      </c>
      <c r="G475" s="26" t="str">
        <f t="shared" si="15"/>
        <v>EUNGov-ImpROI</v>
      </c>
      <c r="H475" s="26">
        <f t="shared" si="16"/>
        <v>6.1133421573595602E-3</v>
      </c>
    </row>
    <row r="476" spans="1:8">
      <c r="A476" s="26" t="e">
        <f>COUNTIF([1]Regions!$D$3:$D$30,BillionEURNEWAGE!$B476)&gt;0</f>
        <v>#VALUE!</v>
      </c>
      <c r="B476" t="s">
        <v>2236</v>
      </c>
      <c r="C476" t="s">
        <v>2246</v>
      </c>
      <c r="D476" t="s">
        <v>874</v>
      </c>
      <c r="E476" s="121">
        <v>3.7468247810849302E-5</v>
      </c>
      <c r="G476" s="26" t="str">
        <f t="shared" si="15"/>
        <v>EUNGov-ImpBUI</v>
      </c>
      <c r="H476" s="26">
        <f t="shared" si="16"/>
        <v>3.7468247810849302E-5</v>
      </c>
    </row>
    <row r="477" spans="1:8">
      <c r="A477" s="26" t="e">
        <f>COUNTIF([1]Regions!$D$3:$D$30,BillionEURNEWAGE!$B477)&gt;0</f>
        <v>#VALUE!</v>
      </c>
      <c r="B477" t="s">
        <v>2236</v>
      </c>
      <c r="C477" t="s">
        <v>2246</v>
      </c>
      <c r="D477" t="s">
        <v>875</v>
      </c>
      <c r="E477">
        <v>0.69551353663926097</v>
      </c>
      <c r="G477" s="26" t="str">
        <f t="shared" si="15"/>
        <v>EUNGov-ImpTRN</v>
      </c>
      <c r="H477" s="26">
        <f t="shared" si="16"/>
        <v>0.69551353663926097</v>
      </c>
    </row>
    <row r="478" spans="1:8">
      <c r="A478" s="26" t="e">
        <f>COUNTIF([1]Regions!$D$3:$D$30,BillionEURNEWAGE!$B478)&gt;0</f>
        <v>#VALUE!</v>
      </c>
      <c r="B478" t="s">
        <v>2236</v>
      </c>
      <c r="C478" t="s">
        <v>2246</v>
      </c>
      <c r="D478" t="s">
        <v>876</v>
      </c>
      <c r="E478">
        <v>8.1408635591200804E-2</v>
      </c>
      <c r="G478" s="26" t="str">
        <f t="shared" si="15"/>
        <v>EUNGov-ImpAGR</v>
      </c>
      <c r="H478" s="26">
        <f t="shared" si="16"/>
        <v>8.1408635591200804E-2</v>
      </c>
    </row>
    <row r="479" spans="1:8">
      <c r="A479" s="26" t="e">
        <f>COUNTIF([1]Regions!$D$3:$D$30,BillionEURNEWAGE!$B479)&gt;0</f>
        <v>#VALUE!</v>
      </c>
      <c r="B479" t="s">
        <v>2236</v>
      </c>
      <c r="C479" t="s">
        <v>2246</v>
      </c>
      <c r="D479" t="s">
        <v>877</v>
      </c>
      <c r="E479">
        <v>5.0146620763302199</v>
      </c>
      <c r="G479" s="26" t="str">
        <f t="shared" si="15"/>
        <v>EUNGov-ImpSER</v>
      </c>
      <c r="H479" s="26">
        <f t="shared" si="16"/>
        <v>5.0146620763302199</v>
      </c>
    </row>
    <row r="480" spans="1:8">
      <c r="A480" s="26" t="e">
        <f>COUNTIF([1]Regions!$D$3:$D$30,BillionEURNEWAGE!$B480)&gt;0</f>
        <v>#VALUE!</v>
      </c>
      <c r="B480" t="s">
        <v>2237</v>
      </c>
      <c r="C480" t="s">
        <v>2226</v>
      </c>
      <c r="D480" t="s">
        <v>398</v>
      </c>
      <c r="E480">
        <v>24.955168715371698</v>
      </c>
      <c r="G480" s="26" t="str">
        <f t="shared" si="15"/>
        <v>EUSHH-Domoil</v>
      </c>
      <c r="H480" s="26">
        <f t="shared" si="16"/>
        <v>24.955168715371698</v>
      </c>
    </row>
    <row r="481" spans="1:8">
      <c r="A481" s="26" t="e">
        <f>COUNTIF([1]Regions!$D$3:$D$30,BillionEURNEWAGE!$B481)&gt;0</f>
        <v>#VALUE!</v>
      </c>
      <c r="B481" t="s">
        <v>2237</v>
      </c>
      <c r="C481" t="s">
        <v>2226</v>
      </c>
      <c r="D481" t="s">
        <v>399</v>
      </c>
      <c r="E481">
        <v>2.8044032328834501</v>
      </c>
      <c r="G481" s="26" t="str">
        <f t="shared" si="15"/>
        <v>EUSHH-Domgas</v>
      </c>
      <c r="H481" s="26">
        <f t="shared" si="16"/>
        <v>2.8044032328834501</v>
      </c>
    </row>
    <row r="482" spans="1:8">
      <c r="A482" s="26" t="e">
        <f>COUNTIF([1]Regions!$D$3:$D$30,BillionEURNEWAGE!$B482)&gt;0</f>
        <v>#VALUE!</v>
      </c>
      <c r="B482" t="s">
        <v>2237</v>
      </c>
      <c r="C482" t="s">
        <v>2226</v>
      </c>
      <c r="D482" t="s">
        <v>400</v>
      </c>
      <c r="E482">
        <v>7.2069341057970702</v>
      </c>
      <c r="G482" s="26" t="str">
        <f t="shared" si="15"/>
        <v>EUSHH-Domppp</v>
      </c>
      <c r="H482" s="26">
        <f t="shared" si="16"/>
        <v>7.2069341057970702</v>
      </c>
    </row>
    <row r="483" spans="1:8">
      <c r="A483" s="26" t="e">
        <f>COUNTIF([1]Regions!$D$3:$D$30,BillionEURNEWAGE!$B483)&gt;0</f>
        <v>#VALUE!</v>
      </c>
      <c r="B483" t="s">
        <v>2237</v>
      </c>
      <c r="C483" t="s">
        <v>2226</v>
      </c>
      <c r="D483" t="s">
        <v>401</v>
      </c>
      <c r="E483">
        <v>3.0963187959926701</v>
      </c>
      <c r="G483" s="26" t="str">
        <f t="shared" si="15"/>
        <v>EUSHH-Domnmm</v>
      </c>
      <c r="H483" s="26">
        <f t="shared" si="16"/>
        <v>3.0963187959926701</v>
      </c>
    </row>
    <row r="484" spans="1:8">
      <c r="A484" s="26" t="e">
        <f>COUNTIF([1]Regions!$D$3:$D$30,BillionEURNEWAGE!$B484)&gt;0</f>
        <v>#VALUE!</v>
      </c>
      <c r="B484" t="s">
        <v>2237</v>
      </c>
      <c r="C484" t="s">
        <v>2226</v>
      </c>
      <c r="D484" t="s">
        <v>402</v>
      </c>
      <c r="E484">
        <v>7.2740139953809999E-2</v>
      </c>
      <c r="G484" s="26" t="str">
        <f t="shared" si="15"/>
        <v>EUSHH-Domnfm</v>
      </c>
      <c r="H484" s="26">
        <f t="shared" si="16"/>
        <v>7.2740139953809999E-2</v>
      </c>
    </row>
    <row r="485" spans="1:8">
      <c r="A485" s="26" t="e">
        <f>COUNTIF([1]Regions!$D$3:$D$30,BillionEURNEWAGE!$B485)&gt;0</f>
        <v>#VALUE!</v>
      </c>
      <c r="B485" t="s">
        <v>2237</v>
      </c>
      <c r="C485" t="s">
        <v>2226</v>
      </c>
      <c r="D485" t="s">
        <v>403</v>
      </c>
      <c r="E485">
        <v>5.9808977240659296</v>
      </c>
      <c r="G485" s="26" t="str">
        <f t="shared" si="15"/>
        <v>EUSHH-Dommvh</v>
      </c>
      <c r="H485" s="26">
        <f t="shared" si="16"/>
        <v>5.9808977240659296</v>
      </c>
    </row>
    <row r="486" spans="1:8">
      <c r="A486" s="26" t="e">
        <f>COUNTIF([1]Regions!$D$3:$D$30,BillionEURNEWAGE!$B486)&gt;0</f>
        <v>#VALUE!</v>
      </c>
      <c r="B486" t="s">
        <v>2237</v>
      </c>
      <c r="C486" t="s">
        <v>2226</v>
      </c>
      <c r="D486" t="s">
        <v>404</v>
      </c>
      <c r="E486">
        <v>20.996796941757498</v>
      </c>
      <c r="G486" s="26" t="str">
        <f t="shared" si="15"/>
        <v>EUSHH-Domele</v>
      </c>
      <c r="H486" s="26">
        <f t="shared" si="16"/>
        <v>20.996796941757498</v>
      </c>
    </row>
    <row r="487" spans="1:8">
      <c r="A487" s="26" t="e">
        <f>COUNTIF([1]Regions!$D$3:$D$30,BillionEURNEWAGE!$B487)&gt;0</f>
        <v>#VALUE!</v>
      </c>
      <c r="B487" t="s">
        <v>2237</v>
      </c>
      <c r="C487" t="s">
        <v>2226</v>
      </c>
      <c r="D487" t="s">
        <v>868</v>
      </c>
      <c r="E487">
        <v>0.12360401885208699</v>
      </c>
      <c r="G487" s="26" t="str">
        <f t="shared" si="15"/>
        <v>EUSHH-DomCOL</v>
      </c>
      <c r="H487" s="26">
        <f t="shared" si="16"/>
        <v>0.12360401885208699</v>
      </c>
    </row>
    <row r="488" spans="1:8">
      <c r="A488" s="26" t="e">
        <f>COUNTIF([1]Regions!$D$3:$D$30,BillionEURNEWAGE!$B488)&gt;0</f>
        <v>#VALUE!</v>
      </c>
      <c r="B488" t="s">
        <v>2237</v>
      </c>
      <c r="C488" t="s">
        <v>2226</v>
      </c>
      <c r="D488" t="s">
        <v>869</v>
      </c>
      <c r="E488">
        <v>7.9569025580656998</v>
      </c>
      <c r="G488" s="26" t="str">
        <f t="shared" si="15"/>
        <v>EUSHH-DomCHM</v>
      </c>
      <c r="H488" s="26">
        <f t="shared" si="16"/>
        <v>7.9569025580656998</v>
      </c>
    </row>
    <row r="489" spans="1:8">
      <c r="A489" s="26" t="e">
        <f>COUNTIF([1]Regions!$D$3:$D$30,BillionEURNEWAGE!$B489)&gt;0</f>
        <v>#VALUE!</v>
      </c>
      <c r="B489" t="s">
        <v>2237</v>
      </c>
      <c r="C489" t="s">
        <v>2226</v>
      </c>
      <c r="D489" t="s">
        <v>870</v>
      </c>
      <c r="E489">
        <v>2.1807608203327399E-2</v>
      </c>
      <c r="G489" s="26" t="str">
        <f t="shared" si="15"/>
        <v>EUSHH-DomIRS</v>
      </c>
      <c r="H489" s="26">
        <f t="shared" si="16"/>
        <v>2.1807608203327399E-2</v>
      </c>
    </row>
    <row r="490" spans="1:8">
      <c r="A490" s="26" t="e">
        <f>COUNTIF([1]Regions!$D$3:$D$30,BillionEURNEWAGE!$B490)&gt;0</f>
        <v>#VALUE!</v>
      </c>
      <c r="B490" t="s">
        <v>2237</v>
      </c>
      <c r="C490" t="s">
        <v>2226</v>
      </c>
      <c r="D490" t="s">
        <v>871</v>
      </c>
      <c r="E490">
        <v>8.7896249200665793</v>
      </c>
      <c r="G490" s="26" t="str">
        <f t="shared" si="15"/>
        <v>EUSHH-DomMAC</v>
      </c>
      <c r="H490" s="26">
        <f t="shared" si="16"/>
        <v>8.7896249200665793</v>
      </c>
    </row>
    <row r="491" spans="1:8">
      <c r="A491" s="26" t="e">
        <f>COUNTIF([1]Regions!$D$3:$D$30,BillionEURNEWAGE!$B491)&gt;0</f>
        <v>#VALUE!</v>
      </c>
      <c r="B491" t="s">
        <v>2237</v>
      </c>
      <c r="C491" t="s">
        <v>2226</v>
      </c>
      <c r="D491" t="s">
        <v>872</v>
      </c>
      <c r="E491">
        <v>87.799886299530201</v>
      </c>
      <c r="G491" s="26" t="str">
        <f t="shared" si="15"/>
        <v>EUSHH-DomFOT</v>
      </c>
      <c r="H491" s="26">
        <f t="shared" si="16"/>
        <v>87.799886299530201</v>
      </c>
    </row>
    <row r="492" spans="1:8">
      <c r="A492" s="26" t="e">
        <f>COUNTIF([1]Regions!$D$3:$D$30,BillionEURNEWAGE!$B492)&gt;0</f>
        <v>#VALUE!</v>
      </c>
      <c r="B492" t="s">
        <v>2237</v>
      </c>
      <c r="C492" t="s">
        <v>2226</v>
      </c>
      <c r="D492" t="s">
        <v>873</v>
      </c>
      <c r="E492">
        <v>31.049070365105401</v>
      </c>
      <c r="G492" s="26" t="str">
        <f t="shared" si="15"/>
        <v>EUSHH-DomROI</v>
      </c>
      <c r="H492" s="26">
        <f t="shared" si="16"/>
        <v>31.049070365105401</v>
      </c>
    </row>
    <row r="493" spans="1:8">
      <c r="A493" s="26" t="e">
        <f>COUNTIF([1]Regions!$D$3:$D$30,BillionEURNEWAGE!$B493)&gt;0</f>
        <v>#VALUE!</v>
      </c>
      <c r="B493" t="s">
        <v>2237</v>
      </c>
      <c r="C493" t="s">
        <v>2226</v>
      </c>
      <c r="D493" t="s">
        <v>874</v>
      </c>
      <c r="E493">
        <v>3.5444875388057699</v>
      </c>
      <c r="G493" s="26" t="str">
        <f t="shared" si="15"/>
        <v>EUSHH-DomBUI</v>
      </c>
      <c r="H493" s="26">
        <f t="shared" si="16"/>
        <v>3.5444875388057699</v>
      </c>
    </row>
    <row r="494" spans="1:8">
      <c r="A494" s="26" t="e">
        <f>COUNTIF([1]Regions!$D$3:$D$30,BillionEURNEWAGE!$B494)&gt;0</f>
        <v>#VALUE!</v>
      </c>
      <c r="B494" t="s">
        <v>2237</v>
      </c>
      <c r="C494" t="s">
        <v>2226</v>
      </c>
      <c r="D494" t="s">
        <v>875</v>
      </c>
      <c r="E494">
        <v>31.304194545625698</v>
      </c>
      <c r="G494" s="26" t="str">
        <f t="shared" si="15"/>
        <v>EUSHH-DomTRN</v>
      </c>
      <c r="H494" s="26">
        <f t="shared" si="16"/>
        <v>31.304194545625698</v>
      </c>
    </row>
    <row r="495" spans="1:8">
      <c r="A495" s="26" t="e">
        <f>COUNTIF([1]Regions!$D$3:$D$30,BillionEURNEWAGE!$B495)&gt;0</f>
        <v>#VALUE!</v>
      </c>
      <c r="B495" t="s">
        <v>2237</v>
      </c>
      <c r="C495" t="s">
        <v>2226</v>
      </c>
      <c r="D495" t="s">
        <v>876</v>
      </c>
      <c r="E495">
        <v>19.2118631322524</v>
      </c>
      <c r="G495" s="26" t="str">
        <f t="shared" si="15"/>
        <v>EUSHH-DomAGR</v>
      </c>
      <c r="H495" s="26">
        <f t="shared" si="16"/>
        <v>19.2118631322524</v>
      </c>
    </row>
    <row r="496" spans="1:8">
      <c r="A496" s="26" t="e">
        <f>COUNTIF([1]Regions!$D$3:$D$30,BillionEURNEWAGE!$B496)&gt;0</f>
        <v>#VALUE!</v>
      </c>
      <c r="B496" t="s">
        <v>2237</v>
      </c>
      <c r="C496" t="s">
        <v>2226</v>
      </c>
      <c r="D496" t="s">
        <v>877</v>
      </c>
      <c r="E496">
        <v>294.54840428370898</v>
      </c>
      <c r="G496" s="26" t="str">
        <f t="shared" si="15"/>
        <v>EUSHH-DomSER</v>
      </c>
      <c r="H496" s="26">
        <f t="shared" si="16"/>
        <v>294.54840428370898</v>
      </c>
    </row>
    <row r="497" spans="1:8">
      <c r="A497" s="26" t="e">
        <f>COUNTIF([1]Regions!$D$3:$D$30,BillionEURNEWAGE!$B497)&gt;0</f>
        <v>#VALUE!</v>
      </c>
      <c r="B497" t="s">
        <v>2237</v>
      </c>
      <c r="C497" t="s">
        <v>2245</v>
      </c>
      <c r="D497" t="s">
        <v>398</v>
      </c>
      <c r="E497">
        <v>19.1586685056653</v>
      </c>
      <c r="G497" s="26" t="str">
        <f t="shared" si="15"/>
        <v>EUSHH-Impoil</v>
      </c>
      <c r="H497" s="26">
        <f t="shared" si="16"/>
        <v>19.1586685056653</v>
      </c>
    </row>
    <row r="498" spans="1:8">
      <c r="A498" s="26" t="e">
        <f>COUNTIF([1]Regions!$D$3:$D$30,BillionEURNEWAGE!$B498)&gt;0</f>
        <v>#VALUE!</v>
      </c>
      <c r="B498" t="s">
        <v>2237</v>
      </c>
      <c r="C498" t="s">
        <v>2245</v>
      </c>
      <c r="D498" t="s">
        <v>399</v>
      </c>
      <c r="E498">
        <v>1.1062172309849401</v>
      </c>
      <c r="G498" s="26" t="str">
        <f t="shared" si="15"/>
        <v>EUSHH-Impgas</v>
      </c>
      <c r="H498" s="26">
        <f t="shared" si="16"/>
        <v>1.1062172309849401</v>
      </c>
    </row>
    <row r="499" spans="1:8">
      <c r="A499" s="26" t="e">
        <f>COUNTIF([1]Regions!$D$3:$D$30,BillionEURNEWAGE!$B499)&gt;0</f>
        <v>#VALUE!</v>
      </c>
      <c r="B499" t="s">
        <v>2237</v>
      </c>
      <c r="C499" t="s">
        <v>2245</v>
      </c>
      <c r="D499" t="s">
        <v>400</v>
      </c>
      <c r="E499">
        <v>2.9227461846568699</v>
      </c>
      <c r="G499" s="26" t="str">
        <f t="shared" si="15"/>
        <v>EUSHH-Impppp</v>
      </c>
      <c r="H499" s="26">
        <f t="shared" si="16"/>
        <v>2.9227461846568699</v>
      </c>
    </row>
    <row r="500" spans="1:8">
      <c r="A500" s="26" t="e">
        <f>COUNTIF([1]Regions!$D$3:$D$30,BillionEURNEWAGE!$B500)&gt;0</f>
        <v>#VALUE!</v>
      </c>
      <c r="B500" t="s">
        <v>2237</v>
      </c>
      <c r="C500" t="s">
        <v>2245</v>
      </c>
      <c r="D500" t="s">
        <v>401</v>
      </c>
      <c r="E500">
        <v>1.04768935831723</v>
      </c>
      <c r="G500" s="26" t="str">
        <f t="shared" si="15"/>
        <v>EUSHH-Impnmm</v>
      </c>
      <c r="H500" s="26">
        <f t="shared" si="16"/>
        <v>1.04768935831723</v>
      </c>
    </row>
    <row r="501" spans="1:8">
      <c r="A501" s="26" t="e">
        <f>COUNTIF([1]Regions!$D$3:$D$30,BillionEURNEWAGE!$B501)&gt;0</f>
        <v>#VALUE!</v>
      </c>
      <c r="B501" t="s">
        <v>2237</v>
      </c>
      <c r="C501" t="s">
        <v>2245</v>
      </c>
      <c r="D501" t="s">
        <v>402</v>
      </c>
      <c r="E501">
        <v>6.0171253310385697E-2</v>
      </c>
      <c r="G501" s="26" t="str">
        <f t="shared" si="15"/>
        <v>EUSHH-Impnfm</v>
      </c>
      <c r="H501" s="26">
        <f t="shared" si="16"/>
        <v>6.0171253310385697E-2</v>
      </c>
    </row>
    <row r="502" spans="1:8">
      <c r="A502" s="26" t="e">
        <f>COUNTIF([1]Regions!$D$3:$D$30,BillionEURNEWAGE!$B502)&gt;0</f>
        <v>#VALUE!</v>
      </c>
      <c r="B502" t="s">
        <v>2237</v>
      </c>
      <c r="C502" t="s">
        <v>2245</v>
      </c>
      <c r="D502" t="s">
        <v>403</v>
      </c>
      <c r="E502">
        <v>14.718879500411299</v>
      </c>
      <c r="G502" s="26" t="str">
        <f t="shared" si="15"/>
        <v>EUSHH-Impmvh</v>
      </c>
      <c r="H502" s="26">
        <f t="shared" si="16"/>
        <v>14.718879500411299</v>
      </c>
    </row>
    <row r="503" spans="1:8">
      <c r="A503" s="26" t="e">
        <f>COUNTIF([1]Regions!$D$3:$D$30,BillionEURNEWAGE!$B503)&gt;0</f>
        <v>#VALUE!</v>
      </c>
      <c r="B503" t="s">
        <v>2237</v>
      </c>
      <c r="C503" t="s">
        <v>2245</v>
      </c>
      <c r="D503" t="s">
        <v>404</v>
      </c>
      <c r="E503">
        <v>3.0450766982055399</v>
      </c>
      <c r="G503" s="26" t="str">
        <f t="shared" si="15"/>
        <v>EUSHH-Impele</v>
      </c>
      <c r="H503" s="26">
        <f t="shared" si="16"/>
        <v>3.0450766982055399</v>
      </c>
    </row>
    <row r="504" spans="1:8">
      <c r="A504" s="26" t="e">
        <f>COUNTIF([1]Regions!$D$3:$D$30,BillionEURNEWAGE!$B504)&gt;0</f>
        <v>#VALUE!</v>
      </c>
      <c r="B504" t="s">
        <v>2237</v>
      </c>
      <c r="C504" t="s">
        <v>2245</v>
      </c>
      <c r="D504" t="s">
        <v>868</v>
      </c>
      <c r="E504">
        <v>4.59311119722665E-2</v>
      </c>
      <c r="G504" s="26" t="str">
        <f t="shared" si="15"/>
        <v>EUSHH-ImpCOL</v>
      </c>
      <c r="H504" s="26">
        <f t="shared" si="16"/>
        <v>4.59311119722665E-2</v>
      </c>
    </row>
    <row r="505" spans="1:8">
      <c r="A505" s="26" t="e">
        <f>COUNTIF([1]Regions!$D$3:$D$30,BillionEURNEWAGE!$B505)&gt;0</f>
        <v>#VALUE!</v>
      </c>
      <c r="B505" t="s">
        <v>2237</v>
      </c>
      <c r="C505" t="s">
        <v>2245</v>
      </c>
      <c r="D505" t="s">
        <v>2185</v>
      </c>
      <c r="E505" s="121">
        <v>1.2022425800571499E-6</v>
      </c>
      <c r="G505" s="26" t="str">
        <f t="shared" si="15"/>
        <v>EUSHH-ImpCRU</v>
      </c>
      <c r="H505" s="26">
        <f t="shared" si="16"/>
        <v>1.2022425800571499E-6</v>
      </c>
    </row>
    <row r="506" spans="1:8">
      <c r="A506" s="26" t="e">
        <f>COUNTIF([1]Regions!$D$3:$D$30,BillionEURNEWAGE!$B506)&gt;0</f>
        <v>#VALUE!</v>
      </c>
      <c r="B506" t="s">
        <v>2237</v>
      </c>
      <c r="C506" t="s">
        <v>2245</v>
      </c>
      <c r="D506" t="s">
        <v>869</v>
      </c>
      <c r="E506">
        <v>16.425563941923599</v>
      </c>
      <c r="G506" s="26" t="str">
        <f t="shared" si="15"/>
        <v>EUSHH-ImpCHM</v>
      </c>
      <c r="H506" s="26">
        <f t="shared" si="16"/>
        <v>16.425563941923599</v>
      </c>
    </row>
    <row r="507" spans="1:8">
      <c r="A507" s="26" t="e">
        <f>COUNTIF([1]Regions!$D$3:$D$30,BillionEURNEWAGE!$B507)&gt;0</f>
        <v>#VALUE!</v>
      </c>
      <c r="B507" t="s">
        <v>2237</v>
      </c>
      <c r="C507" t="s">
        <v>2245</v>
      </c>
      <c r="D507" t="s">
        <v>870</v>
      </c>
      <c r="E507">
        <v>5.1408782749000202E-2</v>
      </c>
      <c r="G507" s="26" t="str">
        <f t="shared" si="15"/>
        <v>EUSHH-ImpIRS</v>
      </c>
      <c r="H507" s="26">
        <f t="shared" si="16"/>
        <v>5.1408782749000202E-2</v>
      </c>
    </row>
    <row r="508" spans="1:8">
      <c r="A508" s="26" t="e">
        <f>COUNTIF([1]Regions!$D$3:$D$30,BillionEURNEWAGE!$B508)&gt;0</f>
        <v>#VALUE!</v>
      </c>
      <c r="B508" t="s">
        <v>2237</v>
      </c>
      <c r="C508" t="s">
        <v>2245</v>
      </c>
      <c r="D508" t="s">
        <v>871</v>
      </c>
      <c r="E508">
        <v>18.368542278378701</v>
      </c>
      <c r="G508" s="26" t="str">
        <f t="shared" si="15"/>
        <v>EUSHH-ImpMAC</v>
      </c>
      <c r="H508" s="26">
        <f t="shared" si="16"/>
        <v>18.368542278378701</v>
      </c>
    </row>
    <row r="509" spans="1:8">
      <c r="A509" s="26" t="e">
        <f>COUNTIF([1]Regions!$D$3:$D$30,BillionEURNEWAGE!$B509)&gt;0</f>
        <v>#VALUE!</v>
      </c>
      <c r="B509" t="s">
        <v>2237</v>
      </c>
      <c r="C509" t="s">
        <v>2245</v>
      </c>
      <c r="D509" t="s">
        <v>872</v>
      </c>
      <c r="E509">
        <v>20.6166285606554</v>
      </c>
      <c r="G509" s="26" t="str">
        <f t="shared" si="15"/>
        <v>EUSHH-ImpFOT</v>
      </c>
      <c r="H509" s="26">
        <f t="shared" si="16"/>
        <v>20.6166285606554</v>
      </c>
    </row>
    <row r="510" spans="1:8">
      <c r="A510" s="26" t="e">
        <f>COUNTIF([1]Regions!$D$3:$D$30,BillionEURNEWAGE!$B510)&gt;0</f>
        <v>#VALUE!</v>
      </c>
      <c r="B510" t="s">
        <v>2237</v>
      </c>
      <c r="C510" t="s">
        <v>2245</v>
      </c>
      <c r="D510" t="s">
        <v>873</v>
      </c>
      <c r="E510">
        <v>26.5615624044088</v>
      </c>
      <c r="G510" s="26" t="str">
        <f t="shared" si="15"/>
        <v>EUSHH-ImpROI</v>
      </c>
      <c r="H510" s="26">
        <f t="shared" si="16"/>
        <v>26.5615624044088</v>
      </c>
    </row>
    <row r="511" spans="1:8">
      <c r="A511" s="26" t="e">
        <f>COUNTIF([1]Regions!$D$3:$D$30,BillionEURNEWAGE!$B511)&gt;0</f>
        <v>#VALUE!</v>
      </c>
      <c r="B511" t="s">
        <v>2237</v>
      </c>
      <c r="C511" t="s">
        <v>2245</v>
      </c>
      <c r="D511" t="s">
        <v>874</v>
      </c>
      <c r="E511">
        <v>5.2099705172729001E-2</v>
      </c>
      <c r="G511" s="26" t="str">
        <f t="shared" si="15"/>
        <v>EUSHH-ImpBUI</v>
      </c>
      <c r="H511" s="26">
        <f t="shared" si="16"/>
        <v>5.2099705172729001E-2</v>
      </c>
    </row>
    <row r="512" spans="1:8">
      <c r="A512" s="26" t="e">
        <f>COUNTIF([1]Regions!$D$3:$D$30,BillionEURNEWAGE!$B512)&gt;0</f>
        <v>#VALUE!</v>
      </c>
      <c r="B512" t="s">
        <v>2237</v>
      </c>
      <c r="C512" t="s">
        <v>2245</v>
      </c>
      <c r="D512" t="s">
        <v>875</v>
      </c>
      <c r="E512">
        <v>11.937888997400799</v>
      </c>
      <c r="G512" s="26" t="str">
        <f t="shared" si="15"/>
        <v>EUSHH-ImpTRN</v>
      </c>
      <c r="H512" s="26">
        <f t="shared" si="16"/>
        <v>11.937888997400799</v>
      </c>
    </row>
    <row r="513" spans="1:8">
      <c r="A513" s="26" t="e">
        <f>COUNTIF([1]Regions!$D$3:$D$30,BillionEURNEWAGE!$B513)&gt;0</f>
        <v>#VALUE!</v>
      </c>
      <c r="B513" t="s">
        <v>2237</v>
      </c>
      <c r="C513" t="s">
        <v>2245</v>
      </c>
      <c r="D513" t="s">
        <v>876</v>
      </c>
      <c r="E513">
        <v>4.6784283146888503</v>
      </c>
      <c r="G513" s="26" t="str">
        <f t="shared" si="15"/>
        <v>EUSHH-ImpAGR</v>
      </c>
      <c r="H513" s="26">
        <f t="shared" si="16"/>
        <v>4.6784283146888503</v>
      </c>
    </row>
    <row r="514" spans="1:8">
      <c r="A514" s="26" t="e">
        <f>COUNTIF([1]Regions!$D$3:$D$30,BillionEURNEWAGE!$B514)&gt;0</f>
        <v>#VALUE!</v>
      </c>
      <c r="B514" t="s">
        <v>2237</v>
      </c>
      <c r="C514" t="s">
        <v>2245</v>
      </c>
      <c r="D514" t="s">
        <v>877</v>
      </c>
      <c r="E514">
        <v>22.087580638752701</v>
      </c>
      <c r="G514" s="26" t="str">
        <f t="shared" si="15"/>
        <v>EUSHH-ImpSER</v>
      </c>
      <c r="H514" s="26">
        <f t="shared" si="16"/>
        <v>22.087580638752701</v>
      </c>
    </row>
    <row r="515" spans="1:8">
      <c r="A515" s="26" t="e">
        <f>COUNTIF([1]Regions!$D$3:$D$30,BillionEURNEWAGE!$B515)&gt;0</f>
        <v>#VALUE!</v>
      </c>
      <c r="B515" t="s">
        <v>2237</v>
      </c>
      <c r="C515" t="s">
        <v>2244</v>
      </c>
      <c r="D515" t="s">
        <v>398</v>
      </c>
      <c r="E515" s="121">
        <v>2.1721885578747E-6</v>
      </c>
      <c r="G515" s="26" t="str">
        <f t="shared" si="15"/>
        <v>EUSGov-Domoil</v>
      </c>
      <c r="H515" s="26">
        <f t="shared" si="16"/>
        <v>2.1721885578747E-6</v>
      </c>
    </row>
    <row r="516" spans="1:8">
      <c r="A516" s="26" t="e">
        <f>COUNTIF([1]Regions!$D$3:$D$30,BillionEURNEWAGE!$B516)&gt;0</f>
        <v>#VALUE!</v>
      </c>
      <c r="B516" t="s">
        <v>2237</v>
      </c>
      <c r="C516" t="s">
        <v>2244</v>
      </c>
      <c r="D516" t="s">
        <v>400</v>
      </c>
      <c r="E516">
        <v>3.06175212089355E-3</v>
      </c>
      <c r="G516" s="26" t="str">
        <f t="shared" si="15"/>
        <v>EUSGov-Domppp</v>
      </c>
      <c r="H516" s="26">
        <f t="shared" si="16"/>
        <v>3.06175212089355E-3</v>
      </c>
    </row>
    <row r="517" spans="1:8">
      <c r="A517" s="26" t="e">
        <f>COUNTIF([1]Regions!$D$3:$D$30,BillionEURNEWAGE!$B517)&gt;0</f>
        <v>#VALUE!</v>
      </c>
      <c r="B517" t="s">
        <v>2237</v>
      </c>
      <c r="C517" t="s">
        <v>2244</v>
      </c>
      <c r="D517" t="s">
        <v>401</v>
      </c>
      <c r="E517">
        <v>2.5717093785161498E-4</v>
      </c>
      <c r="G517" s="26" t="str">
        <f t="shared" ref="G517:G545" si="17">+B517&amp;C517&amp;D517</f>
        <v>EUSGov-Domnmm</v>
      </c>
      <c r="H517" s="26">
        <f t="shared" ref="H517:H545" si="18">+E517</f>
        <v>2.5717093785161498E-4</v>
      </c>
    </row>
    <row r="518" spans="1:8">
      <c r="A518" s="26" t="e">
        <f>COUNTIF([1]Regions!$D$3:$D$30,BillionEURNEWAGE!$B518)&gt;0</f>
        <v>#VALUE!</v>
      </c>
      <c r="B518" t="s">
        <v>2237</v>
      </c>
      <c r="C518" t="s">
        <v>2244</v>
      </c>
      <c r="D518" t="s">
        <v>402</v>
      </c>
      <c r="E518" s="121">
        <v>1.1994017151819701E-5</v>
      </c>
      <c r="G518" s="26" t="str">
        <f t="shared" si="17"/>
        <v>EUSGov-Domnfm</v>
      </c>
      <c r="H518" s="26">
        <f t="shared" si="18"/>
        <v>1.1994017151819701E-5</v>
      </c>
    </row>
    <row r="519" spans="1:8">
      <c r="A519" s="26" t="e">
        <f>COUNTIF([1]Regions!$D$3:$D$30,BillionEURNEWAGE!$B519)&gt;0</f>
        <v>#VALUE!</v>
      </c>
      <c r="B519" t="s">
        <v>2237</v>
      </c>
      <c r="C519" t="s">
        <v>2244</v>
      </c>
      <c r="D519" t="s">
        <v>403</v>
      </c>
      <c r="E519">
        <v>8.5052285777788305E-4</v>
      </c>
      <c r="G519" s="26" t="str">
        <f t="shared" si="17"/>
        <v>EUSGov-Dommvh</v>
      </c>
      <c r="H519" s="26">
        <f t="shared" si="18"/>
        <v>8.5052285777788305E-4</v>
      </c>
    </row>
    <row r="520" spans="1:8">
      <c r="A520" s="26" t="e">
        <f>COUNTIF([1]Regions!$D$3:$D$30,BillionEURNEWAGE!$B520)&gt;0</f>
        <v>#VALUE!</v>
      </c>
      <c r="B520" t="s">
        <v>2237</v>
      </c>
      <c r="C520" t="s">
        <v>2244</v>
      </c>
      <c r="D520" t="s">
        <v>404</v>
      </c>
      <c r="E520" s="121">
        <v>1.5160380830862999E-6</v>
      </c>
      <c r="G520" s="26" t="str">
        <f t="shared" si="17"/>
        <v>EUSGov-Domele</v>
      </c>
      <c r="H520" s="26">
        <f t="shared" si="18"/>
        <v>1.5160380830862999E-6</v>
      </c>
    </row>
    <row r="521" spans="1:8">
      <c r="A521" s="26" t="e">
        <f>COUNTIF([1]Regions!$D$3:$D$30,BillionEURNEWAGE!$B521)&gt;0</f>
        <v>#VALUE!</v>
      </c>
      <c r="B521" t="s">
        <v>2237</v>
      </c>
      <c r="C521" t="s">
        <v>2244</v>
      </c>
      <c r="D521" t="s">
        <v>868</v>
      </c>
      <c r="E521" s="121">
        <v>4.1816955245367E-6</v>
      </c>
      <c r="G521" s="26" t="str">
        <f t="shared" si="17"/>
        <v>EUSGov-DomCOL</v>
      </c>
      <c r="H521" s="26">
        <f t="shared" si="18"/>
        <v>4.1816955245367E-6</v>
      </c>
    </row>
    <row r="522" spans="1:8">
      <c r="A522" s="26" t="e">
        <f>COUNTIF([1]Regions!$D$3:$D$30,BillionEURNEWAGE!$B522)&gt;0</f>
        <v>#VALUE!</v>
      </c>
      <c r="B522" t="s">
        <v>2237</v>
      </c>
      <c r="C522" t="s">
        <v>2244</v>
      </c>
      <c r="D522" t="s">
        <v>869</v>
      </c>
      <c r="E522">
        <v>4.2188063724876802E-2</v>
      </c>
      <c r="G522" s="26" t="str">
        <f t="shared" si="17"/>
        <v>EUSGov-DomCHM</v>
      </c>
      <c r="H522" s="26">
        <f t="shared" si="18"/>
        <v>4.2188063724876802E-2</v>
      </c>
    </row>
    <row r="523" spans="1:8">
      <c r="A523" s="26" t="e">
        <f>COUNTIF([1]Regions!$D$3:$D$30,BillionEURNEWAGE!$B523)&gt;0</f>
        <v>#VALUE!</v>
      </c>
      <c r="B523" t="s">
        <v>2237</v>
      </c>
      <c r="C523" t="s">
        <v>2244</v>
      </c>
      <c r="D523" t="s">
        <v>870</v>
      </c>
      <c r="E523" s="121">
        <v>7.4954139375533796E-6</v>
      </c>
      <c r="G523" s="26" t="str">
        <f t="shared" si="17"/>
        <v>EUSGov-DomIRS</v>
      </c>
      <c r="H523" s="26">
        <f t="shared" si="18"/>
        <v>7.4954139375533796E-6</v>
      </c>
    </row>
    <row r="524" spans="1:8">
      <c r="A524" s="26" t="e">
        <f>COUNTIF([1]Regions!$D$3:$D$30,BillionEURNEWAGE!$B524)&gt;0</f>
        <v>#VALUE!</v>
      </c>
      <c r="B524" t="s">
        <v>2237</v>
      </c>
      <c r="C524" t="s">
        <v>2244</v>
      </c>
      <c r="D524" t="s">
        <v>871</v>
      </c>
      <c r="E524">
        <v>0.10681835495681</v>
      </c>
      <c r="G524" s="26" t="str">
        <f t="shared" si="17"/>
        <v>EUSGov-DomMAC</v>
      </c>
      <c r="H524" s="26">
        <f t="shared" si="18"/>
        <v>0.10681835495681</v>
      </c>
    </row>
    <row r="525" spans="1:8">
      <c r="A525" s="26" t="e">
        <f>COUNTIF([1]Regions!$D$3:$D$30,BillionEURNEWAGE!$B525)&gt;0</f>
        <v>#VALUE!</v>
      </c>
      <c r="B525" t="s">
        <v>2237</v>
      </c>
      <c r="C525" t="s">
        <v>2244</v>
      </c>
      <c r="D525" t="s">
        <v>872</v>
      </c>
      <c r="E525">
        <v>0.24472327502803901</v>
      </c>
      <c r="G525" s="26" t="str">
        <f t="shared" si="17"/>
        <v>EUSGov-DomFOT</v>
      </c>
      <c r="H525" s="26">
        <f t="shared" si="18"/>
        <v>0.24472327502803901</v>
      </c>
    </row>
    <row r="526" spans="1:8">
      <c r="A526" s="26" t="e">
        <f>COUNTIF([1]Regions!$D$3:$D$30,BillionEURNEWAGE!$B526)&gt;0</f>
        <v>#VALUE!</v>
      </c>
      <c r="B526" t="s">
        <v>2237</v>
      </c>
      <c r="C526" t="s">
        <v>2244</v>
      </c>
      <c r="D526" t="s">
        <v>873</v>
      </c>
      <c r="E526">
        <v>6.7813756812987805E-2</v>
      </c>
      <c r="G526" s="26" t="str">
        <f t="shared" si="17"/>
        <v>EUSGov-DomROI</v>
      </c>
      <c r="H526" s="26">
        <f t="shared" si="18"/>
        <v>6.7813756812987805E-2</v>
      </c>
    </row>
    <row r="527" spans="1:8">
      <c r="A527" s="26" t="e">
        <f>COUNTIF([1]Regions!$D$3:$D$30,BillionEURNEWAGE!$B527)&gt;0</f>
        <v>#VALUE!</v>
      </c>
      <c r="B527" t="s">
        <v>2237</v>
      </c>
      <c r="C527" t="s">
        <v>2244</v>
      </c>
      <c r="D527" t="s">
        <v>874</v>
      </c>
      <c r="E527">
        <v>2.5236234341349601E-2</v>
      </c>
      <c r="G527" s="26" t="str">
        <f t="shared" si="17"/>
        <v>EUSGov-DomBUI</v>
      </c>
      <c r="H527" s="26">
        <f t="shared" si="18"/>
        <v>2.5236234341349601E-2</v>
      </c>
    </row>
    <row r="528" spans="1:8">
      <c r="A528" s="26" t="e">
        <f>COUNTIF([1]Regions!$D$3:$D$30,BillionEURNEWAGE!$B528)&gt;0</f>
        <v>#VALUE!</v>
      </c>
      <c r="B528" t="s">
        <v>2237</v>
      </c>
      <c r="C528" t="s">
        <v>2244</v>
      </c>
      <c r="D528" t="s">
        <v>875</v>
      </c>
      <c r="E528">
        <v>7.1249617328839303</v>
      </c>
      <c r="G528" s="26" t="str">
        <f t="shared" si="17"/>
        <v>EUSGov-DomTRN</v>
      </c>
      <c r="H528" s="26">
        <f t="shared" si="18"/>
        <v>7.1249617328839303</v>
      </c>
    </row>
    <row r="529" spans="1:8">
      <c r="A529" s="26" t="e">
        <f>COUNTIF([1]Regions!$D$3:$D$30,BillionEURNEWAGE!$B529)&gt;0</f>
        <v>#VALUE!</v>
      </c>
      <c r="B529" t="s">
        <v>2237</v>
      </c>
      <c r="C529" t="s">
        <v>2244</v>
      </c>
      <c r="D529" t="s">
        <v>876</v>
      </c>
      <c r="E529">
        <v>3.9723314241877403E-2</v>
      </c>
      <c r="G529" s="26" t="str">
        <f t="shared" si="17"/>
        <v>EUSGov-DomAGR</v>
      </c>
      <c r="H529" s="26">
        <f t="shared" si="18"/>
        <v>3.9723314241877403E-2</v>
      </c>
    </row>
    <row r="530" spans="1:8">
      <c r="A530" s="26" t="e">
        <f>COUNTIF([1]Regions!$D$3:$D$30,BillionEURNEWAGE!$B530)&gt;0</f>
        <v>#VALUE!</v>
      </c>
      <c r="B530" t="s">
        <v>2237</v>
      </c>
      <c r="C530" t="s">
        <v>2244</v>
      </c>
      <c r="D530" t="s">
        <v>877</v>
      </c>
      <c r="E530">
        <v>180.115105194649</v>
      </c>
      <c r="G530" s="26" t="str">
        <f t="shared" si="17"/>
        <v>EUSGov-DomSER</v>
      </c>
      <c r="H530" s="26">
        <f t="shared" si="18"/>
        <v>180.115105194649</v>
      </c>
    </row>
    <row r="531" spans="1:8">
      <c r="A531" s="26" t="e">
        <f>COUNTIF([1]Regions!$D$3:$D$30,BillionEURNEWAGE!$B531)&gt;0</f>
        <v>#VALUE!</v>
      </c>
      <c r="B531" t="s">
        <v>2237</v>
      </c>
      <c r="C531" t="s">
        <v>2246</v>
      </c>
      <c r="D531" t="s">
        <v>398</v>
      </c>
      <c r="E531" s="121">
        <v>4.1572058514952703E-6</v>
      </c>
      <c r="G531" s="26" t="str">
        <f t="shared" si="17"/>
        <v>EUSGov-Impoil</v>
      </c>
      <c r="H531" s="26">
        <f t="shared" si="18"/>
        <v>4.1572058514952703E-6</v>
      </c>
    </row>
    <row r="532" spans="1:8">
      <c r="A532" s="26" t="e">
        <f>COUNTIF([1]Regions!$D$3:$D$30,BillionEURNEWAGE!$B532)&gt;0</f>
        <v>#VALUE!</v>
      </c>
      <c r="B532" t="s">
        <v>2237</v>
      </c>
      <c r="C532" t="s">
        <v>2246</v>
      </c>
      <c r="D532" t="s">
        <v>399</v>
      </c>
      <c r="E532" s="121">
        <v>8.1447420207835204E-7</v>
      </c>
      <c r="G532" s="26" t="str">
        <f t="shared" si="17"/>
        <v>EUSGov-Impgas</v>
      </c>
      <c r="H532" s="26">
        <f t="shared" si="18"/>
        <v>8.1447420207835204E-7</v>
      </c>
    </row>
    <row r="533" spans="1:8">
      <c r="A533" s="26" t="e">
        <f>COUNTIF([1]Regions!$D$3:$D$30,BillionEURNEWAGE!$B533)&gt;0</f>
        <v>#VALUE!</v>
      </c>
      <c r="B533" t="s">
        <v>2237</v>
      </c>
      <c r="C533" t="s">
        <v>2246</v>
      </c>
      <c r="D533" t="s">
        <v>400</v>
      </c>
      <c r="E533">
        <v>1.10322727674553E-4</v>
      </c>
      <c r="G533" s="26" t="str">
        <f t="shared" si="17"/>
        <v>EUSGov-Impppp</v>
      </c>
      <c r="H533" s="26">
        <f t="shared" si="18"/>
        <v>1.10322727674553E-4</v>
      </c>
    </row>
    <row r="534" spans="1:8">
      <c r="A534" s="26" t="e">
        <f>COUNTIF([1]Regions!$D$3:$D$30,BillionEURNEWAGE!$B534)&gt;0</f>
        <v>#VALUE!</v>
      </c>
      <c r="B534" t="s">
        <v>2237</v>
      </c>
      <c r="C534" t="s">
        <v>2246</v>
      </c>
      <c r="D534" t="s">
        <v>401</v>
      </c>
      <c r="E534">
        <v>9.5651996533453797E-4</v>
      </c>
      <c r="G534" s="26" t="str">
        <f t="shared" si="17"/>
        <v>EUSGov-Impnmm</v>
      </c>
      <c r="H534" s="26">
        <f t="shared" si="18"/>
        <v>9.5651996533453797E-4</v>
      </c>
    </row>
    <row r="535" spans="1:8">
      <c r="A535" s="26" t="e">
        <f>COUNTIF([1]Regions!$D$3:$D$30,BillionEURNEWAGE!$B535)&gt;0</f>
        <v>#VALUE!</v>
      </c>
      <c r="B535" t="s">
        <v>2237</v>
      </c>
      <c r="C535" t="s">
        <v>2246</v>
      </c>
      <c r="D535" t="s">
        <v>402</v>
      </c>
      <c r="E535" s="121">
        <v>1.9067254671929499E-6</v>
      </c>
      <c r="G535" s="26" t="str">
        <f t="shared" si="17"/>
        <v>EUSGov-Impnfm</v>
      </c>
      <c r="H535" s="26">
        <f t="shared" si="18"/>
        <v>1.9067254671929499E-6</v>
      </c>
    </row>
    <row r="536" spans="1:8">
      <c r="A536" s="26" t="e">
        <f>COUNTIF([1]Regions!$D$3:$D$30,BillionEURNEWAGE!$B536)&gt;0</f>
        <v>#VALUE!</v>
      </c>
      <c r="B536" t="s">
        <v>2237</v>
      </c>
      <c r="C536" t="s">
        <v>2246</v>
      </c>
      <c r="D536" t="s">
        <v>403</v>
      </c>
      <c r="E536">
        <v>3.20009133879278E-4</v>
      </c>
      <c r="G536" s="26" t="str">
        <f t="shared" si="17"/>
        <v>EUSGov-Impmvh</v>
      </c>
      <c r="H536" s="26">
        <f t="shared" si="18"/>
        <v>3.20009133879278E-4</v>
      </c>
    </row>
    <row r="537" spans="1:8">
      <c r="A537" s="26" t="e">
        <f>COUNTIF([1]Regions!$D$3:$D$30,BillionEURNEWAGE!$B537)&gt;0</f>
        <v>#VALUE!</v>
      </c>
      <c r="B537" t="s">
        <v>2237</v>
      </c>
      <c r="C537" t="s">
        <v>2246</v>
      </c>
      <c r="D537" t="s">
        <v>869</v>
      </c>
      <c r="E537">
        <v>5.8782852304977297E-2</v>
      </c>
      <c r="G537" s="26" t="str">
        <f t="shared" si="17"/>
        <v>EUSGov-ImpCHM</v>
      </c>
      <c r="H537" s="26">
        <f t="shared" si="18"/>
        <v>5.8782852304977297E-2</v>
      </c>
    </row>
    <row r="538" spans="1:8">
      <c r="A538" s="26" t="e">
        <f>COUNTIF([1]Regions!$D$3:$D$30,BillionEURNEWAGE!$B538)&gt;0</f>
        <v>#VALUE!</v>
      </c>
      <c r="B538" t="s">
        <v>2237</v>
      </c>
      <c r="C538" t="s">
        <v>2246</v>
      </c>
      <c r="D538" t="s">
        <v>870</v>
      </c>
      <c r="E538" s="121">
        <v>3.8250280785612197E-6</v>
      </c>
      <c r="G538" s="26" t="str">
        <f t="shared" si="17"/>
        <v>EUSGov-ImpIRS</v>
      </c>
      <c r="H538" s="26">
        <f t="shared" si="18"/>
        <v>3.8250280785612197E-6</v>
      </c>
    </row>
    <row r="539" spans="1:8">
      <c r="A539" s="26" t="e">
        <f>COUNTIF([1]Regions!$D$3:$D$30,BillionEURNEWAGE!$B539)&gt;0</f>
        <v>#VALUE!</v>
      </c>
      <c r="B539" t="s">
        <v>2237</v>
      </c>
      <c r="C539" t="s">
        <v>2246</v>
      </c>
      <c r="D539" t="s">
        <v>871</v>
      </c>
      <c r="E539">
        <v>0.230601258374313</v>
      </c>
      <c r="G539" s="26" t="str">
        <f t="shared" si="17"/>
        <v>EUSGov-ImpMAC</v>
      </c>
      <c r="H539" s="26">
        <f t="shared" si="18"/>
        <v>0.230601258374313</v>
      </c>
    </row>
    <row r="540" spans="1:8">
      <c r="A540" s="26" t="e">
        <f>COUNTIF([1]Regions!$D$3:$D$30,BillionEURNEWAGE!$B540)&gt;0</f>
        <v>#VALUE!</v>
      </c>
      <c r="B540" t="s">
        <v>2237</v>
      </c>
      <c r="C540" t="s">
        <v>2246</v>
      </c>
      <c r="D540" t="s">
        <v>872</v>
      </c>
      <c r="E540">
        <v>1.10900336621809E-2</v>
      </c>
      <c r="G540" s="26" t="str">
        <f t="shared" si="17"/>
        <v>EUSGov-ImpFOT</v>
      </c>
      <c r="H540" s="26">
        <f t="shared" si="18"/>
        <v>1.10900336621809E-2</v>
      </c>
    </row>
    <row r="541" spans="1:8">
      <c r="A541" s="26" t="e">
        <f>COUNTIF([1]Regions!$D$3:$D$30,BillionEURNEWAGE!$B541)&gt;0</f>
        <v>#VALUE!</v>
      </c>
      <c r="B541" t="s">
        <v>2237</v>
      </c>
      <c r="C541" t="s">
        <v>2246</v>
      </c>
      <c r="D541" t="s">
        <v>873</v>
      </c>
      <c r="E541">
        <v>7.63153926585793E-3</v>
      </c>
      <c r="G541" s="26" t="str">
        <f t="shared" si="17"/>
        <v>EUSGov-ImpROI</v>
      </c>
      <c r="H541" s="26">
        <f t="shared" si="18"/>
        <v>7.63153926585793E-3</v>
      </c>
    </row>
    <row r="542" spans="1:8">
      <c r="A542" s="26" t="e">
        <f>COUNTIF([1]Regions!$D$3:$D$30,BillionEURNEWAGE!$B542)&gt;0</f>
        <v>#VALUE!</v>
      </c>
      <c r="B542" t="s">
        <v>2237</v>
      </c>
      <c r="C542" t="s">
        <v>2246</v>
      </c>
      <c r="D542" t="s">
        <v>874</v>
      </c>
      <c r="E542" s="121">
        <v>4.9531936150930901E-5</v>
      </c>
      <c r="G542" s="26" t="str">
        <f t="shared" si="17"/>
        <v>EUSGov-ImpBUI</v>
      </c>
      <c r="H542" s="26">
        <f t="shared" si="18"/>
        <v>4.9531936150930901E-5</v>
      </c>
    </row>
    <row r="543" spans="1:8">
      <c r="A543" s="26" t="e">
        <f>COUNTIF([1]Regions!$D$3:$D$30,BillionEURNEWAGE!$B543)&gt;0</f>
        <v>#VALUE!</v>
      </c>
      <c r="B543" t="s">
        <v>2237</v>
      </c>
      <c r="C543" t="s">
        <v>2246</v>
      </c>
      <c r="D543" t="s">
        <v>875</v>
      </c>
      <c r="E543">
        <v>0.46282812825813302</v>
      </c>
      <c r="G543" s="26" t="str">
        <f t="shared" si="17"/>
        <v>EUSGov-ImpTRN</v>
      </c>
      <c r="H543" s="26">
        <f t="shared" si="18"/>
        <v>0.46282812825813302</v>
      </c>
    </row>
    <row r="544" spans="1:8">
      <c r="A544" s="26" t="e">
        <f>COUNTIF([1]Regions!$D$3:$D$30,BillionEURNEWAGE!$B544)&gt;0</f>
        <v>#VALUE!</v>
      </c>
      <c r="B544" t="s">
        <v>2237</v>
      </c>
      <c r="C544" t="s">
        <v>2246</v>
      </c>
      <c r="D544" t="s">
        <v>876</v>
      </c>
      <c r="E544">
        <v>1.1452865538403899E-2</v>
      </c>
      <c r="G544" s="26" t="str">
        <f t="shared" si="17"/>
        <v>EUSGov-ImpAGR</v>
      </c>
      <c r="H544" s="26">
        <f t="shared" si="18"/>
        <v>1.1452865538403899E-2</v>
      </c>
    </row>
    <row r="545" spans="1:8">
      <c r="A545" s="26" t="e">
        <f>COUNTIF([1]Regions!$D$3:$D$30,BillionEURNEWAGE!$B545)&gt;0</f>
        <v>#VALUE!</v>
      </c>
      <c r="B545" t="s">
        <v>2237</v>
      </c>
      <c r="C545" t="s">
        <v>2246</v>
      </c>
      <c r="D545" t="s">
        <v>877</v>
      </c>
      <c r="E545">
        <v>2.8531965890829998</v>
      </c>
      <c r="G545" s="26" t="str">
        <f t="shared" si="17"/>
        <v>EUSGov-ImpSER</v>
      </c>
      <c r="H545" s="26">
        <f t="shared" si="18"/>
        <v>2.8531965890829998</v>
      </c>
    </row>
    <row r="552" spans="1:8">
      <c r="E552" s="27"/>
    </row>
    <row r="556" spans="1:8">
      <c r="E556" s="27"/>
    </row>
    <row r="574" spans="5:5">
      <c r="E574" s="27"/>
    </row>
    <row r="591" spans="5:5">
      <c r="E591" s="27"/>
    </row>
    <row r="609" spans="5:5">
      <c r="E609" s="27"/>
    </row>
    <row r="645" spans="5:5">
      <c r="E645" s="27"/>
    </row>
    <row r="663" spans="5:5">
      <c r="E663" s="27"/>
    </row>
    <row r="681" spans="5:5">
      <c r="E681" s="27"/>
    </row>
    <row r="704" spans="5:5">
      <c r="E704" s="27"/>
    </row>
    <row r="716" spans="5:5">
      <c r="E716" s="27"/>
    </row>
    <row r="734" spans="5:5">
      <c r="E734" s="27"/>
    </row>
    <row r="752" spans="5:5">
      <c r="E752" s="27"/>
    </row>
    <row r="770" spans="5:5">
      <c r="E770" s="27"/>
    </row>
    <row r="799" spans="5:5">
      <c r="E799" s="27"/>
    </row>
    <row r="806" spans="5:5">
      <c r="E806" s="27"/>
    </row>
    <row r="812" spans="5:5">
      <c r="E812" s="27"/>
    </row>
    <row r="824" spans="5:5">
      <c r="E824" s="27"/>
    </row>
    <row r="842" spans="5:5">
      <c r="E842" s="27"/>
    </row>
    <row r="844" spans="5:5">
      <c r="E844" s="27"/>
    </row>
    <row r="886" spans="5:5">
      <c r="E886" s="27"/>
    </row>
    <row r="891" spans="5:5">
      <c r="E891" s="27"/>
    </row>
    <row r="892" spans="5:5">
      <c r="E892" s="27"/>
    </row>
    <row r="901" spans="5:5">
      <c r="E901" s="27"/>
    </row>
    <row r="903" spans="5:5">
      <c r="E903" s="27"/>
    </row>
    <row r="909" spans="5:5">
      <c r="E909" s="27"/>
    </row>
    <row r="913" spans="5:5">
      <c r="E913" s="27"/>
    </row>
    <row r="914" spans="5:5">
      <c r="E914" s="27"/>
    </row>
    <row r="915" spans="5:5">
      <c r="E915" s="27"/>
    </row>
    <row r="916" spans="5:5">
      <c r="E916" s="27"/>
    </row>
    <row r="921" spans="5:5">
      <c r="E921" s="27"/>
    </row>
    <row r="925" spans="5:5">
      <c r="E925" s="27"/>
    </row>
    <row r="926" spans="5:5">
      <c r="E926" s="27"/>
    </row>
    <row r="927" spans="5:5">
      <c r="E927" s="27"/>
    </row>
    <row r="928" spans="5:5">
      <c r="E928" s="27"/>
    </row>
    <row r="933" spans="5:5">
      <c r="E933" s="27"/>
    </row>
    <row r="937" spans="5:5">
      <c r="E937" s="27"/>
    </row>
    <row r="938" spans="5:5">
      <c r="E938" s="27"/>
    </row>
    <row r="939" spans="5:5">
      <c r="E939" s="27"/>
    </row>
    <row r="940" spans="5:5">
      <c r="E940" s="27"/>
    </row>
    <row r="945" spans="5:5">
      <c r="E945" s="27"/>
    </row>
    <row r="949" spans="5:5">
      <c r="E949" s="27"/>
    </row>
    <row r="950" spans="5:5">
      <c r="E950" s="27"/>
    </row>
    <row r="951" spans="5:5">
      <c r="E951" s="27"/>
    </row>
    <row r="957" spans="5:5">
      <c r="E957" s="27"/>
    </row>
    <row r="959" spans="5:5">
      <c r="E959" s="27"/>
    </row>
    <row r="960" spans="5:5">
      <c r="E960" s="27"/>
    </row>
    <row r="961" spans="5:5">
      <c r="E961" s="27"/>
    </row>
    <row r="962" spans="5:5">
      <c r="E962" s="27"/>
    </row>
    <row r="967" spans="5:5">
      <c r="E967" s="27"/>
    </row>
    <row r="971" spans="5:5">
      <c r="E971" s="27"/>
    </row>
    <row r="972" spans="5:5">
      <c r="E972" s="27"/>
    </row>
    <row r="973" spans="5:5">
      <c r="E973" s="27"/>
    </row>
    <row r="982" spans="5:5">
      <c r="E982" s="27"/>
    </row>
    <row r="983" spans="5:5">
      <c r="E983" s="27"/>
    </row>
    <row r="984" spans="5:5">
      <c r="E984" s="27"/>
    </row>
    <row r="985" spans="5:5">
      <c r="E985" s="27"/>
    </row>
    <row r="990" spans="5:5">
      <c r="E990" s="27"/>
    </row>
    <row r="994" spans="5:5">
      <c r="E994" s="27"/>
    </row>
    <row r="995" spans="5:5">
      <c r="E995" s="27"/>
    </row>
    <row r="996" spans="5:5">
      <c r="E996" s="27"/>
    </row>
    <row r="997" spans="5:5">
      <c r="E997" s="27"/>
    </row>
    <row r="1002" spans="5:5">
      <c r="E1002" s="27"/>
    </row>
    <row r="1006" spans="5:5">
      <c r="E1006" s="27"/>
    </row>
    <row r="1007" spans="5:5">
      <c r="E1007" s="27"/>
    </row>
    <row r="1008" spans="5:5">
      <c r="E1008" s="27"/>
    </row>
    <row r="1009" spans="5:5">
      <c r="E1009" s="27"/>
    </row>
    <row r="1010" spans="5:5">
      <c r="E1010" s="27"/>
    </row>
    <row r="1011" spans="5:5">
      <c r="E1011" s="27"/>
    </row>
    <row r="1016" spans="5:5">
      <c r="E1016" s="27"/>
    </row>
    <row r="1020" spans="5:5">
      <c r="E1020" s="27"/>
    </row>
    <row r="1021" spans="5:5">
      <c r="E1021" s="27"/>
    </row>
    <row r="1024" spans="5:5">
      <c r="E1024" s="27"/>
    </row>
    <row r="1027" spans="5:5">
      <c r="E1027" s="27"/>
    </row>
    <row r="1031" spans="5:5">
      <c r="E1031" s="27"/>
    </row>
    <row r="1035" spans="5:5">
      <c r="E1035" s="27"/>
    </row>
    <row r="1037" spans="5:5">
      <c r="E1037" s="27"/>
    </row>
    <row r="1043" spans="5:5">
      <c r="E1043" s="27"/>
    </row>
    <row r="1047" spans="5:5">
      <c r="E1047" s="27"/>
    </row>
    <row r="1048" spans="5:5">
      <c r="E1048" s="27"/>
    </row>
    <row r="1049" spans="5:5">
      <c r="E1049" s="27"/>
    </row>
    <row r="1050" spans="5:5">
      <c r="E1050" s="27"/>
    </row>
    <row r="1058" spans="5:5">
      <c r="E1058" s="27"/>
    </row>
    <row r="1059" spans="5:5">
      <c r="E1059" s="27"/>
    </row>
    <row r="1062" spans="5:5">
      <c r="E1062" s="27"/>
    </row>
    <row r="1064" spans="5:5">
      <c r="E1064" s="27"/>
    </row>
    <row r="1065" spans="5:5">
      <c r="E1065" s="27"/>
    </row>
    <row r="1067" spans="5:5">
      <c r="E1067" s="27"/>
    </row>
    <row r="1075" spans="5:5">
      <c r="E1075" s="27"/>
    </row>
    <row r="1076" spans="5:5">
      <c r="E1076" s="27"/>
    </row>
    <row r="1077" spans="5:5">
      <c r="E1077" s="27"/>
    </row>
    <row r="1083" spans="5:5">
      <c r="E1083" s="27"/>
    </row>
    <row r="1085" spans="5:5">
      <c r="E1085" s="27"/>
    </row>
    <row r="1086" spans="5:5">
      <c r="E1086" s="27"/>
    </row>
    <row r="1101" spans="5:5">
      <c r="E1101" s="27"/>
    </row>
    <row r="1106" spans="5:5">
      <c r="E1106" s="27"/>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543"/>
  <sheetViews>
    <sheetView topLeftCell="A515" workbookViewId="0">
      <selection activeCell="A2" sqref="A2:D543"/>
    </sheetView>
  </sheetViews>
  <sheetFormatPr baseColWidth="10" defaultRowHeight="15"/>
  <sheetData>
    <row r="1" spans="1:4">
      <c r="A1" t="s">
        <v>2624</v>
      </c>
      <c r="B1" t="s">
        <v>2625</v>
      </c>
      <c r="C1" t="s">
        <v>2626</v>
      </c>
      <c r="D1" t="s">
        <v>2627</v>
      </c>
    </row>
    <row r="2" spans="1:4">
      <c r="A2" t="s">
        <v>2228</v>
      </c>
      <c r="B2" t="s">
        <v>2226</v>
      </c>
      <c r="C2" t="s">
        <v>398</v>
      </c>
      <c r="D2">
        <v>27.1119650695952</v>
      </c>
    </row>
    <row r="3" spans="1:4">
      <c r="A3" t="s">
        <v>2228</v>
      </c>
      <c r="B3" t="s">
        <v>2226</v>
      </c>
      <c r="C3" t="s">
        <v>400</v>
      </c>
      <c r="D3">
        <v>14.8954461407758</v>
      </c>
    </row>
    <row r="4" spans="1:4">
      <c r="A4" t="s">
        <v>2228</v>
      </c>
      <c r="B4" t="s">
        <v>2226</v>
      </c>
      <c r="C4" t="s">
        <v>401</v>
      </c>
      <c r="D4">
        <v>3.33433737576288</v>
      </c>
    </row>
    <row r="5" spans="1:4">
      <c r="A5" t="s">
        <v>2228</v>
      </c>
      <c r="B5" t="s">
        <v>2226</v>
      </c>
      <c r="C5" t="s">
        <v>402</v>
      </c>
      <c r="D5">
        <v>8.8712450040427895E-2</v>
      </c>
    </row>
    <row r="6" spans="1:4">
      <c r="A6" t="s">
        <v>2228</v>
      </c>
      <c r="B6" t="s">
        <v>2226</v>
      </c>
      <c r="C6" t="s">
        <v>403</v>
      </c>
      <c r="D6">
        <v>40.477392009018402</v>
      </c>
    </row>
    <row r="7" spans="1:4">
      <c r="A7" t="s">
        <v>2228</v>
      </c>
      <c r="B7" t="s">
        <v>2226</v>
      </c>
      <c r="C7" t="s">
        <v>404</v>
      </c>
      <c r="D7">
        <v>21.6596667447991</v>
      </c>
    </row>
    <row r="8" spans="1:4">
      <c r="A8" t="s">
        <v>2228</v>
      </c>
      <c r="B8" t="s">
        <v>2226</v>
      </c>
      <c r="C8" t="s">
        <v>869</v>
      </c>
      <c r="D8">
        <v>22.781012934202</v>
      </c>
    </row>
    <row r="9" spans="1:4">
      <c r="A9" t="s">
        <v>2228</v>
      </c>
      <c r="B9" t="s">
        <v>2226</v>
      </c>
      <c r="C9" t="s">
        <v>870</v>
      </c>
      <c r="D9">
        <v>2.65409584874669E-2</v>
      </c>
    </row>
    <row r="10" spans="1:4">
      <c r="A10" t="s">
        <v>2228</v>
      </c>
      <c r="B10" t="s">
        <v>2226</v>
      </c>
      <c r="C10" t="s">
        <v>871</v>
      </c>
      <c r="D10">
        <v>30.648767096080299</v>
      </c>
    </row>
    <row r="11" spans="1:4">
      <c r="A11" t="s">
        <v>2228</v>
      </c>
      <c r="B11" t="s">
        <v>2226</v>
      </c>
      <c r="C11" t="s">
        <v>872</v>
      </c>
      <c r="D11">
        <v>99.2181501035937</v>
      </c>
    </row>
    <row r="12" spans="1:4">
      <c r="A12" t="s">
        <v>2228</v>
      </c>
      <c r="B12" t="s">
        <v>2226</v>
      </c>
      <c r="C12" t="s">
        <v>873</v>
      </c>
      <c r="D12">
        <v>44.581317044323598</v>
      </c>
    </row>
    <row r="13" spans="1:4">
      <c r="A13" t="s">
        <v>2228</v>
      </c>
      <c r="B13" t="s">
        <v>2226</v>
      </c>
      <c r="C13" t="s">
        <v>874</v>
      </c>
      <c r="D13">
        <v>11.5906552425774</v>
      </c>
    </row>
    <row r="14" spans="1:4">
      <c r="A14" t="s">
        <v>2228</v>
      </c>
      <c r="B14" t="s">
        <v>2226</v>
      </c>
      <c r="C14" t="s">
        <v>875</v>
      </c>
      <c r="D14">
        <v>39.6761170965353</v>
      </c>
    </row>
    <row r="15" spans="1:4">
      <c r="A15" t="s">
        <v>2228</v>
      </c>
      <c r="B15" t="s">
        <v>2226</v>
      </c>
      <c r="C15" t="s">
        <v>876</v>
      </c>
      <c r="D15">
        <v>8.4051406333206309</v>
      </c>
    </row>
    <row r="16" spans="1:4">
      <c r="A16" t="s">
        <v>2228</v>
      </c>
      <c r="B16" t="s">
        <v>2226</v>
      </c>
      <c r="C16" t="s">
        <v>877</v>
      </c>
      <c r="D16">
        <v>606.52919965310105</v>
      </c>
    </row>
    <row r="17" spans="1:4">
      <c r="A17" t="s">
        <v>2228</v>
      </c>
      <c r="B17" t="s">
        <v>2245</v>
      </c>
      <c r="C17" t="s">
        <v>398</v>
      </c>
      <c r="D17">
        <v>11.0653431182013</v>
      </c>
    </row>
    <row r="18" spans="1:4">
      <c r="A18" t="s">
        <v>2228</v>
      </c>
      <c r="B18" t="s">
        <v>2245</v>
      </c>
      <c r="C18" t="s">
        <v>399</v>
      </c>
      <c r="D18">
        <v>2.8017434392034701</v>
      </c>
    </row>
    <row r="19" spans="1:4">
      <c r="A19" t="s">
        <v>2228</v>
      </c>
      <c r="B19" t="s">
        <v>2245</v>
      </c>
      <c r="C19" t="s">
        <v>400</v>
      </c>
      <c r="D19">
        <v>2.7894336176671999</v>
      </c>
    </row>
    <row r="20" spans="1:4">
      <c r="A20" t="s">
        <v>2228</v>
      </c>
      <c r="B20" t="s">
        <v>2245</v>
      </c>
      <c r="C20" t="s">
        <v>401</v>
      </c>
      <c r="D20">
        <v>0.809427317015181</v>
      </c>
    </row>
    <row r="21" spans="1:4">
      <c r="A21" t="s">
        <v>2228</v>
      </c>
      <c r="B21" t="s">
        <v>2245</v>
      </c>
      <c r="C21" t="s">
        <v>402</v>
      </c>
      <c r="D21">
        <v>4.47443027133946E-2</v>
      </c>
    </row>
    <row r="22" spans="1:4">
      <c r="A22" t="s">
        <v>2228</v>
      </c>
      <c r="B22" t="s">
        <v>2245</v>
      </c>
      <c r="C22" t="s">
        <v>403</v>
      </c>
      <c r="D22">
        <v>29.542407818474999</v>
      </c>
    </row>
    <row r="23" spans="1:4">
      <c r="A23" t="s">
        <v>2228</v>
      </c>
      <c r="B23" t="s">
        <v>2245</v>
      </c>
      <c r="C23" t="s">
        <v>404</v>
      </c>
      <c r="D23">
        <v>0.34706351487204201</v>
      </c>
    </row>
    <row r="24" spans="1:4">
      <c r="A24" t="s">
        <v>2228</v>
      </c>
      <c r="B24" t="s">
        <v>2245</v>
      </c>
      <c r="C24" t="s">
        <v>868</v>
      </c>
      <c r="D24">
        <v>3.21794723561021E-2</v>
      </c>
    </row>
    <row r="25" spans="1:4">
      <c r="A25" t="s">
        <v>2228</v>
      </c>
      <c r="B25" t="s">
        <v>2245</v>
      </c>
      <c r="C25" t="s">
        <v>2185</v>
      </c>
      <c r="D25" s="121">
        <v>3.2463967887663401E-6</v>
      </c>
    </row>
    <row r="26" spans="1:4">
      <c r="A26" t="s">
        <v>2228</v>
      </c>
      <c r="B26" t="s">
        <v>2245</v>
      </c>
      <c r="C26" t="s">
        <v>869</v>
      </c>
      <c r="D26">
        <v>20.686194550509601</v>
      </c>
    </row>
    <row r="27" spans="1:4">
      <c r="A27" t="s">
        <v>2228</v>
      </c>
      <c r="B27" t="s">
        <v>2245</v>
      </c>
      <c r="C27" t="s">
        <v>870</v>
      </c>
      <c r="D27">
        <v>4.4001579750361099E-2</v>
      </c>
    </row>
    <row r="28" spans="1:4">
      <c r="A28" t="s">
        <v>2228</v>
      </c>
      <c r="B28" t="s">
        <v>2245</v>
      </c>
      <c r="C28" t="s">
        <v>871</v>
      </c>
      <c r="D28">
        <v>24.6336247090778</v>
      </c>
    </row>
    <row r="29" spans="1:4">
      <c r="A29" t="s">
        <v>2228</v>
      </c>
      <c r="B29" t="s">
        <v>2245</v>
      </c>
      <c r="C29" t="s">
        <v>872</v>
      </c>
      <c r="D29">
        <v>19.841613002369801</v>
      </c>
    </row>
    <row r="30" spans="1:4">
      <c r="A30" t="s">
        <v>2228</v>
      </c>
      <c r="B30" t="s">
        <v>2245</v>
      </c>
      <c r="C30" t="s">
        <v>873</v>
      </c>
      <c r="D30">
        <v>36.5338921878501</v>
      </c>
    </row>
    <row r="31" spans="1:4">
      <c r="A31" t="s">
        <v>2228</v>
      </c>
      <c r="B31" t="s">
        <v>2245</v>
      </c>
      <c r="C31" t="s">
        <v>874</v>
      </c>
      <c r="D31">
        <v>1.00888240065755E-2</v>
      </c>
    </row>
    <row r="32" spans="1:4">
      <c r="A32" t="s">
        <v>2228</v>
      </c>
      <c r="B32" t="s">
        <v>2245</v>
      </c>
      <c r="C32" t="s">
        <v>875</v>
      </c>
      <c r="D32">
        <v>9.2975266655282098</v>
      </c>
    </row>
    <row r="33" spans="1:4">
      <c r="A33" t="s">
        <v>2228</v>
      </c>
      <c r="B33" t="s">
        <v>2245</v>
      </c>
      <c r="C33" t="s">
        <v>876</v>
      </c>
      <c r="D33">
        <v>5.6021062092294303</v>
      </c>
    </row>
    <row r="34" spans="1:4">
      <c r="A34" t="s">
        <v>2228</v>
      </c>
      <c r="B34" t="s">
        <v>2245</v>
      </c>
      <c r="C34" t="s">
        <v>877</v>
      </c>
      <c r="D34">
        <v>26.016855621854099</v>
      </c>
    </row>
    <row r="35" spans="1:4">
      <c r="A35" t="s">
        <v>2228</v>
      </c>
      <c r="B35" t="s">
        <v>2244</v>
      </c>
      <c r="C35" t="s">
        <v>398</v>
      </c>
      <c r="D35" s="121">
        <v>3.3827806532349001E-6</v>
      </c>
    </row>
    <row r="36" spans="1:4">
      <c r="A36" t="s">
        <v>2228</v>
      </c>
      <c r="B36" t="s">
        <v>2244</v>
      </c>
      <c r="C36" t="s">
        <v>400</v>
      </c>
      <c r="D36">
        <v>2.8744909200419601E-3</v>
      </c>
    </row>
    <row r="37" spans="1:4">
      <c r="A37" t="s">
        <v>2228</v>
      </c>
      <c r="B37" t="s">
        <v>2244</v>
      </c>
      <c r="C37" t="s">
        <v>401</v>
      </c>
      <c r="D37" s="121">
        <v>5.0711060418698598E-5</v>
      </c>
    </row>
    <row r="38" spans="1:4">
      <c r="A38" t="s">
        <v>2228</v>
      </c>
      <c r="B38" t="s">
        <v>2244</v>
      </c>
      <c r="C38" t="s">
        <v>402</v>
      </c>
      <c r="D38" s="121">
        <v>5.9671931927132702E-7</v>
      </c>
    </row>
    <row r="39" spans="1:4">
      <c r="A39" t="s">
        <v>2228</v>
      </c>
      <c r="B39" t="s">
        <v>2244</v>
      </c>
      <c r="C39" t="s">
        <v>403</v>
      </c>
      <c r="D39">
        <v>6.0595074920984397E-4</v>
      </c>
    </row>
    <row r="40" spans="1:4">
      <c r="A40" t="s">
        <v>2228</v>
      </c>
      <c r="B40" t="s">
        <v>2244</v>
      </c>
      <c r="C40" t="s">
        <v>869</v>
      </c>
      <c r="D40">
        <v>9.2071912567458503E-2</v>
      </c>
    </row>
    <row r="41" spans="1:4">
      <c r="A41" t="s">
        <v>2228</v>
      </c>
      <c r="B41" t="s">
        <v>2244</v>
      </c>
      <c r="C41" t="s">
        <v>871</v>
      </c>
      <c r="D41">
        <v>7.2880496854794401E-3</v>
      </c>
    </row>
    <row r="42" spans="1:4">
      <c r="A42" t="s">
        <v>2228</v>
      </c>
      <c r="B42" t="s">
        <v>2244</v>
      </c>
      <c r="C42" t="s">
        <v>872</v>
      </c>
      <c r="D42">
        <v>0.17650622136678301</v>
      </c>
    </row>
    <row r="43" spans="1:4">
      <c r="A43" t="s">
        <v>2228</v>
      </c>
      <c r="B43" t="s">
        <v>2244</v>
      </c>
      <c r="C43" t="s">
        <v>873</v>
      </c>
      <c r="D43">
        <v>0.151732243984458</v>
      </c>
    </row>
    <row r="44" spans="1:4">
      <c r="A44" t="s">
        <v>2228</v>
      </c>
      <c r="B44" t="s">
        <v>2244</v>
      </c>
      <c r="C44" t="s">
        <v>874</v>
      </c>
      <c r="D44">
        <v>6.1865278666169599E-4</v>
      </c>
    </row>
    <row r="45" spans="1:4">
      <c r="A45" t="s">
        <v>2228</v>
      </c>
      <c r="B45" t="s">
        <v>2244</v>
      </c>
      <c r="C45" t="s">
        <v>875</v>
      </c>
      <c r="D45">
        <v>2.8372331201184902</v>
      </c>
    </row>
    <row r="46" spans="1:4">
      <c r="A46" t="s">
        <v>2228</v>
      </c>
      <c r="B46" t="s">
        <v>2244</v>
      </c>
      <c r="C46" t="s">
        <v>876</v>
      </c>
      <c r="D46">
        <v>1.38310385786258E-2</v>
      </c>
    </row>
    <row r="47" spans="1:4">
      <c r="A47" t="s">
        <v>2228</v>
      </c>
      <c r="B47" t="s">
        <v>2244</v>
      </c>
      <c r="C47" t="s">
        <v>877</v>
      </c>
      <c r="D47">
        <v>482.06619746343802</v>
      </c>
    </row>
    <row r="48" spans="1:4">
      <c r="A48" t="s">
        <v>2228</v>
      </c>
      <c r="B48" t="s">
        <v>2246</v>
      </c>
      <c r="C48" t="s">
        <v>398</v>
      </c>
      <c r="D48" s="121">
        <v>1.5193091157847701E-5</v>
      </c>
    </row>
    <row r="49" spans="1:4">
      <c r="A49" t="s">
        <v>2228</v>
      </c>
      <c r="B49" t="s">
        <v>2246</v>
      </c>
      <c r="C49" t="s">
        <v>400</v>
      </c>
      <c r="D49" s="121">
        <v>8.2926121922152399E-5</v>
      </c>
    </row>
    <row r="50" spans="1:4">
      <c r="A50" t="s">
        <v>2228</v>
      </c>
      <c r="B50" t="s">
        <v>2246</v>
      </c>
      <c r="C50" t="s">
        <v>401</v>
      </c>
      <c r="D50" s="121">
        <v>2.5906006969286702E-6</v>
      </c>
    </row>
    <row r="51" spans="1:4">
      <c r="A51" t="s">
        <v>2228</v>
      </c>
      <c r="B51" t="s">
        <v>2246</v>
      </c>
      <c r="C51" t="s">
        <v>403</v>
      </c>
      <c r="D51" s="121">
        <v>6.2472009756422796E-5</v>
      </c>
    </row>
    <row r="52" spans="1:4">
      <c r="A52" t="s">
        <v>2228</v>
      </c>
      <c r="B52" t="s">
        <v>2246</v>
      </c>
      <c r="C52" t="s">
        <v>869</v>
      </c>
      <c r="D52">
        <v>0.12954185883351901</v>
      </c>
    </row>
    <row r="53" spans="1:4">
      <c r="A53" t="s">
        <v>2228</v>
      </c>
      <c r="B53" t="s">
        <v>2246</v>
      </c>
      <c r="C53" t="s">
        <v>871</v>
      </c>
      <c r="D53">
        <v>2.1594007099758498E-2</v>
      </c>
    </row>
    <row r="54" spans="1:4">
      <c r="A54" t="s">
        <v>2228</v>
      </c>
      <c r="B54" t="s">
        <v>2246</v>
      </c>
      <c r="C54" t="s">
        <v>872</v>
      </c>
      <c r="D54">
        <v>4.4746782496430599E-3</v>
      </c>
    </row>
    <row r="55" spans="1:4">
      <c r="A55" t="s">
        <v>2228</v>
      </c>
      <c r="B55" t="s">
        <v>2246</v>
      </c>
      <c r="C55" t="s">
        <v>873</v>
      </c>
      <c r="D55">
        <v>1.05532468126073E-2</v>
      </c>
    </row>
    <row r="56" spans="1:4">
      <c r="A56" t="s">
        <v>2228</v>
      </c>
      <c r="B56" t="s">
        <v>2246</v>
      </c>
      <c r="C56" t="s">
        <v>874</v>
      </c>
      <c r="D56" s="121">
        <v>1.6096153801825499E-5</v>
      </c>
    </row>
    <row r="57" spans="1:4">
      <c r="A57" t="s">
        <v>2228</v>
      </c>
      <c r="B57" t="s">
        <v>2246</v>
      </c>
      <c r="C57" t="s">
        <v>875</v>
      </c>
      <c r="D57">
        <v>0.11619711619423501</v>
      </c>
    </row>
    <row r="58" spans="1:4">
      <c r="A58" t="s">
        <v>2228</v>
      </c>
      <c r="B58" t="s">
        <v>2246</v>
      </c>
      <c r="C58" t="s">
        <v>876</v>
      </c>
      <c r="D58">
        <v>1.8426009324086601E-4</v>
      </c>
    </row>
    <row r="59" spans="1:4">
      <c r="A59" t="s">
        <v>2228</v>
      </c>
      <c r="B59" t="s">
        <v>2246</v>
      </c>
      <c r="C59" t="s">
        <v>877</v>
      </c>
      <c r="D59">
        <v>4.3338665786114596</v>
      </c>
    </row>
    <row r="60" spans="1:4">
      <c r="A60" t="s">
        <v>2229</v>
      </c>
      <c r="B60" t="s">
        <v>2226</v>
      </c>
      <c r="C60" t="s">
        <v>398</v>
      </c>
      <c r="D60">
        <v>46.848806200950499</v>
      </c>
    </row>
    <row r="61" spans="1:4">
      <c r="A61" t="s">
        <v>2229</v>
      </c>
      <c r="B61" t="s">
        <v>2226</v>
      </c>
      <c r="C61" t="s">
        <v>399</v>
      </c>
      <c r="D61">
        <v>3.0706345505304702</v>
      </c>
    </row>
    <row r="62" spans="1:4">
      <c r="A62" t="s">
        <v>2229</v>
      </c>
      <c r="B62" t="s">
        <v>2226</v>
      </c>
      <c r="C62" t="s">
        <v>400</v>
      </c>
      <c r="D62">
        <v>26.573089112587901</v>
      </c>
    </row>
    <row r="63" spans="1:4">
      <c r="A63" t="s">
        <v>2229</v>
      </c>
      <c r="B63" t="s">
        <v>2226</v>
      </c>
      <c r="C63" t="s">
        <v>401</v>
      </c>
      <c r="D63">
        <v>5.2646705033708203</v>
      </c>
    </row>
    <row r="64" spans="1:4">
      <c r="A64" t="s">
        <v>2229</v>
      </c>
      <c r="B64" t="s">
        <v>2226</v>
      </c>
      <c r="C64" t="s">
        <v>402</v>
      </c>
      <c r="D64">
        <v>4.26327913018617E-3</v>
      </c>
    </row>
    <row r="65" spans="1:4">
      <c r="A65" t="s">
        <v>2229</v>
      </c>
      <c r="B65" t="s">
        <v>2226</v>
      </c>
      <c r="C65" t="s">
        <v>403</v>
      </c>
      <c r="D65">
        <v>49.201330994894803</v>
      </c>
    </row>
    <row r="66" spans="1:4">
      <c r="A66" t="s">
        <v>2229</v>
      </c>
      <c r="B66" t="s">
        <v>2226</v>
      </c>
      <c r="C66" t="s">
        <v>404</v>
      </c>
      <c r="D66">
        <v>38.894291537728698</v>
      </c>
    </row>
    <row r="67" spans="1:4">
      <c r="A67" t="s">
        <v>2229</v>
      </c>
      <c r="B67" t="s">
        <v>2226</v>
      </c>
      <c r="C67" t="s">
        <v>868</v>
      </c>
      <c r="D67">
        <v>0.14082032287725099</v>
      </c>
    </row>
    <row r="68" spans="1:4">
      <c r="A68" t="s">
        <v>2229</v>
      </c>
      <c r="B68" t="s">
        <v>2226</v>
      </c>
      <c r="C68" t="s">
        <v>869</v>
      </c>
      <c r="D68">
        <v>20.202140084994401</v>
      </c>
    </row>
    <row r="69" spans="1:4">
      <c r="A69" t="s">
        <v>2229</v>
      </c>
      <c r="B69" t="s">
        <v>2226</v>
      </c>
      <c r="C69" t="s">
        <v>870</v>
      </c>
      <c r="D69">
        <v>3.1688808329681599E-3</v>
      </c>
    </row>
    <row r="70" spans="1:4">
      <c r="A70" t="s">
        <v>2229</v>
      </c>
      <c r="B70" t="s">
        <v>2226</v>
      </c>
      <c r="C70" t="s">
        <v>871</v>
      </c>
      <c r="D70">
        <v>30.749262821520901</v>
      </c>
    </row>
    <row r="71" spans="1:4">
      <c r="A71" t="s">
        <v>2229</v>
      </c>
      <c r="B71" t="s">
        <v>2226</v>
      </c>
      <c r="C71" t="s">
        <v>872</v>
      </c>
      <c r="D71">
        <v>135.30220724447199</v>
      </c>
    </row>
    <row r="72" spans="1:4">
      <c r="A72" t="s">
        <v>2229</v>
      </c>
      <c r="B72" t="s">
        <v>2226</v>
      </c>
      <c r="C72" t="s">
        <v>873</v>
      </c>
      <c r="D72">
        <v>65.476142411717802</v>
      </c>
    </row>
    <row r="73" spans="1:4">
      <c r="A73" t="s">
        <v>2229</v>
      </c>
      <c r="B73" t="s">
        <v>2226</v>
      </c>
      <c r="C73" t="s">
        <v>874</v>
      </c>
      <c r="D73">
        <v>4.7085856150166396</v>
      </c>
    </row>
    <row r="74" spans="1:4">
      <c r="A74" t="s">
        <v>2229</v>
      </c>
      <c r="B74" t="s">
        <v>2226</v>
      </c>
      <c r="C74" t="s">
        <v>875</v>
      </c>
      <c r="D74">
        <v>40.068547051703099</v>
      </c>
    </row>
    <row r="75" spans="1:4">
      <c r="A75" t="s">
        <v>2229</v>
      </c>
      <c r="B75" t="s">
        <v>2226</v>
      </c>
      <c r="C75" t="s">
        <v>876</v>
      </c>
      <c r="D75">
        <v>1.86085554963955</v>
      </c>
    </row>
    <row r="76" spans="1:4">
      <c r="A76" t="s">
        <v>2229</v>
      </c>
      <c r="B76" t="s">
        <v>2226</v>
      </c>
      <c r="C76" t="s">
        <v>877</v>
      </c>
      <c r="D76">
        <v>745.44499550765397</v>
      </c>
    </row>
    <row r="77" spans="1:4">
      <c r="A77" t="s">
        <v>2229</v>
      </c>
      <c r="B77" t="s">
        <v>2245</v>
      </c>
      <c r="C77" t="s">
        <v>398</v>
      </c>
      <c r="D77">
        <v>9.9468739402417796</v>
      </c>
    </row>
    <row r="78" spans="1:4">
      <c r="A78" t="s">
        <v>2229</v>
      </c>
      <c r="B78" t="s">
        <v>2245</v>
      </c>
      <c r="C78" t="s">
        <v>399</v>
      </c>
      <c r="D78">
        <v>5.7838998212374797</v>
      </c>
    </row>
    <row r="79" spans="1:4">
      <c r="A79" t="s">
        <v>2229</v>
      </c>
      <c r="B79" t="s">
        <v>2245</v>
      </c>
      <c r="C79" t="s">
        <v>400</v>
      </c>
      <c r="D79">
        <v>6.5567013986631704</v>
      </c>
    </row>
    <row r="80" spans="1:4">
      <c r="A80" t="s">
        <v>2229</v>
      </c>
      <c r="B80" t="s">
        <v>2245</v>
      </c>
      <c r="C80" t="s">
        <v>401</v>
      </c>
      <c r="D80">
        <v>1.53477865299035</v>
      </c>
    </row>
    <row r="81" spans="1:4">
      <c r="A81" t="s">
        <v>2229</v>
      </c>
      <c r="B81" t="s">
        <v>2245</v>
      </c>
      <c r="C81" t="s">
        <v>402</v>
      </c>
      <c r="D81">
        <v>1.66906522521931E-2</v>
      </c>
    </row>
    <row r="82" spans="1:4">
      <c r="A82" t="s">
        <v>2229</v>
      </c>
      <c r="B82" t="s">
        <v>2245</v>
      </c>
      <c r="C82" t="s">
        <v>403</v>
      </c>
      <c r="D82">
        <v>29.542120849789899</v>
      </c>
    </row>
    <row r="83" spans="1:4">
      <c r="A83" t="s">
        <v>2229</v>
      </c>
      <c r="B83" t="s">
        <v>2245</v>
      </c>
      <c r="C83" t="s">
        <v>404</v>
      </c>
      <c r="D83">
        <v>2.3419760795365101</v>
      </c>
    </row>
    <row r="84" spans="1:4">
      <c r="A84" t="s">
        <v>2229</v>
      </c>
      <c r="B84" t="s">
        <v>2245</v>
      </c>
      <c r="C84" t="s">
        <v>868</v>
      </c>
      <c r="D84">
        <v>5.98611514188414E-2</v>
      </c>
    </row>
    <row r="85" spans="1:4">
      <c r="A85" t="s">
        <v>2229</v>
      </c>
      <c r="B85" t="s">
        <v>2245</v>
      </c>
      <c r="C85" t="s">
        <v>2185</v>
      </c>
      <c r="D85">
        <v>3.7433987123458599E-2</v>
      </c>
    </row>
    <row r="86" spans="1:4">
      <c r="A86" t="s">
        <v>2229</v>
      </c>
      <c r="B86" t="s">
        <v>2245</v>
      </c>
      <c r="C86" t="s">
        <v>869</v>
      </c>
      <c r="D86">
        <v>28.878697458740898</v>
      </c>
    </row>
    <row r="87" spans="1:4">
      <c r="A87" t="s">
        <v>2229</v>
      </c>
      <c r="B87" t="s">
        <v>2245</v>
      </c>
      <c r="C87" t="s">
        <v>870</v>
      </c>
      <c r="D87">
        <v>7.9068868474840501E-4</v>
      </c>
    </row>
    <row r="88" spans="1:4">
      <c r="A88" t="s">
        <v>2229</v>
      </c>
      <c r="B88" t="s">
        <v>2245</v>
      </c>
      <c r="C88" t="s">
        <v>871</v>
      </c>
      <c r="D88">
        <v>35.351843466445601</v>
      </c>
    </row>
    <row r="89" spans="1:4">
      <c r="A89" t="s">
        <v>2229</v>
      </c>
      <c r="B89" t="s">
        <v>2245</v>
      </c>
      <c r="C89" t="s">
        <v>872</v>
      </c>
      <c r="D89">
        <v>40.209339579650504</v>
      </c>
    </row>
    <row r="90" spans="1:4">
      <c r="A90" t="s">
        <v>2229</v>
      </c>
      <c r="B90" t="s">
        <v>2245</v>
      </c>
      <c r="C90" t="s">
        <v>873</v>
      </c>
      <c r="D90">
        <v>62.997501285028797</v>
      </c>
    </row>
    <row r="91" spans="1:4">
      <c r="A91" t="s">
        <v>2229</v>
      </c>
      <c r="B91" t="s">
        <v>2245</v>
      </c>
      <c r="C91" t="s">
        <v>874</v>
      </c>
      <c r="D91">
        <v>0.194682566572317</v>
      </c>
    </row>
    <row r="92" spans="1:4">
      <c r="A92" t="s">
        <v>2229</v>
      </c>
      <c r="B92" t="s">
        <v>2245</v>
      </c>
      <c r="C92" t="s">
        <v>875</v>
      </c>
      <c r="D92">
        <v>13.923829940493899</v>
      </c>
    </row>
    <row r="93" spans="1:4">
      <c r="A93" t="s">
        <v>2229</v>
      </c>
      <c r="B93" t="s">
        <v>2245</v>
      </c>
      <c r="C93" t="s">
        <v>876</v>
      </c>
      <c r="D93">
        <v>8.7848849582893802</v>
      </c>
    </row>
    <row r="94" spans="1:4">
      <c r="A94" t="s">
        <v>2229</v>
      </c>
      <c r="B94" t="s">
        <v>2245</v>
      </c>
      <c r="C94" t="s">
        <v>877</v>
      </c>
      <c r="D94">
        <v>47.837895416844397</v>
      </c>
    </row>
    <row r="95" spans="1:4">
      <c r="A95" t="s">
        <v>2229</v>
      </c>
      <c r="B95" t="s">
        <v>2244</v>
      </c>
      <c r="C95" t="s">
        <v>398</v>
      </c>
      <c r="D95" s="121">
        <v>8.6143313519545898E-6</v>
      </c>
    </row>
    <row r="96" spans="1:4">
      <c r="A96" t="s">
        <v>2229</v>
      </c>
      <c r="B96" t="s">
        <v>2244</v>
      </c>
      <c r="C96" t="s">
        <v>400</v>
      </c>
      <c r="D96">
        <v>2.9290435723137698E-3</v>
      </c>
    </row>
    <row r="97" spans="1:4">
      <c r="A97" t="s">
        <v>2229</v>
      </c>
      <c r="B97" t="s">
        <v>2244</v>
      </c>
      <c r="C97" t="s">
        <v>401</v>
      </c>
      <c r="D97" s="121">
        <v>5.1441497844858299E-5</v>
      </c>
    </row>
    <row r="98" spans="1:4">
      <c r="A98" t="s">
        <v>2229</v>
      </c>
      <c r="B98" t="s">
        <v>2244</v>
      </c>
      <c r="C98" t="s">
        <v>402</v>
      </c>
      <c r="D98" s="121">
        <v>6.1161160073368399E-7</v>
      </c>
    </row>
    <row r="99" spans="1:4">
      <c r="A99" t="s">
        <v>2229</v>
      </c>
      <c r="B99" t="s">
        <v>2244</v>
      </c>
      <c r="C99" t="s">
        <v>403</v>
      </c>
      <c r="D99">
        <v>6.2238727431904097E-4</v>
      </c>
    </row>
    <row r="100" spans="1:4">
      <c r="A100" t="s">
        <v>2229</v>
      </c>
      <c r="B100" t="s">
        <v>2244</v>
      </c>
      <c r="C100" t="s">
        <v>404</v>
      </c>
      <c r="D100" s="121">
        <v>6.8731935982292903E-7</v>
      </c>
    </row>
    <row r="101" spans="1:4">
      <c r="A101" t="s">
        <v>2229</v>
      </c>
      <c r="B101" t="s">
        <v>2244</v>
      </c>
      <c r="C101" t="s">
        <v>868</v>
      </c>
      <c r="D101" s="121">
        <v>1.9356730853620301E-5</v>
      </c>
    </row>
    <row r="102" spans="1:4">
      <c r="A102" t="s">
        <v>2229</v>
      </c>
      <c r="B102" t="s">
        <v>2244</v>
      </c>
      <c r="C102" t="s">
        <v>869</v>
      </c>
      <c r="D102">
        <v>9.8300638985004802</v>
      </c>
    </row>
    <row r="103" spans="1:4">
      <c r="A103" t="s">
        <v>2229</v>
      </c>
      <c r="B103" t="s">
        <v>2244</v>
      </c>
      <c r="C103" t="s">
        <v>871</v>
      </c>
      <c r="D103">
        <v>1.24734123602164</v>
      </c>
    </row>
    <row r="104" spans="1:4">
      <c r="A104" t="s">
        <v>2229</v>
      </c>
      <c r="B104" t="s">
        <v>2244</v>
      </c>
      <c r="C104" t="s">
        <v>872</v>
      </c>
      <c r="D104">
        <v>0.180037002431121</v>
      </c>
    </row>
    <row r="105" spans="1:4">
      <c r="A105" t="s">
        <v>2229</v>
      </c>
      <c r="B105" t="s">
        <v>2244</v>
      </c>
      <c r="C105" t="s">
        <v>873</v>
      </c>
      <c r="D105">
        <v>0.15486174738582201</v>
      </c>
    </row>
    <row r="106" spans="1:4">
      <c r="A106" t="s">
        <v>2229</v>
      </c>
      <c r="B106" t="s">
        <v>2244</v>
      </c>
      <c r="C106" t="s">
        <v>874</v>
      </c>
      <c r="D106">
        <v>6.2575449556264903E-4</v>
      </c>
    </row>
    <row r="107" spans="1:4">
      <c r="A107" t="s">
        <v>2229</v>
      </c>
      <c r="B107" t="s">
        <v>2244</v>
      </c>
      <c r="C107" t="s">
        <v>875</v>
      </c>
      <c r="D107">
        <v>3.2492477163323601</v>
      </c>
    </row>
    <row r="108" spans="1:4">
      <c r="A108" t="s">
        <v>2229</v>
      </c>
      <c r="B108" t="s">
        <v>2244</v>
      </c>
      <c r="C108" t="s">
        <v>876</v>
      </c>
      <c r="D108">
        <v>1.22950520494881E-2</v>
      </c>
    </row>
    <row r="109" spans="1:4">
      <c r="A109" t="s">
        <v>2229</v>
      </c>
      <c r="B109" t="s">
        <v>2244</v>
      </c>
      <c r="C109" t="s">
        <v>877</v>
      </c>
      <c r="D109">
        <v>465.13860007738202</v>
      </c>
    </row>
    <row r="110" spans="1:4">
      <c r="A110" t="s">
        <v>2229</v>
      </c>
      <c r="B110" t="s">
        <v>2246</v>
      </c>
      <c r="C110" t="s">
        <v>398</v>
      </c>
      <c r="D110" s="121">
        <v>7.7684852145110507E-6</v>
      </c>
    </row>
    <row r="111" spans="1:4">
      <c r="A111" t="s">
        <v>2229</v>
      </c>
      <c r="B111" t="s">
        <v>2246</v>
      </c>
      <c r="C111" t="s">
        <v>400</v>
      </c>
      <c r="D111" s="121">
        <v>8.9572108036577394E-5</v>
      </c>
    </row>
    <row r="112" spans="1:4">
      <c r="A112" t="s">
        <v>2229</v>
      </c>
      <c r="B112" t="s">
        <v>2246</v>
      </c>
      <c r="C112" t="s">
        <v>401</v>
      </c>
      <c r="D112" s="121">
        <v>3.2482232914405998E-6</v>
      </c>
    </row>
    <row r="113" spans="1:4">
      <c r="A113" t="s">
        <v>2229</v>
      </c>
      <c r="B113" t="s">
        <v>2246</v>
      </c>
      <c r="C113" t="s">
        <v>403</v>
      </c>
      <c r="D113" s="121">
        <v>7.6149297638605106E-5</v>
      </c>
    </row>
    <row r="114" spans="1:4">
      <c r="A114" t="s">
        <v>2229</v>
      </c>
      <c r="B114" t="s">
        <v>2246</v>
      </c>
      <c r="C114" t="s">
        <v>869</v>
      </c>
      <c r="D114">
        <v>14.456262194857199</v>
      </c>
    </row>
    <row r="115" spans="1:4">
      <c r="A115" t="s">
        <v>2229</v>
      </c>
      <c r="B115" t="s">
        <v>2246</v>
      </c>
      <c r="C115" t="s">
        <v>871</v>
      </c>
      <c r="D115">
        <v>0.85316319663825502</v>
      </c>
    </row>
    <row r="116" spans="1:4">
      <c r="A116" t="s">
        <v>2229</v>
      </c>
      <c r="B116" t="s">
        <v>2246</v>
      </c>
      <c r="C116" t="s">
        <v>872</v>
      </c>
      <c r="D116">
        <v>5.32788263661013E-3</v>
      </c>
    </row>
    <row r="117" spans="1:4">
      <c r="A117" t="s">
        <v>2229</v>
      </c>
      <c r="B117" t="s">
        <v>2246</v>
      </c>
      <c r="C117" t="s">
        <v>873</v>
      </c>
      <c r="D117">
        <v>9.0142248840702002E-3</v>
      </c>
    </row>
    <row r="118" spans="1:4">
      <c r="A118" t="s">
        <v>2229</v>
      </c>
      <c r="B118" t="s">
        <v>2246</v>
      </c>
      <c r="C118" t="s">
        <v>874</v>
      </c>
      <c r="D118" s="121">
        <v>5.2088268322452602E-7</v>
      </c>
    </row>
    <row r="119" spans="1:4">
      <c r="A119" t="s">
        <v>2229</v>
      </c>
      <c r="B119" t="s">
        <v>2246</v>
      </c>
      <c r="C119" t="s">
        <v>875</v>
      </c>
      <c r="D119">
        <v>0.665129097273503</v>
      </c>
    </row>
    <row r="120" spans="1:4">
      <c r="A120" t="s">
        <v>2229</v>
      </c>
      <c r="B120" t="s">
        <v>2246</v>
      </c>
      <c r="C120" t="s">
        <v>876</v>
      </c>
      <c r="D120">
        <v>1.48204005436848E-3</v>
      </c>
    </row>
    <row r="121" spans="1:4">
      <c r="A121" t="s">
        <v>2229</v>
      </c>
      <c r="B121" t="s">
        <v>2246</v>
      </c>
      <c r="C121" t="s">
        <v>877</v>
      </c>
      <c r="D121">
        <v>8.3179361575387603</v>
      </c>
    </row>
    <row r="122" spans="1:4">
      <c r="A122" t="s">
        <v>2230</v>
      </c>
      <c r="B122" t="s">
        <v>2226</v>
      </c>
      <c r="C122" t="s">
        <v>398</v>
      </c>
      <c r="D122">
        <v>22.474777801568798</v>
      </c>
    </row>
    <row r="123" spans="1:4">
      <c r="A123" t="s">
        <v>2230</v>
      </c>
      <c r="B123" t="s">
        <v>2226</v>
      </c>
      <c r="C123" t="s">
        <v>399</v>
      </c>
      <c r="D123">
        <v>4.35993636451472</v>
      </c>
    </row>
    <row r="124" spans="1:4">
      <c r="A124" t="s">
        <v>2230</v>
      </c>
      <c r="B124" t="s">
        <v>2226</v>
      </c>
      <c r="C124" t="s">
        <v>400</v>
      </c>
      <c r="D124">
        <v>14.113363650191101</v>
      </c>
    </row>
    <row r="125" spans="1:4">
      <c r="A125" t="s">
        <v>2230</v>
      </c>
      <c r="B125" t="s">
        <v>2226</v>
      </c>
      <c r="C125" t="s">
        <v>401</v>
      </c>
      <c r="D125">
        <v>4.3878510635031001</v>
      </c>
    </row>
    <row r="126" spans="1:4">
      <c r="A126" t="s">
        <v>2230</v>
      </c>
      <c r="B126" t="s">
        <v>2226</v>
      </c>
      <c r="C126" t="s">
        <v>402</v>
      </c>
      <c r="D126">
        <v>2.8417916147328499E-3</v>
      </c>
    </row>
    <row r="127" spans="1:4">
      <c r="A127" t="s">
        <v>2230</v>
      </c>
      <c r="B127" t="s">
        <v>2226</v>
      </c>
      <c r="C127" t="s">
        <v>403</v>
      </c>
      <c r="D127">
        <v>17.787613571281</v>
      </c>
    </row>
    <row r="128" spans="1:4">
      <c r="A128" t="s">
        <v>2230</v>
      </c>
      <c r="B128" t="s">
        <v>2226</v>
      </c>
      <c r="C128" t="s">
        <v>404</v>
      </c>
      <c r="D128">
        <v>16.3506685566004</v>
      </c>
    </row>
    <row r="129" spans="1:4">
      <c r="A129" t="s">
        <v>2230</v>
      </c>
      <c r="B129" t="s">
        <v>2226</v>
      </c>
      <c r="C129" t="s">
        <v>869</v>
      </c>
      <c r="D129">
        <v>20.734824772258602</v>
      </c>
    </row>
    <row r="130" spans="1:4">
      <c r="A130" t="s">
        <v>2230</v>
      </c>
      <c r="B130" t="s">
        <v>2226</v>
      </c>
      <c r="C130" t="s">
        <v>870</v>
      </c>
      <c r="D130">
        <v>2.0947602434619101E-3</v>
      </c>
    </row>
    <row r="131" spans="1:4">
      <c r="A131" t="s">
        <v>2230</v>
      </c>
      <c r="B131" t="s">
        <v>2226</v>
      </c>
      <c r="C131" t="s">
        <v>871</v>
      </c>
      <c r="D131">
        <v>29.548383717835101</v>
      </c>
    </row>
    <row r="132" spans="1:4">
      <c r="A132" t="s">
        <v>2230</v>
      </c>
      <c r="B132" t="s">
        <v>2226</v>
      </c>
      <c r="C132" t="s">
        <v>872</v>
      </c>
      <c r="D132">
        <v>83.166083257698801</v>
      </c>
    </row>
    <row r="133" spans="1:4">
      <c r="A133" t="s">
        <v>2230</v>
      </c>
      <c r="B133" t="s">
        <v>2226</v>
      </c>
      <c r="C133" t="s">
        <v>873</v>
      </c>
      <c r="D133">
        <v>85.892705600104406</v>
      </c>
    </row>
    <row r="134" spans="1:4">
      <c r="A134" t="s">
        <v>2230</v>
      </c>
      <c r="B134" t="s">
        <v>2226</v>
      </c>
      <c r="C134" t="s">
        <v>874</v>
      </c>
      <c r="D134">
        <v>9.1360464400000101</v>
      </c>
    </row>
    <row r="135" spans="1:4">
      <c r="A135" t="s">
        <v>2230</v>
      </c>
      <c r="B135" t="s">
        <v>2226</v>
      </c>
      <c r="C135" t="s">
        <v>875</v>
      </c>
      <c r="D135">
        <v>33.1930504323349</v>
      </c>
    </row>
    <row r="136" spans="1:4">
      <c r="A136" t="s">
        <v>2230</v>
      </c>
      <c r="B136" t="s">
        <v>2226</v>
      </c>
      <c r="C136" t="s">
        <v>876</v>
      </c>
      <c r="D136">
        <v>7.8194006136770797</v>
      </c>
    </row>
    <row r="137" spans="1:4">
      <c r="A137" t="s">
        <v>2230</v>
      </c>
      <c r="B137" t="s">
        <v>2226</v>
      </c>
      <c r="C137" t="s">
        <v>877</v>
      </c>
      <c r="D137">
        <v>503.91680277341601</v>
      </c>
    </row>
    <row r="138" spans="1:4">
      <c r="A138" t="s">
        <v>2230</v>
      </c>
      <c r="B138" t="s">
        <v>2245</v>
      </c>
      <c r="C138" t="s">
        <v>398</v>
      </c>
      <c r="D138">
        <v>4.5136985089142003</v>
      </c>
    </row>
    <row r="139" spans="1:4">
      <c r="A139" t="s">
        <v>2230</v>
      </c>
      <c r="B139" t="s">
        <v>2245</v>
      </c>
      <c r="C139" t="s">
        <v>399</v>
      </c>
      <c r="D139">
        <v>5.09336997475478</v>
      </c>
    </row>
    <row r="140" spans="1:4">
      <c r="A140" t="s">
        <v>2230</v>
      </c>
      <c r="B140" t="s">
        <v>2245</v>
      </c>
      <c r="C140" t="s">
        <v>400</v>
      </c>
      <c r="D140">
        <v>1.71698720144725</v>
      </c>
    </row>
    <row r="141" spans="1:4">
      <c r="A141" t="s">
        <v>2230</v>
      </c>
      <c r="B141" t="s">
        <v>2245</v>
      </c>
      <c r="C141" t="s">
        <v>401</v>
      </c>
      <c r="D141">
        <v>0.393224363835255</v>
      </c>
    </row>
    <row r="142" spans="1:4">
      <c r="A142" t="s">
        <v>2230</v>
      </c>
      <c r="B142" t="s">
        <v>2245</v>
      </c>
      <c r="C142" t="s">
        <v>402</v>
      </c>
      <c r="D142">
        <v>9.8505278641973192E-3</v>
      </c>
    </row>
    <row r="143" spans="1:4">
      <c r="A143" t="s">
        <v>2230</v>
      </c>
      <c r="B143" t="s">
        <v>2245</v>
      </c>
      <c r="C143" t="s">
        <v>403</v>
      </c>
      <c r="D143">
        <v>17.524230732261401</v>
      </c>
    </row>
    <row r="144" spans="1:4">
      <c r="A144" t="s">
        <v>2230</v>
      </c>
      <c r="B144" t="s">
        <v>2245</v>
      </c>
      <c r="C144" t="s">
        <v>404</v>
      </c>
      <c r="D144">
        <v>1.07111999775899</v>
      </c>
    </row>
    <row r="145" spans="1:4">
      <c r="A145" t="s">
        <v>2230</v>
      </c>
      <c r="B145" t="s">
        <v>2245</v>
      </c>
      <c r="C145" t="s">
        <v>868</v>
      </c>
      <c r="D145">
        <v>5.9502097339629899E-3</v>
      </c>
    </row>
    <row r="146" spans="1:4">
      <c r="A146" t="s">
        <v>2230</v>
      </c>
      <c r="B146" t="s">
        <v>2245</v>
      </c>
      <c r="C146" t="s">
        <v>2185</v>
      </c>
      <c r="D146" s="121">
        <v>3.45811445926352E-6</v>
      </c>
    </row>
    <row r="147" spans="1:4">
      <c r="A147" t="s">
        <v>2230</v>
      </c>
      <c r="B147" t="s">
        <v>2245</v>
      </c>
      <c r="C147" t="s">
        <v>869</v>
      </c>
      <c r="D147">
        <v>13.0108166076821</v>
      </c>
    </row>
    <row r="148" spans="1:4">
      <c r="A148" t="s">
        <v>2230</v>
      </c>
      <c r="B148" t="s">
        <v>2245</v>
      </c>
      <c r="C148" t="s">
        <v>870</v>
      </c>
      <c r="D148">
        <v>5.1165294173678602E-4</v>
      </c>
    </row>
    <row r="149" spans="1:4">
      <c r="A149" t="s">
        <v>2230</v>
      </c>
      <c r="B149" t="s">
        <v>2245</v>
      </c>
      <c r="C149" t="s">
        <v>871</v>
      </c>
      <c r="D149">
        <v>12.499369050625599</v>
      </c>
    </row>
    <row r="150" spans="1:4">
      <c r="A150" t="s">
        <v>2230</v>
      </c>
      <c r="B150" t="s">
        <v>2245</v>
      </c>
      <c r="C150" t="s">
        <v>872</v>
      </c>
      <c r="D150">
        <v>16.072761959092698</v>
      </c>
    </row>
    <row r="151" spans="1:4">
      <c r="A151" t="s">
        <v>2230</v>
      </c>
      <c r="B151" t="s">
        <v>2245</v>
      </c>
      <c r="C151" t="s">
        <v>873</v>
      </c>
      <c r="D151">
        <v>21.560125022456599</v>
      </c>
    </row>
    <row r="152" spans="1:4">
      <c r="A152" t="s">
        <v>2230</v>
      </c>
      <c r="B152" t="s">
        <v>2245</v>
      </c>
      <c r="C152" t="s">
        <v>874</v>
      </c>
      <c r="D152">
        <v>0.140946124965009</v>
      </c>
    </row>
    <row r="153" spans="1:4">
      <c r="A153" t="s">
        <v>2230</v>
      </c>
      <c r="B153" t="s">
        <v>2245</v>
      </c>
      <c r="C153" t="s">
        <v>875</v>
      </c>
      <c r="D153">
        <v>5.6260381789714904</v>
      </c>
    </row>
    <row r="154" spans="1:4">
      <c r="A154" t="s">
        <v>2230</v>
      </c>
      <c r="B154" t="s">
        <v>2245</v>
      </c>
      <c r="C154" t="s">
        <v>876</v>
      </c>
      <c r="D154">
        <v>4.3057259566645598</v>
      </c>
    </row>
    <row r="155" spans="1:4">
      <c r="A155" t="s">
        <v>2230</v>
      </c>
      <c r="B155" t="s">
        <v>2245</v>
      </c>
      <c r="C155" t="s">
        <v>877</v>
      </c>
      <c r="D155">
        <v>29.372644996641501</v>
      </c>
    </row>
    <row r="156" spans="1:4">
      <c r="A156" t="s">
        <v>2230</v>
      </c>
      <c r="B156" t="s">
        <v>2244</v>
      </c>
      <c r="C156" t="s">
        <v>398</v>
      </c>
      <c r="D156" s="121">
        <v>2.26164169492332E-6</v>
      </c>
    </row>
    <row r="157" spans="1:4">
      <c r="A157" t="s">
        <v>2230</v>
      </c>
      <c r="B157" t="s">
        <v>2244</v>
      </c>
      <c r="C157" t="s">
        <v>400</v>
      </c>
      <c r="D157">
        <v>1.9217618984276399E-3</v>
      </c>
    </row>
    <row r="158" spans="1:4">
      <c r="A158" t="s">
        <v>2230</v>
      </c>
      <c r="B158" t="s">
        <v>2244</v>
      </c>
      <c r="C158" t="s">
        <v>401</v>
      </c>
      <c r="D158" s="121">
        <v>3.3284002118107097E-5</v>
      </c>
    </row>
    <row r="159" spans="1:4">
      <c r="A159" t="s">
        <v>2230</v>
      </c>
      <c r="B159" t="s">
        <v>2244</v>
      </c>
      <c r="C159" t="s">
        <v>403</v>
      </c>
      <c r="D159">
        <v>4.0657123356674699E-4</v>
      </c>
    </row>
    <row r="160" spans="1:4">
      <c r="A160" t="s">
        <v>2230</v>
      </c>
      <c r="B160" t="s">
        <v>2244</v>
      </c>
      <c r="C160" t="s">
        <v>869</v>
      </c>
      <c r="D160">
        <v>6.0172103113684899E-2</v>
      </c>
    </row>
    <row r="161" spans="1:4">
      <c r="A161" t="s">
        <v>2230</v>
      </c>
      <c r="B161" t="s">
        <v>2244</v>
      </c>
      <c r="C161" t="s">
        <v>871</v>
      </c>
      <c r="D161">
        <v>4.8651431939616902E-3</v>
      </c>
    </row>
    <row r="162" spans="1:4">
      <c r="A162" t="s">
        <v>2230</v>
      </c>
      <c r="B162" t="s">
        <v>2244</v>
      </c>
      <c r="C162" t="s">
        <v>872</v>
      </c>
      <c r="D162">
        <v>0.11812344297123201</v>
      </c>
    </row>
    <row r="163" spans="1:4">
      <c r="A163" t="s">
        <v>2230</v>
      </c>
      <c r="B163" t="s">
        <v>2244</v>
      </c>
      <c r="C163" t="s">
        <v>873</v>
      </c>
      <c r="D163">
        <v>0.100399512119385</v>
      </c>
    </row>
    <row r="164" spans="1:4">
      <c r="A164" t="s">
        <v>2230</v>
      </c>
      <c r="B164" t="s">
        <v>2244</v>
      </c>
      <c r="C164" t="s">
        <v>874</v>
      </c>
      <c r="D164">
        <v>4.0946867961145399E-4</v>
      </c>
    </row>
    <row r="165" spans="1:4">
      <c r="A165" t="s">
        <v>2230</v>
      </c>
      <c r="B165" t="s">
        <v>2244</v>
      </c>
      <c r="C165" t="s">
        <v>875</v>
      </c>
      <c r="D165">
        <v>2.64195344211213</v>
      </c>
    </row>
    <row r="166" spans="1:4">
      <c r="A166" t="s">
        <v>2230</v>
      </c>
      <c r="B166" t="s">
        <v>2244</v>
      </c>
      <c r="C166" t="s">
        <v>876</v>
      </c>
      <c r="D166">
        <v>2.2788900546643499E-2</v>
      </c>
    </row>
    <row r="167" spans="1:4">
      <c r="A167" t="s">
        <v>2230</v>
      </c>
      <c r="B167" t="s">
        <v>2244</v>
      </c>
      <c r="C167" t="s">
        <v>877</v>
      </c>
      <c r="D167">
        <v>322.35450500752</v>
      </c>
    </row>
    <row r="168" spans="1:4">
      <c r="A168" t="s">
        <v>2230</v>
      </c>
      <c r="B168" t="s">
        <v>2246</v>
      </c>
      <c r="C168" t="s">
        <v>398</v>
      </c>
      <c r="D168" s="121">
        <v>9.3945505638652401E-6</v>
      </c>
    </row>
    <row r="169" spans="1:4">
      <c r="A169" t="s">
        <v>2230</v>
      </c>
      <c r="B169" t="s">
        <v>2246</v>
      </c>
      <c r="C169" t="s">
        <v>400</v>
      </c>
      <c r="D169" s="121">
        <v>5.76929024434726E-5</v>
      </c>
    </row>
    <row r="170" spans="1:4">
      <c r="A170" t="s">
        <v>2230</v>
      </c>
      <c r="B170" t="s">
        <v>2246</v>
      </c>
      <c r="C170" t="s">
        <v>401</v>
      </c>
      <c r="D170" s="121">
        <v>1.5851533762899899E-6</v>
      </c>
    </row>
    <row r="171" spans="1:4">
      <c r="A171" t="s">
        <v>2230</v>
      </c>
      <c r="B171" t="s">
        <v>2246</v>
      </c>
      <c r="C171" t="s">
        <v>403</v>
      </c>
      <c r="D171" s="121">
        <v>2.88347433109143E-5</v>
      </c>
    </row>
    <row r="172" spans="1:4">
      <c r="A172" t="s">
        <v>2230</v>
      </c>
      <c r="B172" t="s">
        <v>2246</v>
      </c>
      <c r="C172" t="s">
        <v>869</v>
      </c>
      <c r="D172">
        <v>8.0001580110217393E-2</v>
      </c>
    </row>
    <row r="173" spans="1:4">
      <c r="A173" t="s">
        <v>2230</v>
      </c>
      <c r="B173" t="s">
        <v>2246</v>
      </c>
      <c r="C173" t="s">
        <v>871</v>
      </c>
      <c r="D173">
        <v>7.8121041912576203E-3</v>
      </c>
    </row>
    <row r="174" spans="1:4">
      <c r="A174" t="s">
        <v>2230</v>
      </c>
      <c r="B174" t="s">
        <v>2246</v>
      </c>
      <c r="C174" t="s">
        <v>872</v>
      </c>
      <c r="D174">
        <v>2.7792905507869601E-3</v>
      </c>
    </row>
    <row r="175" spans="1:4">
      <c r="A175" t="s">
        <v>2230</v>
      </c>
      <c r="B175" t="s">
        <v>2246</v>
      </c>
      <c r="C175" t="s">
        <v>873</v>
      </c>
      <c r="D175">
        <v>9.4255928941640102E-3</v>
      </c>
    </row>
    <row r="176" spans="1:4">
      <c r="A176" t="s">
        <v>2230</v>
      </c>
      <c r="B176" t="s">
        <v>2246</v>
      </c>
      <c r="C176" t="s">
        <v>874</v>
      </c>
      <c r="D176" s="121">
        <v>1.21864098067044E-6</v>
      </c>
    </row>
    <row r="177" spans="1:4">
      <c r="A177" t="s">
        <v>2230</v>
      </c>
      <c r="B177" t="s">
        <v>2246</v>
      </c>
      <c r="C177" t="s">
        <v>875</v>
      </c>
      <c r="D177">
        <v>6.1698057794561702E-2</v>
      </c>
    </row>
    <row r="178" spans="1:4">
      <c r="A178" t="s">
        <v>2230</v>
      </c>
      <c r="B178" t="s">
        <v>2246</v>
      </c>
      <c r="C178" t="s">
        <v>876</v>
      </c>
      <c r="D178">
        <v>2.1494465000742102E-2</v>
      </c>
    </row>
    <row r="179" spans="1:4">
      <c r="A179" t="s">
        <v>2230</v>
      </c>
      <c r="B179" t="s">
        <v>2246</v>
      </c>
      <c r="C179" t="s">
        <v>877</v>
      </c>
      <c r="D179">
        <v>3.0889216909076902</v>
      </c>
    </row>
    <row r="180" spans="1:4">
      <c r="A180" t="s">
        <v>2231</v>
      </c>
      <c r="B180" t="s">
        <v>2226</v>
      </c>
      <c r="C180" t="s">
        <v>398</v>
      </c>
      <c r="D180">
        <v>8.1584339063177893</v>
      </c>
    </row>
    <row r="181" spans="1:4">
      <c r="A181" t="s">
        <v>2231</v>
      </c>
      <c r="B181" t="s">
        <v>2226</v>
      </c>
      <c r="C181" t="s">
        <v>399</v>
      </c>
      <c r="D181">
        <v>0.226496193941743</v>
      </c>
    </row>
    <row r="182" spans="1:4">
      <c r="A182" t="s">
        <v>2231</v>
      </c>
      <c r="B182" t="s">
        <v>2226</v>
      </c>
      <c r="C182" t="s">
        <v>400</v>
      </c>
      <c r="D182">
        <v>3.59127021977518</v>
      </c>
    </row>
    <row r="183" spans="1:4">
      <c r="A183" t="s">
        <v>2231</v>
      </c>
      <c r="B183" t="s">
        <v>2226</v>
      </c>
      <c r="C183" t="s">
        <v>401</v>
      </c>
      <c r="D183">
        <v>1.8749836533184301</v>
      </c>
    </row>
    <row r="184" spans="1:4">
      <c r="A184" t="s">
        <v>2231</v>
      </c>
      <c r="B184" t="s">
        <v>2226</v>
      </c>
      <c r="C184" t="s">
        <v>402</v>
      </c>
      <c r="D184">
        <v>0.118443749763115</v>
      </c>
    </row>
    <row r="185" spans="1:4">
      <c r="A185" t="s">
        <v>2231</v>
      </c>
      <c r="B185" t="s">
        <v>2226</v>
      </c>
      <c r="C185" t="s">
        <v>403</v>
      </c>
      <c r="D185">
        <v>3.3917354618604501</v>
      </c>
    </row>
    <row r="186" spans="1:4">
      <c r="A186" t="s">
        <v>2231</v>
      </c>
      <c r="B186" t="s">
        <v>2226</v>
      </c>
      <c r="C186" t="s">
        <v>404</v>
      </c>
      <c r="D186">
        <v>10.161871500720199</v>
      </c>
    </row>
    <row r="187" spans="1:4">
      <c r="A187" t="s">
        <v>2231</v>
      </c>
      <c r="B187" t="s">
        <v>2226</v>
      </c>
      <c r="C187" t="s">
        <v>868</v>
      </c>
      <c r="D187">
        <v>0.78853161419689799</v>
      </c>
    </row>
    <row r="188" spans="1:4">
      <c r="A188" t="s">
        <v>2231</v>
      </c>
      <c r="B188" t="s">
        <v>2226</v>
      </c>
      <c r="C188" t="s">
        <v>869</v>
      </c>
      <c r="D188">
        <v>5.1934698271324704</v>
      </c>
    </row>
    <row r="189" spans="1:4">
      <c r="A189" t="s">
        <v>2231</v>
      </c>
      <c r="B189" t="s">
        <v>2226</v>
      </c>
      <c r="C189" t="s">
        <v>870</v>
      </c>
      <c r="D189">
        <v>3.4416675140276597E-2</v>
      </c>
    </row>
    <row r="190" spans="1:4">
      <c r="A190" t="s">
        <v>2231</v>
      </c>
      <c r="B190" t="s">
        <v>2226</v>
      </c>
      <c r="C190" t="s">
        <v>871</v>
      </c>
      <c r="D190">
        <v>2.8753930045529201</v>
      </c>
    </row>
    <row r="191" spans="1:4">
      <c r="A191" t="s">
        <v>2231</v>
      </c>
      <c r="B191" t="s">
        <v>2226</v>
      </c>
      <c r="C191" t="s">
        <v>872</v>
      </c>
      <c r="D191">
        <v>36.697826721984796</v>
      </c>
    </row>
    <row r="192" spans="1:4">
      <c r="A192" t="s">
        <v>2231</v>
      </c>
      <c r="B192" t="s">
        <v>2226</v>
      </c>
      <c r="C192" t="s">
        <v>873</v>
      </c>
      <c r="D192">
        <v>10.278878375751299</v>
      </c>
    </row>
    <row r="193" spans="1:4">
      <c r="A193" t="s">
        <v>2231</v>
      </c>
      <c r="B193" t="s">
        <v>2226</v>
      </c>
      <c r="C193" t="s">
        <v>874</v>
      </c>
      <c r="D193">
        <v>12.643756013044399</v>
      </c>
    </row>
    <row r="194" spans="1:4">
      <c r="A194" t="s">
        <v>2231</v>
      </c>
      <c r="B194" t="s">
        <v>2226</v>
      </c>
      <c r="C194" t="s">
        <v>875</v>
      </c>
      <c r="D194">
        <v>9.3730064116520797</v>
      </c>
    </row>
    <row r="195" spans="1:4">
      <c r="A195" t="s">
        <v>2231</v>
      </c>
      <c r="B195" t="s">
        <v>2226</v>
      </c>
      <c r="C195" t="s">
        <v>876</v>
      </c>
      <c r="D195">
        <v>4.2926771003380102</v>
      </c>
    </row>
    <row r="196" spans="1:4">
      <c r="A196" t="s">
        <v>2231</v>
      </c>
      <c r="B196" t="s">
        <v>2226</v>
      </c>
      <c r="C196" t="s">
        <v>877</v>
      </c>
      <c r="D196">
        <v>94.304875727712499</v>
      </c>
    </row>
    <row r="197" spans="1:4">
      <c r="A197" t="s">
        <v>2231</v>
      </c>
      <c r="B197" t="s">
        <v>2245</v>
      </c>
      <c r="C197" t="s">
        <v>398</v>
      </c>
      <c r="D197">
        <v>1.20884994230871</v>
      </c>
    </row>
    <row r="198" spans="1:4">
      <c r="A198" t="s">
        <v>2231</v>
      </c>
      <c r="B198" t="s">
        <v>2245</v>
      </c>
      <c r="C198" t="s">
        <v>399</v>
      </c>
      <c r="D198">
        <v>1.0444572020156899</v>
      </c>
    </row>
    <row r="199" spans="1:4">
      <c r="A199" t="s">
        <v>2231</v>
      </c>
      <c r="B199" t="s">
        <v>2245</v>
      </c>
      <c r="C199" t="s">
        <v>400</v>
      </c>
      <c r="D199">
        <v>0.93315581321239205</v>
      </c>
    </row>
    <row r="200" spans="1:4">
      <c r="A200" t="s">
        <v>2231</v>
      </c>
      <c r="B200" t="s">
        <v>2245</v>
      </c>
      <c r="C200" t="s">
        <v>401</v>
      </c>
      <c r="D200">
        <v>0.33642336840757098</v>
      </c>
    </row>
    <row r="201" spans="1:4">
      <c r="A201" t="s">
        <v>2231</v>
      </c>
      <c r="B201" t="s">
        <v>2245</v>
      </c>
      <c r="C201" t="s">
        <v>402</v>
      </c>
      <c r="D201">
        <v>4.52581044426092E-2</v>
      </c>
    </row>
    <row r="202" spans="1:4">
      <c r="A202" t="s">
        <v>2231</v>
      </c>
      <c r="B202" t="s">
        <v>2245</v>
      </c>
      <c r="C202" t="s">
        <v>403</v>
      </c>
      <c r="D202">
        <v>4.9175452236869202</v>
      </c>
    </row>
    <row r="203" spans="1:4">
      <c r="A203" t="s">
        <v>2231</v>
      </c>
      <c r="B203" t="s">
        <v>2245</v>
      </c>
      <c r="C203" t="s">
        <v>404</v>
      </c>
      <c r="D203">
        <v>0.25699794621815902</v>
      </c>
    </row>
    <row r="204" spans="1:4">
      <c r="A204" t="s">
        <v>2231</v>
      </c>
      <c r="B204" t="s">
        <v>2245</v>
      </c>
      <c r="C204" t="s">
        <v>868</v>
      </c>
      <c r="D204">
        <v>0.13099171859305</v>
      </c>
    </row>
    <row r="205" spans="1:4">
      <c r="A205" t="s">
        <v>2231</v>
      </c>
      <c r="B205" t="s">
        <v>2245</v>
      </c>
      <c r="C205" t="s">
        <v>2185</v>
      </c>
      <c r="D205" s="121">
        <v>9.1890185260632296E-7</v>
      </c>
    </row>
    <row r="206" spans="1:4">
      <c r="A206" t="s">
        <v>2231</v>
      </c>
      <c r="B206" t="s">
        <v>2245</v>
      </c>
      <c r="C206" t="s">
        <v>869</v>
      </c>
      <c r="D206">
        <v>5.6791483004282304</v>
      </c>
    </row>
    <row r="207" spans="1:4">
      <c r="A207" t="s">
        <v>2231</v>
      </c>
      <c r="B207" t="s">
        <v>2245</v>
      </c>
      <c r="C207" t="s">
        <v>870</v>
      </c>
      <c r="D207">
        <v>7.7877211090111406E-2</v>
      </c>
    </row>
    <row r="208" spans="1:4">
      <c r="A208" t="s">
        <v>2231</v>
      </c>
      <c r="B208" t="s">
        <v>2245</v>
      </c>
      <c r="C208" t="s">
        <v>871</v>
      </c>
      <c r="D208">
        <v>4.2499358472329201</v>
      </c>
    </row>
    <row r="209" spans="1:4">
      <c r="A209" t="s">
        <v>2231</v>
      </c>
      <c r="B209" t="s">
        <v>2245</v>
      </c>
      <c r="C209" t="s">
        <v>872</v>
      </c>
      <c r="D209">
        <v>3.5928848804260598</v>
      </c>
    </row>
    <row r="210" spans="1:4">
      <c r="A210" t="s">
        <v>2231</v>
      </c>
      <c r="B210" t="s">
        <v>2245</v>
      </c>
      <c r="C210" t="s">
        <v>873</v>
      </c>
      <c r="D210">
        <v>6.5356867729230599</v>
      </c>
    </row>
    <row r="211" spans="1:4">
      <c r="A211" t="s">
        <v>2231</v>
      </c>
      <c r="B211" t="s">
        <v>2245</v>
      </c>
      <c r="C211" t="s">
        <v>874</v>
      </c>
      <c r="D211">
        <v>0.169854924575085</v>
      </c>
    </row>
    <row r="212" spans="1:4">
      <c r="A212" t="s">
        <v>2231</v>
      </c>
      <c r="B212" t="s">
        <v>2245</v>
      </c>
      <c r="C212" t="s">
        <v>875</v>
      </c>
      <c r="D212">
        <v>1.3022613303638999</v>
      </c>
    </row>
    <row r="213" spans="1:4">
      <c r="A213" t="s">
        <v>2231</v>
      </c>
      <c r="B213" t="s">
        <v>2245</v>
      </c>
      <c r="C213" t="s">
        <v>876</v>
      </c>
      <c r="D213">
        <v>1.0633909910569299</v>
      </c>
    </row>
    <row r="214" spans="1:4">
      <c r="A214" t="s">
        <v>2231</v>
      </c>
      <c r="B214" t="s">
        <v>2245</v>
      </c>
      <c r="C214" t="s">
        <v>877</v>
      </c>
      <c r="D214">
        <v>4.4749337884994498</v>
      </c>
    </row>
    <row r="215" spans="1:4">
      <c r="A215" t="s">
        <v>2231</v>
      </c>
      <c r="B215" t="s">
        <v>2244</v>
      </c>
      <c r="C215" t="s">
        <v>398</v>
      </c>
      <c r="D215" s="121">
        <v>9.2445331845656999E-7</v>
      </c>
    </row>
    <row r="216" spans="1:4">
      <c r="A216" t="s">
        <v>2231</v>
      </c>
      <c r="B216" t="s">
        <v>2244</v>
      </c>
      <c r="C216" t="s">
        <v>400</v>
      </c>
      <c r="D216">
        <v>4.0999224707260101E-4</v>
      </c>
    </row>
    <row r="217" spans="1:4">
      <c r="A217" t="s">
        <v>2231</v>
      </c>
      <c r="B217" t="s">
        <v>2244</v>
      </c>
      <c r="C217" t="s">
        <v>401</v>
      </c>
      <c r="D217" s="121">
        <v>7.1158636916724599E-6</v>
      </c>
    </row>
    <row r="218" spans="1:4">
      <c r="A218" t="s">
        <v>2231</v>
      </c>
      <c r="B218" t="s">
        <v>2244</v>
      </c>
      <c r="C218" t="s">
        <v>403</v>
      </c>
      <c r="D218" s="121">
        <v>8.7055322070742294E-5</v>
      </c>
    </row>
    <row r="219" spans="1:4">
      <c r="A219" t="s">
        <v>2231</v>
      </c>
      <c r="B219" t="s">
        <v>2244</v>
      </c>
      <c r="C219" t="s">
        <v>868</v>
      </c>
      <c r="D219" s="121">
        <v>3.3381058574260299E-6</v>
      </c>
    </row>
    <row r="220" spans="1:4">
      <c r="A220" t="s">
        <v>2231</v>
      </c>
      <c r="B220" t="s">
        <v>2244</v>
      </c>
      <c r="C220" t="s">
        <v>869</v>
      </c>
      <c r="D220">
        <v>1.2938566628410499E-2</v>
      </c>
    </row>
    <row r="221" spans="1:4">
      <c r="A221" t="s">
        <v>2231</v>
      </c>
      <c r="B221" t="s">
        <v>2244</v>
      </c>
      <c r="C221" t="s">
        <v>871</v>
      </c>
      <c r="D221">
        <v>1.0425563484989899E-3</v>
      </c>
    </row>
    <row r="222" spans="1:4">
      <c r="A222" t="s">
        <v>2231</v>
      </c>
      <c r="B222" t="s">
        <v>2244</v>
      </c>
      <c r="C222" t="s">
        <v>872</v>
      </c>
      <c r="D222">
        <v>2.48716666439379E-2</v>
      </c>
    </row>
    <row r="223" spans="1:4">
      <c r="A223" t="s">
        <v>2231</v>
      </c>
      <c r="B223" t="s">
        <v>2244</v>
      </c>
      <c r="C223" t="s">
        <v>873</v>
      </c>
      <c r="D223">
        <v>2.1691590172915502E-2</v>
      </c>
    </row>
    <row r="224" spans="1:4">
      <c r="A224" t="s">
        <v>2231</v>
      </c>
      <c r="B224" t="s">
        <v>2244</v>
      </c>
      <c r="C224" t="s">
        <v>874</v>
      </c>
      <c r="D224" s="121">
        <v>8.8098012355071999E-5</v>
      </c>
    </row>
    <row r="225" spans="1:4">
      <c r="A225" t="s">
        <v>2231</v>
      </c>
      <c r="B225" t="s">
        <v>2244</v>
      </c>
      <c r="C225" t="s">
        <v>875</v>
      </c>
      <c r="D225">
        <v>1.7915115346814099</v>
      </c>
    </row>
    <row r="226" spans="1:4">
      <c r="A226" t="s">
        <v>2231</v>
      </c>
      <c r="B226" t="s">
        <v>2244</v>
      </c>
      <c r="C226" t="s">
        <v>876</v>
      </c>
      <c r="D226">
        <v>3.5370344733680302E-3</v>
      </c>
    </row>
    <row r="227" spans="1:4">
      <c r="A227" t="s">
        <v>2231</v>
      </c>
      <c r="B227" t="s">
        <v>2244</v>
      </c>
      <c r="C227" t="s">
        <v>877</v>
      </c>
      <c r="D227">
        <v>68.2271366021278</v>
      </c>
    </row>
    <row r="228" spans="1:4">
      <c r="A228" t="s">
        <v>2231</v>
      </c>
      <c r="B228" t="s">
        <v>2246</v>
      </c>
      <c r="C228" t="s">
        <v>398</v>
      </c>
      <c r="D228" s="121">
        <v>1.9361039668790501E-6</v>
      </c>
    </row>
    <row r="229" spans="1:4">
      <c r="A229" t="s">
        <v>2231</v>
      </c>
      <c r="B229" t="s">
        <v>2246</v>
      </c>
      <c r="C229" t="s">
        <v>400</v>
      </c>
      <c r="D229" s="121">
        <v>1.4064571650817501E-5</v>
      </c>
    </row>
    <row r="230" spans="1:4">
      <c r="A230" t="s">
        <v>2231</v>
      </c>
      <c r="B230" t="s">
        <v>2246</v>
      </c>
      <c r="C230" t="s">
        <v>403</v>
      </c>
      <c r="D230" s="121">
        <v>8.5826969964505594E-6</v>
      </c>
    </row>
    <row r="231" spans="1:4">
      <c r="A231" t="s">
        <v>2231</v>
      </c>
      <c r="B231" t="s">
        <v>2246</v>
      </c>
      <c r="C231" t="s">
        <v>869</v>
      </c>
      <c r="D231">
        <v>1.9734002140250499E-2</v>
      </c>
    </row>
    <row r="232" spans="1:4">
      <c r="A232" t="s">
        <v>2231</v>
      </c>
      <c r="B232" t="s">
        <v>2246</v>
      </c>
      <c r="C232" t="s">
        <v>871</v>
      </c>
      <c r="D232">
        <v>1.9829072230993401E-3</v>
      </c>
    </row>
    <row r="233" spans="1:4">
      <c r="A233" t="s">
        <v>2231</v>
      </c>
      <c r="B233" t="s">
        <v>2246</v>
      </c>
      <c r="C233" t="s">
        <v>872</v>
      </c>
      <c r="D233">
        <v>5.1470472184396996E-4</v>
      </c>
    </row>
    <row r="234" spans="1:4">
      <c r="A234" t="s">
        <v>2231</v>
      </c>
      <c r="B234" t="s">
        <v>2246</v>
      </c>
      <c r="C234" t="s">
        <v>873</v>
      </c>
      <c r="D234">
        <v>4.1992896203239599E-3</v>
      </c>
    </row>
    <row r="235" spans="1:4">
      <c r="A235" t="s">
        <v>2231</v>
      </c>
      <c r="B235" t="s">
        <v>2246</v>
      </c>
      <c r="C235" t="s">
        <v>875</v>
      </c>
      <c r="D235">
        <v>1.98973418920644E-2</v>
      </c>
    </row>
    <row r="236" spans="1:4">
      <c r="A236" t="s">
        <v>2231</v>
      </c>
      <c r="B236" t="s">
        <v>2246</v>
      </c>
      <c r="C236" t="s">
        <v>876</v>
      </c>
      <c r="D236" s="121">
        <v>2.8853061606821501E-5</v>
      </c>
    </row>
    <row r="237" spans="1:4">
      <c r="A237" t="s">
        <v>2231</v>
      </c>
      <c r="B237" t="s">
        <v>2246</v>
      </c>
      <c r="C237" t="s">
        <v>877</v>
      </c>
      <c r="D237">
        <v>0.65026882395657204</v>
      </c>
    </row>
    <row r="238" spans="1:4">
      <c r="A238" t="s">
        <v>2232</v>
      </c>
      <c r="B238" t="s">
        <v>2226</v>
      </c>
      <c r="C238" t="s">
        <v>398</v>
      </c>
      <c r="D238">
        <v>18.177644131840299</v>
      </c>
    </row>
    <row r="239" spans="1:4">
      <c r="A239" t="s">
        <v>2232</v>
      </c>
      <c r="B239" t="s">
        <v>2226</v>
      </c>
      <c r="C239" t="s">
        <v>400</v>
      </c>
      <c r="D239">
        <v>7.9812585899582302</v>
      </c>
    </row>
    <row r="240" spans="1:4">
      <c r="A240" t="s">
        <v>2232</v>
      </c>
      <c r="B240" t="s">
        <v>2226</v>
      </c>
      <c r="C240" t="s">
        <v>401</v>
      </c>
      <c r="D240">
        <v>0.60499048407699496</v>
      </c>
    </row>
    <row r="241" spans="1:4">
      <c r="A241" t="s">
        <v>2232</v>
      </c>
      <c r="B241" t="s">
        <v>2226</v>
      </c>
      <c r="C241" t="s">
        <v>402</v>
      </c>
      <c r="D241">
        <v>4.38816605094985E-3</v>
      </c>
    </row>
    <row r="242" spans="1:4">
      <c r="A242" t="s">
        <v>2232</v>
      </c>
      <c r="B242" t="s">
        <v>2226</v>
      </c>
      <c r="C242" t="s">
        <v>403</v>
      </c>
      <c r="D242">
        <v>9.9569900605982404</v>
      </c>
    </row>
    <row r="243" spans="1:4">
      <c r="A243" t="s">
        <v>2232</v>
      </c>
      <c r="B243" t="s">
        <v>2226</v>
      </c>
      <c r="C243" t="s">
        <v>404</v>
      </c>
      <c r="D243">
        <v>15.787809491891799</v>
      </c>
    </row>
    <row r="244" spans="1:4">
      <c r="A244" t="s">
        <v>2232</v>
      </c>
      <c r="B244" t="s">
        <v>2226</v>
      </c>
      <c r="C244" t="s">
        <v>869</v>
      </c>
      <c r="D244">
        <v>7.9641085364539501</v>
      </c>
    </row>
    <row r="245" spans="1:4">
      <c r="A245" t="s">
        <v>2232</v>
      </c>
      <c r="B245" t="s">
        <v>2226</v>
      </c>
      <c r="C245" t="s">
        <v>870</v>
      </c>
      <c r="D245">
        <v>2.07864833061447E-3</v>
      </c>
    </row>
    <row r="246" spans="1:4">
      <c r="A246" t="s">
        <v>2232</v>
      </c>
      <c r="B246" t="s">
        <v>2226</v>
      </c>
      <c r="C246" t="s">
        <v>871</v>
      </c>
      <c r="D246">
        <v>7.8367704704277203</v>
      </c>
    </row>
    <row r="247" spans="1:4">
      <c r="A247" t="s">
        <v>2232</v>
      </c>
      <c r="B247" t="s">
        <v>2226</v>
      </c>
      <c r="C247" t="s">
        <v>872</v>
      </c>
      <c r="D247">
        <v>66.006976685263595</v>
      </c>
    </row>
    <row r="248" spans="1:4">
      <c r="A248" t="s">
        <v>2232</v>
      </c>
      <c r="B248" t="s">
        <v>2226</v>
      </c>
      <c r="C248" t="s">
        <v>873</v>
      </c>
      <c r="D248">
        <v>43.246280771005701</v>
      </c>
    </row>
    <row r="249" spans="1:4">
      <c r="A249" t="s">
        <v>2232</v>
      </c>
      <c r="B249" t="s">
        <v>2226</v>
      </c>
      <c r="C249" t="s">
        <v>874</v>
      </c>
      <c r="D249">
        <v>3.5816097721645499</v>
      </c>
    </row>
    <row r="250" spans="1:4">
      <c r="A250" t="s">
        <v>2232</v>
      </c>
      <c r="B250" t="s">
        <v>2226</v>
      </c>
      <c r="C250" t="s">
        <v>875</v>
      </c>
      <c r="D250">
        <v>20.310105559658702</v>
      </c>
    </row>
    <row r="251" spans="1:4">
      <c r="A251" t="s">
        <v>2232</v>
      </c>
      <c r="B251" t="s">
        <v>2226</v>
      </c>
      <c r="C251" t="s">
        <v>876</v>
      </c>
      <c r="D251">
        <v>8.1947993431786106</v>
      </c>
    </row>
    <row r="252" spans="1:4">
      <c r="A252" t="s">
        <v>2232</v>
      </c>
      <c r="B252" t="s">
        <v>2226</v>
      </c>
      <c r="C252" t="s">
        <v>877</v>
      </c>
      <c r="D252">
        <v>428.38048890797103</v>
      </c>
    </row>
    <row r="253" spans="1:4">
      <c r="A253" t="s">
        <v>2232</v>
      </c>
      <c r="B253" t="s">
        <v>2245</v>
      </c>
      <c r="C253" t="s">
        <v>398</v>
      </c>
      <c r="D253">
        <v>5.9099022515861499</v>
      </c>
    </row>
    <row r="254" spans="1:4">
      <c r="A254" t="s">
        <v>2232</v>
      </c>
      <c r="B254" t="s">
        <v>2245</v>
      </c>
      <c r="C254" t="s">
        <v>399</v>
      </c>
      <c r="D254">
        <v>1.0033927505889</v>
      </c>
    </row>
    <row r="255" spans="1:4">
      <c r="A255" t="s">
        <v>2232</v>
      </c>
      <c r="B255" t="s">
        <v>2245</v>
      </c>
      <c r="C255" t="s">
        <v>400</v>
      </c>
      <c r="D255">
        <v>1.4083974114130999</v>
      </c>
    </row>
    <row r="256" spans="1:4">
      <c r="A256" t="s">
        <v>2232</v>
      </c>
      <c r="B256" t="s">
        <v>2245</v>
      </c>
      <c r="C256" t="s">
        <v>401</v>
      </c>
      <c r="D256">
        <v>9.3879135156625201E-2</v>
      </c>
    </row>
    <row r="257" spans="1:4">
      <c r="A257" t="s">
        <v>2232</v>
      </c>
      <c r="B257" t="s">
        <v>2245</v>
      </c>
      <c r="C257" t="s">
        <v>402</v>
      </c>
      <c r="D257">
        <v>7.1029874395226898E-3</v>
      </c>
    </row>
    <row r="258" spans="1:4">
      <c r="A258" t="s">
        <v>2232</v>
      </c>
      <c r="B258" t="s">
        <v>2245</v>
      </c>
      <c r="C258" t="s">
        <v>403</v>
      </c>
      <c r="D258">
        <v>13.193982665117201</v>
      </c>
    </row>
    <row r="259" spans="1:4">
      <c r="A259" t="s">
        <v>2232</v>
      </c>
      <c r="B259" t="s">
        <v>2245</v>
      </c>
      <c r="C259" t="s">
        <v>404</v>
      </c>
      <c r="D259">
        <v>0.40791463662396898</v>
      </c>
    </row>
    <row r="260" spans="1:4">
      <c r="A260" t="s">
        <v>2232</v>
      </c>
      <c r="B260" t="s">
        <v>2245</v>
      </c>
      <c r="C260" t="s">
        <v>868</v>
      </c>
      <c r="D260">
        <v>5.5695616649246897E-3</v>
      </c>
    </row>
    <row r="261" spans="1:4">
      <c r="A261" t="s">
        <v>2232</v>
      </c>
      <c r="B261" t="s">
        <v>2245</v>
      </c>
      <c r="C261" t="s">
        <v>2185</v>
      </c>
      <c r="D261" s="121">
        <v>3.1871113847986701E-6</v>
      </c>
    </row>
    <row r="262" spans="1:4">
      <c r="A262" t="s">
        <v>2232</v>
      </c>
      <c r="B262" t="s">
        <v>2245</v>
      </c>
      <c r="C262" t="s">
        <v>869</v>
      </c>
      <c r="D262">
        <v>8.3173038359079197</v>
      </c>
    </row>
    <row r="263" spans="1:4">
      <c r="A263" t="s">
        <v>2232</v>
      </c>
      <c r="B263" t="s">
        <v>2245</v>
      </c>
      <c r="C263" t="s">
        <v>870</v>
      </c>
      <c r="D263">
        <v>3.8560276219385399E-3</v>
      </c>
    </row>
    <row r="264" spans="1:4">
      <c r="A264" t="s">
        <v>2232</v>
      </c>
      <c r="B264" t="s">
        <v>2245</v>
      </c>
      <c r="C264" t="s">
        <v>871</v>
      </c>
      <c r="D264">
        <v>8.0259702700537598</v>
      </c>
    </row>
    <row r="265" spans="1:4">
      <c r="A265" t="s">
        <v>2232</v>
      </c>
      <c r="B265" t="s">
        <v>2245</v>
      </c>
      <c r="C265" t="s">
        <v>872</v>
      </c>
      <c r="D265">
        <v>16.286605793128999</v>
      </c>
    </row>
    <row r="266" spans="1:4">
      <c r="A266" t="s">
        <v>2232</v>
      </c>
      <c r="B266" t="s">
        <v>2245</v>
      </c>
      <c r="C266" t="s">
        <v>873</v>
      </c>
      <c r="D266">
        <v>20.057874730208798</v>
      </c>
    </row>
    <row r="267" spans="1:4">
      <c r="A267" t="s">
        <v>2232</v>
      </c>
      <c r="B267" t="s">
        <v>2245</v>
      </c>
      <c r="C267" t="s">
        <v>874</v>
      </c>
      <c r="D267">
        <v>2.82840330362246E-2</v>
      </c>
    </row>
    <row r="268" spans="1:4">
      <c r="A268" t="s">
        <v>2232</v>
      </c>
      <c r="B268" t="s">
        <v>2245</v>
      </c>
      <c r="C268" t="s">
        <v>875</v>
      </c>
      <c r="D268">
        <v>4.0010826530573897</v>
      </c>
    </row>
    <row r="269" spans="1:4">
      <c r="A269" t="s">
        <v>2232</v>
      </c>
      <c r="B269" t="s">
        <v>2245</v>
      </c>
      <c r="C269" t="s">
        <v>876</v>
      </c>
      <c r="D269">
        <v>4.5214999659878696</v>
      </c>
    </row>
    <row r="270" spans="1:4">
      <c r="A270" t="s">
        <v>2232</v>
      </c>
      <c r="B270" t="s">
        <v>2245</v>
      </c>
      <c r="C270" t="s">
        <v>877</v>
      </c>
      <c r="D270">
        <v>21.6531465968791</v>
      </c>
    </row>
    <row r="271" spans="1:4">
      <c r="A271" t="s">
        <v>2232</v>
      </c>
      <c r="B271" t="s">
        <v>2244</v>
      </c>
      <c r="C271" t="s">
        <v>398</v>
      </c>
      <c r="D271" s="121">
        <v>1.8846507116563201E-6</v>
      </c>
    </row>
    <row r="272" spans="1:4">
      <c r="A272" t="s">
        <v>2232</v>
      </c>
      <c r="B272" t="s">
        <v>2244</v>
      </c>
      <c r="C272" t="s">
        <v>400</v>
      </c>
      <c r="D272">
        <v>1.5292842061565199E-3</v>
      </c>
    </row>
    <row r="273" spans="1:4">
      <c r="A273" t="s">
        <v>2232</v>
      </c>
      <c r="B273" t="s">
        <v>2244</v>
      </c>
      <c r="C273" t="s">
        <v>401</v>
      </c>
      <c r="D273" s="121">
        <v>2.6904849868219899E-5</v>
      </c>
    </row>
    <row r="274" spans="1:4">
      <c r="A274" t="s">
        <v>2232</v>
      </c>
      <c r="B274" t="s">
        <v>2244</v>
      </c>
      <c r="C274" t="s">
        <v>403</v>
      </c>
      <c r="D274">
        <v>3.2131145305485401E-4</v>
      </c>
    </row>
    <row r="275" spans="1:4">
      <c r="A275" t="s">
        <v>2232</v>
      </c>
      <c r="B275" t="s">
        <v>2244</v>
      </c>
      <c r="C275" t="s">
        <v>869</v>
      </c>
      <c r="D275">
        <v>5.2899274418027096</v>
      </c>
    </row>
    <row r="276" spans="1:4">
      <c r="A276" t="s">
        <v>2232</v>
      </c>
      <c r="B276" t="s">
        <v>2244</v>
      </c>
      <c r="C276" t="s">
        <v>871</v>
      </c>
      <c r="D276">
        <v>3.8819008707338602E-3</v>
      </c>
    </row>
    <row r="277" spans="1:4">
      <c r="A277" t="s">
        <v>2232</v>
      </c>
      <c r="B277" t="s">
        <v>2244</v>
      </c>
      <c r="C277" t="s">
        <v>872</v>
      </c>
      <c r="D277">
        <v>9.4358810069137197E-2</v>
      </c>
    </row>
    <row r="278" spans="1:4">
      <c r="A278" t="s">
        <v>2232</v>
      </c>
      <c r="B278" t="s">
        <v>2244</v>
      </c>
      <c r="C278" t="s">
        <v>873</v>
      </c>
      <c r="D278">
        <v>8.0761510495252806E-2</v>
      </c>
    </row>
    <row r="279" spans="1:4">
      <c r="A279" t="s">
        <v>2232</v>
      </c>
      <c r="B279" t="s">
        <v>2244</v>
      </c>
      <c r="C279" t="s">
        <v>874</v>
      </c>
      <c r="D279">
        <v>3.2806289526179E-4</v>
      </c>
    </row>
    <row r="280" spans="1:4">
      <c r="A280" t="s">
        <v>2232</v>
      </c>
      <c r="B280" t="s">
        <v>2244</v>
      </c>
      <c r="C280" t="s">
        <v>875</v>
      </c>
      <c r="D280">
        <v>0.98558056101696301</v>
      </c>
    </row>
    <row r="281" spans="1:4">
      <c r="A281" t="s">
        <v>2232</v>
      </c>
      <c r="B281" t="s">
        <v>2244</v>
      </c>
      <c r="C281" t="s">
        <v>876</v>
      </c>
      <c r="D281">
        <v>9.06450390037109E-3</v>
      </c>
    </row>
    <row r="282" spans="1:4">
      <c r="A282" t="s">
        <v>2232</v>
      </c>
      <c r="B282" t="s">
        <v>2244</v>
      </c>
      <c r="C282" t="s">
        <v>877</v>
      </c>
      <c r="D282">
        <v>248.59717890226199</v>
      </c>
    </row>
    <row r="283" spans="1:4">
      <c r="A283" t="s">
        <v>2232</v>
      </c>
      <c r="B283" t="s">
        <v>2246</v>
      </c>
      <c r="C283" t="s">
        <v>398</v>
      </c>
      <c r="D283" s="121">
        <v>5.8540590417466599E-6</v>
      </c>
    </row>
    <row r="284" spans="1:4">
      <c r="A284" t="s">
        <v>2232</v>
      </c>
      <c r="B284" t="s">
        <v>2246</v>
      </c>
      <c r="C284" t="s">
        <v>400</v>
      </c>
      <c r="D284" s="121">
        <v>4.4736960601760997E-5</v>
      </c>
    </row>
    <row r="285" spans="1:4">
      <c r="A285" t="s">
        <v>2232</v>
      </c>
      <c r="B285" t="s">
        <v>2246</v>
      </c>
      <c r="C285" t="s">
        <v>401</v>
      </c>
      <c r="D285" s="121">
        <v>1.2195889335027599E-6</v>
      </c>
    </row>
    <row r="286" spans="1:4">
      <c r="A286" t="s">
        <v>2232</v>
      </c>
      <c r="B286" t="s">
        <v>2246</v>
      </c>
      <c r="C286" t="s">
        <v>403</v>
      </c>
      <c r="D286" s="121">
        <v>2.2524755990901299E-5</v>
      </c>
    </row>
    <row r="287" spans="1:4">
      <c r="A287" t="s">
        <v>2232</v>
      </c>
      <c r="B287" t="s">
        <v>2246</v>
      </c>
      <c r="C287" t="s">
        <v>869</v>
      </c>
      <c r="D287">
        <v>5.3553750450778903</v>
      </c>
    </row>
    <row r="288" spans="1:4">
      <c r="A288" t="s">
        <v>2232</v>
      </c>
      <c r="B288" t="s">
        <v>2246</v>
      </c>
      <c r="C288" t="s">
        <v>871</v>
      </c>
      <c r="D288">
        <v>6.04752842389046E-3</v>
      </c>
    </row>
    <row r="289" spans="1:4">
      <c r="A289" t="s">
        <v>2232</v>
      </c>
      <c r="B289" t="s">
        <v>2246</v>
      </c>
      <c r="C289" t="s">
        <v>872</v>
      </c>
      <c r="D289">
        <v>2.92230003082594E-3</v>
      </c>
    </row>
    <row r="290" spans="1:4">
      <c r="A290" t="s">
        <v>2232</v>
      </c>
      <c r="B290" t="s">
        <v>2246</v>
      </c>
      <c r="C290" t="s">
        <v>873</v>
      </c>
      <c r="D290">
        <v>8.3658302071994498E-3</v>
      </c>
    </row>
    <row r="291" spans="1:4">
      <c r="A291" t="s">
        <v>2232</v>
      </c>
      <c r="B291" t="s">
        <v>2246</v>
      </c>
      <c r="C291" t="s">
        <v>874</v>
      </c>
      <c r="D291" s="121">
        <v>5.8105651585068797E-6</v>
      </c>
    </row>
    <row r="292" spans="1:4">
      <c r="A292" t="s">
        <v>2232</v>
      </c>
      <c r="B292" t="s">
        <v>2246</v>
      </c>
      <c r="C292" t="s">
        <v>875</v>
      </c>
      <c r="D292">
        <v>7.27065100435519E-2</v>
      </c>
    </row>
    <row r="293" spans="1:4">
      <c r="A293" t="s">
        <v>2232</v>
      </c>
      <c r="B293" t="s">
        <v>2246</v>
      </c>
      <c r="C293" t="s">
        <v>876</v>
      </c>
      <c r="D293">
        <v>3.2924289423354902E-4</v>
      </c>
    </row>
    <row r="294" spans="1:4">
      <c r="A294" t="s">
        <v>2232</v>
      </c>
      <c r="B294" t="s">
        <v>2246</v>
      </c>
      <c r="C294" t="s">
        <v>877</v>
      </c>
      <c r="D294">
        <v>2.28392002741916</v>
      </c>
    </row>
    <row r="295" spans="1:4">
      <c r="A295" t="s">
        <v>2234</v>
      </c>
      <c r="B295" t="s">
        <v>2226</v>
      </c>
      <c r="C295" t="s">
        <v>398</v>
      </c>
      <c r="D295">
        <v>30.493828274900199</v>
      </c>
    </row>
    <row r="296" spans="1:4">
      <c r="A296" t="s">
        <v>2234</v>
      </c>
      <c r="B296" t="s">
        <v>2226</v>
      </c>
      <c r="C296" t="s">
        <v>399</v>
      </c>
      <c r="D296">
        <v>5.7778799799011802</v>
      </c>
    </row>
    <row r="297" spans="1:4">
      <c r="A297" t="s">
        <v>2234</v>
      </c>
      <c r="B297" t="s">
        <v>2226</v>
      </c>
      <c r="C297" t="s">
        <v>400</v>
      </c>
      <c r="D297">
        <v>21.275529255499201</v>
      </c>
    </row>
    <row r="298" spans="1:4">
      <c r="A298" t="s">
        <v>2234</v>
      </c>
      <c r="B298" t="s">
        <v>2226</v>
      </c>
      <c r="C298" t="s">
        <v>401</v>
      </c>
      <c r="D298">
        <v>2.1776375109924002</v>
      </c>
    </row>
    <row r="299" spans="1:4">
      <c r="A299" t="s">
        <v>2234</v>
      </c>
      <c r="B299" t="s">
        <v>2226</v>
      </c>
      <c r="C299" t="s">
        <v>402</v>
      </c>
      <c r="D299">
        <v>9.7894536353809406E-3</v>
      </c>
    </row>
    <row r="300" spans="1:4">
      <c r="A300" t="s">
        <v>2234</v>
      </c>
      <c r="B300" t="s">
        <v>2226</v>
      </c>
      <c r="C300" t="s">
        <v>403</v>
      </c>
      <c r="D300">
        <v>19.906334203065398</v>
      </c>
    </row>
    <row r="301" spans="1:4">
      <c r="A301" t="s">
        <v>2234</v>
      </c>
      <c r="B301" t="s">
        <v>2226</v>
      </c>
      <c r="C301" t="s">
        <v>404</v>
      </c>
      <c r="D301">
        <v>15.491553680345699</v>
      </c>
    </row>
    <row r="302" spans="1:4">
      <c r="A302" t="s">
        <v>2234</v>
      </c>
      <c r="B302" t="s">
        <v>2226</v>
      </c>
      <c r="C302" t="s">
        <v>868</v>
      </c>
      <c r="D302">
        <v>6.23405740626371E-2</v>
      </c>
    </row>
    <row r="303" spans="1:4">
      <c r="A303" t="s">
        <v>2234</v>
      </c>
      <c r="B303" t="s">
        <v>2226</v>
      </c>
      <c r="C303" t="s">
        <v>2185</v>
      </c>
      <c r="D303" s="121">
        <v>5.7884159713792797E-7</v>
      </c>
    </row>
    <row r="304" spans="1:4">
      <c r="A304" t="s">
        <v>2234</v>
      </c>
      <c r="B304" t="s">
        <v>2226</v>
      </c>
      <c r="C304" t="s">
        <v>869</v>
      </c>
      <c r="D304">
        <v>15.6215668395929</v>
      </c>
    </row>
    <row r="305" spans="1:4">
      <c r="A305" t="s">
        <v>2234</v>
      </c>
      <c r="B305" t="s">
        <v>2226</v>
      </c>
      <c r="C305" t="s">
        <v>870</v>
      </c>
      <c r="D305">
        <v>3.8144779657821402E-3</v>
      </c>
    </row>
    <row r="306" spans="1:4">
      <c r="A306" t="s">
        <v>2234</v>
      </c>
      <c r="B306" t="s">
        <v>2226</v>
      </c>
      <c r="C306" t="s">
        <v>871</v>
      </c>
      <c r="D306">
        <v>17.5110756573233</v>
      </c>
    </row>
    <row r="307" spans="1:4">
      <c r="A307" t="s">
        <v>2234</v>
      </c>
      <c r="B307" t="s">
        <v>2226</v>
      </c>
      <c r="C307" t="s">
        <v>872</v>
      </c>
      <c r="D307">
        <v>96.1052511745781</v>
      </c>
    </row>
    <row r="308" spans="1:4">
      <c r="A308" t="s">
        <v>2234</v>
      </c>
      <c r="B308" t="s">
        <v>2226</v>
      </c>
      <c r="C308" t="s">
        <v>873</v>
      </c>
      <c r="D308">
        <v>50.130548322495301</v>
      </c>
    </row>
    <row r="309" spans="1:4">
      <c r="A309" t="s">
        <v>2234</v>
      </c>
      <c r="B309" t="s">
        <v>2226</v>
      </c>
      <c r="C309" t="s">
        <v>874</v>
      </c>
      <c r="D309">
        <v>7.4291300363750397</v>
      </c>
    </row>
    <row r="310" spans="1:4">
      <c r="A310" t="s">
        <v>2234</v>
      </c>
      <c r="B310" t="s">
        <v>2226</v>
      </c>
      <c r="C310" t="s">
        <v>875</v>
      </c>
      <c r="D310">
        <v>34.651799855344301</v>
      </c>
    </row>
    <row r="311" spans="1:4">
      <c r="A311" t="s">
        <v>2234</v>
      </c>
      <c r="B311" t="s">
        <v>2226</v>
      </c>
      <c r="C311" t="s">
        <v>876</v>
      </c>
      <c r="D311">
        <v>3.7284340284945099</v>
      </c>
    </row>
    <row r="312" spans="1:4">
      <c r="A312" t="s">
        <v>2234</v>
      </c>
      <c r="B312" t="s">
        <v>2226</v>
      </c>
      <c r="C312" t="s">
        <v>877</v>
      </c>
      <c r="D312">
        <v>651.00790442860102</v>
      </c>
    </row>
    <row r="313" spans="1:4">
      <c r="A313" t="s">
        <v>2234</v>
      </c>
      <c r="B313" t="s">
        <v>2245</v>
      </c>
      <c r="C313" t="s">
        <v>398</v>
      </c>
      <c r="D313">
        <v>7.5267408909972504</v>
      </c>
    </row>
    <row r="314" spans="1:4">
      <c r="A314" t="s">
        <v>2234</v>
      </c>
      <c r="B314" t="s">
        <v>2245</v>
      </c>
      <c r="C314" t="s">
        <v>399</v>
      </c>
      <c r="D314">
        <v>0.17932632635950799</v>
      </c>
    </row>
    <row r="315" spans="1:4">
      <c r="A315" t="s">
        <v>2234</v>
      </c>
      <c r="B315" t="s">
        <v>2245</v>
      </c>
      <c r="C315" t="s">
        <v>400</v>
      </c>
      <c r="D315">
        <v>4.0139799254689201</v>
      </c>
    </row>
    <row r="316" spans="1:4">
      <c r="A316" t="s">
        <v>2234</v>
      </c>
      <c r="B316" t="s">
        <v>2245</v>
      </c>
      <c r="C316" t="s">
        <v>401</v>
      </c>
      <c r="D316">
        <v>0.69470496849460395</v>
      </c>
    </row>
    <row r="317" spans="1:4">
      <c r="A317" t="s">
        <v>2234</v>
      </c>
      <c r="B317" t="s">
        <v>2245</v>
      </c>
      <c r="C317" t="s">
        <v>402</v>
      </c>
      <c r="D317">
        <v>7.71937425380122E-2</v>
      </c>
    </row>
    <row r="318" spans="1:4">
      <c r="A318" t="s">
        <v>2234</v>
      </c>
      <c r="B318" t="s">
        <v>2245</v>
      </c>
      <c r="C318" t="s">
        <v>403</v>
      </c>
      <c r="D318">
        <v>30.754430667448599</v>
      </c>
    </row>
    <row r="319" spans="1:4">
      <c r="A319" t="s">
        <v>2234</v>
      </c>
      <c r="B319" t="s">
        <v>2245</v>
      </c>
      <c r="C319" t="s">
        <v>404</v>
      </c>
      <c r="D319">
        <v>0.229821042147798</v>
      </c>
    </row>
    <row r="320" spans="1:4">
      <c r="A320" t="s">
        <v>2234</v>
      </c>
      <c r="B320" t="s">
        <v>2245</v>
      </c>
      <c r="C320" t="s">
        <v>868</v>
      </c>
      <c r="D320">
        <v>5.38242652790148E-2</v>
      </c>
    </row>
    <row r="321" spans="1:4">
      <c r="A321" t="s">
        <v>2234</v>
      </c>
      <c r="B321" t="s">
        <v>2245</v>
      </c>
      <c r="C321" t="s">
        <v>2185</v>
      </c>
      <c r="D321" s="121">
        <v>4.4482644132927801E-6</v>
      </c>
    </row>
    <row r="322" spans="1:4">
      <c r="A322" t="s">
        <v>2234</v>
      </c>
      <c r="B322" t="s">
        <v>2245</v>
      </c>
      <c r="C322" t="s">
        <v>869</v>
      </c>
      <c r="D322">
        <v>23.954005891583002</v>
      </c>
    </row>
    <row r="323" spans="1:4">
      <c r="A323" t="s">
        <v>2234</v>
      </c>
      <c r="B323" t="s">
        <v>2245</v>
      </c>
      <c r="C323" t="s">
        <v>870</v>
      </c>
      <c r="D323">
        <v>5.4254171713210104E-3</v>
      </c>
    </row>
    <row r="324" spans="1:4">
      <c r="A324" t="s">
        <v>2234</v>
      </c>
      <c r="B324" t="s">
        <v>2245</v>
      </c>
      <c r="C324" t="s">
        <v>871</v>
      </c>
      <c r="D324">
        <v>19.616370728518099</v>
      </c>
    </row>
    <row r="325" spans="1:4">
      <c r="A325" t="s">
        <v>2234</v>
      </c>
      <c r="B325" t="s">
        <v>2245</v>
      </c>
      <c r="C325" t="s">
        <v>872</v>
      </c>
      <c r="D325">
        <v>31.041079665618899</v>
      </c>
    </row>
    <row r="326" spans="1:4">
      <c r="A326" t="s">
        <v>2234</v>
      </c>
      <c r="B326" t="s">
        <v>2245</v>
      </c>
      <c r="C326" t="s">
        <v>873</v>
      </c>
      <c r="D326">
        <v>47.066106083430697</v>
      </c>
    </row>
    <row r="327" spans="1:4">
      <c r="A327" t="s">
        <v>2234</v>
      </c>
      <c r="B327" t="s">
        <v>2245</v>
      </c>
      <c r="C327" t="s">
        <v>874</v>
      </c>
      <c r="D327">
        <v>6.61355608937573E-2</v>
      </c>
    </row>
    <row r="328" spans="1:4">
      <c r="A328" t="s">
        <v>2234</v>
      </c>
      <c r="B328" t="s">
        <v>2245</v>
      </c>
      <c r="C328" t="s">
        <v>875</v>
      </c>
      <c r="D328">
        <v>16.666199055322199</v>
      </c>
    </row>
    <row r="329" spans="1:4">
      <c r="A329" t="s">
        <v>2234</v>
      </c>
      <c r="B329" t="s">
        <v>2245</v>
      </c>
      <c r="C329" t="s">
        <v>876</v>
      </c>
      <c r="D329">
        <v>6.7442924329015703</v>
      </c>
    </row>
    <row r="330" spans="1:4">
      <c r="A330" t="s">
        <v>2234</v>
      </c>
      <c r="B330" t="s">
        <v>2245</v>
      </c>
      <c r="C330" t="s">
        <v>877</v>
      </c>
      <c r="D330">
        <v>39.723415244690003</v>
      </c>
    </row>
    <row r="331" spans="1:4">
      <c r="A331" t="s">
        <v>2234</v>
      </c>
      <c r="B331" t="s">
        <v>2244</v>
      </c>
      <c r="C331" t="s">
        <v>398</v>
      </c>
      <c r="D331" s="121">
        <v>4.5924378062746796E-6</v>
      </c>
    </row>
    <row r="332" spans="1:4">
      <c r="A332" t="s">
        <v>2234</v>
      </c>
      <c r="B332" t="s">
        <v>2244</v>
      </c>
      <c r="C332" t="s">
        <v>400</v>
      </c>
      <c r="D332">
        <v>2.3327732417640999E-3</v>
      </c>
    </row>
    <row r="333" spans="1:4">
      <c r="A333" t="s">
        <v>2234</v>
      </c>
      <c r="B333" t="s">
        <v>2244</v>
      </c>
      <c r="C333" t="s">
        <v>401</v>
      </c>
      <c r="D333" s="121">
        <v>4.0474638987568803E-5</v>
      </c>
    </row>
    <row r="334" spans="1:4">
      <c r="A334" t="s">
        <v>2234</v>
      </c>
      <c r="B334" t="s">
        <v>2244</v>
      </c>
      <c r="C334" t="s">
        <v>403</v>
      </c>
      <c r="D334">
        <v>4.95354080386541E-4</v>
      </c>
    </row>
    <row r="335" spans="1:4">
      <c r="A335" t="s">
        <v>2234</v>
      </c>
      <c r="B335" t="s">
        <v>2244</v>
      </c>
      <c r="C335" t="s">
        <v>868</v>
      </c>
      <c r="D335" s="121">
        <v>1.4349329670936299E-5</v>
      </c>
    </row>
    <row r="336" spans="1:4">
      <c r="A336" t="s">
        <v>2234</v>
      </c>
      <c r="B336" t="s">
        <v>2244</v>
      </c>
      <c r="C336" t="s">
        <v>869</v>
      </c>
      <c r="D336">
        <v>7.3399243123771205E-2</v>
      </c>
    </row>
    <row r="337" spans="1:4">
      <c r="A337" t="s">
        <v>2234</v>
      </c>
      <c r="B337" t="s">
        <v>2244</v>
      </c>
      <c r="C337" t="s">
        <v>871</v>
      </c>
      <c r="D337">
        <v>5.89967441066226E-3</v>
      </c>
    </row>
    <row r="338" spans="1:4">
      <c r="A338" t="s">
        <v>2234</v>
      </c>
      <c r="B338" t="s">
        <v>2244</v>
      </c>
      <c r="C338" t="s">
        <v>872</v>
      </c>
      <c r="D338">
        <v>0.14417080606858201</v>
      </c>
    </row>
    <row r="339" spans="1:4">
      <c r="A339" t="s">
        <v>2234</v>
      </c>
      <c r="B339" t="s">
        <v>2244</v>
      </c>
      <c r="C339" t="s">
        <v>873</v>
      </c>
      <c r="D339">
        <v>0.123768931383308</v>
      </c>
    </row>
    <row r="340" spans="1:4">
      <c r="A340" t="s">
        <v>2234</v>
      </c>
      <c r="B340" t="s">
        <v>2244</v>
      </c>
      <c r="C340" t="s">
        <v>874</v>
      </c>
      <c r="D340">
        <v>4.9231777873915902E-4</v>
      </c>
    </row>
    <row r="341" spans="1:4">
      <c r="A341" t="s">
        <v>2234</v>
      </c>
      <c r="B341" t="s">
        <v>2244</v>
      </c>
      <c r="C341" t="s">
        <v>875</v>
      </c>
      <c r="D341">
        <v>5.2759929718357801E-2</v>
      </c>
    </row>
    <row r="342" spans="1:4">
      <c r="A342" t="s">
        <v>2234</v>
      </c>
      <c r="B342" t="s">
        <v>2244</v>
      </c>
      <c r="C342" t="s">
        <v>876</v>
      </c>
      <c r="D342">
        <v>1.4567231428914199E-2</v>
      </c>
    </row>
    <row r="343" spans="1:4">
      <c r="A343" t="s">
        <v>2234</v>
      </c>
      <c r="B343" t="s">
        <v>2244</v>
      </c>
      <c r="C343" t="s">
        <v>877</v>
      </c>
      <c r="D343">
        <v>398.04921669411902</v>
      </c>
    </row>
    <row r="344" spans="1:4">
      <c r="A344" t="s">
        <v>2234</v>
      </c>
      <c r="B344" t="s">
        <v>2246</v>
      </c>
      <c r="C344" t="s">
        <v>398</v>
      </c>
      <c r="D344" s="121">
        <v>7.6769617842776394E-6</v>
      </c>
    </row>
    <row r="345" spans="1:4">
      <c r="A345" t="s">
        <v>2234</v>
      </c>
      <c r="B345" t="s">
        <v>2246</v>
      </c>
      <c r="C345" t="s">
        <v>400</v>
      </c>
      <c r="D345" s="121">
        <v>9.0394122225354297E-5</v>
      </c>
    </row>
    <row r="346" spans="1:4">
      <c r="A346" t="s">
        <v>2234</v>
      </c>
      <c r="B346" t="s">
        <v>2246</v>
      </c>
      <c r="C346" t="s">
        <v>401</v>
      </c>
      <c r="D346" s="121">
        <v>3.2734158440212302E-6</v>
      </c>
    </row>
    <row r="347" spans="1:4">
      <c r="A347" t="s">
        <v>2234</v>
      </c>
      <c r="B347" t="s">
        <v>2246</v>
      </c>
      <c r="C347" t="s">
        <v>403</v>
      </c>
      <c r="D347" s="121">
        <v>4.7964837440181E-5</v>
      </c>
    </row>
    <row r="348" spans="1:4">
      <c r="A348" t="s">
        <v>2234</v>
      </c>
      <c r="B348" t="s">
        <v>2246</v>
      </c>
      <c r="C348" t="s">
        <v>869</v>
      </c>
      <c r="D348">
        <v>0.12939563823795799</v>
      </c>
    </row>
    <row r="349" spans="1:4">
      <c r="A349" t="s">
        <v>2234</v>
      </c>
      <c r="B349" t="s">
        <v>2246</v>
      </c>
      <c r="C349" t="s">
        <v>871</v>
      </c>
      <c r="D349">
        <v>7.7084130786066697E-3</v>
      </c>
    </row>
    <row r="350" spans="1:4">
      <c r="A350" t="s">
        <v>2234</v>
      </c>
      <c r="B350" t="s">
        <v>2246</v>
      </c>
      <c r="C350" t="s">
        <v>872</v>
      </c>
      <c r="D350">
        <v>4.0195210573768401E-3</v>
      </c>
    </row>
    <row r="351" spans="1:4">
      <c r="A351" t="s">
        <v>2234</v>
      </c>
      <c r="B351" t="s">
        <v>2246</v>
      </c>
      <c r="C351" t="s">
        <v>873</v>
      </c>
      <c r="D351">
        <v>8.7807393324840794E-3</v>
      </c>
    </row>
    <row r="352" spans="1:4">
      <c r="A352" t="s">
        <v>2234</v>
      </c>
      <c r="B352" t="s">
        <v>2246</v>
      </c>
      <c r="C352" t="s">
        <v>874</v>
      </c>
      <c r="D352" s="121">
        <v>3.2595487135130901E-6</v>
      </c>
    </row>
    <row r="353" spans="1:4">
      <c r="A353" t="s">
        <v>2234</v>
      </c>
      <c r="B353" t="s">
        <v>2246</v>
      </c>
      <c r="C353" t="s">
        <v>875</v>
      </c>
      <c r="D353">
        <v>5.5660797826364303E-3</v>
      </c>
    </row>
    <row r="354" spans="1:4">
      <c r="A354" t="s">
        <v>2234</v>
      </c>
      <c r="B354" t="s">
        <v>2246</v>
      </c>
      <c r="C354" t="s">
        <v>876</v>
      </c>
      <c r="D354">
        <v>2.1666115704055801E-4</v>
      </c>
    </row>
    <row r="355" spans="1:4">
      <c r="A355" t="s">
        <v>2234</v>
      </c>
      <c r="B355" t="s">
        <v>2246</v>
      </c>
      <c r="C355" t="s">
        <v>877</v>
      </c>
      <c r="D355">
        <v>9.5612723833083297</v>
      </c>
    </row>
    <row r="356" spans="1:4">
      <c r="A356" t="s">
        <v>2235</v>
      </c>
      <c r="B356" t="s">
        <v>2226</v>
      </c>
      <c r="C356" t="s">
        <v>398</v>
      </c>
      <c r="D356">
        <v>10.7797635195395</v>
      </c>
    </row>
    <row r="357" spans="1:4">
      <c r="A357" t="s">
        <v>2235</v>
      </c>
      <c r="B357" t="s">
        <v>2226</v>
      </c>
      <c r="C357" t="s">
        <v>399</v>
      </c>
      <c r="D357">
        <v>2.7322371180963598</v>
      </c>
    </row>
    <row r="358" spans="1:4">
      <c r="A358" t="s">
        <v>2235</v>
      </c>
      <c r="B358" t="s">
        <v>2226</v>
      </c>
      <c r="C358" t="s">
        <v>400</v>
      </c>
      <c r="D358">
        <v>6.7848848698773603</v>
      </c>
    </row>
    <row r="359" spans="1:4">
      <c r="A359" t="s">
        <v>2235</v>
      </c>
      <c r="B359" t="s">
        <v>2226</v>
      </c>
      <c r="C359" t="s">
        <v>401</v>
      </c>
      <c r="D359">
        <v>1.5042112213905301</v>
      </c>
    </row>
    <row r="360" spans="1:4">
      <c r="A360" t="s">
        <v>2235</v>
      </c>
      <c r="B360" t="s">
        <v>2226</v>
      </c>
      <c r="C360" t="s">
        <v>402</v>
      </c>
      <c r="D360">
        <v>1.76344844586733E-2</v>
      </c>
    </row>
    <row r="361" spans="1:4">
      <c r="A361" t="s">
        <v>2235</v>
      </c>
      <c r="B361" t="s">
        <v>2226</v>
      </c>
      <c r="C361" t="s">
        <v>403</v>
      </c>
      <c r="D361">
        <v>4.1635560596602099</v>
      </c>
    </row>
    <row r="362" spans="1:4">
      <c r="A362" t="s">
        <v>2235</v>
      </c>
      <c r="B362" t="s">
        <v>2226</v>
      </c>
      <c r="C362" t="s">
        <v>404</v>
      </c>
      <c r="D362">
        <v>6.4977257179426999</v>
      </c>
    </row>
    <row r="363" spans="1:4">
      <c r="A363" t="s">
        <v>2235</v>
      </c>
      <c r="B363" t="s">
        <v>2226</v>
      </c>
      <c r="C363" t="s">
        <v>869</v>
      </c>
      <c r="D363">
        <v>1.8650174354553299</v>
      </c>
    </row>
    <row r="364" spans="1:4">
      <c r="A364" t="s">
        <v>2235</v>
      </c>
      <c r="B364" t="s">
        <v>2226</v>
      </c>
      <c r="C364" t="s">
        <v>870</v>
      </c>
      <c r="D364">
        <v>5.5013493390237101E-3</v>
      </c>
    </row>
    <row r="365" spans="1:4">
      <c r="A365" t="s">
        <v>2235</v>
      </c>
      <c r="B365" t="s">
        <v>2226</v>
      </c>
      <c r="C365" t="s">
        <v>871</v>
      </c>
      <c r="D365">
        <v>6.6074717984304101</v>
      </c>
    </row>
    <row r="366" spans="1:4">
      <c r="A366" t="s">
        <v>2235</v>
      </c>
      <c r="B366" t="s">
        <v>2226</v>
      </c>
      <c r="C366" t="s">
        <v>872</v>
      </c>
      <c r="D366">
        <v>34.115975932131299</v>
      </c>
    </row>
    <row r="367" spans="1:4">
      <c r="A367" t="s">
        <v>2235</v>
      </c>
      <c r="B367" t="s">
        <v>2226</v>
      </c>
      <c r="C367" t="s">
        <v>873</v>
      </c>
      <c r="D367">
        <v>9.1852096963017704</v>
      </c>
    </row>
    <row r="368" spans="1:4">
      <c r="A368" t="s">
        <v>2235</v>
      </c>
      <c r="B368" t="s">
        <v>2226</v>
      </c>
      <c r="C368" t="s">
        <v>874</v>
      </c>
      <c r="D368">
        <v>0.90489553963041502</v>
      </c>
    </row>
    <row r="369" spans="1:4">
      <c r="A369" t="s">
        <v>2235</v>
      </c>
      <c r="B369" t="s">
        <v>2226</v>
      </c>
      <c r="C369" t="s">
        <v>875</v>
      </c>
      <c r="D369">
        <v>18.8579532351512</v>
      </c>
    </row>
    <row r="370" spans="1:4">
      <c r="A370" t="s">
        <v>2235</v>
      </c>
      <c r="B370" t="s">
        <v>2226</v>
      </c>
      <c r="C370" t="s">
        <v>876</v>
      </c>
      <c r="D370">
        <v>1.2241013602391599</v>
      </c>
    </row>
    <row r="371" spans="1:4">
      <c r="A371" t="s">
        <v>2235</v>
      </c>
      <c r="B371" t="s">
        <v>2226</v>
      </c>
      <c r="C371" t="s">
        <v>877</v>
      </c>
      <c r="D371">
        <v>249.19277756604899</v>
      </c>
    </row>
    <row r="372" spans="1:4">
      <c r="A372" t="s">
        <v>2235</v>
      </c>
      <c r="B372" t="s">
        <v>2245</v>
      </c>
      <c r="C372" t="s">
        <v>398</v>
      </c>
      <c r="D372">
        <v>7.0239461444588303</v>
      </c>
    </row>
    <row r="373" spans="1:4">
      <c r="A373" t="s">
        <v>2235</v>
      </c>
      <c r="B373" t="s">
        <v>2245</v>
      </c>
      <c r="C373" t="s">
        <v>399</v>
      </c>
      <c r="D373">
        <v>3.0075722117688701</v>
      </c>
    </row>
    <row r="374" spans="1:4">
      <c r="A374" t="s">
        <v>2235</v>
      </c>
      <c r="B374" t="s">
        <v>2245</v>
      </c>
      <c r="C374" t="s">
        <v>400</v>
      </c>
      <c r="D374">
        <v>2.4165494951089901</v>
      </c>
    </row>
    <row r="375" spans="1:4">
      <c r="A375" t="s">
        <v>2235</v>
      </c>
      <c r="B375" t="s">
        <v>2245</v>
      </c>
      <c r="C375" t="s">
        <v>401</v>
      </c>
      <c r="D375">
        <v>0.58207838492594299</v>
      </c>
    </row>
    <row r="376" spans="1:4">
      <c r="A376" t="s">
        <v>2235</v>
      </c>
      <c r="B376" t="s">
        <v>2245</v>
      </c>
      <c r="C376" t="s">
        <v>402</v>
      </c>
      <c r="D376">
        <v>4.2399972157764601E-2</v>
      </c>
    </row>
    <row r="377" spans="1:4">
      <c r="A377" t="s">
        <v>2235</v>
      </c>
      <c r="B377" t="s">
        <v>2245</v>
      </c>
      <c r="C377" t="s">
        <v>403</v>
      </c>
      <c r="D377">
        <v>21.721764051205401</v>
      </c>
    </row>
    <row r="378" spans="1:4">
      <c r="A378" t="s">
        <v>2235</v>
      </c>
      <c r="B378" t="s">
        <v>2245</v>
      </c>
      <c r="C378" t="s">
        <v>404</v>
      </c>
      <c r="D378">
        <v>0.73133373537253499</v>
      </c>
    </row>
    <row r="379" spans="1:4">
      <c r="A379" t="s">
        <v>2235</v>
      </c>
      <c r="B379" t="s">
        <v>2245</v>
      </c>
      <c r="C379" t="s">
        <v>868</v>
      </c>
      <c r="D379">
        <v>2.37772546413632E-2</v>
      </c>
    </row>
    <row r="380" spans="1:4">
      <c r="A380" t="s">
        <v>2235</v>
      </c>
      <c r="B380" t="s">
        <v>2245</v>
      </c>
      <c r="C380" t="s">
        <v>2185</v>
      </c>
      <c r="D380" s="121">
        <v>2.32877137278023E-6</v>
      </c>
    </row>
    <row r="381" spans="1:4">
      <c r="A381" t="s">
        <v>2235</v>
      </c>
      <c r="B381" t="s">
        <v>2245</v>
      </c>
      <c r="C381" t="s">
        <v>869</v>
      </c>
      <c r="D381">
        <v>13.856829241291599</v>
      </c>
    </row>
    <row r="382" spans="1:4">
      <c r="A382" t="s">
        <v>2235</v>
      </c>
      <c r="B382" t="s">
        <v>2245</v>
      </c>
      <c r="C382" t="s">
        <v>870</v>
      </c>
      <c r="D382">
        <v>4.9897350281441002E-2</v>
      </c>
    </row>
    <row r="383" spans="1:4">
      <c r="A383" t="s">
        <v>2235</v>
      </c>
      <c r="B383" t="s">
        <v>2245</v>
      </c>
      <c r="C383" t="s">
        <v>871</v>
      </c>
      <c r="D383">
        <v>12.0068195295017</v>
      </c>
    </row>
    <row r="384" spans="1:4">
      <c r="A384" t="s">
        <v>2235</v>
      </c>
      <c r="B384" t="s">
        <v>2245</v>
      </c>
      <c r="C384" t="s">
        <v>872</v>
      </c>
      <c r="D384">
        <v>19.488929131052799</v>
      </c>
    </row>
    <row r="385" spans="1:4">
      <c r="A385" t="s">
        <v>2235</v>
      </c>
      <c r="B385" t="s">
        <v>2245</v>
      </c>
      <c r="C385" t="s">
        <v>873</v>
      </c>
      <c r="D385">
        <v>28.726383125400599</v>
      </c>
    </row>
    <row r="386" spans="1:4">
      <c r="A386" t="s">
        <v>2235</v>
      </c>
      <c r="B386" t="s">
        <v>2245</v>
      </c>
      <c r="C386" t="s">
        <v>874</v>
      </c>
      <c r="D386">
        <v>1.29124760445607E-2</v>
      </c>
    </row>
    <row r="387" spans="1:4">
      <c r="A387" t="s">
        <v>2235</v>
      </c>
      <c r="B387" t="s">
        <v>2245</v>
      </c>
      <c r="C387" t="s">
        <v>875</v>
      </c>
      <c r="D387">
        <v>5.0814282630449998</v>
      </c>
    </row>
    <row r="388" spans="1:4">
      <c r="A388" t="s">
        <v>2235</v>
      </c>
      <c r="B388" t="s">
        <v>2245</v>
      </c>
      <c r="C388" t="s">
        <v>876</v>
      </c>
      <c r="D388">
        <v>5.1139512031066099</v>
      </c>
    </row>
    <row r="389" spans="1:4">
      <c r="A389" t="s">
        <v>2235</v>
      </c>
      <c r="B389" t="s">
        <v>2245</v>
      </c>
      <c r="C389" t="s">
        <v>877</v>
      </c>
      <c r="D389">
        <v>34.058520781297098</v>
      </c>
    </row>
    <row r="390" spans="1:4">
      <c r="A390" t="s">
        <v>2235</v>
      </c>
      <c r="B390" t="s">
        <v>2244</v>
      </c>
      <c r="C390" t="s">
        <v>398</v>
      </c>
      <c r="D390" s="121">
        <v>3.44409155774924E-6</v>
      </c>
    </row>
    <row r="391" spans="1:4">
      <c r="A391" t="s">
        <v>2235</v>
      </c>
      <c r="B391" t="s">
        <v>2244</v>
      </c>
      <c r="C391" t="s">
        <v>400</v>
      </c>
      <c r="D391">
        <v>1.63904963538658E-3</v>
      </c>
    </row>
    <row r="392" spans="1:4">
      <c r="A392" t="s">
        <v>2235</v>
      </c>
      <c r="B392" t="s">
        <v>2244</v>
      </c>
      <c r="C392" t="s">
        <v>401</v>
      </c>
      <c r="D392" s="121">
        <v>2.8588721998977499E-5</v>
      </c>
    </row>
    <row r="393" spans="1:4">
      <c r="A393" t="s">
        <v>2235</v>
      </c>
      <c r="B393" t="s">
        <v>2244</v>
      </c>
      <c r="C393" t="s">
        <v>403</v>
      </c>
      <c r="D393">
        <v>3.4977943112812098E-4</v>
      </c>
    </row>
    <row r="394" spans="1:4">
      <c r="A394" t="s">
        <v>2235</v>
      </c>
      <c r="B394" t="s">
        <v>2244</v>
      </c>
      <c r="C394" t="s">
        <v>869</v>
      </c>
      <c r="D394">
        <v>5.43367341679733E-2</v>
      </c>
    </row>
    <row r="395" spans="1:4">
      <c r="A395" t="s">
        <v>2235</v>
      </c>
      <c r="B395" t="s">
        <v>2244</v>
      </c>
      <c r="C395" t="s">
        <v>871</v>
      </c>
      <c r="D395">
        <v>4.1708610766363896E-3</v>
      </c>
    </row>
    <row r="396" spans="1:4">
      <c r="A396" t="s">
        <v>2235</v>
      </c>
      <c r="B396" t="s">
        <v>2244</v>
      </c>
      <c r="C396" t="s">
        <v>872</v>
      </c>
      <c r="D396">
        <v>0.101067217049995</v>
      </c>
    </row>
    <row r="397" spans="1:4">
      <c r="A397" t="s">
        <v>2235</v>
      </c>
      <c r="B397" t="s">
        <v>2244</v>
      </c>
      <c r="C397" t="s">
        <v>873</v>
      </c>
      <c r="D397">
        <v>8.7955595998810296E-2</v>
      </c>
    </row>
    <row r="398" spans="1:4">
      <c r="A398" t="s">
        <v>2235</v>
      </c>
      <c r="B398" t="s">
        <v>2244</v>
      </c>
      <c r="C398" t="s">
        <v>874</v>
      </c>
      <c r="D398">
        <v>3.44484137602174E-4</v>
      </c>
    </row>
    <row r="399" spans="1:4">
      <c r="A399" t="s">
        <v>2235</v>
      </c>
      <c r="B399" t="s">
        <v>2244</v>
      </c>
      <c r="C399" t="s">
        <v>875</v>
      </c>
      <c r="D399">
        <v>1.42821205551331</v>
      </c>
    </row>
    <row r="400" spans="1:4">
      <c r="A400" t="s">
        <v>2235</v>
      </c>
      <c r="B400" t="s">
        <v>2244</v>
      </c>
      <c r="C400" t="s">
        <v>876</v>
      </c>
      <c r="D400">
        <v>4.8459703642272003E-3</v>
      </c>
    </row>
    <row r="401" spans="1:4">
      <c r="A401" t="s">
        <v>2235</v>
      </c>
      <c r="B401" t="s">
        <v>2244</v>
      </c>
      <c r="C401" t="s">
        <v>877</v>
      </c>
      <c r="D401">
        <v>273.175648852964</v>
      </c>
    </row>
    <row r="402" spans="1:4">
      <c r="A402" t="s">
        <v>2235</v>
      </c>
      <c r="B402" t="s">
        <v>2246</v>
      </c>
      <c r="C402" t="s">
        <v>398</v>
      </c>
      <c r="D402" s="121">
        <v>5.8579850876805201E-6</v>
      </c>
    </row>
    <row r="403" spans="1:4">
      <c r="A403" t="s">
        <v>2235</v>
      </c>
      <c r="B403" t="s">
        <v>2246</v>
      </c>
      <c r="C403" t="s">
        <v>400</v>
      </c>
      <c r="D403" s="121">
        <v>4.0329887121741097E-5</v>
      </c>
    </row>
    <row r="404" spans="1:4">
      <c r="A404" t="s">
        <v>2235</v>
      </c>
      <c r="B404" t="s">
        <v>2246</v>
      </c>
      <c r="C404" t="s">
        <v>401</v>
      </c>
      <c r="D404" s="121">
        <v>1.0850790907295501E-6</v>
      </c>
    </row>
    <row r="405" spans="1:4">
      <c r="A405" t="s">
        <v>2235</v>
      </c>
      <c r="B405" t="s">
        <v>2246</v>
      </c>
      <c r="C405" t="s">
        <v>403</v>
      </c>
      <c r="D405" s="121">
        <v>2.5555331552533998E-5</v>
      </c>
    </row>
    <row r="406" spans="1:4">
      <c r="A406" t="s">
        <v>2235</v>
      </c>
      <c r="B406" t="s">
        <v>2246</v>
      </c>
      <c r="C406" t="s">
        <v>869</v>
      </c>
      <c r="D406">
        <v>6.4161113629396194E-2</v>
      </c>
    </row>
    <row r="407" spans="1:4">
      <c r="A407" t="s">
        <v>2235</v>
      </c>
      <c r="B407" t="s">
        <v>2246</v>
      </c>
      <c r="C407" t="s">
        <v>871</v>
      </c>
      <c r="D407">
        <v>1.0739393673611E-2</v>
      </c>
    </row>
    <row r="408" spans="1:4">
      <c r="A408" t="s">
        <v>2235</v>
      </c>
      <c r="B408" t="s">
        <v>2246</v>
      </c>
      <c r="C408" t="s">
        <v>872</v>
      </c>
      <c r="D408">
        <v>2.6452271346443998E-3</v>
      </c>
    </row>
    <row r="409" spans="1:4">
      <c r="A409" t="s">
        <v>2235</v>
      </c>
      <c r="B409" t="s">
        <v>2246</v>
      </c>
      <c r="C409" t="s">
        <v>873</v>
      </c>
      <c r="D409">
        <v>4.4949110412410304E-3</v>
      </c>
    </row>
    <row r="410" spans="1:4">
      <c r="A410" t="s">
        <v>2235</v>
      </c>
      <c r="B410" t="s">
        <v>2246</v>
      </c>
      <c r="C410" t="s">
        <v>874</v>
      </c>
      <c r="D410" s="121">
        <v>3.1575587786324001E-6</v>
      </c>
    </row>
    <row r="411" spans="1:4">
      <c r="A411" t="s">
        <v>2235</v>
      </c>
      <c r="B411" t="s">
        <v>2246</v>
      </c>
      <c r="C411" t="s">
        <v>875</v>
      </c>
      <c r="D411">
        <v>0.117609799095598</v>
      </c>
    </row>
    <row r="412" spans="1:4">
      <c r="A412" t="s">
        <v>2235</v>
      </c>
      <c r="B412" t="s">
        <v>2246</v>
      </c>
      <c r="C412" t="s">
        <v>876</v>
      </c>
      <c r="D412">
        <v>4.3445457500704802E-4</v>
      </c>
    </row>
    <row r="413" spans="1:4">
      <c r="A413" t="s">
        <v>2235</v>
      </c>
      <c r="B413" t="s">
        <v>2246</v>
      </c>
      <c r="C413" t="s">
        <v>877</v>
      </c>
      <c r="D413">
        <v>4.3151580345896203</v>
      </c>
    </row>
    <row r="414" spans="1:4">
      <c r="A414" t="s">
        <v>2236</v>
      </c>
      <c r="B414" t="s">
        <v>2226</v>
      </c>
      <c r="C414" t="s">
        <v>398</v>
      </c>
      <c r="D414">
        <v>12.9161009735703</v>
      </c>
    </row>
    <row r="415" spans="1:4">
      <c r="A415" t="s">
        <v>2236</v>
      </c>
      <c r="B415" t="s">
        <v>2226</v>
      </c>
      <c r="C415" t="s">
        <v>399</v>
      </c>
      <c r="D415">
        <v>0.44166888039257202</v>
      </c>
    </row>
    <row r="416" spans="1:4">
      <c r="A416" t="s">
        <v>2236</v>
      </c>
      <c r="B416" t="s">
        <v>2226</v>
      </c>
      <c r="C416" t="s">
        <v>400</v>
      </c>
      <c r="D416">
        <v>7.1669617075421499</v>
      </c>
    </row>
    <row r="417" spans="1:4">
      <c r="A417" t="s">
        <v>2236</v>
      </c>
      <c r="B417" t="s">
        <v>2226</v>
      </c>
      <c r="C417" t="s">
        <v>401</v>
      </c>
      <c r="D417">
        <v>1.10349891499312</v>
      </c>
    </row>
    <row r="418" spans="1:4">
      <c r="A418" t="s">
        <v>2236</v>
      </c>
      <c r="B418" t="s">
        <v>2226</v>
      </c>
      <c r="C418" t="s">
        <v>402</v>
      </c>
      <c r="D418">
        <v>9.5243310306010708E-3</v>
      </c>
    </row>
    <row r="419" spans="1:4">
      <c r="A419" t="s">
        <v>2236</v>
      </c>
      <c r="B419" t="s">
        <v>2226</v>
      </c>
      <c r="C419" t="s">
        <v>403</v>
      </c>
      <c r="D419">
        <v>13.041761372067301</v>
      </c>
    </row>
    <row r="420" spans="1:4">
      <c r="A420" t="s">
        <v>2236</v>
      </c>
      <c r="B420" t="s">
        <v>2226</v>
      </c>
      <c r="C420" t="s">
        <v>404</v>
      </c>
      <c r="D420">
        <v>26.702233468459301</v>
      </c>
    </row>
    <row r="421" spans="1:4">
      <c r="A421" t="s">
        <v>2236</v>
      </c>
      <c r="B421" t="s">
        <v>2226</v>
      </c>
      <c r="C421" t="s">
        <v>868</v>
      </c>
      <c r="D421">
        <v>9.3280317576137695E-2</v>
      </c>
    </row>
    <row r="422" spans="1:4">
      <c r="A422" t="s">
        <v>2236</v>
      </c>
      <c r="B422" t="s">
        <v>2226</v>
      </c>
      <c r="C422" t="s">
        <v>2185</v>
      </c>
      <c r="D422" s="121">
        <v>1.47914990958176E-5</v>
      </c>
    </row>
    <row r="423" spans="1:4">
      <c r="A423" t="s">
        <v>2236</v>
      </c>
      <c r="B423" t="s">
        <v>2226</v>
      </c>
      <c r="C423" t="s">
        <v>869</v>
      </c>
      <c r="D423">
        <v>5.7193639576392599</v>
      </c>
    </row>
    <row r="424" spans="1:4">
      <c r="A424" t="s">
        <v>2236</v>
      </c>
      <c r="B424" t="s">
        <v>2226</v>
      </c>
      <c r="C424" t="s">
        <v>870</v>
      </c>
      <c r="D424">
        <v>3.1867609227788801E-3</v>
      </c>
    </row>
    <row r="425" spans="1:4">
      <c r="A425" t="s">
        <v>2236</v>
      </c>
      <c r="B425" t="s">
        <v>2226</v>
      </c>
      <c r="C425" t="s">
        <v>871</v>
      </c>
      <c r="D425">
        <v>10.1790662578574</v>
      </c>
    </row>
    <row r="426" spans="1:4">
      <c r="A426" t="s">
        <v>2236</v>
      </c>
      <c r="B426" t="s">
        <v>2226</v>
      </c>
      <c r="C426" t="s">
        <v>872</v>
      </c>
      <c r="D426">
        <v>46.119181020183902</v>
      </c>
    </row>
    <row r="427" spans="1:4">
      <c r="A427" t="s">
        <v>2236</v>
      </c>
      <c r="B427" t="s">
        <v>2226</v>
      </c>
      <c r="C427" t="s">
        <v>873</v>
      </c>
      <c r="D427">
        <v>14.2621582187796</v>
      </c>
    </row>
    <row r="428" spans="1:4">
      <c r="A428" t="s">
        <v>2236</v>
      </c>
      <c r="B428" t="s">
        <v>2226</v>
      </c>
      <c r="C428" t="s">
        <v>874</v>
      </c>
      <c r="D428">
        <v>0.83761930869962797</v>
      </c>
    </row>
    <row r="429" spans="1:4">
      <c r="A429" t="s">
        <v>2236</v>
      </c>
      <c r="B429" t="s">
        <v>2226</v>
      </c>
      <c r="C429" t="s">
        <v>875</v>
      </c>
      <c r="D429">
        <v>16.812884467526001</v>
      </c>
    </row>
    <row r="430" spans="1:4">
      <c r="A430" t="s">
        <v>2236</v>
      </c>
      <c r="B430" t="s">
        <v>2226</v>
      </c>
      <c r="C430" t="s">
        <v>876</v>
      </c>
      <c r="D430">
        <v>4.7886675220359702</v>
      </c>
    </row>
    <row r="431" spans="1:4">
      <c r="A431" t="s">
        <v>2236</v>
      </c>
      <c r="B431" t="s">
        <v>2226</v>
      </c>
      <c r="C431" t="s">
        <v>877</v>
      </c>
      <c r="D431">
        <v>224.37827663781499</v>
      </c>
    </row>
    <row r="432" spans="1:4">
      <c r="A432" t="s">
        <v>2236</v>
      </c>
      <c r="B432" t="s">
        <v>2245</v>
      </c>
      <c r="C432" t="s">
        <v>398</v>
      </c>
      <c r="D432">
        <v>5.9402188731943104</v>
      </c>
    </row>
    <row r="433" spans="1:4">
      <c r="A433" t="s">
        <v>2236</v>
      </c>
      <c r="B433" t="s">
        <v>2245</v>
      </c>
      <c r="C433" t="s">
        <v>399</v>
      </c>
      <c r="D433">
        <v>0.46586671967527898</v>
      </c>
    </row>
    <row r="434" spans="1:4">
      <c r="A434" t="s">
        <v>2236</v>
      </c>
      <c r="B434" t="s">
        <v>2245</v>
      </c>
      <c r="C434" t="s">
        <v>400</v>
      </c>
      <c r="D434">
        <v>1.6857967277819901</v>
      </c>
    </row>
    <row r="435" spans="1:4">
      <c r="A435" t="s">
        <v>2236</v>
      </c>
      <c r="B435" t="s">
        <v>2245</v>
      </c>
      <c r="C435" t="s">
        <v>401</v>
      </c>
      <c r="D435">
        <v>0.53393289531976296</v>
      </c>
    </row>
    <row r="436" spans="1:4">
      <c r="A436" t="s">
        <v>2236</v>
      </c>
      <c r="B436" t="s">
        <v>2245</v>
      </c>
      <c r="C436" t="s">
        <v>402</v>
      </c>
      <c r="D436">
        <v>1.0976422296002999E-2</v>
      </c>
    </row>
    <row r="437" spans="1:4">
      <c r="A437" t="s">
        <v>2236</v>
      </c>
      <c r="B437" t="s">
        <v>2245</v>
      </c>
      <c r="C437" t="s">
        <v>403</v>
      </c>
      <c r="D437">
        <v>16.952182557290399</v>
      </c>
    </row>
    <row r="438" spans="1:4">
      <c r="A438" t="s">
        <v>2236</v>
      </c>
      <c r="B438" t="s">
        <v>2245</v>
      </c>
      <c r="C438" t="s">
        <v>404</v>
      </c>
      <c r="D438">
        <v>2.03792657965871</v>
      </c>
    </row>
    <row r="439" spans="1:4">
      <c r="A439" t="s">
        <v>2236</v>
      </c>
      <c r="B439" t="s">
        <v>2245</v>
      </c>
      <c r="C439" t="s">
        <v>868</v>
      </c>
      <c r="D439">
        <v>2.95688307982469E-2</v>
      </c>
    </row>
    <row r="440" spans="1:4">
      <c r="A440" t="s">
        <v>2236</v>
      </c>
      <c r="B440" t="s">
        <v>2245</v>
      </c>
      <c r="C440" t="s">
        <v>2185</v>
      </c>
      <c r="D440" s="121">
        <v>1.0119640800861301E-6</v>
      </c>
    </row>
    <row r="441" spans="1:4">
      <c r="A441" t="s">
        <v>2236</v>
      </c>
      <c r="B441" t="s">
        <v>2245</v>
      </c>
      <c r="C441" t="s">
        <v>869</v>
      </c>
      <c r="D441">
        <v>9.7497428866545004</v>
      </c>
    </row>
    <row r="442" spans="1:4">
      <c r="A442" t="s">
        <v>2236</v>
      </c>
      <c r="B442" t="s">
        <v>2245</v>
      </c>
      <c r="C442" t="s">
        <v>870</v>
      </c>
      <c r="D442">
        <v>1.6551374143541901E-2</v>
      </c>
    </row>
    <row r="443" spans="1:4">
      <c r="A443" t="s">
        <v>2236</v>
      </c>
      <c r="B443" t="s">
        <v>2245</v>
      </c>
      <c r="C443" t="s">
        <v>871</v>
      </c>
      <c r="D443">
        <v>11.833573011845999</v>
      </c>
    </row>
    <row r="444" spans="1:4">
      <c r="A444" t="s">
        <v>2236</v>
      </c>
      <c r="B444" t="s">
        <v>2245</v>
      </c>
      <c r="C444" t="s">
        <v>872</v>
      </c>
      <c r="D444">
        <v>20.7339999453134</v>
      </c>
    </row>
    <row r="445" spans="1:4">
      <c r="A445" t="s">
        <v>2236</v>
      </c>
      <c r="B445" t="s">
        <v>2245</v>
      </c>
      <c r="C445" t="s">
        <v>873</v>
      </c>
      <c r="D445">
        <v>19.3470529873975</v>
      </c>
    </row>
    <row r="446" spans="1:4">
      <c r="A446" t="s">
        <v>2236</v>
      </c>
      <c r="B446" t="s">
        <v>2245</v>
      </c>
      <c r="C446" t="s">
        <v>874</v>
      </c>
      <c r="D446">
        <v>2.20587192609824E-2</v>
      </c>
    </row>
    <row r="447" spans="1:4">
      <c r="A447" t="s">
        <v>2236</v>
      </c>
      <c r="B447" t="s">
        <v>2245</v>
      </c>
      <c r="C447" t="s">
        <v>875</v>
      </c>
      <c r="D447">
        <v>3.8612292405880302</v>
      </c>
    </row>
    <row r="448" spans="1:4">
      <c r="A448" t="s">
        <v>2236</v>
      </c>
      <c r="B448" t="s">
        <v>2245</v>
      </c>
      <c r="C448" t="s">
        <v>876</v>
      </c>
      <c r="D448">
        <v>3.6458020996513398</v>
      </c>
    </row>
    <row r="449" spans="1:4">
      <c r="A449" t="s">
        <v>2236</v>
      </c>
      <c r="B449" t="s">
        <v>2245</v>
      </c>
      <c r="C449" t="s">
        <v>877</v>
      </c>
      <c r="D449">
        <v>41.391684236614999</v>
      </c>
    </row>
    <row r="450" spans="1:4">
      <c r="A450" t="s">
        <v>2236</v>
      </c>
      <c r="B450" t="s">
        <v>2244</v>
      </c>
      <c r="C450" t="s">
        <v>398</v>
      </c>
      <c r="D450" s="121">
        <v>3.25223881857532E-6</v>
      </c>
    </row>
    <row r="451" spans="1:4">
      <c r="A451" t="s">
        <v>2236</v>
      </c>
      <c r="B451" t="s">
        <v>2244</v>
      </c>
      <c r="C451" t="s">
        <v>400</v>
      </c>
      <c r="D451">
        <v>1.49324463253029E-3</v>
      </c>
    </row>
    <row r="452" spans="1:4">
      <c r="A452" t="s">
        <v>2236</v>
      </c>
      <c r="B452" t="s">
        <v>2244</v>
      </c>
      <c r="C452" t="s">
        <v>401</v>
      </c>
      <c r="D452" s="121">
        <v>2.55564408620921E-5</v>
      </c>
    </row>
    <row r="453" spans="1:4">
      <c r="A453" t="s">
        <v>2236</v>
      </c>
      <c r="B453" t="s">
        <v>2244</v>
      </c>
      <c r="C453" t="s">
        <v>403</v>
      </c>
      <c r="D453">
        <v>3.2029827055144399E-4</v>
      </c>
    </row>
    <row r="454" spans="1:4">
      <c r="A454" t="s">
        <v>2236</v>
      </c>
      <c r="B454" t="s">
        <v>2244</v>
      </c>
      <c r="C454" t="s">
        <v>404</v>
      </c>
      <c r="D454" s="121">
        <v>3.0290242874986701E-6</v>
      </c>
    </row>
    <row r="455" spans="1:4">
      <c r="A455" t="s">
        <v>2236</v>
      </c>
      <c r="B455" t="s">
        <v>2244</v>
      </c>
      <c r="C455" t="s">
        <v>868</v>
      </c>
      <c r="D455" s="121">
        <v>2.6234596719948498E-6</v>
      </c>
    </row>
    <row r="456" spans="1:4">
      <c r="A456" t="s">
        <v>2236</v>
      </c>
      <c r="B456" t="s">
        <v>2244</v>
      </c>
      <c r="C456" t="s">
        <v>869</v>
      </c>
      <c r="D456">
        <v>0.13669716333971199</v>
      </c>
    </row>
    <row r="457" spans="1:4">
      <c r="A457" t="s">
        <v>2236</v>
      </c>
      <c r="B457" t="s">
        <v>2244</v>
      </c>
      <c r="C457" t="s">
        <v>871</v>
      </c>
      <c r="D457">
        <v>3.79042695371915E-3</v>
      </c>
    </row>
    <row r="458" spans="1:4">
      <c r="A458" t="s">
        <v>2236</v>
      </c>
      <c r="B458" t="s">
        <v>2244</v>
      </c>
      <c r="C458" t="s">
        <v>872</v>
      </c>
      <c r="D458">
        <v>9.2717187757508202E-2</v>
      </c>
    </row>
    <row r="459" spans="1:4">
      <c r="A459" t="s">
        <v>2236</v>
      </c>
      <c r="B459" t="s">
        <v>2244</v>
      </c>
      <c r="C459" t="s">
        <v>873</v>
      </c>
      <c r="D459">
        <v>7.9374585801583797E-2</v>
      </c>
    </row>
    <row r="460" spans="1:4">
      <c r="A460" t="s">
        <v>2236</v>
      </c>
      <c r="B460" t="s">
        <v>2244</v>
      </c>
      <c r="C460" t="s">
        <v>874</v>
      </c>
      <c r="D460">
        <v>3.2249333948356998E-4</v>
      </c>
    </row>
    <row r="461" spans="1:4">
      <c r="A461" t="s">
        <v>2236</v>
      </c>
      <c r="B461" t="s">
        <v>2244</v>
      </c>
      <c r="C461" t="s">
        <v>875</v>
      </c>
      <c r="D461">
        <v>8.8522134735396296</v>
      </c>
    </row>
    <row r="462" spans="1:4">
      <c r="A462" t="s">
        <v>2236</v>
      </c>
      <c r="B462" t="s">
        <v>2244</v>
      </c>
      <c r="C462" t="s">
        <v>876</v>
      </c>
      <c r="D462">
        <v>8.7264916622121196E-3</v>
      </c>
    </row>
    <row r="463" spans="1:4">
      <c r="A463" t="s">
        <v>2236</v>
      </c>
      <c r="B463" t="s">
        <v>2244</v>
      </c>
      <c r="C463" t="s">
        <v>877</v>
      </c>
      <c r="D463">
        <v>242.55380057542001</v>
      </c>
    </row>
    <row r="464" spans="1:4">
      <c r="A464" t="s">
        <v>2236</v>
      </c>
      <c r="B464" t="s">
        <v>2246</v>
      </c>
      <c r="C464" t="s">
        <v>398</v>
      </c>
      <c r="D464" s="121">
        <v>5.53413769916371E-6</v>
      </c>
    </row>
    <row r="465" spans="1:4">
      <c r="A465" t="s">
        <v>2236</v>
      </c>
      <c r="B465" t="s">
        <v>2246</v>
      </c>
      <c r="C465" t="s">
        <v>399</v>
      </c>
      <c r="D465" s="121">
        <v>9.1790596098417801E-7</v>
      </c>
    </row>
    <row r="466" spans="1:4">
      <c r="A466" t="s">
        <v>2236</v>
      </c>
      <c r="B466" t="s">
        <v>2246</v>
      </c>
      <c r="C466" t="s">
        <v>400</v>
      </c>
      <c r="D466" s="121">
        <v>5.1444173453395999E-5</v>
      </c>
    </row>
    <row r="467" spans="1:4">
      <c r="A467" t="s">
        <v>2236</v>
      </c>
      <c r="B467" t="s">
        <v>2246</v>
      </c>
      <c r="C467" t="s">
        <v>401</v>
      </c>
      <c r="D467" s="121">
        <v>6.6349803936493796E-7</v>
      </c>
    </row>
    <row r="468" spans="1:4">
      <c r="A468" t="s">
        <v>2236</v>
      </c>
      <c r="B468" t="s">
        <v>2246</v>
      </c>
      <c r="C468" t="s">
        <v>403</v>
      </c>
      <c r="D468" s="121">
        <v>3.1285132581601299E-5</v>
      </c>
    </row>
    <row r="469" spans="1:4">
      <c r="A469" t="s">
        <v>2236</v>
      </c>
      <c r="B469" t="s">
        <v>2246</v>
      </c>
      <c r="C469" t="s">
        <v>404</v>
      </c>
      <c r="D469" s="121">
        <v>5.1116877345579403E-7</v>
      </c>
    </row>
    <row r="470" spans="1:4">
      <c r="A470" t="s">
        <v>2236</v>
      </c>
      <c r="B470" t="s">
        <v>2246</v>
      </c>
      <c r="C470" t="s">
        <v>869</v>
      </c>
      <c r="D470">
        <v>0.15735556776360499</v>
      </c>
    </row>
    <row r="471" spans="1:4">
      <c r="A471" t="s">
        <v>2236</v>
      </c>
      <c r="B471" t="s">
        <v>2246</v>
      </c>
      <c r="C471" t="s">
        <v>871</v>
      </c>
      <c r="D471">
        <v>8.4114020857118301E-3</v>
      </c>
    </row>
    <row r="472" spans="1:4">
      <c r="A472" t="s">
        <v>2236</v>
      </c>
      <c r="B472" t="s">
        <v>2246</v>
      </c>
      <c r="C472" t="s">
        <v>872</v>
      </c>
      <c r="D472">
        <v>5.3601069603945502E-3</v>
      </c>
    </row>
    <row r="473" spans="1:4">
      <c r="A473" t="s">
        <v>2236</v>
      </c>
      <c r="B473" t="s">
        <v>2246</v>
      </c>
      <c r="C473" t="s">
        <v>873</v>
      </c>
      <c r="D473">
        <v>6.1133421573595602E-3</v>
      </c>
    </row>
    <row r="474" spans="1:4">
      <c r="A474" t="s">
        <v>2236</v>
      </c>
      <c r="B474" t="s">
        <v>2246</v>
      </c>
      <c r="C474" t="s">
        <v>874</v>
      </c>
      <c r="D474" s="121">
        <v>3.7468247810849302E-5</v>
      </c>
    </row>
    <row r="475" spans="1:4">
      <c r="A475" t="s">
        <v>2236</v>
      </c>
      <c r="B475" t="s">
        <v>2246</v>
      </c>
      <c r="C475" t="s">
        <v>875</v>
      </c>
      <c r="D475">
        <v>0.69551353663926097</v>
      </c>
    </row>
    <row r="476" spans="1:4">
      <c r="A476" t="s">
        <v>2236</v>
      </c>
      <c r="B476" t="s">
        <v>2246</v>
      </c>
      <c r="C476" t="s">
        <v>876</v>
      </c>
      <c r="D476">
        <v>8.1408635591200804E-2</v>
      </c>
    </row>
    <row r="477" spans="1:4">
      <c r="A477" t="s">
        <v>2236</v>
      </c>
      <c r="B477" t="s">
        <v>2246</v>
      </c>
      <c r="C477" t="s">
        <v>877</v>
      </c>
      <c r="D477">
        <v>5.0146620763302199</v>
      </c>
    </row>
    <row r="478" spans="1:4">
      <c r="A478" t="s">
        <v>2237</v>
      </c>
      <c r="B478" t="s">
        <v>2226</v>
      </c>
      <c r="C478" t="s">
        <v>398</v>
      </c>
      <c r="D478">
        <v>24.955168715371698</v>
      </c>
    </row>
    <row r="479" spans="1:4">
      <c r="A479" t="s">
        <v>2237</v>
      </c>
      <c r="B479" t="s">
        <v>2226</v>
      </c>
      <c r="C479" t="s">
        <v>399</v>
      </c>
      <c r="D479">
        <v>2.8044032328834501</v>
      </c>
    </row>
    <row r="480" spans="1:4">
      <c r="A480" t="s">
        <v>2237</v>
      </c>
      <c r="B480" t="s">
        <v>2226</v>
      </c>
      <c r="C480" t="s">
        <v>400</v>
      </c>
      <c r="D480">
        <v>7.2069341057970702</v>
      </c>
    </row>
    <row r="481" spans="1:4">
      <c r="A481" t="s">
        <v>2237</v>
      </c>
      <c r="B481" t="s">
        <v>2226</v>
      </c>
      <c r="C481" t="s">
        <v>401</v>
      </c>
      <c r="D481">
        <v>3.0963187959926701</v>
      </c>
    </row>
    <row r="482" spans="1:4">
      <c r="A482" t="s">
        <v>2237</v>
      </c>
      <c r="B482" t="s">
        <v>2226</v>
      </c>
      <c r="C482" t="s">
        <v>402</v>
      </c>
      <c r="D482">
        <v>7.2740139953809999E-2</v>
      </c>
    </row>
    <row r="483" spans="1:4">
      <c r="A483" t="s">
        <v>2237</v>
      </c>
      <c r="B483" t="s">
        <v>2226</v>
      </c>
      <c r="C483" t="s">
        <v>403</v>
      </c>
      <c r="D483">
        <v>5.9808977240659296</v>
      </c>
    </row>
    <row r="484" spans="1:4">
      <c r="A484" t="s">
        <v>2237</v>
      </c>
      <c r="B484" t="s">
        <v>2226</v>
      </c>
      <c r="C484" t="s">
        <v>404</v>
      </c>
      <c r="D484">
        <v>20.996796941757498</v>
      </c>
    </row>
    <row r="485" spans="1:4">
      <c r="A485" t="s">
        <v>2237</v>
      </c>
      <c r="B485" t="s">
        <v>2226</v>
      </c>
      <c r="C485" t="s">
        <v>868</v>
      </c>
      <c r="D485">
        <v>0.12360401885208699</v>
      </c>
    </row>
    <row r="486" spans="1:4">
      <c r="A486" t="s">
        <v>2237</v>
      </c>
      <c r="B486" t="s">
        <v>2226</v>
      </c>
      <c r="C486" t="s">
        <v>869</v>
      </c>
      <c r="D486">
        <v>7.9569025580656998</v>
      </c>
    </row>
    <row r="487" spans="1:4">
      <c r="A487" t="s">
        <v>2237</v>
      </c>
      <c r="B487" t="s">
        <v>2226</v>
      </c>
      <c r="C487" t="s">
        <v>870</v>
      </c>
      <c r="D487">
        <v>2.1807608203327399E-2</v>
      </c>
    </row>
    <row r="488" spans="1:4">
      <c r="A488" t="s">
        <v>2237</v>
      </c>
      <c r="B488" t="s">
        <v>2226</v>
      </c>
      <c r="C488" t="s">
        <v>871</v>
      </c>
      <c r="D488">
        <v>8.7896249200665793</v>
      </c>
    </row>
    <row r="489" spans="1:4">
      <c r="A489" t="s">
        <v>2237</v>
      </c>
      <c r="B489" t="s">
        <v>2226</v>
      </c>
      <c r="C489" t="s">
        <v>872</v>
      </c>
      <c r="D489">
        <v>87.799886299530201</v>
      </c>
    </row>
    <row r="490" spans="1:4">
      <c r="A490" t="s">
        <v>2237</v>
      </c>
      <c r="B490" t="s">
        <v>2226</v>
      </c>
      <c r="C490" t="s">
        <v>873</v>
      </c>
      <c r="D490">
        <v>31.049070365105401</v>
      </c>
    </row>
    <row r="491" spans="1:4">
      <c r="A491" t="s">
        <v>2237</v>
      </c>
      <c r="B491" t="s">
        <v>2226</v>
      </c>
      <c r="C491" t="s">
        <v>874</v>
      </c>
      <c r="D491">
        <v>3.5444875388057699</v>
      </c>
    </row>
    <row r="492" spans="1:4">
      <c r="A492" t="s">
        <v>2237</v>
      </c>
      <c r="B492" t="s">
        <v>2226</v>
      </c>
      <c r="C492" t="s">
        <v>875</v>
      </c>
      <c r="D492">
        <v>31.304194545625698</v>
      </c>
    </row>
    <row r="493" spans="1:4">
      <c r="A493" t="s">
        <v>2237</v>
      </c>
      <c r="B493" t="s">
        <v>2226</v>
      </c>
      <c r="C493" t="s">
        <v>876</v>
      </c>
      <c r="D493">
        <v>19.2118631322524</v>
      </c>
    </row>
    <row r="494" spans="1:4">
      <c r="A494" t="s">
        <v>2237</v>
      </c>
      <c r="B494" t="s">
        <v>2226</v>
      </c>
      <c r="C494" t="s">
        <v>877</v>
      </c>
      <c r="D494">
        <v>294.54840428370898</v>
      </c>
    </row>
    <row r="495" spans="1:4">
      <c r="A495" t="s">
        <v>2237</v>
      </c>
      <c r="B495" t="s">
        <v>2245</v>
      </c>
      <c r="C495" t="s">
        <v>398</v>
      </c>
      <c r="D495">
        <v>19.1586685056653</v>
      </c>
    </row>
    <row r="496" spans="1:4">
      <c r="A496" t="s">
        <v>2237</v>
      </c>
      <c r="B496" t="s">
        <v>2245</v>
      </c>
      <c r="C496" t="s">
        <v>399</v>
      </c>
      <c r="D496">
        <v>1.1062172309849401</v>
      </c>
    </row>
    <row r="497" spans="1:4">
      <c r="A497" t="s">
        <v>2237</v>
      </c>
      <c r="B497" t="s">
        <v>2245</v>
      </c>
      <c r="C497" t="s">
        <v>400</v>
      </c>
      <c r="D497">
        <v>2.9227461846568699</v>
      </c>
    </row>
    <row r="498" spans="1:4">
      <c r="A498" t="s">
        <v>2237</v>
      </c>
      <c r="B498" t="s">
        <v>2245</v>
      </c>
      <c r="C498" t="s">
        <v>401</v>
      </c>
      <c r="D498">
        <v>1.04768935831723</v>
      </c>
    </row>
    <row r="499" spans="1:4">
      <c r="A499" t="s">
        <v>2237</v>
      </c>
      <c r="B499" t="s">
        <v>2245</v>
      </c>
      <c r="C499" t="s">
        <v>402</v>
      </c>
      <c r="D499">
        <v>6.0171253310385697E-2</v>
      </c>
    </row>
    <row r="500" spans="1:4">
      <c r="A500" t="s">
        <v>2237</v>
      </c>
      <c r="B500" t="s">
        <v>2245</v>
      </c>
      <c r="C500" t="s">
        <v>403</v>
      </c>
      <c r="D500">
        <v>14.718879500411299</v>
      </c>
    </row>
    <row r="501" spans="1:4">
      <c r="A501" t="s">
        <v>2237</v>
      </c>
      <c r="B501" t="s">
        <v>2245</v>
      </c>
      <c r="C501" t="s">
        <v>404</v>
      </c>
      <c r="D501">
        <v>3.0450766982055399</v>
      </c>
    </row>
    <row r="502" spans="1:4">
      <c r="A502" t="s">
        <v>2237</v>
      </c>
      <c r="B502" t="s">
        <v>2245</v>
      </c>
      <c r="C502" t="s">
        <v>868</v>
      </c>
      <c r="D502">
        <v>4.59311119722665E-2</v>
      </c>
    </row>
    <row r="503" spans="1:4">
      <c r="A503" t="s">
        <v>2237</v>
      </c>
      <c r="B503" t="s">
        <v>2245</v>
      </c>
      <c r="C503" t="s">
        <v>2185</v>
      </c>
      <c r="D503" s="121">
        <v>1.2022425800571499E-6</v>
      </c>
    </row>
    <row r="504" spans="1:4">
      <c r="A504" t="s">
        <v>2237</v>
      </c>
      <c r="B504" t="s">
        <v>2245</v>
      </c>
      <c r="C504" t="s">
        <v>869</v>
      </c>
      <c r="D504">
        <v>16.425563941923599</v>
      </c>
    </row>
    <row r="505" spans="1:4">
      <c r="A505" t="s">
        <v>2237</v>
      </c>
      <c r="B505" t="s">
        <v>2245</v>
      </c>
      <c r="C505" t="s">
        <v>870</v>
      </c>
      <c r="D505">
        <v>5.1408782749000202E-2</v>
      </c>
    </row>
    <row r="506" spans="1:4">
      <c r="A506" t="s">
        <v>2237</v>
      </c>
      <c r="B506" t="s">
        <v>2245</v>
      </c>
      <c r="C506" t="s">
        <v>871</v>
      </c>
      <c r="D506">
        <v>18.368542278378701</v>
      </c>
    </row>
    <row r="507" spans="1:4">
      <c r="A507" t="s">
        <v>2237</v>
      </c>
      <c r="B507" t="s">
        <v>2245</v>
      </c>
      <c r="C507" t="s">
        <v>872</v>
      </c>
      <c r="D507">
        <v>20.6166285606554</v>
      </c>
    </row>
    <row r="508" spans="1:4">
      <c r="A508" t="s">
        <v>2237</v>
      </c>
      <c r="B508" t="s">
        <v>2245</v>
      </c>
      <c r="C508" t="s">
        <v>873</v>
      </c>
      <c r="D508">
        <v>26.5615624044088</v>
      </c>
    </row>
    <row r="509" spans="1:4">
      <c r="A509" t="s">
        <v>2237</v>
      </c>
      <c r="B509" t="s">
        <v>2245</v>
      </c>
      <c r="C509" t="s">
        <v>874</v>
      </c>
      <c r="D509">
        <v>5.2099705172729001E-2</v>
      </c>
    </row>
    <row r="510" spans="1:4">
      <c r="A510" t="s">
        <v>2237</v>
      </c>
      <c r="B510" t="s">
        <v>2245</v>
      </c>
      <c r="C510" t="s">
        <v>875</v>
      </c>
      <c r="D510">
        <v>11.937888997400799</v>
      </c>
    </row>
    <row r="511" spans="1:4">
      <c r="A511" t="s">
        <v>2237</v>
      </c>
      <c r="B511" t="s">
        <v>2245</v>
      </c>
      <c r="C511" t="s">
        <v>876</v>
      </c>
      <c r="D511">
        <v>4.6784283146888503</v>
      </c>
    </row>
    <row r="512" spans="1:4">
      <c r="A512" t="s">
        <v>2237</v>
      </c>
      <c r="B512" t="s">
        <v>2245</v>
      </c>
      <c r="C512" t="s">
        <v>877</v>
      </c>
      <c r="D512">
        <v>22.087580638752701</v>
      </c>
    </row>
    <row r="513" spans="1:4">
      <c r="A513" t="s">
        <v>2237</v>
      </c>
      <c r="B513" t="s">
        <v>2244</v>
      </c>
      <c r="C513" t="s">
        <v>398</v>
      </c>
      <c r="D513" s="121">
        <v>2.1721885578747E-6</v>
      </c>
    </row>
    <row r="514" spans="1:4">
      <c r="A514" t="s">
        <v>2237</v>
      </c>
      <c r="B514" t="s">
        <v>2244</v>
      </c>
      <c r="C514" t="s">
        <v>400</v>
      </c>
      <c r="D514">
        <v>3.06175212089355E-3</v>
      </c>
    </row>
    <row r="515" spans="1:4">
      <c r="A515" t="s">
        <v>2237</v>
      </c>
      <c r="B515" t="s">
        <v>2244</v>
      </c>
      <c r="C515" t="s">
        <v>401</v>
      </c>
      <c r="D515">
        <v>2.5717093785161498E-4</v>
      </c>
    </row>
    <row r="516" spans="1:4">
      <c r="A516" t="s">
        <v>2237</v>
      </c>
      <c r="B516" t="s">
        <v>2244</v>
      </c>
      <c r="C516" t="s">
        <v>402</v>
      </c>
      <c r="D516" s="121">
        <v>1.1994017151819701E-5</v>
      </c>
    </row>
    <row r="517" spans="1:4">
      <c r="A517" t="s">
        <v>2237</v>
      </c>
      <c r="B517" t="s">
        <v>2244</v>
      </c>
      <c r="C517" t="s">
        <v>403</v>
      </c>
      <c r="D517">
        <v>8.5052285777788305E-4</v>
      </c>
    </row>
    <row r="518" spans="1:4">
      <c r="A518" t="s">
        <v>2237</v>
      </c>
      <c r="B518" t="s">
        <v>2244</v>
      </c>
      <c r="C518" t="s">
        <v>404</v>
      </c>
      <c r="D518" s="121">
        <v>1.5160380830862999E-6</v>
      </c>
    </row>
    <row r="519" spans="1:4">
      <c r="A519" t="s">
        <v>2237</v>
      </c>
      <c r="B519" t="s">
        <v>2244</v>
      </c>
      <c r="C519" t="s">
        <v>868</v>
      </c>
      <c r="D519" s="121">
        <v>4.1816955245367E-6</v>
      </c>
    </row>
    <row r="520" spans="1:4">
      <c r="A520" t="s">
        <v>2237</v>
      </c>
      <c r="B520" t="s">
        <v>2244</v>
      </c>
      <c r="C520" t="s">
        <v>869</v>
      </c>
      <c r="D520">
        <v>4.2188063724876802E-2</v>
      </c>
    </row>
    <row r="521" spans="1:4">
      <c r="A521" t="s">
        <v>2237</v>
      </c>
      <c r="B521" t="s">
        <v>2244</v>
      </c>
      <c r="C521" t="s">
        <v>870</v>
      </c>
      <c r="D521" s="121">
        <v>7.4954139375533796E-6</v>
      </c>
    </row>
    <row r="522" spans="1:4">
      <c r="A522" t="s">
        <v>2237</v>
      </c>
      <c r="B522" t="s">
        <v>2244</v>
      </c>
      <c r="C522" t="s">
        <v>871</v>
      </c>
      <c r="D522">
        <v>0.10681835495681</v>
      </c>
    </row>
    <row r="523" spans="1:4">
      <c r="A523" t="s">
        <v>2237</v>
      </c>
      <c r="B523" t="s">
        <v>2244</v>
      </c>
      <c r="C523" t="s">
        <v>872</v>
      </c>
      <c r="D523">
        <v>0.24472327502803901</v>
      </c>
    </row>
    <row r="524" spans="1:4">
      <c r="A524" t="s">
        <v>2237</v>
      </c>
      <c r="B524" t="s">
        <v>2244</v>
      </c>
      <c r="C524" t="s">
        <v>873</v>
      </c>
      <c r="D524">
        <v>6.7813756812987805E-2</v>
      </c>
    </row>
    <row r="525" spans="1:4">
      <c r="A525" t="s">
        <v>2237</v>
      </c>
      <c r="B525" t="s">
        <v>2244</v>
      </c>
      <c r="C525" t="s">
        <v>874</v>
      </c>
      <c r="D525">
        <v>2.5236234341349601E-2</v>
      </c>
    </row>
    <row r="526" spans="1:4">
      <c r="A526" t="s">
        <v>2237</v>
      </c>
      <c r="B526" t="s">
        <v>2244</v>
      </c>
      <c r="C526" t="s">
        <v>875</v>
      </c>
      <c r="D526">
        <v>7.1249617328839303</v>
      </c>
    </row>
    <row r="527" spans="1:4">
      <c r="A527" t="s">
        <v>2237</v>
      </c>
      <c r="B527" t="s">
        <v>2244</v>
      </c>
      <c r="C527" t="s">
        <v>876</v>
      </c>
      <c r="D527">
        <v>3.9723314241877403E-2</v>
      </c>
    </row>
    <row r="528" spans="1:4">
      <c r="A528" t="s">
        <v>2237</v>
      </c>
      <c r="B528" t="s">
        <v>2244</v>
      </c>
      <c r="C528" t="s">
        <v>877</v>
      </c>
      <c r="D528">
        <v>180.115105194649</v>
      </c>
    </row>
    <row r="529" spans="1:4">
      <c r="A529" t="s">
        <v>2237</v>
      </c>
      <c r="B529" t="s">
        <v>2246</v>
      </c>
      <c r="C529" t="s">
        <v>398</v>
      </c>
      <c r="D529" s="121">
        <v>4.1572058514952703E-6</v>
      </c>
    </row>
    <row r="530" spans="1:4">
      <c r="A530" t="s">
        <v>2237</v>
      </c>
      <c r="B530" t="s">
        <v>2246</v>
      </c>
      <c r="C530" t="s">
        <v>399</v>
      </c>
      <c r="D530" s="121">
        <v>8.1447420207835204E-7</v>
      </c>
    </row>
    <row r="531" spans="1:4">
      <c r="A531" t="s">
        <v>2237</v>
      </c>
      <c r="B531" t="s">
        <v>2246</v>
      </c>
      <c r="C531" t="s">
        <v>400</v>
      </c>
      <c r="D531">
        <v>1.10322727674553E-4</v>
      </c>
    </row>
    <row r="532" spans="1:4">
      <c r="A532" t="s">
        <v>2237</v>
      </c>
      <c r="B532" t="s">
        <v>2246</v>
      </c>
      <c r="C532" t="s">
        <v>401</v>
      </c>
      <c r="D532">
        <v>9.5651996533453797E-4</v>
      </c>
    </row>
    <row r="533" spans="1:4">
      <c r="A533" t="s">
        <v>2237</v>
      </c>
      <c r="B533" t="s">
        <v>2246</v>
      </c>
      <c r="C533" t="s">
        <v>402</v>
      </c>
      <c r="D533" s="121">
        <v>1.9067254671929499E-6</v>
      </c>
    </row>
    <row r="534" spans="1:4">
      <c r="A534" t="s">
        <v>2237</v>
      </c>
      <c r="B534" t="s">
        <v>2246</v>
      </c>
      <c r="C534" t="s">
        <v>403</v>
      </c>
      <c r="D534">
        <v>3.20009133879278E-4</v>
      </c>
    </row>
    <row r="535" spans="1:4">
      <c r="A535" t="s">
        <v>2237</v>
      </c>
      <c r="B535" t="s">
        <v>2246</v>
      </c>
      <c r="C535" t="s">
        <v>869</v>
      </c>
      <c r="D535">
        <v>5.8782852304977297E-2</v>
      </c>
    </row>
    <row r="536" spans="1:4">
      <c r="A536" t="s">
        <v>2237</v>
      </c>
      <c r="B536" t="s">
        <v>2246</v>
      </c>
      <c r="C536" t="s">
        <v>870</v>
      </c>
      <c r="D536" s="121">
        <v>3.8250280785612197E-6</v>
      </c>
    </row>
    <row r="537" spans="1:4">
      <c r="A537" t="s">
        <v>2237</v>
      </c>
      <c r="B537" t="s">
        <v>2246</v>
      </c>
      <c r="C537" t="s">
        <v>871</v>
      </c>
      <c r="D537">
        <v>0.230601258374313</v>
      </c>
    </row>
    <row r="538" spans="1:4">
      <c r="A538" t="s">
        <v>2237</v>
      </c>
      <c r="B538" t="s">
        <v>2246</v>
      </c>
      <c r="C538" t="s">
        <v>872</v>
      </c>
      <c r="D538">
        <v>1.10900336621809E-2</v>
      </c>
    </row>
    <row r="539" spans="1:4">
      <c r="A539" t="s">
        <v>2237</v>
      </c>
      <c r="B539" t="s">
        <v>2246</v>
      </c>
      <c r="C539" t="s">
        <v>873</v>
      </c>
      <c r="D539">
        <v>7.63153926585793E-3</v>
      </c>
    </row>
    <row r="540" spans="1:4">
      <c r="A540" t="s">
        <v>2237</v>
      </c>
      <c r="B540" t="s">
        <v>2246</v>
      </c>
      <c r="C540" t="s">
        <v>874</v>
      </c>
      <c r="D540" s="121">
        <v>4.9531936150930901E-5</v>
      </c>
    </row>
    <row r="541" spans="1:4">
      <c r="A541" t="s">
        <v>2237</v>
      </c>
      <c r="B541" t="s">
        <v>2246</v>
      </c>
      <c r="C541" t="s">
        <v>875</v>
      </c>
      <c r="D541">
        <v>0.46282812825813302</v>
      </c>
    </row>
    <row r="542" spans="1:4">
      <c r="A542" t="s">
        <v>2237</v>
      </c>
      <c r="B542" t="s">
        <v>2246</v>
      </c>
      <c r="C542" t="s">
        <v>876</v>
      </c>
      <c r="D542">
        <v>1.1452865538403899E-2</v>
      </c>
    </row>
    <row r="543" spans="1:4">
      <c r="A543" t="s">
        <v>2237</v>
      </c>
      <c r="B543" t="s">
        <v>2246</v>
      </c>
      <c r="C543" t="s">
        <v>877</v>
      </c>
      <c r="D543">
        <v>2.8531965890829998</v>
      </c>
    </row>
  </sheetData>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P73"/>
  <sheetViews>
    <sheetView topLeftCell="D1" workbookViewId="0">
      <selection activeCell="H1" sqref="H1:P1"/>
    </sheetView>
  </sheetViews>
  <sheetFormatPr baseColWidth="10" defaultColWidth="11.5703125" defaultRowHeight="15"/>
  <cols>
    <col min="1" max="2" width="11.5703125" style="26"/>
    <col min="3" max="3" width="23.140625" style="26" bestFit="1" customWidth="1"/>
    <col min="4" max="4" width="11.5703125" style="26"/>
    <col min="5" max="5" width="12.7109375" style="26" bestFit="1" customWidth="1"/>
    <col min="6" max="6" width="11.5703125" style="26"/>
    <col min="7" max="7" width="33.140625" style="26" customWidth="1"/>
    <col min="8" max="16384" width="11.5703125" style="26"/>
  </cols>
  <sheetData>
    <row r="1" spans="2:16">
      <c r="B1" s="26" t="s">
        <v>2222</v>
      </c>
      <c r="C1" s="26" t="s">
        <v>2459</v>
      </c>
      <c r="D1" s="26" t="s">
        <v>2224</v>
      </c>
      <c r="H1" s="26" t="s">
        <v>2228</v>
      </c>
      <c r="I1" s="26" t="s">
        <v>2229</v>
      </c>
      <c r="J1" s="26" t="s">
        <v>2230</v>
      </c>
      <c r="K1" s="26" t="s">
        <v>2231</v>
      </c>
      <c r="L1" s="26" t="s">
        <v>2232</v>
      </c>
      <c r="M1" s="26" t="s">
        <v>2234</v>
      </c>
      <c r="N1" s="26" t="s">
        <v>2235</v>
      </c>
      <c r="O1" s="26" t="s">
        <v>2236</v>
      </c>
      <c r="P1" s="26" t="s">
        <v>2237</v>
      </c>
    </row>
    <row r="2" spans="2:16">
      <c r="B2" s="26" t="s">
        <v>2228</v>
      </c>
      <c r="C2" s="26" t="s">
        <v>2458</v>
      </c>
      <c r="D2" s="26">
        <v>-1161.12266974929</v>
      </c>
      <c r="E2" s="87"/>
      <c r="F2" s="43">
        <f t="shared" ref="F2:F9" si="0">+HLOOKUP(country,$H$1:$P$9,ROW(E2)-ROW($E$1)+1,FALSE)</f>
        <v>-712.34818959593497</v>
      </c>
      <c r="G2" s="26" t="s">
        <v>2458</v>
      </c>
      <c r="H2" s="26">
        <f t="shared" ref="H2:H9" si="1">+D2</f>
        <v>-1161.12266974929</v>
      </c>
      <c r="I2" s="26">
        <f t="shared" ref="I2:I9" si="2">+D10</f>
        <v>-1507.81361356363</v>
      </c>
      <c r="J2" s="26">
        <f t="shared" ref="J2:J9" si="3">+D18</f>
        <v>-985.80381969156804</v>
      </c>
      <c r="K2" s="26">
        <f t="shared" ref="K2:K9" si="4">+D26</f>
        <v>-240.02572044158501</v>
      </c>
      <c r="L2" s="26">
        <f t="shared" ref="L2:L9" si="5">+D34</f>
        <v>-742.96206811145498</v>
      </c>
      <c r="M2" s="26">
        <f t="shared" ref="M2:M9" si="6">+D42</f>
        <v>-1199.79747468914</v>
      </c>
      <c r="N2" s="26">
        <f t="shared" ref="N2:N9" si="7">+D50</f>
        <v>-508.38401158312502</v>
      </c>
      <c r="O2" s="26">
        <f t="shared" ref="O2:O9" si="8">+D58</f>
        <v>-522.83361402803996</v>
      </c>
      <c r="P2" s="26">
        <f t="shared" ref="P2:P9" si="9">+D66</f>
        <v>-712.34818959593497</v>
      </c>
    </row>
    <row r="3" spans="2:16">
      <c r="B3" s="26" t="s">
        <v>2228</v>
      </c>
      <c r="C3" s="26" t="s">
        <v>2457</v>
      </c>
      <c r="D3" s="26">
        <v>-401.74549332507797</v>
      </c>
      <c r="F3" s="43">
        <f t="shared" si="0"/>
        <v>-235.66662214404801</v>
      </c>
      <c r="G3" s="26" t="s">
        <v>2457</v>
      </c>
      <c r="H3" s="26">
        <f t="shared" si="1"/>
        <v>-401.74549332507797</v>
      </c>
      <c r="I3" s="26">
        <f t="shared" si="2"/>
        <v>-477.26786201022702</v>
      </c>
      <c r="J3" s="26">
        <f t="shared" si="3"/>
        <v>-307.447332343884</v>
      </c>
      <c r="K3" s="26">
        <f t="shared" si="4"/>
        <v>-79.514462505825406</v>
      </c>
      <c r="L3" s="26">
        <f t="shared" si="5"/>
        <v>-253.59933758651499</v>
      </c>
      <c r="M3" s="26">
        <f t="shared" si="6"/>
        <v>-266.73882779634499</v>
      </c>
      <c r="N3" s="26">
        <f t="shared" si="7"/>
        <v>-204.42472893910599</v>
      </c>
      <c r="O3" s="26">
        <f t="shared" si="8"/>
        <v>-182.36436884211599</v>
      </c>
      <c r="P3" s="26">
        <f t="shared" si="9"/>
        <v>-235.66662214404801</v>
      </c>
    </row>
    <row r="4" spans="2:16">
      <c r="B4" s="26" t="s">
        <v>2228</v>
      </c>
      <c r="C4" s="26" t="s">
        <v>2456</v>
      </c>
      <c r="D4" s="26">
        <v>-428.88933170104201</v>
      </c>
      <c r="F4" s="43">
        <f t="shared" si="0"/>
        <v>-151.91174940290799</v>
      </c>
      <c r="G4" s="26" t="s">
        <v>2456</v>
      </c>
      <c r="H4" s="26">
        <f t="shared" si="1"/>
        <v>-428.88933170104201</v>
      </c>
      <c r="I4" s="26">
        <f t="shared" si="2"/>
        <v>-610.63186736970897</v>
      </c>
      <c r="J4" s="26">
        <f t="shared" si="3"/>
        <v>-281.49152882732199</v>
      </c>
      <c r="K4" s="26">
        <f t="shared" si="4"/>
        <v>-49.1228892708613</v>
      </c>
      <c r="L4" s="26">
        <f t="shared" si="5"/>
        <v>-218.38298031999901</v>
      </c>
      <c r="M4" s="26">
        <f t="shared" si="6"/>
        <v>-293.20243068710499</v>
      </c>
      <c r="N4" s="26">
        <f t="shared" si="7"/>
        <v>-292.35079470281102</v>
      </c>
      <c r="O4" s="26">
        <f t="shared" si="8"/>
        <v>-333.96163755040902</v>
      </c>
      <c r="P4" s="26">
        <f t="shared" si="9"/>
        <v>-151.91174940290799</v>
      </c>
    </row>
    <row r="5" spans="2:16">
      <c r="B5" s="26" t="s">
        <v>2228</v>
      </c>
      <c r="C5" s="26" t="s">
        <v>2275</v>
      </c>
      <c r="D5" s="26">
        <v>593.03466673934997</v>
      </c>
      <c r="F5" s="43">
        <f t="shared" si="0"/>
        <v>258.99009897766598</v>
      </c>
      <c r="G5" s="26" t="s">
        <v>2275</v>
      </c>
      <c r="H5" s="26">
        <f t="shared" si="1"/>
        <v>593.03466673934997</v>
      </c>
      <c r="I5" s="26">
        <f t="shared" si="2"/>
        <v>783.04402529765002</v>
      </c>
      <c r="J5" s="26">
        <f t="shared" si="3"/>
        <v>400.20867530309602</v>
      </c>
      <c r="K5" s="26">
        <f t="shared" si="4"/>
        <v>90.117236426512406</v>
      </c>
      <c r="L5" s="26">
        <f t="shared" si="5"/>
        <v>343.24981806737998</v>
      </c>
      <c r="M5" s="26">
        <f t="shared" si="6"/>
        <v>593.863039540621</v>
      </c>
      <c r="N5" s="26">
        <f t="shared" si="7"/>
        <v>298.34521295683197</v>
      </c>
      <c r="O5" s="26">
        <f t="shared" si="8"/>
        <v>300.94333068598399</v>
      </c>
      <c r="P5" s="26">
        <f t="shared" si="9"/>
        <v>258.99009897766598</v>
      </c>
    </row>
    <row r="6" spans="2:16">
      <c r="B6" s="26" t="s">
        <v>2228</v>
      </c>
      <c r="C6" s="26" t="s">
        <v>2276</v>
      </c>
      <c r="D6" s="26">
        <v>398.20558120789798</v>
      </c>
      <c r="F6" s="43">
        <f t="shared" si="0"/>
        <v>200.081421363467</v>
      </c>
      <c r="G6" s="26" t="s">
        <v>2276</v>
      </c>
      <c r="H6" s="26">
        <f t="shared" si="1"/>
        <v>398.20558120789798</v>
      </c>
      <c r="I6" s="26">
        <f t="shared" si="2"/>
        <v>582.52219341606406</v>
      </c>
      <c r="J6" s="26">
        <f t="shared" si="3"/>
        <v>251.691765875291</v>
      </c>
      <c r="K6" s="26">
        <f t="shared" si="4"/>
        <v>69.068253326758096</v>
      </c>
      <c r="L6" s="26">
        <f t="shared" si="5"/>
        <v>278.258972668235</v>
      </c>
      <c r="M6" s="26">
        <f t="shared" si="6"/>
        <v>371.78292189165398</v>
      </c>
      <c r="N6" s="26">
        <f t="shared" si="7"/>
        <v>198.37352163468</v>
      </c>
      <c r="O6" s="26">
        <f t="shared" si="8"/>
        <v>196.33066235884399</v>
      </c>
      <c r="P6" s="26">
        <f t="shared" si="9"/>
        <v>200.081421363467</v>
      </c>
    </row>
    <row r="7" spans="2:16">
      <c r="B7" s="26" t="s">
        <v>2228</v>
      </c>
      <c r="C7" s="26" t="s">
        <v>2278</v>
      </c>
      <c r="D7" s="26">
        <v>665.18706670963002</v>
      </c>
      <c r="F7" s="43">
        <f t="shared" si="0"/>
        <v>427.87363497067798</v>
      </c>
      <c r="G7" s="26" t="s">
        <v>2278</v>
      </c>
      <c r="H7" s="26">
        <f t="shared" si="1"/>
        <v>665.18706670963002</v>
      </c>
      <c r="I7" s="26">
        <f t="shared" si="2"/>
        <v>890.475756539651</v>
      </c>
      <c r="J7" s="26">
        <f t="shared" si="3"/>
        <v>666.32286910455798</v>
      </c>
      <c r="K7" s="26">
        <f t="shared" si="4"/>
        <v>148.54456919974601</v>
      </c>
      <c r="L7" s="26">
        <f t="shared" si="5"/>
        <v>437.08553133100497</v>
      </c>
      <c r="M7" s="26">
        <f t="shared" si="6"/>
        <v>535.66978242399898</v>
      </c>
      <c r="N7" s="26">
        <f t="shared" si="7"/>
        <v>366.19844731638398</v>
      </c>
      <c r="O7" s="26">
        <f t="shared" si="8"/>
        <v>352.348354368824</v>
      </c>
      <c r="P7" s="26">
        <f t="shared" si="9"/>
        <v>427.87363497067798</v>
      </c>
    </row>
    <row r="8" spans="2:16">
      <c r="B8" s="26" t="s">
        <v>2228</v>
      </c>
      <c r="C8" s="26" t="s">
        <v>2281</v>
      </c>
      <c r="D8" s="26">
        <v>11.8856087515087</v>
      </c>
      <c r="F8" s="43">
        <f t="shared" si="0"/>
        <v>17.453898885197699</v>
      </c>
      <c r="G8" s="26" t="s">
        <v>2281</v>
      </c>
      <c r="H8" s="26">
        <f t="shared" si="1"/>
        <v>11.8856087515087</v>
      </c>
      <c r="I8" s="26">
        <f t="shared" si="2"/>
        <v>13.747303222325799</v>
      </c>
      <c r="J8" s="26">
        <f t="shared" si="3"/>
        <v>12.487621076404499</v>
      </c>
      <c r="K8" s="26">
        <f t="shared" si="4"/>
        <v>4.5505583150524904</v>
      </c>
      <c r="L8" s="26">
        <f t="shared" si="5"/>
        <v>17.8268957132032</v>
      </c>
      <c r="M8" s="26">
        <f t="shared" si="6"/>
        <v>14.322380032805301</v>
      </c>
      <c r="N8" s="26">
        <f t="shared" si="7"/>
        <v>7.5314109050131703</v>
      </c>
      <c r="O8" s="26">
        <f t="shared" si="8"/>
        <v>13.5304859637425</v>
      </c>
      <c r="P8" s="26">
        <f t="shared" si="9"/>
        <v>17.453898885197699</v>
      </c>
    </row>
    <row r="9" spans="2:16">
      <c r="B9" s="26" t="s">
        <v>2228</v>
      </c>
      <c r="C9" s="26" t="s">
        <v>2455</v>
      </c>
      <c r="D9" s="26">
        <v>323.44457136702198</v>
      </c>
      <c r="F9" s="43">
        <f t="shared" si="0"/>
        <v>195.52750694588201</v>
      </c>
      <c r="G9" s="26" t="s">
        <v>2455</v>
      </c>
      <c r="H9" s="26">
        <f t="shared" si="1"/>
        <v>323.44457136702198</v>
      </c>
      <c r="I9" s="26">
        <f t="shared" si="2"/>
        <v>325.92406446786998</v>
      </c>
      <c r="J9" s="26">
        <f t="shared" si="3"/>
        <v>244.03174950342401</v>
      </c>
      <c r="K9" s="26">
        <f t="shared" si="4"/>
        <v>56.382454950202899</v>
      </c>
      <c r="L9" s="26">
        <f t="shared" si="5"/>
        <v>138.52316823814499</v>
      </c>
      <c r="M9" s="26">
        <f t="shared" si="6"/>
        <v>244.10060928351001</v>
      </c>
      <c r="N9" s="26">
        <f t="shared" si="7"/>
        <v>134.71094241213299</v>
      </c>
      <c r="O9" s="26">
        <f t="shared" si="8"/>
        <v>176.00678704317201</v>
      </c>
      <c r="P9" s="26">
        <f t="shared" si="9"/>
        <v>195.52750694588201</v>
      </c>
    </row>
    <row r="10" spans="2:16">
      <c r="B10" s="26" t="s">
        <v>2229</v>
      </c>
      <c r="C10" s="26" t="s">
        <v>2458</v>
      </c>
      <c r="D10" s="26">
        <v>-1507.81361356363</v>
      </c>
      <c r="E10" s="87"/>
    </row>
    <row r="11" spans="2:16">
      <c r="B11" s="26" t="s">
        <v>2229</v>
      </c>
      <c r="C11" s="26" t="s">
        <v>2457</v>
      </c>
      <c r="D11" s="26">
        <v>-477.26786201022702</v>
      </c>
    </row>
    <row r="12" spans="2:16">
      <c r="B12" s="26" t="s">
        <v>2229</v>
      </c>
      <c r="C12" s="26" t="s">
        <v>2456</v>
      </c>
      <c r="D12" s="26">
        <v>-610.63186736970897</v>
      </c>
    </row>
    <row r="13" spans="2:16">
      <c r="B13" s="26" t="s">
        <v>2229</v>
      </c>
      <c r="C13" s="26" t="s">
        <v>2275</v>
      </c>
      <c r="D13" s="26">
        <v>783.04402529765002</v>
      </c>
    </row>
    <row r="14" spans="2:16">
      <c r="B14" s="26" t="s">
        <v>2229</v>
      </c>
      <c r="C14" s="26" t="s">
        <v>2276</v>
      </c>
      <c r="D14" s="26">
        <v>582.52219341606406</v>
      </c>
    </row>
    <row r="15" spans="2:16">
      <c r="B15" s="26" t="s">
        <v>2229</v>
      </c>
      <c r="C15" s="26" t="s">
        <v>2278</v>
      </c>
      <c r="D15" s="26">
        <v>890.475756539651</v>
      </c>
    </row>
    <row r="16" spans="2:16">
      <c r="B16" s="26" t="s">
        <v>2229</v>
      </c>
      <c r="C16" s="26" t="s">
        <v>2281</v>
      </c>
      <c r="D16" s="26">
        <v>13.747303222325799</v>
      </c>
    </row>
    <row r="17" spans="2:5">
      <c r="B17" s="26" t="s">
        <v>2229</v>
      </c>
      <c r="C17" s="26" t="s">
        <v>2455</v>
      </c>
      <c r="D17" s="26">
        <v>325.92406446786998</v>
      </c>
    </row>
    <row r="18" spans="2:5">
      <c r="B18" s="26" t="s">
        <v>2230</v>
      </c>
      <c r="C18" s="26" t="s">
        <v>2458</v>
      </c>
      <c r="D18" s="26">
        <v>-985.80381969156804</v>
      </c>
      <c r="E18" s="87"/>
    </row>
    <row r="19" spans="2:5">
      <c r="B19" s="26" t="s">
        <v>2230</v>
      </c>
      <c r="C19" s="26" t="s">
        <v>2457</v>
      </c>
      <c r="D19" s="26">
        <v>-307.447332343884</v>
      </c>
    </row>
    <row r="20" spans="2:5">
      <c r="B20" s="26" t="s">
        <v>2230</v>
      </c>
      <c r="C20" s="26" t="s">
        <v>2456</v>
      </c>
      <c r="D20" s="26">
        <v>-281.49152882732199</v>
      </c>
    </row>
    <row r="21" spans="2:5">
      <c r="B21" s="26" t="s">
        <v>2230</v>
      </c>
      <c r="C21" s="26" t="s">
        <v>2275</v>
      </c>
      <c r="D21" s="26">
        <v>400.20867530309602</v>
      </c>
    </row>
    <row r="22" spans="2:5">
      <c r="B22" s="26" t="s">
        <v>2230</v>
      </c>
      <c r="C22" s="26" t="s">
        <v>2276</v>
      </c>
      <c r="D22" s="26">
        <v>251.691765875291</v>
      </c>
    </row>
    <row r="23" spans="2:5">
      <c r="B23" s="26" t="s">
        <v>2230</v>
      </c>
      <c r="C23" s="26" t="s">
        <v>2278</v>
      </c>
      <c r="D23" s="26">
        <v>666.32286910455798</v>
      </c>
    </row>
    <row r="24" spans="2:5">
      <c r="B24" s="26" t="s">
        <v>2230</v>
      </c>
      <c r="C24" s="26" t="s">
        <v>2281</v>
      </c>
      <c r="D24" s="26">
        <v>12.487621076404499</v>
      </c>
    </row>
    <row r="25" spans="2:5">
      <c r="B25" s="26" t="s">
        <v>2230</v>
      </c>
      <c r="C25" s="26" t="s">
        <v>2455</v>
      </c>
      <c r="D25" s="26">
        <v>244.03174950342401</v>
      </c>
    </row>
    <row r="26" spans="2:5">
      <c r="B26" s="26" t="s">
        <v>2231</v>
      </c>
      <c r="C26" s="26" t="s">
        <v>2458</v>
      </c>
      <c r="D26" s="26">
        <v>-240.02572044158501</v>
      </c>
      <c r="E26" s="87"/>
    </row>
    <row r="27" spans="2:5">
      <c r="B27" s="26" t="s">
        <v>2231</v>
      </c>
      <c r="C27" s="26" t="s">
        <v>2457</v>
      </c>
      <c r="D27" s="26">
        <v>-79.514462505825406</v>
      </c>
    </row>
    <row r="28" spans="2:5">
      <c r="B28" s="26" t="s">
        <v>2231</v>
      </c>
      <c r="C28" s="26" t="s">
        <v>2456</v>
      </c>
      <c r="D28" s="26">
        <v>-49.1228892708613</v>
      </c>
    </row>
    <row r="29" spans="2:5">
      <c r="B29" s="26" t="s">
        <v>2231</v>
      </c>
      <c r="C29" s="26" t="s">
        <v>2275</v>
      </c>
      <c r="D29" s="26">
        <v>90.117236426512406</v>
      </c>
    </row>
    <row r="30" spans="2:5">
      <c r="B30" s="26" t="s">
        <v>2231</v>
      </c>
      <c r="C30" s="26" t="s">
        <v>2276</v>
      </c>
      <c r="D30" s="26">
        <v>69.068253326758096</v>
      </c>
    </row>
    <row r="31" spans="2:5">
      <c r="B31" s="26" t="s">
        <v>2231</v>
      </c>
      <c r="C31" s="26" t="s">
        <v>2278</v>
      </c>
      <c r="D31" s="26">
        <v>148.54456919974601</v>
      </c>
    </row>
    <row r="32" spans="2:5">
      <c r="B32" s="26" t="s">
        <v>2231</v>
      </c>
      <c r="C32" s="26" t="s">
        <v>2281</v>
      </c>
      <c r="D32" s="26">
        <v>4.5505583150524904</v>
      </c>
    </row>
    <row r="33" spans="2:5">
      <c r="B33" s="26" t="s">
        <v>2231</v>
      </c>
      <c r="C33" s="26" t="s">
        <v>2455</v>
      </c>
      <c r="D33" s="26">
        <v>56.382454950202899</v>
      </c>
    </row>
    <row r="34" spans="2:5">
      <c r="B34" s="26" t="s">
        <v>2232</v>
      </c>
      <c r="C34" s="26" t="s">
        <v>2458</v>
      </c>
      <c r="D34" s="26">
        <v>-742.96206811145498</v>
      </c>
      <c r="E34" s="87"/>
    </row>
    <row r="35" spans="2:5">
      <c r="B35" s="26" t="s">
        <v>2232</v>
      </c>
      <c r="C35" s="26" t="s">
        <v>2457</v>
      </c>
      <c r="D35" s="26">
        <v>-253.59933758651499</v>
      </c>
    </row>
    <row r="36" spans="2:5">
      <c r="B36" s="26" t="s">
        <v>2232</v>
      </c>
      <c r="C36" s="26" t="s">
        <v>2456</v>
      </c>
      <c r="D36" s="26">
        <v>-218.38298031999901</v>
      </c>
    </row>
    <row r="37" spans="2:5">
      <c r="B37" s="26" t="s">
        <v>2232</v>
      </c>
      <c r="C37" s="26" t="s">
        <v>2275</v>
      </c>
      <c r="D37" s="26">
        <v>343.24981806737998</v>
      </c>
    </row>
    <row r="38" spans="2:5">
      <c r="B38" s="26" t="s">
        <v>2232</v>
      </c>
      <c r="C38" s="26" t="s">
        <v>2276</v>
      </c>
      <c r="D38" s="26">
        <v>278.258972668235</v>
      </c>
    </row>
    <row r="39" spans="2:5">
      <c r="B39" s="26" t="s">
        <v>2232</v>
      </c>
      <c r="C39" s="26" t="s">
        <v>2278</v>
      </c>
      <c r="D39" s="26">
        <v>437.08553133100497</v>
      </c>
    </row>
    <row r="40" spans="2:5">
      <c r="B40" s="26" t="s">
        <v>2232</v>
      </c>
      <c r="C40" s="26" t="s">
        <v>2281</v>
      </c>
      <c r="D40" s="26">
        <v>17.8268957132032</v>
      </c>
    </row>
    <row r="41" spans="2:5">
      <c r="B41" s="26" t="s">
        <v>2232</v>
      </c>
      <c r="C41" s="26" t="s">
        <v>2455</v>
      </c>
      <c r="D41" s="26">
        <v>138.52316823814499</v>
      </c>
    </row>
    <row r="42" spans="2:5">
      <c r="B42" s="26" t="s">
        <v>2234</v>
      </c>
      <c r="C42" s="26" t="s">
        <v>2458</v>
      </c>
      <c r="D42" s="26">
        <v>-1199.79747468914</v>
      </c>
      <c r="E42" s="87"/>
    </row>
    <row r="43" spans="2:5">
      <c r="B43" s="26" t="s">
        <v>2234</v>
      </c>
      <c r="C43" s="26" t="s">
        <v>2457</v>
      </c>
      <c r="D43" s="26">
        <v>-266.73882779634499</v>
      </c>
    </row>
    <row r="44" spans="2:5">
      <c r="B44" s="26" t="s">
        <v>2234</v>
      </c>
      <c r="C44" s="26" t="s">
        <v>2456</v>
      </c>
      <c r="D44" s="26">
        <v>-293.20243068710499</v>
      </c>
    </row>
    <row r="45" spans="2:5">
      <c r="B45" s="26" t="s">
        <v>2234</v>
      </c>
      <c r="C45" s="26" t="s">
        <v>2275</v>
      </c>
      <c r="D45" s="26">
        <v>593.863039540621</v>
      </c>
    </row>
    <row r="46" spans="2:5">
      <c r="B46" s="26" t="s">
        <v>2234</v>
      </c>
      <c r="C46" s="26" t="s">
        <v>2276</v>
      </c>
      <c r="D46" s="26">
        <v>371.78292189165398</v>
      </c>
    </row>
    <row r="47" spans="2:5">
      <c r="B47" s="26" t="s">
        <v>2234</v>
      </c>
      <c r="C47" s="26" t="s">
        <v>2278</v>
      </c>
      <c r="D47" s="26">
        <v>535.66978242399898</v>
      </c>
    </row>
    <row r="48" spans="2:5">
      <c r="B48" s="26" t="s">
        <v>2234</v>
      </c>
      <c r="C48" s="26" t="s">
        <v>2281</v>
      </c>
      <c r="D48" s="26">
        <v>14.322380032805301</v>
      </c>
    </row>
    <row r="49" spans="2:5">
      <c r="B49" s="26" t="s">
        <v>2234</v>
      </c>
      <c r="C49" s="26" t="s">
        <v>2455</v>
      </c>
      <c r="D49" s="26">
        <v>244.10060928351001</v>
      </c>
    </row>
    <row r="50" spans="2:5">
      <c r="B50" s="26" t="s">
        <v>2235</v>
      </c>
      <c r="C50" s="26" t="s">
        <v>2458</v>
      </c>
      <c r="D50" s="26">
        <v>-508.38401158312502</v>
      </c>
      <c r="E50" s="87"/>
    </row>
    <row r="51" spans="2:5">
      <c r="B51" s="26" t="s">
        <v>2235</v>
      </c>
      <c r="C51" s="26" t="s">
        <v>2457</v>
      </c>
      <c r="D51" s="26">
        <v>-204.42472893910599</v>
      </c>
    </row>
    <row r="52" spans="2:5">
      <c r="B52" s="26" t="s">
        <v>2235</v>
      </c>
      <c r="C52" s="26" t="s">
        <v>2456</v>
      </c>
      <c r="D52" s="26">
        <v>-292.35079470281102</v>
      </c>
    </row>
    <row r="53" spans="2:5">
      <c r="B53" s="26" t="s">
        <v>2235</v>
      </c>
      <c r="C53" s="26" t="s">
        <v>2275</v>
      </c>
      <c r="D53" s="26">
        <v>298.34521295683197</v>
      </c>
    </row>
    <row r="54" spans="2:5">
      <c r="B54" s="26" t="s">
        <v>2235</v>
      </c>
      <c r="C54" s="26" t="s">
        <v>2276</v>
      </c>
      <c r="D54" s="26">
        <v>198.37352163468</v>
      </c>
    </row>
    <row r="55" spans="2:5">
      <c r="B55" s="26" t="s">
        <v>2235</v>
      </c>
      <c r="C55" s="26" t="s">
        <v>2278</v>
      </c>
      <c r="D55" s="26">
        <v>366.19844731638398</v>
      </c>
    </row>
    <row r="56" spans="2:5">
      <c r="B56" s="26" t="s">
        <v>2235</v>
      </c>
      <c r="C56" s="26" t="s">
        <v>2281</v>
      </c>
      <c r="D56" s="26">
        <v>7.5314109050131703</v>
      </c>
    </row>
    <row r="57" spans="2:5">
      <c r="B57" s="26" t="s">
        <v>2235</v>
      </c>
      <c r="C57" s="26" t="s">
        <v>2455</v>
      </c>
      <c r="D57" s="26">
        <v>134.71094241213299</v>
      </c>
    </row>
    <row r="58" spans="2:5">
      <c r="B58" s="26" t="s">
        <v>2236</v>
      </c>
      <c r="C58" s="26" t="s">
        <v>2458</v>
      </c>
      <c r="D58" s="26">
        <v>-522.83361402803996</v>
      </c>
      <c r="E58" s="87"/>
    </row>
    <row r="59" spans="2:5">
      <c r="B59" s="26" t="s">
        <v>2236</v>
      </c>
      <c r="C59" s="26" t="s">
        <v>2457</v>
      </c>
      <c r="D59" s="26">
        <v>-182.36436884211599</v>
      </c>
    </row>
    <row r="60" spans="2:5">
      <c r="B60" s="26" t="s">
        <v>2236</v>
      </c>
      <c r="C60" s="26" t="s">
        <v>2456</v>
      </c>
      <c r="D60" s="26">
        <v>-333.96163755040902</v>
      </c>
    </row>
    <row r="61" spans="2:5">
      <c r="B61" s="26" t="s">
        <v>2236</v>
      </c>
      <c r="C61" s="26" t="s">
        <v>2275</v>
      </c>
      <c r="D61" s="26">
        <v>300.94333068598399</v>
      </c>
    </row>
    <row r="62" spans="2:5">
      <c r="B62" s="26" t="s">
        <v>2236</v>
      </c>
      <c r="C62" s="26" t="s">
        <v>2276</v>
      </c>
      <c r="D62" s="26">
        <v>196.33066235884399</v>
      </c>
    </row>
    <row r="63" spans="2:5">
      <c r="B63" s="26" t="s">
        <v>2236</v>
      </c>
      <c r="C63" s="26" t="s">
        <v>2278</v>
      </c>
      <c r="D63" s="26">
        <v>352.348354368824</v>
      </c>
    </row>
    <row r="64" spans="2:5">
      <c r="B64" s="26" t="s">
        <v>2236</v>
      </c>
      <c r="C64" s="26" t="s">
        <v>2281</v>
      </c>
      <c r="D64" s="26">
        <v>13.5304859637425</v>
      </c>
    </row>
    <row r="65" spans="2:5">
      <c r="B65" s="26" t="s">
        <v>2236</v>
      </c>
      <c r="C65" s="26" t="s">
        <v>2455</v>
      </c>
      <c r="D65" s="26">
        <v>176.00678704317201</v>
      </c>
    </row>
    <row r="66" spans="2:5">
      <c r="B66" s="26" t="s">
        <v>2237</v>
      </c>
      <c r="C66" s="26" t="s">
        <v>2458</v>
      </c>
      <c r="D66" s="26">
        <v>-712.34818959593497</v>
      </c>
      <c r="E66" s="87"/>
    </row>
    <row r="67" spans="2:5">
      <c r="B67" s="26" t="s">
        <v>2237</v>
      </c>
      <c r="C67" s="26" t="s">
        <v>2457</v>
      </c>
      <c r="D67" s="26">
        <v>-235.66662214404801</v>
      </c>
    </row>
    <row r="68" spans="2:5">
      <c r="B68" s="26" t="s">
        <v>2237</v>
      </c>
      <c r="C68" s="26" t="s">
        <v>2456</v>
      </c>
      <c r="D68" s="26">
        <v>-151.91174940290799</v>
      </c>
    </row>
    <row r="69" spans="2:5">
      <c r="B69" s="26" t="s">
        <v>2237</v>
      </c>
      <c r="C69" s="26" t="s">
        <v>2275</v>
      </c>
      <c r="D69" s="26">
        <v>258.99009897766598</v>
      </c>
    </row>
    <row r="70" spans="2:5">
      <c r="B70" s="26" t="s">
        <v>2237</v>
      </c>
      <c r="C70" s="26" t="s">
        <v>2276</v>
      </c>
      <c r="D70" s="26">
        <v>200.081421363467</v>
      </c>
    </row>
    <row r="71" spans="2:5">
      <c r="B71" s="26" t="s">
        <v>2237</v>
      </c>
      <c r="C71" s="26" t="s">
        <v>2278</v>
      </c>
      <c r="D71" s="26">
        <v>427.87363497067798</v>
      </c>
    </row>
    <row r="72" spans="2:5">
      <c r="B72" s="26" t="s">
        <v>2237</v>
      </c>
      <c r="C72" s="26" t="s">
        <v>2281</v>
      </c>
      <c r="D72" s="26">
        <v>17.453898885197699</v>
      </c>
    </row>
    <row r="73" spans="2:5">
      <c r="B73" s="26" t="s">
        <v>2237</v>
      </c>
      <c r="C73" s="26" t="s">
        <v>2455</v>
      </c>
      <c r="D73" s="26">
        <v>195.52750694588201</v>
      </c>
    </row>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P64"/>
  <sheetViews>
    <sheetView workbookViewId="0">
      <selection activeCell="F14" sqref="F14"/>
    </sheetView>
  </sheetViews>
  <sheetFormatPr baseColWidth="10" defaultColWidth="11.5703125" defaultRowHeight="15"/>
  <cols>
    <col min="1" max="6" width="11.5703125" style="26"/>
    <col min="7" max="7" width="11.5703125" style="26" customWidth="1"/>
    <col min="8" max="16384" width="11.5703125" style="26"/>
  </cols>
  <sheetData>
    <row r="1" spans="2:16">
      <c r="B1" s="26" t="s">
        <v>2222</v>
      </c>
      <c r="C1" s="26" t="s">
        <v>2459</v>
      </c>
      <c r="D1" s="26" t="s">
        <v>2224</v>
      </c>
      <c r="H1" s="26" t="s">
        <v>2228</v>
      </c>
      <c r="I1" s="26" t="s">
        <v>2229</v>
      </c>
      <c r="J1" s="26" t="s">
        <v>2230</v>
      </c>
      <c r="K1" s="26" t="s">
        <v>2231</v>
      </c>
      <c r="L1" s="26" t="s">
        <v>2232</v>
      </c>
      <c r="M1" s="26" t="s">
        <v>2234</v>
      </c>
      <c r="N1" s="26" t="s">
        <v>2235</v>
      </c>
      <c r="O1" s="26" t="s">
        <v>2236</v>
      </c>
      <c r="P1" s="26" t="s">
        <v>2237</v>
      </c>
    </row>
    <row r="2" spans="2:16">
      <c r="B2" s="26" t="s">
        <v>2228</v>
      </c>
      <c r="C2" s="26" t="s">
        <v>2464</v>
      </c>
      <c r="D2" s="26">
        <v>-489.96560485862699</v>
      </c>
      <c r="F2" s="43">
        <f t="shared" ref="F2:F8" si="0">+HLOOKUP(country,$H$1:$P$9,ROW(E2)-ROW($E$1)+1,FALSE)</f>
        <v>-191.40779708559199</v>
      </c>
      <c r="G2" s="26" t="s">
        <v>2464</v>
      </c>
      <c r="H2" s="26">
        <f t="shared" ref="H2:H8" si="1">+D2</f>
        <v>-489.96560485862699</v>
      </c>
      <c r="I2" s="26">
        <f t="shared" ref="I2:I8" si="2">+D9</f>
        <v>-504.12519667981599</v>
      </c>
      <c r="J2" s="26">
        <f t="shared" ref="J2:J8" si="3">+D16</f>
        <v>-328.57781240647199</v>
      </c>
      <c r="K2" s="26">
        <f t="shared" ref="K2:K8" si="4">+D23</f>
        <v>-70.779976581069107</v>
      </c>
      <c r="L2" s="26">
        <f t="shared" ref="L2:L8" si="5">+D30</f>
        <v>-262.79270770849899</v>
      </c>
      <c r="M2" s="26">
        <f t="shared" ref="M2:M8" si="6">+D37</f>
        <v>-408.18427437660102</v>
      </c>
      <c r="N2" s="26">
        <f t="shared" ref="N2:N8" si="7">+D44</f>
        <v>-279.37392155273398</v>
      </c>
      <c r="O2" s="26">
        <f t="shared" ref="O2:O8" si="8">+D51</f>
        <v>-257.698442893672</v>
      </c>
      <c r="P2" s="26">
        <f t="shared" ref="P2:P8" si="9">+D58</f>
        <v>-191.40779708559199</v>
      </c>
    </row>
    <row r="3" spans="2:16">
      <c r="B3" s="26" t="s">
        <v>2228</v>
      </c>
      <c r="C3" s="26" t="s">
        <v>2463</v>
      </c>
      <c r="D3" s="26">
        <v>61.026780929933103</v>
      </c>
      <c r="F3" s="43">
        <f t="shared" si="0"/>
        <v>37.817866851848102</v>
      </c>
      <c r="G3" s="26" t="s">
        <v>2463</v>
      </c>
      <c r="H3" s="26">
        <f t="shared" si="1"/>
        <v>61.026780929933103</v>
      </c>
      <c r="I3" s="26">
        <f t="shared" si="2"/>
        <v>-110.238804400896</v>
      </c>
      <c r="J3" s="26">
        <f t="shared" si="3"/>
        <v>46.8891020866321</v>
      </c>
      <c r="K3" s="26">
        <f t="shared" si="4"/>
        <v>20.179894170845198</v>
      </c>
      <c r="L3" s="26">
        <f t="shared" si="5"/>
        <v>44.384123832187299</v>
      </c>
      <c r="M3" s="26">
        <f t="shared" si="6"/>
        <v>105.812970804564</v>
      </c>
      <c r="N3" s="26">
        <f t="shared" si="7"/>
        <v>-15.539933485098</v>
      </c>
      <c r="O3" s="26">
        <f t="shared" si="8"/>
        <v>-78.809102596148705</v>
      </c>
      <c r="P3" s="26">
        <f t="shared" si="9"/>
        <v>37.817866851848102</v>
      </c>
    </row>
    <row r="4" spans="2:16">
      <c r="B4" s="26" t="s">
        <v>2228</v>
      </c>
      <c r="C4" s="26" t="s">
        <v>2268</v>
      </c>
      <c r="D4" s="26">
        <v>0</v>
      </c>
      <c r="F4" s="43">
        <f t="shared" si="0"/>
        <v>1.5783431127951799</v>
      </c>
      <c r="G4" s="26" t="s">
        <v>2268</v>
      </c>
      <c r="H4" s="26">
        <f t="shared" si="1"/>
        <v>0</v>
      </c>
      <c r="I4" s="26">
        <f t="shared" si="2"/>
        <v>3.4934223150438202</v>
      </c>
      <c r="J4" s="26">
        <f t="shared" si="3"/>
        <v>0</v>
      </c>
      <c r="K4" s="26">
        <f t="shared" si="4"/>
        <v>1.4341492960406199</v>
      </c>
      <c r="L4" s="26">
        <f t="shared" si="5"/>
        <v>0</v>
      </c>
      <c r="M4" s="26">
        <f t="shared" si="6"/>
        <v>9.1550189687943195</v>
      </c>
      <c r="N4" s="26">
        <f t="shared" si="7"/>
        <v>2.5361186753447602</v>
      </c>
      <c r="O4" s="26">
        <f t="shared" si="8"/>
        <v>2.4912615844417698</v>
      </c>
      <c r="P4" s="26">
        <f t="shared" si="9"/>
        <v>1.5783431127951799</v>
      </c>
    </row>
    <row r="5" spans="2:16">
      <c r="B5" s="26" t="s">
        <v>2228</v>
      </c>
      <c r="C5" s="26" t="s">
        <v>2462</v>
      </c>
      <c r="D5" s="26">
        <v>323.44457136702198</v>
      </c>
      <c r="F5" s="43">
        <f t="shared" si="0"/>
        <v>195.52750694588201</v>
      </c>
      <c r="G5" s="26" t="s">
        <v>2462</v>
      </c>
      <c r="H5" s="26">
        <f t="shared" si="1"/>
        <v>323.44457136702198</v>
      </c>
      <c r="I5" s="26">
        <f t="shared" si="2"/>
        <v>325.92406446786998</v>
      </c>
      <c r="J5" s="26">
        <f t="shared" si="3"/>
        <v>244.03174950342401</v>
      </c>
      <c r="K5" s="26">
        <f t="shared" si="4"/>
        <v>56.382454950202899</v>
      </c>
      <c r="L5" s="26">
        <f t="shared" si="5"/>
        <v>138.52316823814499</v>
      </c>
      <c r="M5" s="26">
        <f t="shared" si="6"/>
        <v>244.10060928351001</v>
      </c>
      <c r="N5" s="26">
        <f t="shared" si="7"/>
        <v>134.71094241213299</v>
      </c>
      <c r="O5" s="26">
        <f t="shared" si="8"/>
        <v>176.00678704317201</v>
      </c>
      <c r="P5" s="26">
        <f t="shared" si="9"/>
        <v>195.52750694588201</v>
      </c>
    </row>
    <row r="6" spans="2:16">
      <c r="B6" s="26" t="s">
        <v>2228</v>
      </c>
      <c r="C6" s="26" t="s">
        <v>2273</v>
      </c>
      <c r="D6" s="26">
        <v>4.9492227652026301E-2</v>
      </c>
      <c r="F6" s="43">
        <f t="shared" si="0"/>
        <v>9.9837718041182397E-2</v>
      </c>
      <c r="G6" s="26" t="s">
        <v>2273</v>
      </c>
      <c r="H6" s="26">
        <f t="shared" si="1"/>
        <v>4.9492227652026301E-2</v>
      </c>
      <c r="I6" s="26">
        <f t="shared" si="2"/>
        <v>0.238711395959425</v>
      </c>
      <c r="J6" s="26">
        <f t="shared" si="3"/>
        <v>0.19718149251872</v>
      </c>
      <c r="K6" s="26">
        <f t="shared" si="4"/>
        <v>4.30438433219303E-2</v>
      </c>
      <c r="L6" s="26">
        <f t="shared" si="5"/>
        <v>2.5603556312762898E-2</v>
      </c>
      <c r="M6" s="26">
        <f t="shared" si="6"/>
        <v>1.38539161375732E-2</v>
      </c>
      <c r="N6" s="26">
        <f t="shared" si="7"/>
        <v>2.69416596764811E-2</v>
      </c>
      <c r="O6" s="26">
        <f t="shared" si="8"/>
        <v>5.4646354969900002E-2</v>
      </c>
      <c r="P6" s="26">
        <f t="shared" si="9"/>
        <v>9.9837718041182397E-2</v>
      </c>
    </row>
    <row r="7" spans="2:16">
      <c r="B7" s="26" t="s">
        <v>2228</v>
      </c>
      <c r="C7" s="26" t="s">
        <v>2461</v>
      </c>
      <c r="D7" s="26">
        <v>428.88933170104201</v>
      </c>
      <c r="F7" s="43">
        <f t="shared" si="0"/>
        <v>151.91174940290799</v>
      </c>
      <c r="G7" s="26" t="s">
        <v>2461</v>
      </c>
      <c r="H7" s="26">
        <f t="shared" si="1"/>
        <v>428.88933170104201</v>
      </c>
      <c r="I7" s="26">
        <f t="shared" si="2"/>
        <v>610.63186736970897</v>
      </c>
      <c r="J7" s="26">
        <f t="shared" si="3"/>
        <v>281.49152882732199</v>
      </c>
      <c r="K7" s="26">
        <f t="shared" si="4"/>
        <v>49.1228892708613</v>
      </c>
      <c r="L7" s="26">
        <f t="shared" si="5"/>
        <v>218.38298031999901</v>
      </c>
      <c r="M7" s="26">
        <f t="shared" si="6"/>
        <v>293.20243068710499</v>
      </c>
      <c r="N7" s="26">
        <f t="shared" si="7"/>
        <v>292.35079470281102</v>
      </c>
      <c r="O7" s="26">
        <f t="shared" si="8"/>
        <v>333.96163755040902</v>
      </c>
      <c r="P7" s="26">
        <f t="shared" si="9"/>
        <v>151.91174940290799</v>
      </c>
    </row>
    <row r="8" spans="2:16">
      <c r="B8" s="26" t="s">
        <v>2228</v>
      </c>
      <c r="C8" s="26" t="s">
        <v>2460</v>
      </c>
      <c r="D8" s="26">
        <v>-323.44457136702198</v>
      </c>
      <c r="F8" s="43">
        <f t="shared" si="0"/>
        <v>-195.52750694588201</v>
      </c>
      <c r="G8" s="26" t="s">
        <v>2460</v>
      </c>
      <c r="H8" s="26">
        <f t="shared" si="1"/>
        <v>-323.44457136702198</v>
      </c>
      <c r="I8" s="26">
        <f t="shared" si="2"/>
        <v>-325.92406446786998</v>
      </c>
      <c r="J8" s="26">
        <f t="shared" si="3"/>
        <v>-244.03174950342401</v>
      </c>
      <c r="K8" s="26">
        <f t="shared" si="4"/>
        <v>-56.382454950202899</v>
      </c>
      <c r="L8" s="26">
        <f t="shared" si="5"/>
        <v>-138.52316823814499</v>
      </c>
      <c r="M8" s="26">
        <f t="shared" si="6"/>
        <v>-244.10060928351001</v>
      </c>
      <c r="N8" s="26">
        <f t="shared" si="7"/>
        <v>-134.71094241213299</v>
      </c>
      <c r="O8" s="26">
        <f t="shared" si="8"/>
        <v>-176.00678704317201</v>
      </c>
      <c r="P8" s="26">
        <f t="shared" si="9"/>
        <v>-195.52750694588201</v>
      </c>
    </row>
    <row r="9" spans="2:16">
      <c r="B9" s="26" t="s">
        <v>2229</v>
      </c>
      <c r="C9" s="26" t="s">
        <v>2464</v>
      </c>
      <c r="D9" s="26">
        <v>-504.12519667981599</v>
      </c>
    </row>
    <row r="10" spans="2:16">
      <c r="B10" s="26" t="s">
        <v>2229</v>
      </c>
      <c r="C10" s="26" t="s">
        <v>2463</v>
      </c>
      <c r="D10" s="26">
        <v>-110.238804400896</v>
      </c>
    </row>
    <row r="11" spans="2:16">
      <c r="B11" s="26" t="s">
        <v>2229</v>
      </c>
      <c r="C11" s="26" t="s">
        <v>2268</v>
      </c>
      <c r="D11" s="26">
        <v>3.4934223150438202</v>
      </c>
    </row>
    <row r="12" spans="2:16">
      <c r="B12" s="26" t="s">
        <v>2229</v>
      </c>
      <c r="C12" s="26" t="s">
        <v>2462</v>
      </c>
      <c r="D12" s="26">
        <v>325.92406446786998</v>
      </c>
    </row>
    <row r="13" spans="2:16">
      <c r="B13" s="26" t="s">
        <v>2229</v>
      </c>
      <c r="C13" s="26" t="s">
        <v>2273</v>
      </c>
      <c r="D13" s="26">
        <v>0.238711395959425</v>
      </c>
    </row>
    <row r="14" spans="2:16">
      <c r="B14" s="26" t="s">
        <v>2229</v>
      </c>
      <c r="C14" s="26" t="s">
        <v>2461</v>
      </c>
      <c r="D14" s="26">
        <v>610.63186736970897</v>
      </c>
    </row>
    <row r="15" spans="2:16">
      <c r="B15" s="26" t="s">
        <v>2229</v>
      </c>
      <c r="C15" s="26" t="s">
        <v>2460</v>
      </c>
      <c r="D15" s="26">
        <v>-325.92406446786998</v>
      </c>
    </row>
    <row r="16" spans="2:16">
      <c r="B16" s="26" t="s">
        <v>2230</v>
      </c>
      <c r="C16" s="26" t="s">
        <v>2464</v>
      </c>
      <c r="D16" s="26">
        <v>-328.57781240647199</v>
      </c>
    </row>
    <row r="17" spans="2:4">
      <c r="B17" s="26" t="s">
        <v>2230</v>
      </c>
      <c r="C17" s="26" t="s">
        <v>2463</v>
      </c>
      <c r="D17" s="26">
        <v>46.8891020866321</v>
      </c>
    </row>
    <row r="18" spans="2:4">
      <c r="B18" s="26" t="s">
        <v>2230</v>
      </c>
      <c r="C18" s="26" t="s">
        <v>2268</v>
      </c>
      <c r="D18" s="26">
        <v>0</v>
      </c>
    </row>
    <row r="19" spans="2:4">
      <c r="B19" s="26" t="s">
        <v>2230</v>
      </c>
      <c r="C19" s="26" t="s">
        <v>2462</v>
      </c>
      <c r="D19" s="26">
        <v>244.03174950342401</v>
      </c>
    </row>
    <row r="20" spans="2:4">
      <c r="B20" s="26" t="s">
        <v>2230</v>
      </c>
      <c r="C20" s="26" t="s">
        <v>2273</v>
      </c>
      <c r="D20" s="26">
        <v>0.19718149251872</v>
      </c>
    </row>
    <row r="21" spans="2:4">
      <c r="B21" s="26" t="s">
        <v>2230</v>
      </c>
      <c r="C21" s="26" t="s">
        <v>2461</v>
      </c>
      <c r="D21" s="26">
        <v>281.49152882732199</v>
      </c>
    </row>
    <row r="22" spans="2:4">
      <c r="B22" s="26" t="s">
        <v>2230</v>
      </c>
      <c r="C22" s="26" t="s">
        <v>2460</v>
      </c>
      <c r="D22" s="26">
        <v>-244.03174950342401</v>
      </c>
    </row>
    <row r="23" spans="2:4">
      <c r="B23" s="26" t="s">
        <v>2231</v>
      </c>
      <c r="C23" s="26" t="s">
        <v>2464</v>
      </c>
      <c r="D23" s="26">
        <v>-70.779976581069107</v>
      </c>
    </row>
    <row r="24" spans="2:4">
      <c r="B24" s="26" t="s">
        <v>2231</v>
      </c>
      <c r="C24" s="26" t="s">
        <v>2463</v>
      </c>
      <c r="D24" s="26">
        <v>20.179894170845198</v>
      </c>
    </row>
    <row r="25" spans="2:4">
      <c r="B25" s="26" t="s">
        <v>2231</v>
      </c>
      <c r="C25" s="26" t="s">
        <v>2268</v>
      </c>
      <c r="D25" s="26">
        <v>1.4341492960406199</v>
      </c>
    </row>
    <row r="26" spans="2:4">
      <c r="B26" s="26" t="s">
        <v>2231</v>
      </c>
      <c r="C26" s="26" t="s">
        <v>2462</v>
      </c>
      <c r="D26" s="26">
        <v>56.382454950202899</v>
      </c>
    </row>
    <row r="27" spans="2:4">
      <c r="B27" s="26" t="s">
        <v>2231</v>
      </c>
      <c r="C27" s="26" t="s">
        <v>2273</v>
      </c>
      <c r="D27" s="26">
        <v>4.30438433219303E-2</v>
      </c>
    </row>
    <row r="28" spans="2:4">
      <c r="B28" s="26" t="s">
        <v>2231</v>
      </c>
      <c r="C28" s="26" t="s">
        <v>2461</v>
      </c>
      <c r="D28" s="26">
        <v>49.1228892708613</v>
      </c>
    </row>
    <row r="29" spans="2:4">
      <c r="B29" s="26" t="s">
        <v>2231</v>
      </c>
      <c r="C29" s="26" t="s">
        <v>2460</v>
      </c>
      <c r="D29" s="26">
        <v>-56.382454950202899</v>
      </c>
    </row>
    <row r="30" spans="2:4">
      <c r="B30" s="26" t="s">
        <v>2232</v>
      </c>
      <c r="C30" s="26" t="s">
        <v>2464</v>
      </c>
      <c r="D30" s="26">
        <v>-262.79270770849899</v>
      </c>
    </row>
    <row r="31" spans="2:4">
      <c r="B31" s="26" t="s">
        <v>2232</v>
      </c>
      <c r="C31" s="26" t="s">
        <v>2463</v>
      </c>
      <c r="D31" s="26">
        <v>44.384123832187299</v>
      </c>
    </row>
    <row r="32" spans="2:4">
      <c r="B32" s="26" t="s">
        <v>2232</v>
      </c>
      <c r="C32" s="26" t="s">
        <v>2268</v>
      </c>
      <c r="D32" s="26">
        <v>0</v>
      </c>
    </row>
    <row r="33" spans="2:4">
      <c r="B33" s="26" t="s">
        <v>2232</v>
      </c>
      <c r="C33" s="26" t="s">
        <v>2462</v>
      </c>
      <c r="D33" s="26">
        <v>138.52316823814499</v>
      </c>
    </row>
    <row r="34" spans="2:4">
      <c r="B34" s="26" t="s">
        <v>2232</v>
      </c>
      <c r="C34" s="26" t="s">
        <v>2273</v>
      </c>
      <c r="D34" s="26">
        <v>2.5603556312762898E-2</v>
      </c>
    </row>
    <row r="35" spans="2:4">
      <c r="B35" s="26" t="s">
        <v>2232</v>
      </c>
      <c r="C35" s="26" t="s">
        <v>2461</v>
      </c>
      <c r="D35" s="26">
        <v>218.38298031999901</v>
      </c>
    </row>
    <row r="36" spans="2:4">
      <c r="B36" s="26" t="s">
        <v>2232</v>
      </c>
      <c r="C36" s="26" t="s">
        <v>2460</v>
      </c>
      <c r="D36" s="26">
        <v>-138.52316823814499</v>
      </c>
    </row>
    <row r="37" spans="2:4">
      <c r="B37" s="26" t="s">
        <v>2234</v>
      </c>
      <c r="C37" s="26" t="s">
        <v>2464</v>
      </c>
      <c r="D37" s="26">
        <v>-408.18427437660102</v>
      </c>
    </row>
    <row r="38" spans="2:4">
      <c r="B38" s="26" t="s">
        <v>2234</v>
      </c>
      <c r="C38" s="26" t="s">
        <v>2463</v>
      </c>
      <c r="D38" s="26">
        <v>105.812970804564</v>
      </c>
    </row>
    <row r="39" spans="2:4">
      <c r="B39" s="26" t="s">
        <v>2234</v>
      </c>
      <c r="C39" s="26" t="s">
        <v>2268</v>
      </c>
      <c r="D39" s="26">
        <v>9.1550189687943195</v>
      </c>
    </row>
    <row r="40" spans="2:4">
      <c r="B40" s="26" t="s">
        <v>2234</v>
      </c>
      <c r="C40" s="26" t="s">
        <v>2462</v>
      </c>
      <c r="D40" s="26">
        <v>244.10060928351001</v>
      </c>
    </row>
    <row r="41" spans="2:4">
      <c r="B41" s="26" t="s">
        <v>2234</v>
      </c>
      <c r="C41" s="26" t="s">
        <v>2273</v>
      </c>
      <c r="D41" s="26">
        <v>1.38539161375732E-2</v>
      </c>
    </row>
    <row r="42" spans="2:4">
      <c r="B42" s="26" t="s">
        <v>2234</v>
      </c>
      <c r="C42" s="26" t="s">
        <v>2461</v>
      </c>
      <c r="D42" s="26">
        <v>293.20243068710499</v>
      </c>
    </row>
    <row r="43" spans="2:4">
      <c r="B43" s="26" t="s">
        <v>2234</v>
      </c>
      <c r="C43" s="26" t="s">
        <v>2460</v>
      </c>
      <c r="D43" s="26">
        <v>-244.10060928351001</v>
      </c>
    </row>
    <row r="44" spans="2:4">
      <c r="B44" s="26" t="s">
        <v>2235</v>
      </c>
      <c r="C44" s="26" t="s">
        <v>2464</v>
      </c>
      <c r="D44" s="26">
        <v>-279.37392155273398</v>
      </c>
    </row>
    <row r="45" spans="2:4">
      <c r="B45" s="26" t="s">
        <v>2235</v>
      </c>
      <c r="C45" s="26" t="s">
        <v>2463</v>
      </c>
      <c r="D45" s="26">
        <v>-15.539933485098</v>
      </c>
    </row>
    <row r="46" spans="2:4">
      <c r="B46" s="26" t="s">
        <v>2235</v>
      </c>
      <c r="C46" s="26" t="s">
        <v>2268</v>
      </c>
      <c r="D46" s="26">
        <v>2.5361186753447602</v>
      </c>
    </row>
    <row r="47" spans="2:4">
      <c r="B47" s="26" t="s">
        <v>2235</v>
      </c>
      <c r="C47" s="26" t="s">
        <v>2462</v>
      </c>
      <c r="D47" s="26">
        <v>134.71094241213299</v>
      </c>
    </row>
    <row r="48" spans="2:4">
      <c r="B48" s="26" t="s">
        <v>2235</v>
      </c>
      <c r="C48" s="26" t="s">
        <v>2273</v>
      </c>
      <c r="D48" s="26">
        <v>2.69416596764811E-2</v>
      </c>
    </row>
    <row r="49" spans="2:4">
      <c r="B49" s="26" t="s">
        <v>2235</v>
      </c>
      <c r="C49" s="26" t="s">
        <v>2461</v>
      </c>
      <c r="D49" s="26">
        <v>292.35079470281102</v>
      </c>
    </row>
    <row r="50" spans="2:4">
      <c r="B50" s="26" t="s">
        <v>2235</v>
      </c>
      <c r="C50" s="26" t="s">
        <v>2460</v>
      </c>
      <c r="D50" s="26">
        <v>-134.71094241213299</v>
      </c>
    </row>
    <row r="51" spans="2:4">
      <c r="B51" s="26" t="s">
        <v>2236</v>
      </c>
      <c r="C51" s="26" t="s">
        <v>2464</v>
      </c>
      <c r="D51" s="26">
        <v>-257.698442893672</v>
      </c>
    </row>
    <row r="52" spans="2:4">
      <c r="B52" s="26" t="s">
        <v>2236</v>
      </c>
      <c r="C52" s="26" t="s">
        <v>2463</v>
      </c>
      <c r="D52" s="26">
        <v>-78.809102596148705</v>
      </c>
    </row>
    <row r="53" spans="2:4">
      <c r="B53" s="26" t="s">
        <v>2236</v>
      </c>
      <c r="C53" s="26" t="s">
        <v>2268</v>
      </c>
      <c r="D53" s="26">
        <v>2.4912615844417698</v>
      </c>
    </row>
    <row r="54" spans="2:4">
      <c r="B54" s="26" t="s">
        <v>2236</v>
      </c>
      <c r="C54" s="26" t="s">
        <v>2462</v>
      </c>
      <c r="D54" s="26">
        <v>176.00678704317201</v>
      </c>
    </row>
    <row r="55" spans="2:4">
      <c r="B55" s="26" t="s">
        <v>2236</v>
      </c>
      <c r="C55" s="26" t="s">
        <v>2273</v>
      </c>
      <c r="D55" s="26">
        <v>5.4646354969900002E-2</v>
      </c>
    </row>
    <row r="56" spans="2:4">
      <c r="B56" s="26" t="s">
        <v>2236</v>
      </c>
      <c r="C56" s="26" t="s">
        <v>2461</v>
      </c>
      <c r="D56" s="26">
        <v>333.96163755040902</v>
      </c>
    </row>
    <row r="57" spans="2:4">
      <c r="B57" s="26" t="s">
        <v>2236</v>
      </c>
      <c r="C57" s="26" t="s">
        <v>2460</v>
      </c>
      <c r="D57" s="26">
        <v>-176.00678704317201</v>
      </c>
    </row>
    <row r="58" spans="2:4">
      <c r="B58" s="26" t="s">
        <v>2237</v>
      </c>
      <c r="C58" s="26" t="s">
        <v>2464</v>
      </c>
      <c r="D58" s="26">
        <v>-191.40779708559199</v>
      </c>
    </row>
    <row r="59" spans="2:4">
      <c r="B59" s="26" t="s">
        <v>2237</v>
      </c>
      <c r="C59" s="26" t="s">
        <v>2463</v>
      </c>
      <c r="D59" s="26">
        <v>37.817866851848102</v>
      </c>
    </row>
    <row r="60" spans="2:4">
      <c r="B60" s="26" t="s">
        <v>2237</v>
      </c>
      <c r="C60" s="26" t="s">
        <v>2268</v>
      </c>
      <c r="D60" s="26">
        <v>1.5783431127951799</v>
      </c>
    </row>
    <row r="61" spans="2:4">
      <c r="B61" s="26" t="s">
        <v>2237</v>
      </c>
      <c r="C61" s="26" t="s">
        <v>2462</v>
      </c>
      <c r="D61" s="26">
        <v>195.52750694588201</v>
      </c>
    </row>
    <row r="62" spans="2:4">
      <c r="B62" s="26" t="s">
        <v>2237</v>
      </c>
      <c r="C62" s="26" t="s">
        <v>2273</v>
      </c>
      <c r="D62" s="26">
        <v>9.9837718041182397E-2</v>
      </c>
    </row>
    <row r="63" spans="2:4">
      <c r="B63" s="26" t="s">
        <v>2237</v>
      </c>
      <c r="C63" s="26" t="s">
        <v>2461</v>
      </c>
      <c r="D63" s="26">
        <v>151.91174940290799</v>
      </c>
    </row>
    <row r="64" spans="2:4">
      <c r="B64" s="26" t="s">
        <v>2237</v>
      </c>
      <c r="C64" s="26" t="s">
        <v>2460</v>
      </c>
      <c r="D64" s="26">
        <v>-195.52750694588201</v>
      </c>
    </row>
  </sheetData>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SP116"/>
  <sheetViews>
    <sheetView zoomScale="85" zoomScaleNormal="85" workbookViewId="0">
      <selection activeCell="B2" sqref="B2"/>
    </sheetView>
  </sheetViews>
  <sheetFormatPr baseColWidth="10" defaultColWidth="8.85546875" defaultRowHeight="12.75"/>
  <cols>
    <col min="1" max="16384" width="8.85546875" style="88"/>
  </cols>
  <sheetData>
    <row r="1" spans="2:510">
      <c r="D1" s="88" t="s">
        <v>0</v>
      </c>
      <c r="E1" s="88" t="s">
        <v>1</v>
      </c>
      <c r="F1" s="88" t="s">
        <v>2</v>
      </c>
      <c r="G1" s="88" t="s">
        <v>3</v>
      </c>
      <c r="H1" s="88" t="s">
        <v>4</v>
      </c>
      <c r="I1" s="88" t="s">
        <v>5</v>
      </c>
      <c r="J1" s="88" t="s">
        <v>6</v>
      </c>
      <c r="K1" s="88" t="s">
        <v>7</v>
      </c>
      <c r="L1" s="88" t="s">
        <v>8</v>
      </c>
      <c r="M1" s="88" t="s">
        <v>9</v>
      </c>
      <c r="N1" s="88" t="s">
        <v>10</v>
      </c>
      <c r="O1" s="88" t="s">
        <v>11</v>
      </c>
      <c r="P1" s="88" t="s">
        <v>12</v>
      </c>
      <c r="Q1" s="88" t="s">
        <v>13</v>
      </c>
      <c r="R1" s="88" t="s">
        <v>14</v>
      </c>
      <c r="S1" s="88" t="s">
        <v>15</v>
      </c>
      <c r="T1" s="88" t="s">
        <v>16</v>
      </c>
      <c r="U1" s="88" t="s">
        <v>17</v>
      </c>
      <c r="V1" s="88" t="s">
        <v>18</v>
      </c>
      <c r="W1" s="88" t="s">
        <v>19</v>
      </c>
      <c r="X1" s="88" t="s">
        <v>20</v>
      </c>
      <c r="Y1" s="88" t="s">
        <v>21</v>
      </c>
      <c r="Z1" s="88" t="s">
        <v>22</v>
      </c>
      <c r="AA1" s="88" t="s">
        <v>23</v>
      </c>
      <c r="AB1" s="88" t="s">
        <v>24</v>
      </c>
      <c r="AC1" s="88" t="s">
        <v>25</v>
      </c>
      <c r="AD1" s="88" t="s">
        <v>26</v>
      </c>
      <c r="AE1" s="88" t="s">
        <v>27</v>
      </c>
      <c r="AF1" s="88" t="s">
        <v>28</v>
      </c>
      <c r="AG1" s="88" t="s">
        <v>29</v>
      </c>
      <c r="AH1" s="88" t="s">
        <v>30</v>
      </c>
      <c r="AI1" s="88" t="s">
        <v>31</v>
      </c>
      <c r="AJ1" s="88" t="s">
        <v>32</v>
      </c>
      <c r="AK1" s="88" t="s">
        <v>33</v>
      </c>
      <c r="AL1" s="88" t="s">
        <v>34</v>
      </c>
      <c r="AM1" s="88" t="s">
        <v>35</v>
      </c>
      <c r="AN1" s="88" t="s">
        <v>36</v>
      </c>
      <c r="AO1" s="88" t="s">
        <v>37</v>
      </c>
      <c r="AP1" s="88" t="s">
        <v>38</v>
      </c>
      <c r="AQ1" s="88" t="s">
        <v>39</v>
      </c>
      <c r="AR1" s="88" t="s">
        <v>40</v>
      </c>
      <c r="AS1" s="88" t="s">
        <v>41</v>
      </c>
      <c r="AT1" s="88" t="s">
        <v>42</v>
      </c>
      <c r="AU1" s="88" t="s">
        <v>43</v>
      </c>
      <c r="AV1" s="88" t="s">
        <v>44</v>
      </c>
      <c r="AW1" s="88" t="s">
        <v>45</v>
      </c>
      <c r="AX1" s="88" t="s">
        <v>46</v>
      </c>
      <c r="AY1" s="88" t="s">
        <v>47</v>
      </c>
      <c r="AZ1" s="88" t="s">
        <v>48</v>
      </c>
      <c r="BA1" s="88" t="s">
        <v>49</v>
      </c>
      <c r="BB1" s="88" t="s">
        <v>50</v>
      </c>
      <c r="BC1" s="88" t="s">
        <v>51</v>
      </c>
      <c r="BD1" s="88" t="s">
        <v>52</v>
      </c>
      <c r="BE1" s="88" t="s">
        <v>53</v>
      </c>
      <c r="BF1" s="88" t="s">
        <v>54</v>
      </c>
      <c r="BG1" s="88" t="s">
        <v>55</v>
      </c>
      <c r="BH1" s="88" t="s">
        <v>56</v>
      </c>
      <c r="BI1" s="88" t="s">
        <v>57</v>
      </c>
      <c r="BJ1" s="88" t="s">
        <v>58</v>
      </c>
      <c r="BK1" s="88" t="s">
        <v>59</v>
      </c>
      <c r="BL1" s="88" t="s">
        <v>60</v>
      </c>
      <c r="BM1" s="88" t="s">
        <v>61</v>
      </c>
      <c r="BN1" s="88" t="s">
        <v>62</v>
      </c>
      <c r="BO1" s="88" t="s">
        <v>63</v>
      </c>
      <c r="BP1" s="88" t="s">
        <v>64</v>
      </c>
      <c r="BQ1" s="88" t="s">
        <v>65</v>
      </c>
      <c r="BR1" s="88" t="s">
        <v>66</v>
      </c>
      <c r="BS1" s="88" t="s">
        <v>67</v>
      </c>
      <c r="BT1" s="88" t="s">
        <v>68</v>
      </c>
      <c r="BU1" s="88" t="s">
        <v>69</v>
      </c>
      <c r="BV1" s="88" t="s">
        <v>70</v>
      </c>
      <c r="BW1" s="88" t="s">
        <v>71</v>
      </c>
      <c r="BX1" s="88" t="s">
        <v>72</v>
      </c>
      <c r="BY1" s="88" t="s">
        <v>73</v>
      </c>
      <c r="BZ1" s="88" t="s">
        <v>74</v>
      </c>
      <c r="CA1" s="88" t="s">
        <v>75</v>
      </c>
      <c r="CB1" s="88" t="s">
        <v>76</v>
      </c>
      <c r="CC1" s="88" t="s">
        <v>77</v>
      </c>
      <c r="CD1" s="88" t="s">
        <v>78</v>
      </c>
      <c r="CE1" s="88" t="s">
        <v>79</v>
      </c>
      <c r="CF1" s="88" t="s">
        <v>80</v>
      </c>
      <c r="CG1" s="88" t="s">
        <v>81</v>
      </c>
      <c r="CH1" s="88" t="s">
        <v>82</v>
      </c>
      <c r="CI1" s="88" t="s">
        <v>83</v>
      </c>
      <c r="CJ1" s="88" t="s">
        <v>84</v>
      </c>
      <c r="CK1" s="88" t="s">
        <v>85</v>
      </c>
      <c r="CL1" s="88" t="s">
        <v>86</v>
      </c>
      <c r="CM1" s="88" t="s">
        <v>87</v>
      </c>
      <c r="CN1" s="88" t="s">
        <v>88</v>
      </c>
      <c r="CO1" s="88" t="s">
        <v>89</v>
      </c>
      <c r="CP1" s="88" t="s">
        <v>90</v>
      </c>
      <c r="CQ1" s="88" t="s">
        <v>91</v>
      </c>
      <c r="CR1" s="88" t="s">
        <v>92</v>
      </c>
      <c r="CS1" s="88" t="s">
        <v>93</v>
      </c>
      <c r="CT1" s="88" t="s">
        <v>94</v>
      </c>
      <c r="CU1" s="88" t="s">
        <v>95</v>
      </c>
      <c r="CV1" s="88" t="s">
        <v>96</v>
      </c>
      <c r="CW1" s="88" t="s">
        <v>97</v>
      </c>
      <c r="CX1" s="88" t="s">
        <v>98</v>
      </c>
      <c r="CY1" s="88" t="s">
        <v>99</v>
      </c>
      <c r="CZ1" s="88" t="s">
        <v>100</v>
      </c>
      <c r="DA1" s="88" t="s">
        <v>101</v>
      </c>
      <c r="DB1" s="88" t="s">
        <v>102</v>
      </c>
      <c r="DC1" s="88" t="s">
        <v>103</v>
      </c>
      <c r="DD1" s="88" t="s">
        <v>104</v>
      </c>
      <c r="DE1" s="88" t="s">
        <v>105</v>
      </c>
      <c r="DF1" s="88" t="s">
        <v>106</v>
      </c>
      <c r="DG1" s="88" t="s">
        <v>107</v>
      </c>
      <c r="DH1" s="88" t="s">
        <v>108</v>
      </c>
      <c r="DI1" s="88" t="s">
        <v>109</v>
      </c>
      <c r="DJ1" s="88" t="s">
        <v>110</v>
      </c>
      <c r="DK1" s="88" t="s">
        <v>111</v>
      </c>
      <c r="DL1" s="88" t="s">
        <v>112</v>
      </c>
      <c r="DM1" s="88" t="s">
        <v>113</v>
      </c>
      <c r="DN1" s="88" t="s">
        <v>114</v>
      </c>
      <c r="DO1" s="88" t="s">
        <v>115</v>
      </c>
      <c r="DP1" s="88" t="s">
        <v>116</v>
      </c>
      <c r="DQ1" s="88" t="s">
        <v>117</v>
      </c>
      <c r="DR1" s="88" t="s">
        <v>118</v>
      </c>
      <c r="DS1" s="88" t="s">
        <v>119</v>
      </c>
      <c r="DT1" s="88" t="s">
        <v>120</v>
      </c>
      <c r="DU1" s="88" t="s">
        <v>121</v>
      </c>
      <c r="DV1" s="88" t="s">
        <v>122</v>
      </c>
      <c r="DW1" s="88" t="s">
        <v>123</v>
      </c>
      <c r="DX1" s="88" t="s">
        <v>124</v>
      </c>
      <c r="DY1" s="88" t="s">
        <v>125</v>
      </c>
      <c r="DZ1" s="88" t="s">
        <v>126</v>
      </c>
      <c r="EA1" s="88" t="s">
        <v>127</v>
      </c>
      <c r="EB1" s="88" t="s">
        <v>128</v>
      </c>
      <c r="EC1" s="88" t="s">
        <v>129</v>
      </c>
      <c r="ED1" s="88" t="s">
        <v>130</v>
      </c>
      <c r="EE1" s="88" t="s">
        <v>131</v>
      </c>
      <c r="EF1" s="88" t="s">
        <v>132</v>
      </c>
      <c r="EG1" s="88" t="s">
        <v>133</v>
      </c>
      <c r="EH1" s="88" t="s">
        <v>134</v>
      </c>
      <c r="EI1" s="88" t="s">
        <v>135</v>
      </c>
      <c r="EJ1" s="88" t="s">
        <v>136</v>
      </c>
      <c r="EK1" s="88" t="s">
        <v>137</v>
      </c>
      <c r="EL1" s="88" t="s">
        <v>138</v>
      </c>
      <c r="EM1" s="88" t="s">
        <v>139</v>
      </c>
      <c r="EN1" s="88" t="s">
        <v>140</v>
      </c>
      <c r="EO1" s="88" t="s">
        <v>141</v>
      </c>
      <c r="EP1" s="88" t="s">
        <v>142</v>
      </c>
      <c r="EQ1" s="88" t="s">
        <v>143</v>
      </c>
      <c r="ER1" s="88" t="s">
        <v>144</v>
      </c>
      <c r="ES1" s="88" t="s">
        <v>145</v>
      </c>
      <c r="ET1" s="88" t="s">
        <v>146</v>
      </c>
      <c r="EU1" s="88" t="s">
        <v>147</v>
      </c>
      <c r="EV1" s="88" t="s">
        <v>148</v>
      </c>
      <c r="EW1" s="88" t="s">
        <v>149</v>
      </c>
      <c r="EX1" s="88" t="s">
        <v>150</v>
      </c>
      <c r="EY1" s="88" t="s">
        <v>151</v>
      </c>
      <c r="EZ1" s="88" t="s">
        <v>152</v>
      </c>
      <c r="FA1" s="88" t="s">
        <v>153</v>
      </c>
      <c r="FB1" s="88" t="s">
        <v>154</v>
      </c>
      <c r="FC1" s="88" t="s">
        <v>155</v>
      </c>
      <c r="FD1" s="88" t="s">
        <v>156</v>
      </c>
      <c r="FE1" s="88" t="s">
        <v>157</v>
      </c>
      <c r="FF1" s="88" t="s">
        <v>158</v>
      </c>
      <c r="FG1" s="88" t="s">
        <v>159</v>
      </c>
      <c r="FH1" s="88" t="s">
        <v>160</v>
      </c>
      <c r="FI1" s="88" t="s">
        <v>161</v>
      </c>
      <c r="FJ1" s="88" t="s">
        <v>162</v>
      </c>
      <c r="FK1" s="88" t="s">
        <v>163</v>
      </c>
      <c r="FL1" s="88" t="s">
        <v>164</v>
      </c>
      <c r="FM1" s="88" t="s">
        <v>165</v>
      </c>
      <c r="FN1" s="88" t="s">
        <v>166</v>
      </c>
      <c r="FO1" s="88" t="s">
        <v>167</v>
      </c>
      <c r="FP1" s="88" t="s">
        <v>168</v>
      </c>
      <c r="FQ1" s="88" t="s">
        <v>169</v>
      </c>
      <c r="FR1" s="88" t="s">
        <v>170</v>
      </c>
      <c r="FS1" s="88" t="s">
        <v>171</v>
      </c>
      <c r="FT1" s="88" t="s">
        <v>172</v>
      </c>
      <c r="FU1" s="88" t="s">
        <v>173</v>
      </c>
      <c r="FV1" s="88" t="s">
        <v>174</v>
      </c>
      <c r="FW1" s="88" t="s">
        <v>175</v>
      </c>
      <c r="FX1" s="88" t="s">
        <v>176</v>
      </c>
      <c r="FY1" s="88" t="s">
        <v>177</v>
      </c>
      <c r="FZ1" s="88" t="s">
        <v>178</v>
      </c>
      <c r="GA1" s="88" t="s">
        <v>179</v>
      </c>
      <c r="GB1" s="88" t="s">
        <v>180</v>
      </c>
      <c r="GC1" s="88" t="s">
        <v>181</v>
      </c>
      <c r="GD1" s="88" t="s">
        <v>182</v>
      </c>
      <c r="GE1" s="88" t="s">
        <v>183</v>
      </c>
      <c r="GF1" s="88" t="s">
        <v>184</v>
      </c>
      <c r="GG1" s="88" t="s">
        <v>185</v>
      </c>
      <c r="GH1" s="88" t="s">
        <v>186</v>
      </c>
      <c r="GI1" s="88" t="s">
        <v>187</v>
      </c>
      <c r="GJ1" s="88" t="s">
        <v>188</v>
      </c>
      <c r="GK1" s="88" t="s">
        <v>189</v>
      </c>
      <c r="GL1" s="88" t="s">
        <v>190</v>
      </c>
      <c r="GM1" s="88" t="s">
        <v>191</v>
      </c>
      <c r="GN1" s="88" t="s">
        <v>192</v>
      </c>
      <c r="GO1" s="88" t="s">
        <v>193</v>
      </c>
      <c r="GP1" s="88" t="s">
        <v>194</v>
      </c>
      <c r="GQ1" s="88" t="s">
        <v>195</v>
      </c>
      <c r="GR1" s="88" t="s">
        <v>196</v>
      </c>
      <c r="GS1" s="88" t="s">
        <v>197</v>
      </c>
      <c r="GT1" s="88" t="s">
        <v>198</v>
      </c>
      <c r="GU1" s="88" t="s">
        <v>199</v>
      </c>
      <c r="GV1" s="88" t="s">
        <v>200</v>
      </c>
      <c r="GW1" s="88" t="s">
        <v>201</v>
      </c>
      <c r="GX1" s="88" t="s">
        <v>202</v>
      </c>
      <c r="GY1" s="88" t="s">
        <v>203</v>
      </c>
      <c r="GZ1" s="88" t="s">
        <v>204</v>
      </c>
      <c r="HA1" s="88" t="s">
        <v>205</v>
      </c>
      <c r="HB1" s="88" t="s">
        <v>206</v>
      </c>
      <c r="HC1" s="88" t="s">
        <v>207</v>
      </c>
      <c r="HD1" s="88" t="s">
        <v>208</v>
      </c>
      <c r="HE1" s="88" t="s">
        <v>209</v>
      </c>
      <c r="HF1" s="88" t="s">
        <v>210</v>
      </c>
      <c r="HG1" s="88" t="s">
        <v>211</v>
      </c>
      <c r="HH1" s="88" t="s">
        <v>212</v>
      </c>
      <c r="HI1" s="88" t="s">
        <v>213</v>
      </c>
      <c r="HJ1" s="88" t="s">
        <v>214</v>
      </c>
      <c r="HK1" s="88" t="s">
        <v>215</v>
      </c>
      <c r="HL1" s="88" t="s">
        <v>216</v>
      </c>
      <c r="HM1" s="88" t="s">
        <v>217</v>
      </c>
      <c r="HN1" s="88" t="s">
        <v>218</v>
      </c>
      <c r="HO1" s="88" t="s">
        <v>219</v>
      </c>
      <c r="HP1" s="88" t="s">
        <v>220</v>
      </c>
      <c r="HQ1" s="88" t="s">
        <v>221</v>
      </c>
      <c r="HR1" s="88" t="s">
        <v>222</v>
      </c>
      <c r="HS1" s="88" t="s">
        <v>223</v>
      </c>
      <c r="HT1" s="88" t="s">
        <v>224</v>
      </c>
      <c r="HU1" s="88" t="s">
        <v>225</v>
      </c>
      <c r="HV1" s="88" t="s">
        <v>226</v>
      </c>
      <c r="HW1" s="88" t="s">
        <v>227</v>
      </c>
      <c r="HX1" s="88" t="s">
        <v>228</v>
      </c>
      <c r="HY1" s="88" t="s">
        <v>229</v>
      </c>
      <c r="HZ1" s="88" t="s">
        <v>230</v>
      </c>
      <c r="IA1" s="88" t="s">
        <v>231</v>
      </c>
      <c r="IB1" s="88" t="s">
        <v>232</v>
      </c>
      <c r="IC1" s="88" t="s">
        <v>233</v>
      </c>
      <c r="ID1" s="88" t="s">
        <v>234</v>
      </c>
      <c r="IE1" s="88" t="s">
        <v>235</v>
      </c>
      <c r="IF1" s="88" t="s">
        <v>236</v>
      </c>
      <c r="IG1" s="88" t="s">
        <v>237</v>
      </c>
      <c r="IH1" s="88" t="s">
        <v>238</v>
      </c>
      <c r="II1" s="88" t="s">
        <v>239</v>
      </c>
      <c r="IJ1" s="88" t="s">
        <v>240</v>
      </c>
      <c r="IK1" s="88" t="s">
        <v>241</v>
      </c>
      <c r="IL1" s="88" t="s">
        <v>242</v>
      </c>
      <c r="IM1" s="88" t="s">
        <v>243</v>
      </c>
      <c r="IN1" s="88" t="s">
        <v>244</v>
      </c>
      <c r="IO1" s="88" t="s">
        <v>245</v>
      </c>
      <c r="IP1" s="88" t="s">
        <v>246</v>
      </c>
      <c r="IQ1" s="88" t="s">
        <v>247</v>
      </c>
      <c r="IR1" s="88" t="s">
        <v>248</v>
      </c>
      <c r="IS1" s="88" t="s">
        <v>249</v>
      </c>
      <c r="IT1" s="88" t="s">
        <v>250</v>
      </c>
      <c r="IU1" s="88" t="s">
        <v>251</v>
      </c>
      <c r="IV1" s="88" t="s">
        <v>252</v>
      </c>
      <c r="IW1" s="88" t="s">
        <v>253</v>
      </c>
      <c r="IX1" s="88" t="s">
        <v>254</v>
      </c>
      <c r="IY1" s="88" t="s">
        <v>255</v>
      </c>
      <c r="IZ1" s="88" t="s">
        <v>256</v>
      </c>
      <c r="JA1" s="88" t="s">
        <v>257</v>
      </c>
      <c r="JB1" s="88" t="s">
        <v>258</v>
      </c>
      <c r="JC1" s="88" t="s">
        <v>259</v>
      </c>
      <c r="JD1" s="88" t="s">
        <v>260</v>
      </c>
      <c r="JE1" s="88" t="s">
        <v>261</v>
      </c>
      <c r="JF1" s="88" t="s">
        <v>262</v>
      </c>
      <c r="JG1" s="88" t="s">
        <v>263</v>
      </c>
      <c r="JH1" s="88" t="s">
        <v>264</v>
      </c>
      <c r="JI1" s="88" t="s">
        <v>265</v>
      </c>
      <c r="JJ1" s="88" t="s">
        <v>266</v>
      </c>
      <c r="JK1" s="88" t="s">
        <v>267</v>
      </c>
      <c r="JL1" s="88" t="s">
        <v>268</v>
      </c>
      <c r="JM1" s="88" t="s">
        <v>269</v>
      </c>
      <c r="JN1" s="88" t="s">
        <v>270</v>
      </c>
      <c r="JO1" s="88" t="s">
        <v>271</v>
      </c>
      <c r="JP1" s="88" t="s">
        <v>272</v>
      </c>
      <c r="JQ1" s="88" t="s">
        <v>273</v>
      </c>
      <c r="JR1" s="88" t="s">
        <v>274</v>
      </c>
      <c r="JS1" s="88" t="s">
        <v>275</v>
      </c>
      <c r="JT1" s="88" t="s">
        <v>276</v>
      </c>
      <c r="JU1" s="88" t="s">
        <v>277</v>
      </c>
      <c r="JV1" s="88" t="s">
        <v>278</v>
      </c>
      <c r="JW1" s="88" t="s">
        <v>279</v>
      </c>
      <c r="JX1" s="88" t="s">
        <v>280</v>
      </c>
      <c r="JY1" s="88" t="s">
        <v>281</v>
      </c>
      <c r="JZ1" s="88" t="s">
        <v>282</v>
      </c>
      <c r="KA1" s="88" t="s">
        <v>283</v>
      </c>
      <c r="KB1" s="88" t="s">
        <v>284</v>
      </c>
      <c r="KC1" s="88" t="s">
        <v>285</v>
      </c>
      <c r="KD1" s="88" t="s">
        <v>286</v>
      </c>
      <c r="KE1" s="88" t="s">
        <v>287</v>
      </c>
      <c r="KF1" s="88" t="s">
        <v>288</v>
      </c>
      <c r="KG1" s="88" t="s">
        <v>289</v>
      </c>
      <c r="KH1" s="88" t="s">
        <v>290</v>
      </c>
      <c r="KI1" s="88" t="s">
        <v>291</v>
      </c>
      <c r="KJ1" s="88" t="s">
        <v>292</v>
      </c>
      <c r="KK1" s="88" t="s">
        <v>293</v>
      </c>
      <c r="KL1" s="88" t="s">
        <v>294</v>
      </c>
      <c r="KM1" s="88" t="s">
        <v>295</v>
      </c>
      <c r="KN1" s="88" t="s">
        <v>296</v>
      </c>
      <c r="KO1" s="88" t="s">
        <v>297</v>
      </c>
      <c r="KP1" s="88" t="s">
        <v>298</v>
      </c>
      <c r="KQ1" s="88" t="s">
        <v>299</v>
      </c>
      <c r="KR1" s="88" t="s">
        <v>300</v>
      </c>
      <c r="KS1" s="88" t="s">
        <v>301</v>
      </c>
      <c r="KT1" s="88" t="s">
        <v>302</v>
      </c>
      <c r="KU1" s="88" t="s">
        <v>303</v>
      </c>
      <c r="KV1" s="88" t="s">
        <v>304</v>
      </c>
      <c r="KW1" s="88" t="s">
        <v>305</v>
      </c>
      <c r="KX1" s="88" t="s">
        <v>306</v>
      </c>
      <c r="KY1" s="88" t="s">
        <v>307</v>
      </c>
      <c r="KZ1" s="88" t="s">
        <v>308</v>
      </c>
      <c r="LA1" s="88" t="s">
        <v>309</v>
      </c>
      <c r="LB1" s="88" t="s">
        <v>310</v>
      </c>
      <c r="LC1" s="88" t="s">
        <v>311</v>
      </c>
      <c r="LD1" s="88" t="s">
        <v>312</v>
      </c>
      <c r="LE1" s="88" t="s">
        <v>313</v>
      </c>
      <c r="LF1" s="88" t="s">
        <v>314</v>
      </c>
      <c r="LG1" s="88" t="s">
        <v>315</v>
      </c>
      <c r="LH1" s="88" t="s">
        <v>316</v>
      </c>
      <c r="LI1" s="88" t="s">
        <v>317</v>
      </c>
      <c r="LJ1" s="88" t="s">
        <v>318</v>
      </c>
      <c r="LK1" s="88" t="s">
        <v>319</v>
      </c>
      <c r="LL1" s="88" t="s">
        <v>320</v>
      </c>
      <c r="LM1" s="88" t="s">
        <v>321</v>
      </c>
      <c r="LN1" s="88" t="s">
        <v>322</v>
      </c>
      <c r="LO1" s="88" t="s">
        <v>323</v>
      </c>
      <c r="LP1" s="88" t="s">
        <v>324</v>
      </c>
      <c r="LQ1" s="88" t="s">
        <v>325</v>
      </c>
      <c r="LR1" s="88" t="s">
        <v>326</v>
      </c>
      <c r="LS1" s="88" t="s">
        <v>327</v>
      </c>
      <c r="LT1" s="88" t="s">
        <v>328</v>
      </c>
      <c r="LU1" s="88" t="s">
        <v>329</v>
      </c>
      <c r="LV1" s="88" t="s">
        <v>330</v>
      </c>
      <c r="LW1" s="88" t="s">
        <v>331</v>
      </c>
      <c r="LX1" s="88" t="s">
        <v>332</v>
      </c>
      <c r="LY1" s="88" t="s">
        <v>333</v>
      </c>
      <c r="LZ1" s="88" t="s">
        <v>334</v>
      </c>
      <c r="MA1" s="88" t="s">
        <v>335</v>
      </c>
      <c r="MB1" s="88" t="s">
        <v>336</v>
      </c>
      <c r="MC1" s="88" t="s">
        <v>337</v>
      </c>
      <c r="MD1" s="88" t="s">
        <v>338</v>
      </c>
      <c r="ME1" s="88" t="s">
        <v>339</v>
      </c>
      <c r="MF1" s="88" t="s">
        <v>340</v>
      </c>
      <c r="MG1" s="88" t="s">
        <v>341</v>
      </c>
      <c r="MH1" s="88" t="s">
        <v>342</v>
      </c>
      <c r="MI1" s="88" t="s">
        <v>343</v>
      </c>
      <c r="MJ1" s="88" t="s">
        <v>344</v>
      </c>
      <c r="MK1" s="88" t="s">
        <v>345</v>
      </c>
      <c r="ML1" s="88" t="s">
        <v>346</v>
      </c>
      <c r="MM1" s="88" t="s">
        <v>347</v>
      </c>
      <c r="MN1" s="88" t="s">
        <v>348</v>
      </c>
      <c r="MO1" s="88" t="s">
        <v>349</v>
      </c>
      <c r="MP1" s="88" t="s">
        <v>350</v>
      </c>
      <c r="MQ1" s="88" t="s">
        <v>351</v>
      </c>
      <c r="MR1" s="88" t="s">
        <v>352</v>
      </c>
      <c r="MS1" s="88" t="s">
        <v>353</v>
      </c>
      <c r="MT1" s="88" t="s">
        <v>354</v>
      </c>
      <c r="MU1" s="88" t="s">
        <v>355</v>
      </c>
      <c r="MV1" s="88" t="s">
        <v>356</v>
      </c>
      <c r="MW1" s="88" t="s">
        <v>357</v>
      </c>
      <c r="MX1" s="88" t="s">
        <v>358</v>
      </c>
      <c r="MY1" s="88" t="s">
        <v>359</v>
      </c>
      <c r="MZ1" s="88" t="s">
        <v>360</v>
      </c>
      <c r="NA1" s="88" t="s">
        <v>361</v>
      </c>
      <c r="NB1" s="88" t="s">
        <v>362</v>
      </c>
      <c r="NC1" s="88" t="s">
        <v>363</v>
      </c>
      <c r="ND1" s="88" t="s">
        <v>364</v>
      </c>
      <c r="NE1" s="88" t="s">
        <v>365</v>
      </c>
      <c r="NF1" s="88" t="s">
        <v>366</v>
      </c>
      <c r="NG1" s="88" t="s">
        <v>367</v>
      </c>
      <c r="NH1" s="88" t="s">
        <v>368</v>
      </c>
      <c r="NI1" s="88" t="s">
        <v>369</v>
      </c>
      <c r="NJ1" s="88" t="s">
        <v>370</v>
      </c>
      <c r="NK1" s="88" t="s">
        <v>371</v>
      </c>
      <c r="NL1" s="88" t="s">
        <v>372</v>
      </c>
      <c r="NM1" s="88" t="s">
        <v>373</v>
      </c>
      <c r="NN1" s="88" t="s">
        <v>374</v>
      </c>
      <c r="NO1" s="88" t="s">
        <v>375</v>
      </c>
      <c r="NP1" s="88" t="s">
        <v>376</v>
      </c>
      <c r="NQ1" s="88" t="s">
        <v>377</v>
      </c>
      <c r="NR1" s="88" t="s">
        <v>378</v>
      </c>
      <c r="NS1" s="88" t="s">
        <v>379</v>
      </c>
      <c r="NT1" s="88" t="s">
        <v>380</v>
      </c>
      <c r="NU1" s="88" t="s">
        <v>381</v>
      </c>
      <c r="NV1" s="88" t="s">
        <v>382</v>
      </c>
      <c r="NW1" s="88" t="s">
        <v>383</v>
      </c>
      <c r="NX1" s="88" t="s">
        <v>384</v>
      </c>
      <c r="NY1" s="88" t="s">
        <v>385</v>
      </c>
      <c r="NZ1" s="88" t="s">
        <v>2465</v>
      </c>
      <c r="OA1" s="88" t="s">
        <v>2466</v>
      </c>
      <c r="OB1" s="88" t="s">
        <v>2467</v>
      </c>
      <c r="OC1" s="88" t="s">
        <v>2468</v>
      </c>
      <c r="OD1" s="88" t="s">
        <v>2469</v>
      </c>
      <c r="OE1" s="88" t="s">
        <v>2470</v>
      </c>
      <c r="OF1" s="88" t="s">
        <v>2471</v>
      </c>
      <c r="OG1" s="88" t="s">
        <v>2472</v>
      </c>
      <c r="OH1" s="88" t="s">
        <v>2473</v>
      </c>
      <c r="OI1" s="88" t="s">
        <v>2474</v>
      </c>
      <c r="OJ1" s="88" t="s">
        <v>2475</v>
      </c>
      <c r="OK1" s="88" t="s">
        <v>2476</v>
      </c>
      <c r="OL1" s="88" t="s">
        <v>2477</v>
      </c>
      <c r="OM1" s="88" t="s">
        <v>2353</v>
      </c>
      <c r="ON1" s="88" t="s">
        <v>2478</v>
      </c>
      <c r="OO1" s="88" t="s">
        <v>2479</v>
      </c>
      <c r="OP1" s="88" t="s">
        <v>2480</v>
      </c>
      <c r="OQ1" s="88" t="s">
        <v>2481</v>
      </c>
      <c r="OR1" s="88" t="s">
        <v>2482</v>
      </c>
      <c r="OS1" s="88" t="s">
        <v>2483</v>
      </c>
      <c r="OT1" s="88" t="s">
        <v>2484</v>
      </c>
      <c r="OU1" s="88" t="s">
        <v>2485</v>
      </c>
      <c r="OV1" s="88" t="s">
        <v>2356</v>
      </c>
      <c r="OW1" s="88" t="s">
        <v>2486</v>
      </c>
      <c r="OX1" s="88" t="s">
        <v>2487</v>
      </c>
      <c r="OY1" s="88" t="s">
        <v>2488</v>
      </c>
      <c r="OZ1" s="88" t="s">
        <v>2489</v>
      </c>
      <c r="PA1" s="88" t="s">
        <v>2490</v>
      </c>
      <c r="PB1" s="88" t="s">
        <v>2491</v>
      </c>
      <c r="PC1" s="88" t="s">
        <v>2492</v>
      </c>
      <c r="PD1" s="88" t="s">
        <v>2493</v>
      </c>
      <c r="PE1" s="88" t="s">
        <v>2494</v>
      </c>
      <c r="PF1" s="88" t="s">
        <v>2495</v>
      </c>
      <c r="PG1" s="88" t="s">
        <v>2496</v>
      </c>
      <c r="PH1" s="88" t="s">
        <v>2497</v>
      </c>
      <c r="PI1" s="88" t="s">
        <v>2498</v>
      </c>
      <c r="PJ1" s="88" t="s">
        <v>2499</v>
      </c>
      <c r="PK1" s="88" t="s">
        <v>2500</v>
      </c>
      <c r="PL1" s="88" t="s">
        <v>2501</v>
      </c>
      <c r="PM1" s="88" t="s">
        <v>2502</v>
      </c>
      <c r="PN1" s="88" t="s">
        <v>2503</v>
      </c>
      <c r="PO1" s="88" t="s">
        <v>2504</v>
      </c>
      <c r="PP1" s="88" t="s">
        <v>2505</v>
      </c>
      <c r="PQ1" s="88" t="s">
        <v>2506</v>
      </c>
      <c r="PR1" s="88" t="s">
        <v>2507</v>
      </c>
      <c r="PS1" s="88" t="s">
        <v>2508</v>
      </c>
      <c r="PT1" s="88" t="s">
        <v>2509</v>
      </c>
      <c r="PU1" s="88" t="s">
        <v>2510</v>
      </c>
      <c r="PV1" s="88" t="s">
        <v>2511</v>
      </c>
      <c r="PW1" s="88" t="s">
        <v>2512</v>
      </c>
      <c r="PX1" s="88" t="s">
        <v>2513</v>
      </c>
      <c r="PY1" s="88" t="s">
        <v>2514</v>
      </c>
      <c r="PZ1" s="88" t="s">
        <v>2515</v>
      </c>
      <c r="QA1" s="88" t="s">
        <v>2516</v>
      </c>
      <c r="QB1" s="88" t="s">
        <v>2517</v>
      </c>
      <c r="QC1" s="88" t="s">
        <v>2518</v>
      </c>
      <c r="QD1" s="88" t="s">
        <v>2519</v>
      </c>
      <c r="QE1" s="88" t="s">
        <v>2520</v>
      </c>
      <c r="QF1" s="88" t="s">
        <v>2521</v>
      </c>
      <c r="QG1" s="88" t="s">
        <v>2522</v>
      </c>
      <c r="QH1" s="88" t="s">
        <v>2523</v>
      </c>
      <c r="QI1" s="88" t="s">
        <v>2524</v>
      </c>
      <c r="QJ1" s="88" t="s">
        <v>2525</v>
      </c>
      <c r="QK1" s="88" t="s">
        <v>2526</v>
      </c>
      <c r="QL1" s="88" t="s">
        <v>2527</v>
      </c>
      <c r="QM1" s="88" t="s">
        <v>2528</v>
      </c>
      <c r="QN1" s="88" t="s">
        <v>2529</v>
      </c>
      <c r="QO1" s="88" t="s">
        <v>2530</v>
      </c>
      <c r="QP1" s="88" t="s">
        <v>2531</v>
      </c>
      <c r="QQ1" s="88" t="s">
        <v>2532</v>
      </c>
      <c r="QR1" s="88" t="s">
        <v>2533</v>
      </c>
      <c r="QS1" s="88" t="s">
        <v>2534</v>
      </c>
      <c r="QT1" s="88" t="s">
        <v>2535</v>
      </c>
      <c r="QU1" s="88" t="s">
        <v>2536</v>
      </c>
      <c r="QV1" s="88" t="s">
        <v>2537</v>
      </c>
      <c r="QW1" s="88" t="s">
        <v>2538</v>
      </c>
      <c r="QX1" s="88" t="s">
        <v>2539</v>
      </c>
      <c r="QY1" s="88" t="s">
        <v>2540</v>
      </c>
      <c r="QZ1" s="88" t="s">
        <v>2541</v>
      </c>
      <c r="RA1" s="88" t="s">
        <v>2542</v>
      </c>
      <c r="RB1" s="88" t="s">
        <v>2543</v>
      </c>
      <c r="RC1" s="88" t="s">
        <v>2544</v>
      </c>
      <c r="RD1" s="88" t="s">
        <v>2545</v>
      </c>
      <c r="RE1" s="88" t="s">
        <v>2546</v>
      </c>
      <c r="RF1" s="88" t="s">
        <v>2547</v>
      </c>
      <c r="RG1" s="88" t="s">
        <v>2548</v>
      </c>
      <c r="RH1" s="88" t="s">
        <v>2549</v>
      </c>
      <c r="RI1" s="88" t="s">
        <v>2550</v>
      </c>
      <c r="RJ1" s="88" t="s">
        <v>2551</v>
      </c>
      <c r="RK1" s="88" t="s">
        <v>2552</v>
      </c>
      <c r="RL1" s="88" t="s">
        <v>2553</v>
      </c>
      <c r="RM1" s="88" t="s">
        <v>2554</v>
      </c>
      <c r="RN1" s="88" t="s">
        <v>2555</v>
      </c>
      <c r="RO1" s="88" t="s">
        <v>2556</v>
      </c>
      <c r="RP1" s="88" t="s">
        <v>2557</v>
      </c>
      <c r="RQ1" s="88" t="s">
        <v>2558</v>
      </c>
      <c r="RR1" s="88" t="s">
        <v>2559</v>
      </c>
      <c r="RS1" s="88" t="s">
        <v>2560</v>
      </c>
      <c r="RT1" s="88" t="s">
        <v>2561</v>
      </c>
      <c r="RU1" s="88" t="s">
        <v>2562</v>
      </c>
      <c r="RV1" s="88" t="s">
        <v>2563</v>
      </c>
      <c r="RW1" s="88" t="s">
        <v>2564</v>
      </c>
      <c r="RX1" s="88" t="s">
        <v>2565</v>
      </c>
      <c r="RY1" s="88" t="s">
        <v>2566</v>
      </c>
      <c r="RZ1" s="88" t="s">
        <v>2567</v>
      </c>
      <c r="SA1" s="88" t="s">
        <v>2568</v>
      </c>
      <c r="SB1" s="88" t="s">
        <v>2569</v>
      </c>
      <c r="SC1" s="88" t="s">
        <v>2570</v>
      </c>
      <c r="SD1" s="88" t="s">
        <v>2571</v>
      </c>
      <c r="SE1" s="88" t="s">
        <v>2572</v>
      </c>
      <c r="SF1" s="88" t="s">
        <v>2573</v>
      </c>
      <c r="SG1" s="88" t="s">
        <v>2574</v>
      </c>
      <c r="SH1" s="88" t="s">
        <v>2575</v>
      </c>
      <c r="SI1" s="88" t="s">
        <v>2576</v>
      </c>
      <c r="SJ1" s="88" t="s">
        <v>2577</v>
      </c>
      <c r="SK1" s="88" t="s">
        <v>2578</v>
      </c>
      <c r="SL1" s="88" t="s">
        <v>2579</v>
      </c>
      <c r="SM1" s="88" t="s">
        <v>2580</v>
      </c>
      <c r="SN1" s="88" t="s">
        <v>2581</v>
      </c>
      <c r="SO1" s="88" t="s">
        <v>2582</v>
      </c>
      <c r="SP1" s="88" t="s">
        <v>2583</v>
      </c>
    </row>
    <row r="2" spans="2:510" ht="15">
      <c r="B2" s="43" t="str">
        <f t="shared" ref="B2:B12" si="0">+VLOOKUP(country&amp;$C2,$A$18:$SP$116,COLUMN(B$1)-COLUMN($A$1)+1,FALSE)</f>
        <v>EUS</v>
      </c>
      <c r="C2" s="88" t="s">
        <v>386</v>
      </c>
      <c r="D2" s="43">
        <f t="shared" ref="D2:M12" si="1">+VLOOKUP(country&amp;$C2,$A$18:$SP$116,COLUMN(D$1)-COLUMN($A$1)+1,FALSE)</f>
        <v>0</v>
      </c>
      <c r="E2" s="43" t="str">
        <f t="shared" si="1"/>
        <v>BG</v>
      </c>
      <c r="F2" s="43">
        <f t="shared" si="1"/>
        <v>2010</v>
      </c>
      <c r="G2" s="43">
        <f t="shared" si="1"/>
        <v>0</v>
      </c>
      <c r="H2" s="43">
        <f t="shared" si="1"/>
        <v>0</v>
      </c>
      <c r="I2" s="43">
        <f t="shared" si="1"/>
        <v>0</v>
      </c>
      <c r="J2" s="43">
        <f t="shared" si="1"/>
        <v>0</v>
      </c>
      <c r="K2" s="43">
        <f t="shared" si="1"/>
        <v>0</v>
      </c>
      <c r="L2" s="43">
        <f t="shared" si="1"/>
        <v>0</v>
      </c>
      <c r="M2" s="43">
        <f t="shared" si="1"/>
        <v>0</v>
      </c>
      <c r="N2" s="43">
        <f t="shared" ref="N2:W12" si="2">+VLOOKUP(country&amp;$C2,$A$18:$SP$116,COLUMN(N$1)-COLUMN($A$1)+1,FALSE)</f>
        <v>0</v>
      </c>
      <c r="O2" s="43">
        <f t="shared" si="2"/>
        <v>0</v>
      </c>
      <c r="P2" s="43">
        <f t="shared" si="2"/>
        <v>0</v>
      </c>
      <c r="Q2" s="43">
        <f t="shared" si="2"/>
        <v>0</v>
      </c>
      <c r="R2" s="43">
        <f t="shared" si="2"/>
        <v>0</v>
      </c>
      <c r="S2" s="43">
        <f t="shared" si="2"/>
        <v>0</v>
      </c>
      <c r="T2" s="43">
        <f t="shared" si="2"/>
        <v>0</v>
      </c>
      <c r="U2" s="43">
        <f t="shared" si="2"/>
        <v>6.8320020024979744</v>
      </c>
      <c r="V2" s="43">
        <f t="shared" si="2"/>
        <v>2.7958269143369936</v>
      </c>
      <c r="W2" s="43">
        <f t="shared" si="2"/>
        <v>0.39140027092700069</v>
      </c>
      <c r="X2" s="43">
        <f t="shared" ref="X2:AG12" si="3">+VLOOKUP(country&amp;$C2,$A$18:$SP$116,COLUMN(X$1)-COLUMN($A$1)+1,FALSE)</f>
        <v>0.19549025028399966</v>
      </c>
      <c r="Y2" s="43">
        <f t="shared" si="3"/>
        <v>2.2309802893310007</v>
      </c>
      <c r="Z2" s="43">
        <f t="shared" si="3"/>
        <v>0.17182724163399976</v>
      </c>
      <c r="AA2" s="43">
        <f t="shared" si="3"/>
        <v>0.18213193934799965</v>
      </c>
      <c r="AB2" s="43">
        <f t="shared" si="3"/>
        <v>0.2367720975520009</v>
      </c>
      <c r="AC2" s="43">
        <f t="shared" si="3"/>
        <v>0.19702746938499985</v>
      </c>
      <c r="AD2" s="43">
        <f t="shared" si="3"/>
        <v>0.17343381925199955</v>
      </c>
      <c r="AE2" s="43">
        <f t="shared" si="3"/>
        <v>1.5790884273999987E-2</v>
      </c>
      <c r="AF2" s="43">
        <f t="shared" si="3"/>
        <v>8.9908760101999996E-2</v>
      </c>
      <c r="AG2" s="43">
        <f t="shared" si="3"/>
        <v>2.6770316256179987</v>
      </c>
      <c r="AH2" s="43">
        <f t="shared" ref="AH2:AQ12" si="4">+VLOOKUP(country&amp;$C2,$A$18:$SP$116,COLUMN(AH$1)-COLUMN($A$1)+1,FALSE)</f>
        <v>0.15141268435199987</v>
      </c>
      <c r="AI2" s="43">
        <f t="shared" si="4"/>
        <v>0.118726966322</v>
      </c>
      <c r="AJ2" s="43">
        <f t="shared" si="4"/>
        <v>0.15883861919899961</v>
      </c>
      <c r="AK2" s="43">
        <f t="shared" si="4"/>
        <v>0.2325615837929996</v>
      </c>
      <c r="AL2" s="43">
        <f t="shared" si="4"/>
        <v>0</v>
      </c>
      <c r="AM2" s="43">
        <f t="shared" si="4"/>
        <v>0.11232122723799987</v>
      </c>
      <c r="AN2" s="43">
        <f t="shared" si="4"/>
        <v>8.3168679891999719E-2</v>
      </c>
      <c r="AO2" s="43">
        <f t="shared" si="4"/>
        <v>3.5309504096999997E-2</v>
      </c>
      <c r="AP2" s="43">
        <f t="shared" si="4"/>
        <v>1.4347801420189972</v>
      </c>
      <c r="AQ2" s="43">
        <f t="shared" si="4"/>
        <v>2.4587162838000012E-2</v>
      </c>
      <c r="AR2" s="43">
        <f t="shared" ref="AR2:BA12" si="5">+VLOOKUP(country&amp;$C2,$A$18:$SP$116,COLUMN(AR$1)-COLUMN($A$1)+1,FALSE)</f>
        <v>0.10049562306500011</v>
      </c>
      <c r="AS2" s="43">
        <f t="shared" si="5"/>
        <v>0.63570677357299854</v>
      </c>
      <c r="AT2" s="43">
        <f t="shared" si="5"/>
        <v>1.5940744439000003E-2</v>
      </c>
      <c r="AU2" s="43">
        <f t="shared" si="5"/>
        <v>1.5173627387000002E-2</v>
      </c>
      <c r="AV2" s="43">
        <f t="shared" si="5"/>
        <v>1.4706201849000003E-2</v>
      </c>
      <c r="AW2" s="43">
        <f t="shared" si="5"/>
        <v>5.9736282109999995E-3</v>
      </c>
      <c r="AX2" s="43">
        <f t="shared" si="5"/>
        <v>5.9287550380000015E-3</v>
      </c>
      <c r="AY2" s="43">
        <f t="shared" si="5"/>
        <v>0.11410289105899994</v>
      </c>
      <c r="AZ2" s="43">
        <f t="shared" si="5"/>
        <v>0.15424670127100018</v>
      </c>
      <c r="BA2" s="43">
        <f t="shared" si="5"/>
        <v>2.4306432987000002E-2</v>
      </c>
      <c r="BB2" s="43">
        <f t="shared" ref="BB2:BK12" si="6">+VLOOKUP(country&amp;$C2,$A$18:$SP$116,COLUMN(BB$1)-COLUMN($A$1)+1,FALSE)</f>
        <v>3.5785789519999995E-3</v>
      </c>
      <c r="BC2" s="43">
        <f t="shared" si="6"/>
        <v>5.0071696075000012E-2</v>
      </c>
      <c r="BD2" s="43">
        <f t="shared" si="6"/>
        <v>0.10107346853500003</v>
      </c>
      <c r="BE2" s="43">
        <f t="shared" si="6"/>
        <v>8.5627214234999915E-2</v>
      </c>
      <c r="BF2" s="43">
        <f t="shared" si="6"/>
        <v>9.65721599E-4</v>
      </c>
      <c r="BG2" s="43">
        <f t="shared" si="6"/>
        <v>1.129741347E-3</v>
      </c>
      <c r="BH2" s="43">
        <f t="shared" si="6"/>
        <v>0.19493214835399988</v>
      </c>
      <c r="BI2" s="43">
        <f t="shared" si="6"/>
        <v>9.7693683950000002E-3</v>
      </c>
      <c r="BJ2" s="43">
        <f t="shared" si="6"/>
        <v>2.2490994499999999E-4</v>
      </c>
      <c r="BK2" s="43">
        <f t="shared" si="6"/>
        <v>1.8432495802000005E-2</v>
      </c>
      <c r="BL2" s="43">
        <f t="shared" ref="BL2:BU12" si="7">+VLOOKUP(country&amp;$C2,$A$18:$SP$116,COLUMN(BL$1)-COLUMN($A$1)+1,FALSE)</f>
        <v>0.10147073306900009</v>
      </c>
      <c r="BM2" s="43">
        <f t="shared" si="7"/>
        <v>3.6317892767999967E-2</v>
      </c>
      <c r="BN2" s="43">
        <f t="shared" si="7"/>
        <v>7.2185441999999995E-3</v>
      </c>
      <c r="BO2" s="43">
        <f t="shared" si="7"/>
        <v>3.3609682470000005E-3</v>
      </c>
      <c r="BP2" s="43">
        <f t="shared" si="7"/>
        <v>4.2840770059999998E-3</v>
      </c>
      <c r="BQ2" s="43">
        <f t="shared" si="7"/>
        <v>1.5676448690000002E-3</v>
      </c>
      <c r="BR2" s="43">
        <f t="shared" si="7"/>
        <v>5.7243277259999992E-3</v>
      </c>
      <c r="BS2" s="43">
        <f t="shared" si="7"/>
        <v>8.5383212600000005E-4</v>
      </c>
      <c r="BT2" s="43">
        <f t="shared" si="7"/>
        <v>6.7526074148999984E-2</v>
      </c>
      <c r="BU2" s="43">
        <f t="shared" si="7"/>
        <v>0.63620957060599848</v>
      </c>
      <c r="BV2" s="43">
        <f t="shared" ref="BV2:CE12" si="8">+VLOOKUP(country&amp;$C2,$A$18:$SP$116,COLUMN(BV$1)-COLUMN($A$1)+1,FALSE)</f>
        <v>2.2383080320999994E-2</v>
      </c>
      <c r="BW2" s="43">
        <f t="shared" si="8"/>
        <v>0.63498701279700032</v>
      </c>
      <c r="BX2" s="43">
        <f t="shared" si="8"/>
        <v>7.1602533864999929E-2</v>
      </c>
      <c r="BY2" s="43">
        <f t="shared" si="8"/>
        <v>0.49250867887099975</v>
      </c>
      <c r="BZ2" s="43">
        <f t="shared" si="8"/>
        <v>0.12017516726100032</v>
      </c>
      <c r="CA2" s="43">
        <f t="shared" si="8"/>
        <v>0.13228467782500009</v>
      </c>
      <c r="CB2" s="43">
        <f t="shared" si="8"/>
        <v>0.43290654972800224</v>
      </c>
      <c r="CC2" s="43">
        <f t="shared" si="8"/>
        <v>0.12013045505199994</v>
      </c>
      <c r="CD2" s="43">
        <f t="shared" si="8"/>
        <v>3.6221064617999989E-2</v>
      </c>
      <c r="CE2" s="43">
        <f t="shared" si="8"/>
        <v>9.8988953891000445E-2</v>
      </c>
      <c r="CF2" s="43">
        <f t="shared" ref="CF2:CO12" si="9">+VLOOKUP(country&amp;$C2,$A$18:$SP$116,COLUMN(CF$1)-COLUMN($A$1)+1,FALSE)</f>
        <v>6.1309650223000042E-2</v>
      </c>
      <c r="CG2" s="43">
        <f t="shared" si="9"/>
        <v>0</v>
      </c>
      <c r="CH2" s="43">
        <f t="shared" si="9"/>
        <v>5.7412874400000022E-2</v>
      </c>
      <c r="CI2" s="43">
        <f t="shared" si="9"/>
        <v>5.287591560000005E-3</v>
      </c>
      <c r="CJ2" s="43">
        <f t="shared" si="9"/>
        <v>2.7735287770000007E-3</v>
      </c>
      <c r="CK2" s="43">
        <f t="shared" si="9"/>
        <v>2.5357303219E-2</v>
      </c>
      <c r="CL2" s="43">
        <f t="shared" si="9"/>
        <v>4.0639269539999995E-3</v>
      </c>
      <c r="CM2" s="43">
        <f t="shared" si="9"/>
        <v>1.4533492542000004E-2</v>
      </c>
      <c r="CN2" s="43">
        <f t="shared" si="9"/>
        <v>4.7473864457000012E-2</v>
      </c>
      <c r="CO2" s="43">
        <f t="shared" si="9"/>
        <v>7.356508545599999E-2</v>
      </c>
      <c r="CP2" s="43">
        <f t="shared" ref="CP2:CY12" si="10">+VLOOKUP(country&amp;$C2,$A$18:$SP$116,COLUMN(CP$1)-COLUMN($A$1)+1,FALSE)</f>
        <v>3.7805838102999985E-2</v>
      </c>
      <c r="CQ2" s="43">
        <f t="shared" si="10"/>
        <v>0.2325615837929996</v>
      </c>
      <c r="CR2" s="43">
        <f t="shared" si="10"/>
        <v>0</v>
      </c>
      <c r="CS2" s="43">
        <f t="shared" si="10"/>
        <v>1.67422758E-4</v>
      </c>
      <c r="CT2" s="43">
        <f t="shared" si="10"/>
        <v>0.10941652606099991</v>
      </c>
      <c r="CU2" s="43">
        <f t="shared" si="10"/>
        <v>2.1165619660000008E-3</v>
      </c>
      <c r="CV2" s="43">
        <f t="shared" si="10"/>
        <v>6.2082267099999996E-4</v>
      </c>
      <c r="CW2" s="43">
        <f t="shared" si="10"/>
        <v>8.287813509399973E-2</v>
      </c>
      <c r="CX2" s="43">
        <f t="shared" si="10"/>
        <v>2.9041008499999994E-4</v>
      </c>
      <c r="CY2" s="43">
        <f t="shared" si="10"/>
        <v>3.5295342776999993E-2</v>
      </c>
      <c r="CZ2" s="43">
        <f t="shared" ref="CZ2:DI12" si="11">+VLOOKUP(country&amp;$C2,$A$18:$SP$116,COLUMN(CZ$1)-COLUMN($A$1)+1,FALSE)</f>
        <v>1.4161319999999999E-5</v>
      </c>
      <c r="DA2" s="43">
        <f t="shared" si="11"/>
        <v>1.3507791262069988</v>
      </c>
      <c r="DB2" s="43">
        <f t="shared" si="11"/>
        <v>3.4678217211999998E-2</v>
      </c>
      <c r="DC2" s="43">
        <f t="shared" si="11"/>
        <v>1.6111832318000004E-2</v>
      </c>
      <c r="DD2" s="43">
        <f t="shared" si="11"/>
        <v>8.4754209840000004E-3</v>
      </c>
      <c r="DE2" s="43">
        <f t="shared" si="11"/>
        <v>7.2652705340000123E-2</v>
      </c>
      <c r="DF2" s="43">
        <f t="shared" si="11"/>
        <v>5.4993246819999989E-3</v>
      </c>
      <c r="DG2" s="43">
        <f t="shared" si="11"/>
        <v>7.6074196359999999E-3</v>
      </c>
      <c r="DH2" s="43">
        <f t="shared" si="11"/>
        <v>1.4736764208000004E-2</v>
      </c>
      <c r="DI2" s="43">
        <f t="shared" si="11"/>
        <v>0.32085168334699904</v>
      </c>
      <c r="DJ2" s="43">
        <f t="shared" ref="DJ2:DS12" si="12">+VLOOKUP(country&amp;$C2,$A$18:$SP$116,COLUMN(DJ$1)-COLUMN($A$1)+1,FALSE)</f>
        <v>0.14981025598799991</v>
      </c>
      <c r="DK2" s="43">
        <f t="shared" si="12"/>
        <v>6.3917971429999984E-3</v>
      </c>
      <c r="DL2" s="43">
        <f t="shared" si="12"/>
        <v>0.1390155078519999</v>
      </c>
      <c r="DM2" s="43">
        <f t="shared" si="12"/>
        <v>1.9641154142999995E-2</v>
      </c>
      <c r="DN2" s="43">
        <f t="shared" si="12"/>
        <v>1.0247345652999999E-2</v>
      </c>
      <c r="DO2" s="43">
        <f t="shared" si="12"/>
        <v>5.6571426410000018E-3</v>
      </c>
      <c r="DP2" s="43">
        <f t="shared" si="12"/>
        <v>3.6183300000000003E-5</v>
      </c>
      <c r="DQ2" s="43">
        <f t="shared" si="12"/>
        <v>1.5173627387000002E-2</v>
      </c>
      <c r="DR2" s="43">
        <f t="shared" si="12"/>
        <v>1.1830816995000002E-2</v>
      </c>
      <c r="DS2" s="43">
        <f t="shared" si="12"/>
        <v>2.2327843049999999E-3</v>
      </c>
      <c r="DT2" s="43">
        <f t="shared" ref="DT2:EC12" si="13">+VLOOKUP(country&amp;$C2,$A$18:$SP$116,COLUMN(DT$1)-COLUMN($A$1)+1,FALSE)</f>
        <v>6.4260198900000008E-4</v>
      </c>
      <c r="DU2" s="43">
        <f t="shared" si="13"/>
        <v>5.9736282109999995E-3</v>
      </c>
      <c r="DV2" s="43">
        <f t="shared" si="13"/>
        <v>1.2380927489999999E-3</v>
      </c>
      <c r="DW2" s="43">
        <f t="shared" si="13"/>
        <v>4.6906485469999986E-3</v>
      </c>
      <c r="DX2" s="43">
        <f t="shared" si="13"/>
        <v>0.10842795494999991</v>
      </c>
      <c r="DY2" s="43">
        <f t="shared" si="13"/>
        <v>5.6750320939999988E-3</v>
      </c>
      <c r="DZ2" s="43">
        <f t="shared" si="13"/>
        <v>0.14891865308300031</v>
      </c>
      <c r="EA2" s="43">
        <f t="shared" si="13"/>
        <v>1.2087042770000001E-3</v>
      </c>
      <c r="EB2" s="43">
        <f t="shared" si="13"/>
        <v>4.1190166689999991E-3</v>
      </c>
      <c r="EC2" s="43">
        <f t="shared" si="13"/>
        <v>6.0666376679999979E-3</v>
      </c>
      <c r="ED2" s="43">
        <f t="shared" ref="ED2:EM12" si="14">+VLOOKUP(country&amp;$C2,$A$18:$SP$116,COLUMN(ED$1)-COLUMN($A$1)+1,FALSE)</f>
        <v>1.4544281176E-2</v>
      </c>
      <c r="EE2" s="43">
        <f t="shared" si="14"/>
        <v>3.6954925639999994E-3</v>
      </c>
      <c r="EF2" s="43">
        <f t="shared" si="14"/>
        <v>4.8526995405000002E-2</v>
      </c>
      <c r="EG2" s="43">
        <f t="shared" si="14"/>
        <v>8.1078042500000002E-4</v>
      </c>
      <c r="EH2" s="43">
        <f t="shared" si="14"/>
        <v>1.10435442E-4</v>
      </c>
      <c r="EI2" s="43">
        <f t="shared" si="14"/>
        <v>6.2348480299999993E-4</v>
      </c>
      <c r="EJ2" s="43">
        <f t="shared" si="14"/>
        <v>4.8085502700000006E-3</v>
      </c>
      <c r="EK2" s="43">
        <f t="shared" si="14"/>
        <v>8.2844667538999939E-2</v>
      </c>
      <c r="EL2" s="43">
        <f t="shared" si="14"/>
        <v>5.656183431E-3</v>
      </c>
      <c r="EM2" s="43">
        <f t="shared" si="14"/>
        <v>7.7641163730000013E-3</v>
      </c>
      <c r="EN2" s="43">
        <f t="shared" ref="EN2:EW12" si="15">+VLOOKUP(country&amp;$C2,$A$18:$SP$116,COLUMN(EN$1)-COLUMN($A$1)+1,FALSE)</f>
        <v>6.4804791630000014E-3</v>
      </c>
      <c r="EO2" s="43">
        <f t="shared" si="15"/>
        <v>6.676173704299998E-2</v>
      </c>
      <c r="EP2" s="43">
        <f t="shared" si="15"/>
        <v>3.2848921230000001E-3</v>
      </c>
      <c r="EQ2" s="43">
        <f t="shared" si="15"/>
        <v>1.6563398999999999E-4</v>
      </c>
      <c r="ER2" s="43">
        <f t="shared" si="15"/>
        <v>5.3218652459999993E-3</v>
      </c>
      <c r="ES2" s="43">
        <f t="shared" si="15"/>
        <v>3.6130648250000011E-3</v>
      </c>
      <c r="ET2" s="43">
        <f t="shared" si="15"/>
        <v>9.2268299899999999E-4</v>
      </c>
      <c r="EU2" s="43">
        <f t="shared" si="15"/>
        <v>9.7245034699999994E-4</v>
      </c>
      <c r="EV2" s="43">
        <f t="shared" si="15"/>
        <v>0.18510143995399994</v>
      </c>
      <c r="EW2" s="43">
        <f t="shared" si="15"/>
        <v>2.5384645249999999E-3</v>
      </c>
      <c r="EX2" s="43">
        <f t="shared" ref="EX2:FG12" si="16">+VLOOKUP(country&amp;$C2,$A$18:$SP$116,COLUMN(EX$1)-COLUMN($A$1)+1,FALSE)</f>
        <v>8.8780345599999996E-4</v>
      </c>
      <c r="EY2" s="43">
        <f t="shared" si="16"/>
        <v>4.601585545E-3</v>
      </c>
      <c r="EZ2" s="43">
        <f t="shared" si="16"/>
        <v>1.7037736109999997E-3</v>
      </c>
      <c r="FA2" s="43">
        <f t="shared" si="16"/>
        <v>3.7852199999999996E-5</v>
      </c>
      <c r="FB2" s="43">
        <f t="shared" si="16"/>
        <v>3.1979849999999995E-6</v>
      </c>
      <c r="FC2" s="43">
        <f t="shared" si="16"/>
        <v>2.2171195999999999E-4</v>
      </c>
      <c r="FD2" s="43">
        <f t="shared" si="16"/>
        <v>0</v>
      </c>
      <c r="FE2" s="43">
        <f t="shared" si="16"/>
        <v>3.6957707580000014E-3</v>
      </c>
      <c r="FF2" s="43">
        <f t="shared" si="16"/>
        <v>7.8513095200000009E-4</v>
      </c>
      <c r="FG2" s="43">
        <f t="shared" si="16"/>
        <v>7.4559114669999959E-3</v>
      </c>
      <c r="FH2" s="43">
        <f t="shared" ref="FH2:FQ12" si="17">+VLOOKUP(country&amp;$C2,$A$18:$SP$116,COLUMN(FH$1)-COLUMN($A$1)+1,FALSE)</f>
        <v>5.674385498999999E-3</v>
      </c>
      <c r="FI2" s="43">
        <f t="shared" si="17"/>
        <v>8.2118229499999985E-4</v>
      </c>
      <c r="FJ2" s="43">
        <f t="shared" si="17"/>
        <v>2.9735931360000008E-3</v>
      </c>
      <c r="FK2" s="43">
        <f t="shared" si="17"/>
        <v>9.8497062286000164E-2</v>
      </c>
      <c r="FL2" s="43">
        <f t="shared" si="17"/>
        <v>0</v>
      </c>
      <c r="FM2" s="43">
        <f t="shared" si="17"/>
        <v>6.7466751029999989E-3</v>
      </c>
      <c r="FN2" s="43">
        <f t="shared" si="17"/>
        <v>1.0707596173000006E-2</v>
      </c>
      <c r="FO2" s="43">
        <f t="shared" si="17"/>
        <v>1.5109064613999995E-2</v>
      </c>
      <c r="FP2" s="43">
        <f t="shared" si="17"/>
        <v>3.7548511569999998E-3</v>
      </c>
      <c r="FQ2" s="43">
        <f t="shared" si="17"/>
        <v>2.0120712470000001E-3</v>
      </c>
      <c r="FR2" s="43">
        <f t="shared" ref="FR2:GA12" si="18">+VLOOKUP(country&amp;$C2,$A$18:$SP$116,COLUMN(FR$1)-COLUMN($A$1)+1,FALSE)</f>
        <v>4.0823558059999996E-3</v>
      </c>
      <c r="FS2" s="43">
        <f t="shared" si="18"/>
        <v>1.5676448690000002E-3</v>
      </c>
      <c r="FT2" s="43">
        <f t="shared" si="18"/>
        <v>5.4896929259999998E-3</v>
      </c>
      <c r="FU2" s="43">
        <f t="shared" si="18"/>
        <v>5.2340622599999999E-4</v>
      </c>
      <c r="FV2" s="43">
        <f t="shared" si="18"/>
        <v>5.5344268906999963E-2</v>
      </c>
      <c r="FW2" s="43">
        <f t="shared" si="18"/>
        <v>3.9287811891000064E-2</v>
      </c>
      <c r="FX2" s="43">
        <f t="shared" si="18"/>
        <v>1.1316274276999999E-2</v>
      </c>
      <c r="FY2" s="43">
        <f t="shared" si="18"/>
        <v>0.47165414063799782</v>
      </c>
      <c r="FZ2" s="43">
        <f t="shared" si="18"/>
        <v>2.651602864099991E-2</v>
      </c>
      <c r="GA2" s="43">
        <f t="shared" si="18"/>
        <v>2.3822620436999949E-2</v>
      </c>
      <c r="GB2" s="43">
        <f t="shared" ref="GB2:GK12" si="19">+VLOOKUP(country&amp;$C2,$A$18:$SP$116,COLUMN(GB$1)-COLUMN($A$1)+1,FALSE)</f>
        <v>2.6892221999999999E-4</v>
      </c>
      <c r="GC2" s="43">
        <f t="shared" si="19"/>
        <v>7.4648633830000213E-2</v>
      </c>
      <c r="GD2" s="43">
        <f t="shared" si="19"/>
        <v>2.2383080320999994E-2</v>
      </c>
      <c r="GE2" s="43">
        <f t="shared" si="19"/>
        <v>4.5125851396999921E-2</v>
      </c>
      <c r="GF2" s="43">
        <f t="shared" si="19"/>
        <v>0.13938130018599962</v>
      </c>
      <c r="GG2" s="43">
        <f t="shared" si="19"/>
        <v>2.4623169823000002E-2</v>
      </c>
      <c r="GH2" s="43">
        <f t="shared" si="19"/>
        <v>0.16335200780899928</v>
      </c>
      <c r="GI2" s="43">
        <f t="shared" si="19"/>
        <v>0.18147863860700009</v>
      </c>
      <c r="GJ2" s="43">
        <f t="shared" si="19"/>
        <v>7.8280384213000348E-2</v>
      </c>
      <c r="GK2" s="43">
        <f t="shared" si="19"/>
        <v>2.7588079850000002E-3</v>
      </c>
      <c r="GL2" s="43">
        <f t="shared" ref="GL2:GU12" si="20">+VLOOKUP(country&amp;$C2,$A$18:$SP$116,COLUMN(GL$1)-COLUMN($A$1)+1,FALSE)</f>
        <v>6.4807640646000031E-2</v>
      </c>
      <c r="GM2" s="43">
        <f t="shared" si="20"/>
        <v>5.3378519699999992E-4</v>
      </c>
      <c r="GN2" s="43">
        <f t="shared" si="20"/>
        <v>1.2366654919999998E-3</v>
      </c>
      <c r="GO2" s="43">
        <f t="shared" si="20"/>
        <v>5.0247287700000021E-3</v>
      </c>
      <c r="GP2" s="43">
        <f t="shared" si="20"/>
        <v>0.1366433346240005</v>
      </c>
      <c r="GQ2" s="43">
        <f t="shared" si="20"/>
        <v>2.4182781470000022E-2</v>
      </c>
      <c r="GR2" s="43">
        <f t="shared" si="20"/>
        <v>3.0163015190000013E-3</v>
      </c>
      <c r="GS2" s="43">
        <f t="shared" si="20"/>
        <v>3.8049246864999955E-2</v>
      </c>
      <c r="GT2" s="43">
        <f t="shared" si="20"/>
        <v>0.18199664670999885</v>
      </c>
      <c r="GU2" s="43">
        <f t="shared" si="20"/>
        <v>2.4076837676000058E-2</v>
      </c>
      <c r="GV2" s="43">
        <f t="shared" ref="GV2:HE12" si="21">+VLOOKUP(country&amp;$C2,$A$18:$SP$116,COLUMN(GV$1)-COLUMN($A$1)+1,FALSE)</f>
        <v>8.4498463545000013E-2</v>
      </c>
      <c r="GW2" s="43">
        <f t="shared" si="21"/>
        <v>6.3690440040000042E-3</v>
      </c>
      <c r="GX2" s="43">
        <f t="shared" si="21"/>
        <v>1.8410863778000001E-2</v>
      </c>
      <c r="GY2" s="43">
        <f t="shared" si="21"/>
        <v>2.9856941200000014E-3</v>
      </c>
      <c r="GZ2" s="43">
        <f t="shared" si="21"/>
        <v>7.7360922360999632E-2</v>
      </c>
      <c r="HA2" s="43">
        <f t="shared" si="21"/>
        <v>1.5042726873999974E-2</v>
      </c>
      <c r="HB2" s="43">
        <f t="shared" si="21"/>
        <v>2.8006738042999926E-2</v>
      </c>
      <c r="HC2" s="43">
        <f t="shared" si="21"/>
        <v>1.775568737099998E-2</v>
      </c>
      <c r="HD2" s="43">
        <f t="shared" si="21"/>
        <v>3.9296004874999867E-2</v>
      </c>
      <c r="HE2" s="43">
        <f t="shared" si="21"/>
        <v>3.6209477990000009E-3</v>
      </c>
      <c r="HF2" s="43">
        <f t="shared" ref="HF2:HO12" si="22">+VLOOKUP(country&amp;$C2,$A$18:$SP$116,COLUMN(HF$1)-COLUMN($A$1)+1,FALSE)</f>
        <v>1.3168515473000004E-2</v>
      </c>
      <c r="HG2" s="43">
        <f t="shared" si="22"/>
        <v>1.0710131845999992E-2</v>
      </c>
      <c r="HH2" s="43">
        <f t="shared" si="22"/>
        <v>1.0002687385000004E-2</v>
      </c>
      <c r="HI2" s="43">
        <f t="shared" si="22"/>
        <v>9.6318565880000092E-3</v>
      </c>
      <c r="HJ2" s="43">
        <f t="shared" si="22"/>
        <v>8.2339235999999991E-5</v>
      </c>
      <c r="HK2" s="43">
        <f t="shared" si="22"/>
        <v>2.2150326986000023E-2</v>
      </c>
      <c r="HL2" s="43">
        <f t="shared" si="22"/>
        <v>1.6824070816999995E-2</v>
      </c>
      <c r="HM2" s="43">
        <f t="shared" si="22"/>
        <v>9.1021670798999865E-2</v>
      </c>
      <c r="HN2" s="43">
        <f t="shared" si="22"/>
        <v>6.1341493069000129E-2</v>
      </c>
      <c r="HO2" s="43">
        <f t="shared" si="22"/>
        <v>4.3896246479000145E-2</v>
      </c>
      <c r="HP2" s="43">
        <f t="shared" ref="HP2:HY12" si="23">+VLOOKUP(country&amp;$C2,$A$18:$SP$116,COLUMN(HP$1)-COLUMN($A$1)+1,FALSE)</f>
        <v>0.11730936364499989</v>
      </c>
      <c r="HQ2" s="43">
        <f t="shared" si="23"/>
        <v>7.7938702758999806E-2</v>
      </c>
      <c r="HR2" s="43">
        <f t="shared" si="23"/>
        <v>2.1769498480000002E-3</v>
      </c>
      <c r="HS2" s="43">
        <f t="shared" si="23"/>
        <v>4.1065201233999885E-2</v>
      </c>
      <c r="HT2" s="43">
        <f t="shared" si="23"/>
        <v>3.6543450373000039E-2</v>
      </c>
      <c r="HU2" s="43">
        <f t="shared" si="23"/>
        <v>1.4791773836999988E-2</v>
      </c>
      <c r="HV2" s="43">
        <f t="shared" si="23"/>
        <v>7.6070032450000005E-3</v>
      </c>
      <c r="HW2" s="43">
        <f t="shared" si="23"/>
        <v>5.0301404030000029E-3</v>
      </c>
      <c r="HX2" s="43">
        <f t="shared" si="23"/>
        <v>1.5083268649000031E-2</v>
      </c>
      <c r="HY2" s="43">
        <f t="shared" si="23"/>
        <v>1.1035492237000002E-2</v>
      </c>
      <c r="HZ2" s="43">
        <f t="shared" ref="HZ2:II12" si="24">+VLOOKUP(country&amp;$C2,$A$18:$SP$116,COLUMN(HZ$1)-COLUMN($A$1)+1,FALSE)</f>
        <v>9.7639563910000057E-3</v>
      </c>
      <c r="IA2" s="43">
        <f t="shared" si="24"/>
        <v>1.2328639540000019E-2</v>
      </c>
      <c r="IB2" s="43">
        <f t="shared" si="24"/>
        <v>2.9102785580000013E-3</v>
      </c>
      <c r="IC2" s="43">
        <f t="shared" si="24"/>
        <v>1.1923439020999984E-2</v>
      </c>
      <c r="ID2" s="43">
        <f t="shared" si="24"/>
        <v>4.9870535834000175E-2</v>
      </c>
      <c r="IE2" s="43">
        <f t="shared" si="24"/>
        <v>6.5664753200000005E-4</v>
      </c>
      <c r="IF2" s="43">
        <f t="shared" si="24"/>
        <v>8.2905753999999963E-3</v>
      </c>
      <c r="IG2" s="43">
        <f t="shared" si="24"/>
        <v>8.6408771477000407E-2</v>
      </c>
      <c r="IH2" s="43">
        <f t="shared" si="24"/>
        <v>3.1473252689999984E-3</v>
      </c>
      <c r="II2" s="43">
        <f t="shared" si="24"/>
        <v>0</v>
      </c>
      <c r="IJ2" s="43">
        <f t="shared" ref="IJ2:IS12" si="25">+VLOOKUP(country&amp;$C2,$A$18:$SP$116,COLUMN(IJ$1)-COLUMN($A$1)+1,FALSE)</f>
        <v>1.032665240499997E-2</v>
      </c>
      <c r="IK2" s="43">
        <f t="shared" si="25"/>
        <v>3.9847734775999996E-2</v>
      </c>
      <c r="IL2" s="43">
        <f t="shared" si="25"/>
        <v>6.9887632790000013E-3</v>
      </c>
      <c r="IM2" s="43">
        <f t="shared" si="25"/>
        <v>2.4921040699999998E-4</v>
      </c>
      <c r="IN2" s="43">
        <f t="shared" si="25"/>
        <v>1.1823525090000001E-3</v>
      </c>
      <c r="IO2" s="43">
        <f t="shared" si="25"/>
        <v>4.1050415389999994E-3</v>
      </c>
      <c r="IP2" s="43">
        <f t="shared" si="25"/>
        <v>2.7735287770000007E-3</v>
      </c>
      <c r="IQ2" s="43">
        <f t="shared" si="25"/>
        <v>3.6717434839999992E-3</v>
      </c>
      <c r="IR2" s="43">
        <f t="shared" si="25"/>
        <v>7.176135491000003E-3</v>
      </c>
      <c r="IS2" s="43">
        <f t="shared" si="25"/>
        <v>1.1964312186000007E-2</v>
      </c>
      <c r="IT2" s="43">
        <f t="shared" ref="IT2:JC12" si="26">+VLOOKUP(country&amp;$C2,$A$18:$SP$116,COLUMN(IT$1)-COLUMN($A$1)+1,FALSE)</f>
        <v>1.1400596040000003E-3</v>
      </c>
      <c r="IU2" s="43">
        <f t="shared" si="26"/>
        <v>4.0639269539999995E-3</v>
      </c>
      <c r="IV2" s="43">
        <f t="shared" si="26"/>
        <v>1.1702331242000003E-2</v>
      </c>
      <c r="IW2" s="43">
        <f t="shared" si="26"/>
        <v>4.7473864457000012E-2</v>
      </c>
      <c r="IX2" s="43">
        <f t="shared" si="26"/>
        <v>7.2484751066999989E-2</v>
      </c>
      <c r="IY2" s="43">
        <f t="shared" si="26"/>
        <v>1.080331997E-3</v>
      </c>
      <c r="IZ2" s="43">
        <f t="shared" si="26"/>
        <v>3.7805838102999985E-2</v>
      </c>
      <c r="JA2" s="43">
        <f t="shared" si="26"/>
        <v>0.23166299727599959</v>
      </c>
      <c r="JB2" s="43">
        <f t="shared" si="26"/>
        <v>2.1834911999999999E-5</v>
      </c>
      <c r="JC2" s="43">
        <f t="shared" si="26"/>
        <v>8.7675160500000002E-4</v>
      </c>
      <c r="JD2" s="43">
        <f t="shared" ref="JD2:JM12" si="27">+VLOOKUP(country&amp;$C2,$A$18:$SP$116,COLUMN(JD$1)-COLUMN($A$1)+1,FALSE)</f>
        <v>1.67422758E-4</v>
      </c>
      <c r="JE2" s="43">
        <f t="shared" si="27"/>
        <v>3.2984420332000011E-2</v>
      </c>
      <c r="JF2" s="43">
        <f t="shared" si="27"/>
        <v>3.4523985675999971E-2</v>
      </c>
      <c r="JG2" s="43">
        <f t="shared" si="27"/>
        <v>4.1817603017999985E-2</v>
      </c>
      <c r="JH2" s="43">
        <f t="shared" si="27"/>
        <v>2.1165619660000008E-3</v>
      </c>
      <c r="JI2" s="43">
        <f t="shared" si="27"/>
        <v>6.2082267099999996E-4</v>
      </c>
      <c r="JJ2" s="43">
        <f t="shared" si="27"/>
        <v>2.4997825090000012E-2</v>
      </c>
      <c r="JK2" s="43">
        <f t="shared" si="27"/>
        <v>2.6018780377000009E-2</v>
      </c>
      <c r="JL2" s="43">
        <f t="shared" si="27"/>
        <v>3.1861206282000003E-2</v>
      </c>
      <c r="JM2" s="43">
        <f t="shared" si="27"/>
        <v>2.9041008499999994E-4</v>
      </c>
      <c r="JN2" s="43">
        <f t="shared" ref="JN2:JW12" si="28">+VLOOKUP(country&amp;$C2,$A$18:$SP$116,COLUMN(JN$1)-COLUMN($A$1)+1,FALSE)</f>
        <v>3.5295342776999993E-2</v>
      </c>
      <c r="JO2" s="43">
        <f t="shared" si="28"/>
        <v>1.4161319999999999E-5</v>
      </c>
      <c r="JP2" s="43">
        <f t="shared" si="28"/>
        <v>1.3507791262069988</v>
      </c>
      <c r="JQ2" s="43">
        <f t="shared" si="28"/>
        <v>3.4678217211999998E-2</v>
      </c>
      <c r="JR2" s="43">
        <f t="shared" si="28"/>
        <v>0</v>
      </c>
      <c r="JS2" s="43">
        <f t="shared" si="28"/>
        <v>1.6111832318000004E-2</v>
      </c>
      <c r="JT2" s="43">
        <f t="shared" si="28"/>
        <v>8.4754209840000004E-3</v>
      </c>
      <c r="JU2" s="43">
        <f t="shared" si="28"/>
        <v>7.2652705340000123E-2</v>
      </c>
      <c r="JV2" s="43">
        <f t="shared" si="28"/>
        <v>5.4993246819999989E-3</v>
      </c>
      <c r="JW2" s="43">
        <f t="shared" si="28"/>
        <v>7.6074196359999999E-3</v>
      </c>
      <c r="JX2" s="43">
        <f t="shared" ref="JX2:KG12" si="29">+VLOOKUP(country&amp;$C2,$A$18:$SP$116,COLUMN(JX$1)-COLUMN($A$1)+1,FALSE)</f>
        <v>1.4736764208000004E-2</v>
      </c>
      <c r="JY2" s="43">
        <f t="shared" si="29"/>
        <v>0.32085168334699904</v>
      </c>
      <c r="JZ2" s="43">
        <f t="shared" si="29"/>
        <v>5.583038039399997E-2</v>
      </c>
      <c r="KA2" s="43">
        <f t="shared" si="29"/>
        <v>9.3979857580999734E-2</v>
      </c>
      <c r="KB2" s="43">
        <f t="shared" si="29"/>
        <v>6.3917971429999984E-3</v>
      </c>
      <c r="KC2" s="43">
        <f t="shared" si="29"/>
        <v>0.1390155078519999</v>
      </c>
      <c r="KD2" s="43">
        <f t="shared" si="29"/>
        <v>1.9641154142999995E-2</v>
      </c>
      <c r="KE2" s="43">
        <f t="shared" si="29"/>
        <v>1.0247345652999999E-2</v>
      </c>
      <c r="KF2" s="43">
        <f t="shared" si="29"/>
        <v>5.6571426410000018E-3</v>
      </c>
      <c r="KG2" s="43">
        <f t="shared" si="29"/>
        <v>3.6183300000000003E-5</v>
      </c>
      <c r="KH2" s="43">
        <f t="shared" ref="KH2:KQ12" si="30">+VLOOKUP(country&amp;$C2,$A$18:$SP$116,COLUMN(KH$1)-COLUMN($A$1)+1,FALSE)</f>
        <v>1.5173627387000002E-2</v>
      </c>
      <c r="KI2" s="43">
        <f t="shared" si="30"/>
        <v>2.3978038529999996E-3</v>
      </c>
      <c r="KJ2" s="43">
        <f t="shared" si="30"/>
        <v>2.0477640499999999E-3</v>
      </c>
      <c r="KK2" s="43">
        <f t="shared" si="30"/>
        <v>3.9761259890000004E-3</v>
      </c>
      <c r="KL2" s="43">
        <f t="shared" si="30"/>
        <v>2.125924535E-3</v>
      </c>
      <c r="KM2" s="43">
        <f t="shared" si="30"/>
        <v>1.1697781519999998E-3</v>
      </c>
      <c r="KN2" s="43">
        <f t="shared" si="30"/>
        <v>0</v>
      </c>
      <c r="KO2" s="43">
        <f t="shared" si="30"/>
        <v>1.1449195800000002E-3</v>
      </c>
      <c r="KP2" s="43">
        <f t="shared" si="30"/>
        <v>1.201172405E-3</v>
      </c>
      <c r="KQ2" s="43">
        <f t="shared" si="30"/>
        <v>6.4260198900000008E-4</v>
      </c>
      <c r="KR2" s="43">
        <f t="shared" ref="KR2:LA12" si="31">+VLOOKUP(country&amp;$C2,$A$18:$SP$116,COLUMN(KR$1)-COLUMN($A$1)+1,FALSE)</f>
        <v>2.1741464949999994E-3</v>
      </c>
      <c r="KS2" s="43">
        <f t="shared" si="31"/>
        <v>2.88695909E-4</v>
      </c>
      <c r="KT2" s="43">
        <f t="shared" si="31"/>
        <v>3.5060538260000009E-3</v>
      </c>
      <c r="KU2" s="43">
        <f t="shared" si="31"/>
        <v>4.9763999999999995E-6</v>
      </c>
      <c r="KV2" s="43">
        <f t="shared" si="31"/>
        <v>1.2380927489999999E-3</v>
      </c>
      <c r="KW2" s="43">
        <f t="shared" si="31"/>
        <v>4.6906485469999986E-3</v>
      </c>
      <c r="KX2" s="43">
        <f t="shared" si="31"/>
        <v>9.6568847598999891E-2</v>
      </c>
      <c r="KY2" s="43">
        <f t="shared" si="31"/>
        <v>1.1854665266000002E-2</v>
      </c>
      <c r="KZ2" s="43">
        <f t="shared" si="31"/>
        <v>2.2643730119999996E-3</v>
      </c>
      <c r="LA2" s="43">
        <f t="shared" si="31"/>
        <v>3.4106733830000014E-3</v>
      </c>
      <c r="LB2" s="43">
        <f t="shared" ref="LB2:LK12" si="32">+VLOOKUP(country&amp;$C2,$A$18:$SP$116,COLUMN(LB$1)-COLUMN($A$1)+1,FALSE)</f>
        <v>0.14891865308300031</v>
      </c>
      <c r="LC2" s="43">
        <f t="shared" si="32"/>
        <v>1.2087042770000001E-3</v>
      </c>
      <c r="LD2" s="43">
        <f t="shared" si="32"/>
        <v>4.1190166689999991E-3</v>
      </c>
      <c r="LE2" s="43">
        <f t="shared" si="32"/>
        <v>6.0666376679999979E-3</v>
      </c>
      <c r="LF2" s="43">
        <f t="shared" si="32"/>
        <v>1.4544281176E-2</v>
      </c>
      <c r="LG2" s="43">
        <f t="shared" si="32"/>
        <v>2.8263802119999995E-3</v>
      </c>
      <c r="LH2" s="43">
        <f t="shared" si="32"/>
        <v>5.7791146899999993E-4</v>
      </c>
      <c r="LI2" s="43">
        <f t="shared" si="32"/>
        <v>2.9120088300000003E-4</v>
      </c>
      <c r="LJ2" s="43">
        <f t="shared" si="32"/>
        <v>3.2244270102000004E-2</v>
      </c>
      <c r="LK2" s="43">
        <f t="shared" si="32"/>
        <v>1.6282725303000001E-2</v>
      </c>
      <c r="LL2" s="43">
        <f t="shared" ref="LL2:LU12" si="33">+VLOOKUP(country&amp;$C2,$A$18:$SP$116,COLUMN(LL$1)-COLUMN($A$1)+1,FALSE)</f>
        <v>8.1078042500000002E-4</v>
      </c>
      <c r="LM2" s="43">
        <f t="shared" si="33"/>
        <v>1.10435442E-4</v>
      </c>
      <c r="LN2" s="43">
        <f t="shared" si="33"/>
        <v>6.2348480299999993E-4</v>
      </c>
      <c r="LO2" s="43">
        <f t="shared" si="33"/>
        <v>4.8085502700000006E-3</v>
      </c>
      <c r="LP2" s="43">
        <f t="shared" si="33"/>
        <v>8.2844667538999939E-2</v>
      </c>
      <c r="LQ2" s="43">
        <f t="shared" si="33"/>
        <v>5.656183431E-3</v>
      </c>
      <c r="LR2" s="43">
        <f t="shared" si="33"/>
        <v>7.7641163730000013E-3</v>
      </c>
      <c r="LS2" s="43">
        <f t="shared" si="33"/>
        <v>6.4804791630000014E-3</v>
      </c>
      <c r="LT2" s="43">
        <f t="shared" si="33"/>
        <v>6.676173704299998E-2</v>
      </c>
      <c r="LU2" s="43">
        <f t="shared" si="33"/>
        <v>3.2848921230000001E-3</v>
      </c>
      <c r="LV2" s="43">
        <f t="shared" ref="LV2:ME12" si="34">+VLOOKUP(country&amp;$C2,$A$18:$SP$116,COLUMN(LV$1)-COLUMN($A$1)+1,FALSE)</f>
        <v>1.6563398999999999E-4</v>
      </c>
      <c r="LW2" s="43">
        <f t="shared" si="34"/>
        <v>5.3218652459999993E-3</v>
      </c>
      <c r="LX2" s="43">
        <f t="shared" si="34"/>
        <v>3.6130648250000011E-3</v>
      </c>
      <c r="LY2" s="43">
        <f t="shared" si="34"/>
        <v>9.2268299899999999E-4</v>
      </c>
      <c r="LZ2" s="43">
        <f t="shared" si="34"/>
        <v>9.7245034699999994E-4</v>
      </c>
      <c r="MA2" s="43">
        <f t="shared" si="34"/>
        <v>0.18510143995399994</v>
      </c>
      <c r="MB2" s="43">
        <f t="shared" si="34"/>
        <v>2.1081316099999997E-4</v>
      </c>
      <c r="MC2" s="43">
        <f t="shared" si="34"/>
        <v>2.327515014E-3</v>
      </c>
      <c r="MD2" s="43">
        <f t="shared" si="34"/>
        <v>8.867038080000001E-4</v>
      </c>
      <c r="ME2" s="43">
        <f t="shared" si="34"/>
        <v>1.0996479999999999E-6</v>
      </c>
      <c r="MF2" s="43">
        <f t="shared" ref="MF2:MO12" si="35">+VLOOKUP(country&amp;$C2,$A$18:$SP$116,COLUMN(MF$1)-COLUMN($A$1)+1,FALSE)</f>
        <v>4.601585545E-3</v>
      </c>
      <c r="MG2" s="43">
        <f t="shared" si="35"/>
        <v>1.7037736109999997E-3</v>
      </c>
      <c r="MH2" s="43">
        <f t="shared" si="35"/>
        <v>3.7852199999999996E-5</v>
      </c>
      <c r="MI2" s="43">
        <f t="shared" si="35"/>
        <v>3.1979849999999995E-6</v>
      </c>
      <c r="MJ2" s="43">
        <f t="shared" si="35"/>
        <v>1.2623084799999999E-4</v>
      </c>
      <c r="MK2" s="43">
        <f t="shared" si="35"/>
        <v>9.5481111999999989E-5</v>
      </c>
      <c r="ML2" s="43">
        <f t="shared" si="35"/>
        <v>0</v>
      </c>
      <c r="MM2" s="43">
        <f t="shared" si="35"/>
        <v>3.6957707580000014E-3</v>
      </c>
      <c r="MN2" s="43">
        <f t="shared" si="35"/>
        <v>7.8513095200000009E-4</v>
      </c>
      <c r="MO2" s="43">
        <f t="shared" si="35"/>
        <v>7.4559114669999959E-3</v>
      </c>
      <c r="MP2" s="43">
        <f t="shared" ref="MP2:MY12" si="36">+VLOOKUP(country&amp;$C2,$A$18:$SP$116,COLUMN(MP$1)-COLUMN($A$1)+1,FALSE)</f>
        <v>5.674385498999999E-3</v>
      </c>
      <c r="MQ2" s="43">
        <f t="shared" si="36"/>
        <v>8.2118229499999985E-4</v>
      </c>
      <c r="MR2" s="43">
        <f t="shared" si="36"/>
        <v>2.9735931360000008E-3</v>
      </c>
      <c r="MS2" s="43">
        <f t="shared" si="36"/>
        <v>9.9048063600000002E-4</v>
      </c>
      <c r="MT2" s="43">
        <f t="shared" si="36"/>
        <v>1.2367710400000003E-4</v>
      </c>
      <c r="MU2" s="43">
        <f t="shared" si="36"/>
        <v>9.7053135994000117E-2</v>
      </c>
      <c r="MV2" s="43">
        <f t="shared" si="36"/>
        <v>3.2988060299999998E-4</v>
      </c>
      <c r="MW2" s="43">
        <f t="shared" si="36"/>
        <v>0</v>
      </c>
      <c r="MX2" s="43">
        <f t="shared" si="36"/>
        <v>6.7466751029999989E-3</v>
      </c>
      <c r="MY2" s="43">
        <f t="shared" si="36"/>
        <v>1.0707596173000006E-2</v>
      </c>
      <c r="MZ2" s="43">
        <f t="shared" ref="MZ2:NI12" si="37">+VLOOKUP(country&amp;$C2,$A$18:$SP$116,COLUMN(MZ$1)-COLUMN($A$1)+1,FALSE)</f>
        <v>1.5109064613999995E-2</v>
      </c>
      <c r="NA2" s="43">
        <f t="shared" si="37"/>
        <v>3.7548511569999998E-3</v>
      </c>
      <c r="NB2" s="43">
        <f t="shared" si="37"/>
        <v>2.0120712470000001E-3</v>
      </c>
      <c r="NC2" s="43">
        <f t="shared" si="37"/>
        <v>4.0823558059999996E-3</v>
      </c>
      <c r="ND2" s="43">
        <f t="shared" si="37"/>
        <v>1.5676448690000002E-3</v>
      </c>
      <c r="NE2" s="43">
        <f t="shared" si="37"/>
        <v>5.4896929259999998E-3</v>
      </c>
      <c r="NF2" s="43">
        <f t="shared" si="37"/>
        <v>5.2340622599999999E-4</v>
      </c>
      <c r="NG2" s="43">
        <f t="shared" si="37"/>
        <v>2.2484132387999994E-2</v>
      </c>
      <c r="NH2" s="43">
        <f t="shared" si="37"/>
        <v>3.2043748576000002E-2</v>
      </c>
      <c r="NI2" s="43">
        <f t="shared" si="37"/>
        <v>1.1316274276999999E-2</v>
      </c>
      <c r="NJ2" s="43">
        <f t="shared" ref="NJ2:NS12" si="38">+VLOOKUP(country&amp;$C2,$A$18:$SP$116,COLUMN(NJ$1)-COLUMN($A$1)+1,FALSE)</f>
        <v>2.2383080320999994E-2</v>
      </c>
      <c r="NK2" s="43">
        <f t="shared" si="38"/>
        <v>1.1923439020999984E-2</v>
      </c>
      <c r="NL2" s="43">
        <f t="shared" si="38"/>
        <v>6.5664753200000005E-4</v>
      </c>
      <c r="NM2" s="43">
        <f t="shared" si="38"/>
        <v>8.6408771477000407E-2</v>
      </c>
      <c r="NN2" s="43">
        <f t="shared" si="38"/>
        <v>0</v>
      </c>
      <c r="NO2" s="43">
        <f t="shared" si="38"/>
        <v>1.1823525090000001E-3</v>
      </c>
      <c r="NP2" s="43">
        <f t="shared" si="38"/>
        <v>2.6610057979999991E-3</v>
      </c>
      <c r="NQ2" s="43">
        <f t="shared" si="38"/>
        <v>1.4440949860000001E-3</v>
      </c>
      <c r="NR2" s="43">
        <f t="shared" si="38"/>
        <v>2.4917963970000007E-3</v>
      </c>
      <c r="NS2" s="43">
        <f t="shared" si="38"/>
        <v>2.8182633000000003E-4</v>
      </c>
      <c r="NT2" s="43">
        <f t="shared" ref="NT2:OC12" si="39">+VLOOKUP(country&amp;$C2,$A$18:$SP$116,COLUMN(NT$1)-COLUMN($A$1)+1,FALSE)</f>
        <v>3.6717434839999992E-3</v>
      </c>
      <c r="NU2" s="43">
        <f t="shared" si="39"/>
        <v>7.176135491000003E-3</v>
      </c>
      <c r="NV2" s="43">
        <f t="shared" si="39"/>
        <v>1.1964312186000007E-2</v>
      </c>
      <c r="NW2" s="43">
        <f t="shared" si="39"/>
        <v>1.1400596040000003E-3</v>
      </c>
      <c r="NX2" s="43">
        <f t="shared" si="39"/>
        <v>4.0639269539999995E-3</v>
      </c>
      <c r="NY2" s="43">
        <f t="shared" si="39"/>
        <v>2.4016062090000006E-3</v>
      </c>
      <c r="NZ2" s="43">
        <f t="shared" si="39"/>
        <v>0</v>
      </c>
      <c r="OA2" s="43">
        <f t="shared" si="39"/>
        <v>2.3699107E-4</v>
      </c>
      <c r="OB2" s="43">
        <f t="shared" si="39"/>
        <v>1.9304482099999999E-4</v>
      </c>
      <c r="OC2" s="43">
        <f t="shared" si="39"/>
        <v>2.9674604999999999E-5</v>
      </c>
      <c r="OD2" s="43">
        <f t="shared" ref="OD2:OM12" si="40">+VLOOKUP(country&amp;$C2,$A$18:$SP$116,COLUMN(OD$1)-COLUMN($A$1)+1,FALSE)</f>
        <v>1.7931630500000003E-4</v>
      </c>
      <c r="OE2" s="43">
        <f t="shared" si="40"/>
        <v>0</v>
      </c>
      <c r="OF2" s="43">
        <f t="shared" si="40"/>
        <v>4.3808765199999998E-4</v>
      </c>
      <c r="OG2" s="43">
        <f t="shared" si="40"/>
        <v>0</v>
      </c>
      <c r="OH2" s="43">
        <f t="shared" si="40"/>
        <v>1.3244917560000001E-3</v>
      </c>
      <c r="OI2" s="43">
        <f t="shared" si="40"/>
        <v>0</v>
      </c>
      <c r="OJ2" s="43">
        <f t="shared" si="40"/>
        <v>0</v>
      </c>
      <c r="OK2" s="43">
        <f t="shared" si="40"/>
        <v>0</v>
      </c>
      <c r="OL2" s="43">
        <f t="shared" si="40"/>
        <v>6.8978799000000003E-4</v>
      </c>
      <c r="OM2" s="43">
        <f t="shared" si="40"/>
        <v>6.2155509100000486E-3</v>
      </c>
      <c r="ON2" s="43">
        <f t="shared" ref="ON2:OW12" si="41">+VLOOKUP(country&amp;$C2,$A$18:$SP$116,COLUMN(ON$1)-COLUMN($A$1)+1,FALSE)</f>
        <v>3.1983465999999987E-4</v>
      </c>
      <c r="OO2" s="43">
        <f t="shared" si="41"/>
        <v>8.3231784999999905E-4</v>
      </c>
      <c r="OP2" s="43">
        <f t="shared" si="41"/>
        <v>2.2048278999999978E-4</v>
      </c>
      <c r="OQ2" s="43">
        <f t="shared" si="41"/>
        <v>9.154356999999981E-4</v>
      </c>
      <c r="OR2" s="43">
        <f t="shared" si="41"/>
        <v>1.2846127999999995E-4</v>
      </c>
      <c r="OS2" s="43">
        <f t="shared" si="41"/>
        <v>3.1609781499999942E-3</v>
      </c>
      <c r="OT2" s="43">
        <f t="shared" si="41"/>
        <v>7.6637363999999711E-4</v>
      </c>
      <c r="OU2" s="43">
        <f t="shared" si="41"/>
        <v>4.7221270590000032E-3</v>
      </c>
      <c r="OV2" s="43">
        <f t="shared" si="41"/>
        <v>3.8803003090000102E-3</v>
      </c>
      <c r="OW2" s="43">
        <f t="shared" si="41"/>
        <v>6.7430096800000436E-3</v>
      </c>
      <c r="OX2" s="43">
        <f t="shared" ref="OX2:PG12" si="42">+VLOOKUP(country&amp;$C2,$A$18:$SP$116,COLUMN(OX$1)-COLUMN($A$1)+1,FALSE)</f>
        <v>2.0718931299999938E-3</v>
      </c>
      <c r="OY2" s="43">
        <f t="shared" si="42"/>
        <v>2.0057984600000043E-3</v>
      </c>
      <c r="OZ2" s="43">
        <f t="shared" si="42"/>
        <v>1.1243230999999996E-3</v>
      </c>
      <c r="PA2" s="43">
        <f t="shared" si="42"/>
        <v>1.4692516767999987E-2</v>
      </c>
      <c r="PB2" s="43">
        <f t="shared" si="42"/>
        <v>7.5512829713999918E-2</v>
      </c>
      <c r="PC2" s="43">
        <f t="shared" si="42"/>
        <v>2.6148843680000023E-2</v>
      </c>
      <c r="PD2" s="43">
        <f t="shared" si="42"/>
        <v>3.4095394579999982E-3</v>
      </c>
      <c r="PE2" s="43">
        <f t="shared" si="42"/>
        <v>8.4949363260000185E-3</v>
      </c>
      <c r="PF2" s="43">
        <f t="shared" si="42"/>
        <v>2.1309105820999992E-2</v>
      </c>
      <c r="PG2" s="43">
        <f t="shared" si="42"/>
        <v>5.8221888662999925E-2</v>
      </c>
      <c r="PH2" s="43">
        <f t="shared" ref="PH2:PQ12" si="43">+VLOOKUP(country&amp;$C2,$A$18:$SP$116,COLUMN(PH$1)-COLUMN($A$1)+1,FALSE)</f>
        <v>7.835708466000034E-3</v>
      </c>
      <c r="PI2" s="43">
        <f t="shared" si="43"/>
        <v>9.2006908400000024E-4</v>
      </c>
      <c r="PJ2" s="43">
        <f t="shared" si="43"/>
        <v>1.284195452000002E-3</v>
      </c>
      <c r="PK2" s="43">
        <f t="shared" si="43"/>
        <v>2.5317121448000045E-2</v>
      </c>
      <c r="PL2" s="43">
        <f t="shared" si="43"/>
        <v>1.5268913619999964E-3</v>
      </c>
      <c r="PM2" s="43">
        <f t="shared" si="43"/>
        <v>7.5486420650000127E-3</v>
      </c>
      <c r="PN2" s="43">
        <f t="shared" si="43"/>
        <v>1.0437867400000011E-2</v>
      </c>
      <c r="PO2" s="43">
        <f t="shared" si="43"/>
        <v>6.9860545260000276E-3</v>
      </c>
      <c r="PP2" s="43">
        <f t="shared" si="43"/>
        <v>0.12178590792599975</v>
      </c>
      <c r="PQ2" s="43">
        <f t="shared" si="43"/>
        <v>5.6628468369999902E-3</v>
      </c>
      <c r="PR2" s="43">
        <f t="shared" ref="PR2:QA12" si="44">+VLOOKUP(country&amp;$C2,$A$18:$SP$116,COLUMN(PR$1)-COLUMN($A$1)+1,FALSE)</f>
        <v>2.9471843749999944E-3</v>
      </c>
      <c r="PS2" s="43">
        <f t="shared" si="44"/>
        <v>1.0529096E-5</v>
      </c>
      <c r="PT2" s="43">
        <f t="shared" si="44"/>
        <v>2.2213100086999907E-2</v>
      </c>
      <c r="PU2" s="43">
        <f t="shared" si="44"/>
        <v>2.2982174469999969E-3</v>
      </c>
      <c r="PV2" s="43">
        <f t="shared" si="44"/>
        <v>7.2660232729999984E-3</v>
      </c>
      <c r="PW2" s="43">
        <f t="shared" si="44"/>
        <v>1.0702082910000004E-3</v>
      </c>
      <c r="PX2" s="43">
        <f t="shared" si="44"/>
        <v>1.3378596244000002E-2</v>
      </c>
      <c r="PY2" s="43">
        <f t="shared" si="44"/>
        <v>1.4207272626999995E-2</v>
      </c>
      <c r="PZ2" s="43">
        <f t="shared" si="44"/>
        <v>6.5918909989999925E-3</v>
      </c>
      <c r="QA2" s="43">
        <f t="shared" si="44"/>
        <v>1.8984713199999992E-4</v>
      </c>
      <c r="QB2" s="43">
        <f t="shared" ref="QB2:QK12" si="45">+VLOOKUP(country&amp;$C2,$A$18:$SP$116,COLUMN(QB$1)-COLUMN($A$1)+1,FALSE)</f>
        <v>5.2419372770000205E-3</v>
      </c>
      <c r="QC2" s="43">
        <f t="shared" si="45"/>
        <v>6.0743484000000008E-5</v>
      </c>
      <c r="QD2" s="43">
        <f t="shared" si="45"/>
        <v>4.8436242000000004E-5</v>
      </c>
      <c r="QE2" s="43">
        <f t="shared" si="45"/>
        <v>3.5430005999999932E-4</v>
      </c>
      <c r="QF2" s="43">
        <f t="shared" si="45"/>
        <v>3.8508643859999837E-2</v>
      </c>
      <c r="QG2" s="43">
        <f t="shared" si="45"/>
        <v>7.5524456780000056E-3</v>
      </c>
      <c r="QH2" s="43">
        <f t="shared" si="45"/>
        <v>1.4043634100000001E-4</v>
      </c>
      <c r="QI2" s="43">
        <f t="shared" si="45"/>
        <v>1.5426011788999978E-2</v>
      </c>
      <c r="QJ2" s="43">
        <f t="shared" si="45"/>
        <v>1.4185983873000001E-2</v>
      </c>
      <c r="QK2" s="43">
        <f t="shared" si="45"/>
        <v>2.0751114270000002E-3</v>
      </c>
      <c r="QL2" s="43">
        <f t="shared" ref="QL2:QU12" si="46">+VLOOKUP(country&amp;$C2,$A$18:$SP$116,COLUMN(QL$1)-COLUMN($A$1)+1,FALSE)</f>
        <v>0.12816672009800018</v>
      </c>
      <c r="QM2" s="43">
        <f t="shared" si="46"/>
        <v>3.7556987500000135E-4</v>
      </c>
      <c r="QN2" s="43">
        <f t="shared" si="46"/>
        <v>2.2110443749999991E-3</v>
      </c>
      <c r="QO2" s="43">
        <f t="shared" si="46"/>
        <v>5.0844489900000013E-4</v>
      </c>
      <c r="QP2" s="43">
        <f t="shared" si="46"/>
        <v>1.4991492309000036E-2</v>
      </c>
      <c r="QQ2" s="43">
        <f t="shared" si="46"/>
        <v>1.1460660939999975E-3</v>
      </c>
      <c r="QR2" s="43">
        <f t="shared" si="46"/>
        <v>6.2512466260000099E-3</v>
      </c>
      <c r="QS2" s="43">
        <f t="shared" si="46"/>
        <v>3.6073049639999957E-3</v>
      </c>
      <c r="QT2" s="43">
        <f t="shared" si="46"/>
        <v>1.2384337454000034E-2</v>
      </c>
      <c r="QU2" s="43">
        <f t="shared" si="46"/>
        <v>6.8867332499999913E-4</v>
      </c>
      <c r="QV2" s="43">
        <f t="shared" ref="QV2:RE12" si="47">+VLOOKUP(country&amp;$C2,$A$18:$SP$116,COLUMN(QV$1)-COLUMN($A$1)+1,FALSE)</f>
        <v>3.2925017350000072E-3</v>
      </c>
      <c r="QW2" s="43">
        <f t="shared" si="47"/>
        <v>1.5903787609999997E-3</v>
      </c>
      <c r="QX2" s="43">
        <f t="shared" si="47"/>
        <v>6.044806881999998E-3</v>
      </c>
      <c r="QY2" s="43">
        <f t="shared" si="47"/>
        <v>9.0306492599999877E-4</v>
      </c>
      <c r="QZ2" s="43">
        <f t="shared" si="47"/>
        <v>6.2932680999999962E-5</v>
      </c>
      <c r="RA2" s="43">
        <f t="shared" si="47"/>
        <v>2.3970007780000106E-3</v>
      </c>
      <c r="RB2" s="43">
        <f t="shared" si="47"/>
        <v>1.0301238008000044E-2</v>
      </c>
      <c r="RC2" s="43">
        <f t="shared" si="47"/>
        <v>2.6521017930000081E-2</v>
      </c>
      <c r="RD2" s="43">
        <f t="shared" si="47"/>
        <v>1.447861066600001E-2</v>
      </c>
      <c r="RE2" s="43">
        <f t="shared" si="47"/>
        <v>7.2570569800000147E-3</v>
      </c>
      <c r="RF2" s="43">
        <f t="shared" ref="RF2:RO12" si="48">+VLOOKUP(country&amp;$C2,$A$18:$SP$116,COLUMN(RF$1)-COLUMN($A$1)+1,FALSE)</f>
        <v>8.3689187320000226E-3</v>
      </c>
      <c r="RG2" s="43">
        <f t="shared" si="48"/>
        <v>3.5125220061999939E-2</v>
      </c>
      <c r="RH2" s="43">
        <f t="shared" si="48"/>
        <v>1.9161949600000005E-3</v>
      </c>
      <c r="RI2" s="43">
        <f t="shared" si="48"/>
        <v>1.2656430080999995E-2</v>
      </c>
      <c r="RJ2" s="43">
        <f t="shared" si="48"/>
        <v>1.8751812190000007E-3</v>
      </c>
      <c r="RK2" s="43">
        <f t="shared" si="48"/>
        <v>7.058680249999985E-4</v>
      </c>
      <c r="RL2" s="43">
        <f t="shared" si="48"/>
        <v>6.0944884400000027E-4</v>
      </c>
      <c r="RM2" s="43">
        <f t="shared" si="48"/>
        <v>4.567902410000005E-4</v>
      </c>
      <c r="RN2" s="43">
        <f t="shared" si="48"/>
        <v>5.4315210599999999E-4</v>
      </c>
      <c r="RO2" s="43">
        <f t="shared" si="48"/>
        <v>2.8803299300000001E-4</v>
      </c>
      <c r="RP2" s="43">
        <f t="shared" ref="RP2:RY12" si="49">+VLOOKUP(country&amp;$C2,$A$18:$SP$116,COLUMN(RP$1)-COLUMN($A$1)+1,FALSE)</f>
        <v>3.1921932109999973E-3</v>
      </c>
      <c r="RQ2" s="43">
        <f t="shared" si="49"/>
        <v>1.0236019099999997E-4</v>
      </c>
      <c r="RR2" s="43">
        <f t="shared" si="49"/>
        <v>1.3697030000000001E-6</v>
      </c>
      <c r="RS2" s="43">
        <f t="shared" si="49"/>
        <v>1.6889011090000044E-3</v>
      </c>
      <c r="RT2" s="43">
        <f t="shared" si="49"/>
        <v>1.4466676599999968E-4</v>
      </c>
      <c r="RU2" s="43">
        <f t="shared" si="49"/>
        <v>8.2257508999999967E-5</v>
      </c>
      <c r="RV2" s="43">
        <f t="shared" si="49"/>
        <v>1.3226561819000018E-2</v>
      </c>
      <c r="RW2" s="43">
        <f t="shared" si="49"/>
        <v>2.5697048441000018E-2</v>
      </c>
      <c r="RX2" s="43">
        <f t="shared" si="49"/>
        <v>4.6862878869999977E-3</v>
      </c>
      <c r="RY2" s="43">
        <f t="shared" si="49"/>
        <v>8.2384120999999994E-5</v>
      </c>
      <c r="RZ2" s="43">
        <f t="shared" ref="RZ2:SI12" si="50">+VLOOKUP(country&amp;$C2,$A$18:$SP$116,COLUMN(RZ$1)-COLUMN($A$1)+1,FALSE)</f>
        <v>7.7557975390000139E-3</v>
      </c>
      <c r="SA2" s="43">
        <f t="shared" si="50"/>
        <v>5.1724779000000026E-5</v>
      </c>
      <c r="SB2" s="43">
        <f t="shared" si="50"/>
        <v>3.1714496400000003E-3</v>
      </c>
      <c r="SC2" s="43">
        <f t="shared" si="50"/>
        <v>6.961608999999999E-4</v>
      </c>
      <c r="SD2" s="43">
        <f t="shared" si="50"/>
        <v>1.0113030000000001E-3</v>
      </c>
      <c r="SE2" s="43">
        <f t="shared" si="50"/>
        <v>1.884918E-4</v>
      </c>
      <c r="SF2" s="43">
        <f t="shared" si="50"/>
        <v>0</v>
      </c>
      <c r="SG2" s="43">
        <f t="shared" si="50"/>
        <v>0</v>
      </c>
      <c r="SH2" s="43">
        <f t="shared" si="50"/>
        <v>0</v>
      </c>
      <c r="SI2" s="43">
        <f t="shared" si="50"/>
        <v>0</v>
      </c>
      <c r="SJ2" s="43">
        <f t="shared" ref="SJ2:SP12" si="51">+VLOOKUP(country&amp;$C2,$A$18:$SP$116,COLUMN(SJ$1)-COLUMN($A$1)+1,FALSE)</f>
        <v>0</v>
      </c>
      <c r="SK2" s="43">
        <f t="shared" si="51"/>
        <v>0</v>
      </c>
      <c r="SL2" s="43">
        <f t="shared" si="51"/>
        <v>2.7394939999999992E-4</v>
      </c>
      <c r="SM2" s="43">
        <f t="shared" si="51"/>
        <v>1.035892E-4</v>
      </c>
      <c r="SN2" s="43">
        <f t="shared" si="51"/>
        <v>6.0085330420000201E-2</v>
      </c>
      <c r="SO2" s="43">
        <f t="shared" si="51"/>
        <v>1.8782856E-4</v>
      </c>
      <c r="SP2" s="43">
        <f t="shared" si="51"/>
        <v>1.0430185648098027</v>
      </c>
    </row>
    <row r="3" spans="2:510" ht="15">
      <c r="B3" s="43" t="str">
        <f t="shared" si="0"/>
        <v>EUS</v>
      </c>
      <c r="C3" s="88" t="s">
        <v>388</v>
      </c>
      <c r="D3" s="43">
        <f t="shared" si="1"/>
        <v>0</v>
      </c>
      <c r="E3" s="43">
        <f t="shared" si="1"/>
        <v>0</v>
      </c>
      <c r="F3" s="43">
        <f t="shared" si="1"/>
        <v>0</v>
      </c>
      <c r="G3" s="43">
        <f t="shared" si="1"/>
        <v>0</v>
      </c>
      <c r="H3" s="43">
        <f t="shared" si="1"/>
        <v>0</v>
      </c>
      <c r="I3" s="43">
        <f t="shared" si="1"/>
        <v>0</v>
      </c>
      <c r="J3" s="43">
        <f t="shared" si="1"/>
        <v>0</v>
      </c>
      <c r="K3" s="43">
        <f t="shared" si="1"/>
        <v>0</v>
      </c>
      <c r="L3" s="43">
        <f t="shared" si="1"/>
        <v>0</v>
      </c>
      <c r="M3" s="43">
        <f t="shared" si="1"/>
        <v>0</v>
      </c>
      <c r="N3" s="43">
        <f t="shared" si="2"/>
        <v>0</v>
      </c>
      <c r="O3" s="43">
        <f t="shared" si="2"/>
        <v>0</v>
      </c>
      <c r="P3" s="43">
        <f t="shared" si="2"/>
        <v>0</v>
      </c>
      <c r="Q3" s="43">
        <f t="shared" si="2"/>
        <v>0</v>
      </c>
      <c r="R3" s="43">
        <f t="shared" si="2"/>
        <v>0</v>
      </c>
      <c r="S3" s="43">
        <f t="shared" si="2"/>
        <v>0</v>
      </c>
      <c r="T3" s="43">
        <f t="shared" si="2"/>
        <v>0</v>
      </c>
      <c r="U3" s="43">
        <f t="shared" si="2"/>
        <v>9.4895029362349828</v>
      </c>
      <c r="V3" s="43">
        <f t="shared" si="2"/>
        <v>3.3591391797989978</v>
      </c>
      <c r="W3" s="43">
        <f t="shared" si="2"/>
        <v>0.49943585193599987</v>
      </c>
      <c r="X3" s="43">
        <f t="shared" si="3"/>
        <v>0.28751614708900053</v>
      </c>
      <c r="Y3" s="43">
        <f t="shared" si="3"/>
        <v>3.4835400932590046</v>
      </c>
      <c r="Z3" s="43">
        <f t="shared" si="3"/>
        <v>0.24872105698599928</v>
      </c>
      <c r="AA3" s="43">
        <f t="shared" si="3"/>
        <v>0.34812657740799985</v>
      </c>
      <c r="AB3" s="43">
        <f t="shared" si="3"/>
        <v>0.321998814302001</v>
      </c>
      <c r="AC3" s="43">
        <f t="shared" si="3"/>
        <v>0.32886063240100011</v>
      </c>
      <c r="AD3" s="43">
        <f t="shared" si="3"/>
        <v>0.2258276462509998</v>
      </c>
      <c r="AE3" s="43">
        <f t="shared" si="3"/>
        <v>3.4737922377000012E-2</v>
      </c>
      <c r="AF3" s="43">
        <f t="shared" si="3"/>
        <v>0.118369378759</v>
      </c>
      <c r="AG3" s="43">
        <f t="shared" si="3"/>
        <v>3.1936542206339902</v>
      </c>
      <c r="AH3" s="43">
        <f t="shared" si="4"/>
        <v>0.23323432630000004</v>
      </c>
      <c r="AI3" s="43">
        <f t="shared" si="4"/>
        <v>0.16548334548900026</v>
      </c>
      <c r="AJ3" s="43">
        <f t="shared" si="4"/>
        <v>0.1621048691749998</v>
      </c>
      <c r="AK3" s="43">
        <f t="shared" si="4"/>
        <v>0.33733119806700007</v>
      </c>
      <c r="AL3" s="43">
        <f t="shared" si="4"/>
        <v>0</v>
      </c>
      <c r="AM3" s="43">
        <f t="shared" si="4"/>
        <v>0.16759198503999997</v>
      </c>
      <c r="AN3" s="43">
        <f t="shared" si="4"/>
        <v>0.11992493104800002</v>
      </c>
      <c r="AO3" s="43">
        <f t="shared" si="4"/>
        <v>3.4117961780999996E-2</v>
      </c>
      <c r="AP3" s="43">
        <f t="shared" si="4"/>
        <v>2.1938618013479974</v>
      </c>
      <c r="AQ3" s="43">
        <f t="shared" si="4"/>
        <v>4.5170638721000037E-2</v>
      </c>
      <c r="AR3" s="43">
        <f t="shared" si="5"/>
        <v>0.18175158146399942</v>
      </c>
      <c r="AS3" s="43">
        <f t="shared" si="5"/>
        <v>1.0286078440410009</v>
      </c>
      <c r="AT3" s="43">
        <f t="shared" si="5"/>
        <v>2.5472546321000007E-2</v>
      </c>
      <c r="AU3" s="43">
        <f t="shared" si="5"/>
        <v>2.053411772700001E-2</v>
      </c>
      <c r="AV3" s="43">
        <f t="shared" si="5"/>
        <v>2.0778126569999993E-2</v>
      </c>
      <c r="AW3" s="43">
        <f t="shared" si="5"/>
        <v>1.0615401875999993E-2</v>
      </c>
      <c r="AX3" s="43">
        <f t="shared" si="5"/>
        <v>9.1857939180000053E-3</v>
      </c>
      <c r="AY3" s="43">
        <f t="shared" si="5"/>
        <v>0.16213115882499948</v>
      </c>
      <c r="AZ3" s="43">
        <f t="shared" si="5"/>
        <v>0.29869031311999938</v>
      </c>
      <c r="BA3" s="43">
        <f t="shared" si="5"/>
        <v>4.1803116900000006E-2</v>
      </c>
      <c r="BB3" s="43">
        <f t="shared" si="6"/>
        <v>7.6329936219999995E-3</v>
      </c>
      <c r="BC3" s="43">
        <f t="shared" si="6"/>
        <v>1.1777710186999999E-2</v>
      </c>
      <c r="BD3" s="43">
        <f t="shared" si="6"/>
        <v>0.18117304642700011</v>
      </c>
      <c r="BE3" s="43">
        <f t="shared" si="6"/>
        <v>0.129048366803</v>
      </c>
      <c r="BF3" s="43">
        <f t="shared" si="6"/>
        <v>6.2721384399999993E-4</v>
      </c>
      <c r="BG3" s="43">
        <f t="shared" si="6"/>
        <v>2.3059426819999999E-3</v>
      </c>
      <c r="BH3" s="43">
        <f t="shared" si="6"/>
        <v>0.32592729988099994</v>
      </c>
      <c r="BI3" s="43">
        <f t="shared" si="6"/>
        <v>9.1274960569999973E-3</v>
      </c>
      <c r="BJ3" s="43">
        <f t="shared" si="6"/>
        <v>9.8046025000000011E-5</v>
      </c>
      <c r="BK3" s="43">
        <f t="shared" si="6"/>
        <v>1.8870948218000016E-2</v>
      </c>
      <c r="BL3" s="43">
        <f t="shared" si="7"/>
        <v>0.13669077510899999</v>
      </c>
      <c r="BM3" s="43">
        <f t="shared" si="7"/>
        <v>5.0799312969999962E-2</v>
      </c>
      <c r="BN3" s="43">
        <f t="shared" si="7"/>
        <v>1.0239915594000001E-2</v>
      </c>
      <c r="BO3" s="43">
        <f t="shared" si="7"/>
        <v>2.1200499319999999E-3</v>
      </c>
      <c r="BP3" s="43">
        <f t="shared" si="7"/>
        <v>2.4551925729999996E-3</v>
      </c>
      <c r="BQ3" s="43">
        <f t="shared" si="7"/>
        <v>3.3397864369999987E-3</v>
      </c>
      <c r="BR3" s="43">
        <f t="shared" si="7"/>
        <v>2.4629453439999997E-2</v>
      </c>
      <c r="BS3" s="43">
        <f t="shared" si="7"/>
        <v>2.1935644910000005E-3</v>
      </c>
      <c r="BT3" s="43">
        <f t="shared" si="7"/>
        <v>8.9546755576999926E-2</v>
      </c>
      <c r="BU3" s="43">
        <f t="shared" si="7"/>
        <v>0.69762958560800103</v>
      </c>
      <c r="BV3" s="43">
        <f t="shared" si="8"/>
        <v>2.8822721264999993E-2</v>
      </c>
      <c r="BW3" s="43">
        <f t="shared" si="8"/>
        <v>0.80470844019000054</v>
      </c>
      <c r="BX3" s="43">
        <f t="shared" si="8"/>
        <v>8.6191230598999705E-2</v>
      </c>
      <c r="BY3" s="43">
        <f t="shared" si="8"/>
        <v>0.59229082494499985</v>
      </c>
      <c r="BZ3" s="43">
        <f t="shared" si="8"/>
        <v>0.14349147953600067</v>
      </c>
      <c r="CA3" s="43">
        <f t="shared" si="8"/>
        <v>0.17062234879799956</v>
      </c>
      <c r="CB3" s="43">
        <f t="shared" si="8"/>
        <v>0.49559450916600145</v>
      </c>
      <c r="CC3" s="43">
        <f t="shared" si="8"/>
        <v>0.15016723796100021</v>
      </c>
      <c r="CD3" s="43">
        <f t="shared" si="8"/>
        <v>5.295430721999992E-2</v>
      </c>
      <c r="CE3" s="43">
        <f t="shared" si="8"/>
        <v>0.16179465006700014</v>
      </c>
      <c r="CF3" s="43">
        <f t="shared" si="9"/>
        <v>8.1483666571999819E-2</v>
      </c>
      <c r="CG3" s="43">
        <f t="shared" si="9"/>
        <v>0</v>
      </c>
      <c r="CH3" s="43">
        <f t="shared" si="9"/>
        <v>8.3999896336000038E-2</v>
      </c>
      <c r="CI3" s="43">
        <f t="shared" si="9"/>
        <v>1.0680664186000012E-2</v>
      </c>
      <c r="CJ3" s="43">
        <f t="shared" si="9"/>
        <v>5.5503712810000003E-3</v>
      </c>
      <c r="CK3" s="43">
        <f t="shared" si="9"/>
        <v>2.3628657313000005E-2</v>
      </c>
      <c r="CL3" s="43">
        <f t="shared" si="9"/>
        <v>6.234752740999998E-3</v>
      </c>
      <c r="CM3" s="43">
        <f t="shared" si="9"/>
        <v>2.5343795873000015E-2</v>
      </c>
      <c r="CN3" s="43">
        <f t="shared" si="9"/>
        <v>4.7847623745999983E-2</v>
      </c>
      <c r="CO3" s="43">
        <f t="shared" si="9"/>
        <v>6.7055179656999919E-2</v>
      </c>
      <c r="CP3" s="43">
        <f t="shared" si="10"/>
        <v>4.7205903977999855E-2</v>
      </c>
      <c r="CQ3" s="43">
        <f t="shared" si="10"/>
        <v>0.33733119806700007</v>
      </c>
      <c r="CR3" s="43">
        <f t="shared" si="10"/>
        <v>0</v>
      </c>
      <c r="CS3" s="43">
        <f t="shared" si="10"/>
        <v>2.9151021400000005E-4</v>
      </c>
      <c r="CT3" s="43">
        <f t="shared" si="10"/>
        <v>0.16397014450099992</v>
      </c>
      <c r="CU3" s="43">
        <f t="shared" si="10"/>
        <v>3.1356876999999997E-3</v>
      </c>
      <c r="CV3" s="43">
        <f t="shared" si="10"/>
        <v>1.9478670699999998E-4</v>
      </c>
      <c r="CW3" s="43">
        <f t="shared" si="10"/>
        <v>0.11940758779900001</v>
      </c>
      <c r="CX3" s="43">
        <f t="shared" si="10"/>
        <v>5.1728513000000005E-4</v>
      </c>
      <c r="CY3" s="43">
        <f t="shared" si="10"/>
        <v>3.3386341199999996E-2</v>
      </c>
      <c r="CZ3" s="43">
        <f t="shared" si="11"/>
        <v>7.3162058100000016E-4</v>
      </c>
      <c r="DA3" s="43">
        <f t="shared" si="11"/>
        <v>2.0585885904379997</v>
      </c>
      <c r="DB3" s="43">
        <f t="shared" si="11"/>
        <v>5.0985678709999982E-2</v>
      </c>
      <c r="DC3" s="43">
        <f t="shared" si="11"/>
        <v>3.3243091028000028E-2</v>
      </c>
      <c r="DD3" s="43">
        <f t="shared" si="11"/>
        <v>1.1927631708000005E-2</v>
      </c>
      <c r="DE3" s="43">
        <f t="shared" si="11"/>
        <v>0.13904024590900002</v>
      </c>
      <c r="DF3" s="43">
        <f t="shared" si="11"/>
        <v>8.6247776939999948E-3</v>
      </c>
      <c r="DG3" s="43">
        <f t="shared" si="11"/>
        <v>1.2350875255000006E-2</v>
      </c>
      <c r="DH3" s="43">
        <f t="shared" si="11"/>
        <v>2.1733985298000007E-2</v>
      </c>
      <c r="DI3" s="43">
        <f t="shared" si="11"/>
        <v>0.48324328299500008</v>
      </c>
      <c r="DJ3" s="43">
        <f t="shared" si="12"/>
        <v>0.22310584660799906</v>
      </c>
      <c r="DK3" s="43">
        <f t="shared" si="12"/>
        <v>3.2998403950000002E-3</v>
      </c>
      <c r="DL3" s="43">
        <f t="shared" si="12"/>
        <v>0.27568269503599996</v>
      </c>
      <c r="DM3" s="43">
        <f t="shared" si="12"/>
        <v>4.3276122998000044E-2</v>
      </c>
      <c r="DN3" s="43">
        <f t="shared" si="12"/>
        <v>1.9293056964000004E-2</v>
      </c>
      <c r="DO3" s="43">
        <f t="shared" si="12"/>
        <v>6.1358072999999971E-3</v>
      </c>
      <c r="DP3" s="43">
        <f t="shared" si="12"/>
        <v>4.3731125999999997E-5</v>
      </c>
      <c r="DQ3" s="43">
        <f t="shared" si="12"/>
        <v>2.053411772700001E-2</v>
      </c>
      <c r="DR3" s="43">
        <f t="shared" si="12"/>
        <v>1.5589802723999997E-2</v>
      </c>
      <c r="DS3" s="43">
        <f t="shared" si="12"/>
        <v>2.2681932130000004E-3</v>
      </c>
      <c r="DT3" s="43">
        <f t="shared" si="13"/>
        <v>2.9200303230000001E-3</v>
      </c>
      <c r="DU3" s="43">
        <f t="shared" si="13"/>
        <v>1.0615401875999993E-2</v>
      </c>
      <c r="DV3" s="43">
        <f t="shared" si="13"/>
        <v>1.8353916300000003E-3</v>
      </c>
      <c r="DW3" s="43">
        <f t="shared" si="13"/>
        <v>7.350425731000006E-3</v>
      </c>
      <c r="DX3" s="43">
        <f t="shared" si="13"/>
        <v>0.15662691086999936</v>
      </c>
      <c r="DY3" s="43">
        <f t="shared" si="13"/>
        <v>5.5040382820000008E-3</v>
      </c>
      <c r="DZ3" s="43">
        <f t="shared" si="13"/>
        <v>0.29315308689399938</v>
      </c>
      <c r="EA3" s="43">
        <f t="shared" si="13"/>
        <v>1.2136215919999998E-3</v>
      </c>
      <c r="EB3" s="43">
        <f t="shared" si="13"/>
        <v>4.3238049580000002E-3</v>
      </c>
      <c r="EC3" s="43">
        <f t="shared" si="13"/>
        <v>1.1457623566E-2</v>
      </c>
      <c r="ED3" s="43">
        <f t="shared" si="14"/>
        <v>1.7720941268999986E-2</v>
      </c>
      <c r="EE3" s="43">
        <f t="shared" si="14"/>
        <v>1.2624530111999996E-2</v>
      </c>
      <c r="EF3" s="43">
        <f t="shared" si="14"/>
        <v>1.0577015600000001E-2</v>
      </c>
      <c r="EG3" s="43">
        <f t="shared" si="14"/>
        <v>3.2143920000000004E-4</v>
      </c>
      <c r="EH3" s="43">
        <f t="shared" si="14"/>
        <v>8.2681545800000007E-4</v>
      </c>
      <c r="EI3" s="43">
        <f t="shared" si="14"/>
        <v>5.2439928999999998E-5</v>
      </c>
      <c r="EJ3" s="43">
        <f t="shared" si="14"/>
        <v>1.1434043238000006E-2</v>
      </c>
      <c r="EK3" s="43">
        <f t="shared" si="14"/>
        <v>0.15163590938800001</v>
      </c>
      <c r="EL3" s="43">
        <f t="shared" si="14"/>
        <v>1.2057845937000001E-2</v>
      </c>
      <c r="EM3" s="43">
        <f t="shared" si="14"/>
        <v>6.0448849050000024E-3</v>
      </c>
      <c r="EN3" s="43">
        <f t="shared" si="15"/>
        <v>6.7983840249999971E-3</v>
      </c>
      <c r="EO3" s="43">
        <f t="shared" si="15"/>
        <v>0.10570501907800003</v>
      </c>
      <c r="EP3" s="43">
        <f t="shared" si="15"/>
        <v>4.3754635800000001E-4</v>
      </c>
      <c r="EQ3" s="43">
        <f t="shared" si="15"/>
        <v>3.6121505300000002E-4</v>
      </c>
      <c r="ER3" s="43">
        <f t="shared" si="15"/>
        <v>1.0058314461000006E-2</v>
      </c>
      <c r="ES3" s="43">
        <f t="shared" si="15"/>
        <v>5.687569523999997E-3</v>
      </c>
      <c r="ET3" s="43">
        <f t="shared" si="15"/>
        <v>5.6564264400000002E-4</v>
      </c>
      <c r="EU3" s="43">
        <f t="shared" si="15"/>
        <v>1.9064602820000002E-3</v>
      </c>
      <c r="EV3" s="43">
        <f t="shared" si="15"/>
        <v>0.30975103968099976</v>
      </c>
      <c r="EW3" s="43">
        <f t="shared" si="15"/>
        <v>5.0740681350000018E-3</v>
      </c>
      <c r="EX3" s="43">
        <f t="shared" si="16"/>
        <v>2.6766714700000003E-4</v>
      </c>
      <c r="EY3" s="43">
        <f t="shared" si="16"/>
        <v>2.4568129290000007E-3</v>
      </c>
      <c r="EZ3" s="43">
        <f t="shared" si="16"/>
        <v>5.3661515799999996E-4</v>
      </c>
      <c r="FA3" s="43">
        <f t="shared" si="16"/>
        <v>7.9203366999999996E-4</v>
      </c>
      <c r="FB3" s="43">
        <f t="shared" si="16"/>
        <v>0</v>
      </c>
      <c r="FC3" s="43">
        <f t="shared" si="16"/>
        <v>9.8046025000000011E-5</v>
      </c>
      <c r="FD3" s="43">
        <f t="shared" si="16"/>
        <v>0</v>
      </c>
      <c r="FE3" s="43">
        <f t="shared" si="16"/>
        <v>4.6042684150000021E-3</v>
      </c>
      <c r="FF3" s="43">
        <f t="shared" si="16"/>
        <v>1.4247476109999998E-3</v>
      </c>
      <c r="FG3" s="43">
        <f t="shared" si="16"/>
        <v>6.3188583190000045E-3</v>
      </c>
      <c r="FH3" s="43">
        <f t="shared" si="17"/>
        <v>5.4983126659999999E-3</v>
      </c>
      <c r="FI3" s="43">
        <f t="shared" si="17"/>
        <v>1.0251566069999997E-3</v>
      </c>
      <c r="FJ3" s="43">
        <f t="shared" si="17"/>
        <v>3.5027241250000017E-3</v>
      </c>
      <c r="FK3" s="43">
        <f t="shared" si="17"/>
        <v>0.13318746418100025</v>
      </c>
      <c r="FL3" s="43">
        <f t="shared" si="17"/>
        <v>0</v>
      </c>
      <c r="FM3" s="43">
        <f t="shared" si="17"/>
        <v>9.4958198369999997E-3</v>
      </c>
      <c r="FN3" s="43">
        <f t="shared" si="17"/>
        <v>1.8619662169000007E-2</v>
      </c>
      <c r="FO3" s="43">
        <f t="shared" si="17"/>
        <v>1.7492343608000012E-2</v>
      </c>
      <c r="FP3" s="43">
        <f t="shared" si="17"/>
        <v>5.1896915450000015E-3</v>
      </c>
      <c r="FQ3" s="43">
        <f t="shared" si="17"/>
        <v>1.3599559319999999E-3</v>
      </c>
      <c r="FR3" s="43">
        <f t="shared" si="18"/>
        <v>2.0597326730000002E-3</v>
      </c>
      <c r="FS3" s="43">
        <f t="shared" si="18"/>
        <v>2.7947140369999992E-3</v>
      </c>
      <c r="FT3" s="43">
        <f t="shared" si="18"/>
        <v>2.1872342439999998E-2</v>
      </c>
      <c r="FU3" s="43">
        <f t="shared" si="18"/>
        <v>1.6761635910000001E-3</v>
      </c>
      <c r="FV3" s="43">
        <f t="shared" si="18"/>
        <v>7.2825656905999916E-2</v>
      </c>
      <c r="FW3" s="43">
        <f t="shared" si="18"/>
        <v>4.5041548587000109E-2</v>
      </c>
      <c r="FX3" s="43">
        <f t="shared" si="18"/>
        <v>1.6194761122000006E-2</v>
      </c>
      <c r="FY3" s="43">
        <f t="shared" si="18"/>
        <v>0.5093734881450005</v>
      </c>
      <c r="FZ3" s="43">
        <f t="shared" si="18"/>
        <v>3.1715513957999972E-2</v>
      </c>
      <c r="GA3" s="43">
        <f t="shared" si="18"/>
        <v>4.1032314782000083E-2</v>
      </c>
      <c r="GB3" s="43">
        <f t="shared" si="19"/>
        <v>7.4510133299999983E-4</v>
      </c>
      <c r="GC3" s="43">
        <f t="shared" si="19"/>
        <v>6.9704748839999942E-2</v>
      </c>
      <c r="GD3" s="43">
        <f t="shared" si="19"/>
        <v>2.8822721264999993E-2</v>
      </c>
      <c r="GE3" s="43">
        <f t="shared" si="19"/>
        <v>5.6306433100000018E-2</v>
      </c>
      <c r="GF3" s="43">
        <f t="shared" si="19"/>
        <v>0.18358588991200012</v>
      </c>
      <c r="GG3" s="43">
        <f t="shared" si="19"/>
        <v>2.657430237300001E-2</v>
      </c>
      <c r="GH3" s="43">
        <f t="shared" si="19"/>
        <v>0.1965440826699992</v>
      </c>
      <c r="GI3" s="43">
        <f t="shared" si="19"/>
        <v>0.23646131131899961</v>
      </c>
      <c r="GJ3" s="43">
        <f t="shared" si="19"/>
        <v>0.10325896277299985</v>
      </c>
      <c r="GK3" s="43">
        <f t="shared" si="19"/>
        <v>1.9887412720000002E-3</v>
      </c>
      <c r="GL3" s="43">
        <f t="shared" si="20"/>
        <v>7.9288050099999757E-2</v>
      </c>
      <c r="GM3" s="43">
        <f t="shared" si="20"/>
        <v>2.8781828300000002E-4</v>
      </c>
      <c r="GN3" s="43">
        <f t="shared" si="20"/>
        <v>1.1818299019999996E-3</v>
      </c>
      <c r="GO3" s="43">
        <f t="shared" si="20"/>
        <v>5.4325569140000014E-3</v>
      </c>
      <c r="GP3" s="43">
        <f t="shared" si="20"/>
        <v>0.1495065482850001</v>
      </c>
      <c r="GQ3" s="43">
        <f t="shared" si="20"/>
        <v>2.9750004677000008E-2</v>
      </c>
      <c r="GR3" s="43">
        <f t="shared" si="20"/>
        <v>3.9474898909999997E-3</v>
      </c>
      <c r="GS3" s="43">
        <f t="shared" si="20"/>
        <v>5.7418275055000058E-2</v>
      </c>
      <c r="GT3" s="43">
        <f t="shared" si="20"/>
        <v>0.2234340099469988</v>
      </c>
      <c r="GU3" s="43">
        <f t="shared" si="20"/>
        <v>2.936385271300004E-2</v>
      </c>
      <c r="GV3" s="43">
        <f t="shared" si="21"/>
        <v>9.8881579630999986E-2</v>
      </c>
      <c r="GW3" s="43">
        <f t="shared" si="21"/>
        <v>1.2311609435999991E-2</v>
      </c>
      <c r="GX3" s="43">
        <f t="shared" si="21"/>
        <v>2.2195673028999958E-2</v>
      </c>
      <c r="GY3" s="43">
        <f t="shared" si="21"/>
        <v>1.957221446999999E-3</v>
      </c>
      <c r="GZ3" s="43">
        <f t="shared" si="21"/>
        <v>9.2998367485000344E-2</v>
      </c>
      <c r="HA3" s="43">
        <f t="shared" si="21"/>
        <v>1.4027092935999984E-2</v>
      </c>
      <c r="HB3" s="43">
        <f t="shared" si="21"/>
        <v>3.9236642341999979E-2</v>
      </c>
      <c r="HC3" s="43">
        <f t="shared" si="21"/>
        <v>2.3978891832999977E-2</v>
      </c>
      <c r="HD3" s="43">
        <f t="shared" si="21"/>
        <v>4.702718420000003E-2</v>
      </c>
      <c r="HE3" s="43">
        <f t="shared" si="21"/>
        <v>4.4701475839999966E-3</v>
      </c>
      <c r="HF3" s="43">
        <f t="shared" si="22"/>
        <v>1.8127747567999997E-2</v>
      </c>
      <c r="HG3" s="43">
        <f t="shared" si="22"/>
        <v>1.2434222437999999E-2</v>
      </c>
      <c r="HH3" s="43">
        <f t="shared" si="22"/>
        <v>1.4158101667999988E-2</v>
      </c>
      <c r="HI3" s="43">
        <f t="shared" si="22"/>
        <v>1.1070431381000032E-2</v>
      </c>
      <c r="HJ3" s="43">
        <f t="shared" si="22"/>
        <v>1.06385839E-4</v>
      </c>
      <c r="HK3" s="43">
        <f t="shared" si="22"/>
        <v>2.4447383999E-2</v>
      </c>
      <c r="HL3" s="43">
        <f t="shared" si="22"/>
        <v>2.2074201124000072E-2</v>
      </c>
      <c r="HM3" s="43">
        <f t="shared" si="22"/>
        <v>0.14140295811999973</v>
      </c>
      <c r="HN3" s="43">
        <f t="shared" si="22"/>
        <v>7.2336465964999971E-2</v>
      </c>
      <c r="HO3" s="43">
        <f t="shared" si="22"/>
        <v>4.2100491143999857E-2</v>
      </c>
      <c r="HP3" s="43">
        <f t="shared" si="23"/>
        <v>0.10876336606800008</v>
      </c>
      <c r="HQ3" s="43">
        <f t="shared" si="23"/>
        <v>8.0099807772000139E-2</v>
      </c>
      <c r="HR3" s="43">
        <f t="shared" si="23"/>
        <v>4.0438060890000006E-3</v>
      </c>
      <c r="HS3" s="43">
        <f t="shared" si="23"/>
        <v>5.1805258796999924E-2</v>
      </c>
      <c r="HT3" s="43">
        <f t="shared" si="23"/>
        <v>4.2343833837999868E-2</v>
      </c>
      <c r="HU3" s="43">
        <f t="shared" si="23"/>
        <v>2.2167081738000059E-2</v>
      </c>
      <c r="HV3" s="43">
        <f t="shared" si="23"/>
        <v>8.639128054E-3</v>
      </c>
      <c r="HW3" s="43">
        <f t="shared" si="23"/>
        <v>7.5849627149999939E-3</v>
      </c>
      <c r="HX3" s="43">
        <f t="shared" si="23"/>
        <v>1.7617556276000014E-2</v>
      </c>
      <c r="HY3" s="43">
        <f t="shared" si="23"/>
        <v>1.6583273143000034E-2</v>
      </c>
      <c r="HZ3" s="43">
        <f t="shared" si="24"/>
        <v>1.4773804673000063E-2</v>
      </c>
      <c r="IA3" s="43">
        <f t="shared" si="24"/>
        <v>1.8137984694000017E-2</v>
      </c>
      <c r="IB3" s="43">
        <f t="shared" si="24"/>
        <v>3.4436742149999977E-3</v>
      </c>
      <c r="IC3" s="43">
        <f t="shared" si="24"/>
        <v>1.6164277215000012E-2</v>
      </c>
      <c r="ID3" s="43">
        <f t="shared" si="24"/>
        <v>6.7567623609000094E-2</v>
      </c>
      <c r="IE3" s="43">
        <f t="shared" si="24"/>
        <v>1.2253203260000004E-3</v>
      </c>
      <c r="IF3" s="43">
        <f t="shared" si="24"/>
        <v>9.6507999689999929E-3</v>
      </c>
      <c r="IG3" s="43">
        <f t="shared" si="24"/>
        <v>0.14440391559400056</v>
      </c>
      <c r="IH3" s="43">
        <f t="shared" si="24"/>
        <v>4.2611562959999983E-3</v>
      </c>
      <c r="II3" s="43">
        <f t="shared" si="24"/>
        <v>0</v>
      </c>
      <c r="IJ3" s="43">
        <f t="shared" si="25"/>
        <v>1.8652876279999963E-2</v>
      </c>
      <c r="IK3" s="43">
        <f t="shared" si="25"/>
        <v>5.6311462883000075E-2</v>
      </c>
      <c r="IL3" s="43">
        <f t="shared" si="25"/>
        <v>8.4905332379999945E-3</v>
      </c>
      <c r="IM3" s="43">
        <f t="shared" si="25"/>
        <v>5.4648097300000014E-4</v>
      </c>
      <c r="IN3" s="43">
        <f t="shared" si="25"/>
        <v>4.4903731159999993E-3</v>
      </c>
      <c r="IO3" s="43">
        <f t="shared" si="25"/>
        <v>6.1904035520000036E-3</v>
      </c>
      <c r="IP3" s="43">
        <f t="shared" si="25"/>
        <v>5.5503712810000003E-3</v>
      </c>
      <c r="IQ3" s="43">
        <f t="shared" si="25"/>
        <v>4.1245449340000006E-3</v>
      </c>
      <c r="IR3" s="43">
        <f t="shared" si="25"/>
        <v>3.301080877E-3</v>
      </c>
      <c r="IS3" s="43">
        <f t="shared" si="25"/>
        <v>1.3372368295000003E-2</v>
      </c>
      <c r="IT3" s="43">
        <f t="shared" si="26"/>
        <v>1.4623754320000004E-3</v>
      </c>
      <c r="IU3" s="43">
        <f t="shared" si="26"/>
        <v>6.234752740999998E-3</v>
      </c>
      <c r="IV3" s="43">
        <f t="shared" si="26"/>
        <v>2.185483777300002E-2</v>
      </c>
      <c r="IW3" s="43">
        <f t="shared" si="26"/>
        <v>4.7847623745999983E-2</v>
      </c>
      <c r="IX3" s="43">
        <f t="shared" si="26"/>
        <v>6.5904583994999946E-2</v>
      </c>
      <c r="IY3" s="43">
        <f t="shared" si="26"/>
        <v>1.1502792860000003E-3</v>
      </c>
      <c r="IZ3" s="43">
        <f t="shared" si="26"/>
        <v>4.7205903977999855E-2</v>
      </c>
      <c r="JA3" s="43">
        <f t="shared" si="26"/>
        <v>0.33245388720299995</v>
      </c>
      <c r="JB3" s="43">
        <f t="shared" si="26"/>
        <v>0</v>
      </c>
      <c r="JC3" s="43">
        <f t="shared" si="26"/>
        <v>4.8771855439999987E-3</v>
      </c>
      <c r="JD3" s="43">
        <f t="shared" si="27"/>
        <v>2.9151021400000005E-4</v>
      </c>
      <c r="JE3" s="43">
        <f t="shared" si="27"/>
        <v>5.9098194737999973E-2</v>
      </c>
      <c r="JF3" s="43">
        <f t="shared" si="27"/>
        <v>5.9363215344000075E-2</v>
      </c>
      <c r="JG3" s="43">
        <f t="shared" si="27"/>
        <v>4.5508647475999989E-2</v>
      </c>
      <c r="JH3" s="43">
        <f t="shared" si="27"/>
        <v>3.1356876999999997E-3</v>
      </c>
      <c r="JI3" s="43">
        <f t="shared" si="27"/>
        <v>1.9478670699999998E-4</v>
      </c>
      <c r="JJ3" s="43">
        <f t="shared" si="27"/>
        <v>4.1505159061000031E-2</v>
      </c>
      <c r="JK3" s="43">
        <f t="shared" si="27"/>
        <v>4.4464735628999913E-2</v>
      </c>
      <c r="JL3" s="43">
        <f t="shared" si="27"/>
        <v>3.3437717468999983E-2</v>
      </c>
      <c r="JM3" s="43">
        <f t="shared" si="27"/>
        <v>5.1728513000000005E-4</v>
      </c>
      <c r="JN3" s="43">
        <f t="shared" si="28"/>
        <v>3.3386341199999996E-2</v>
      </c>
      <c r="JO3" s="43">
        <f t="shared" si="28"/>
        <v>7.3162058100000016E-4</v>
      </c>
      <c r="JP3" s="43">
        <f t="shared" si="28"/>
        <v>2.0585885904379997</v>
      </c>
      <c r="JQ3" s="43">
        <f t="shared" si="28"/>
        <v>4.946620870999998E-2</v>
      </c>
      <c r="JR3" s="43">
        <f t="shared" si="28"/>
        <v>1.51947E-3</v>
      </c>
      <c r="JS3" s="43">
        <f t="shared" si="28"/>
        <v>3.3243091028000028E-2</v>
      </c>
      <c r="JT3" s="43">
        <f t="shared" si="28"/>
        <v>1.1927631708000005E-2</v>
      </c>
      <c r="JU3" s="43">
        <f t="shared" si="28"/>
        <v>0.13904024590900002</v>
      </c>
      <c r="JV3" s="43">
        <f t="shared" si="28"/>
        <v>8.6247776939999948E-3</v>
      </c>
      <c r="JW3" s="43">
        <f t="shared" si="28"/>
        <v>1.2350875255000006E-2</v>
      </c>
      <c r="JX3" s="43">
        <f t="shared" si="29"/>
        <v>2.1733985298000007E-2</v>
      </c>
      <c r="JY3" s="43">
        <f t="shared" si="29"/>
        <v>0.48324328299500008</v>
      </c>
      <c r="JZ3" s="43">
        <f t="shared" si="29"/>
        <v>0.11750663332300004</v>
      </c>
      <c r="KA3" s="43">
        <f t="shared" si="29"/>
        <v>0.10559899952900018</v>
      </c>
      <c r="KB3" s="43">
        <f t="shared" si="29"/>
        <v>3.2998403950000002E-3</v>
      </c>
      <c r="KC3" s="43">
        <f t="shared" si="29"/>
        <v>0.27568269503599996</v>
      </c>
      <c r="KD3" s="43">
        <f t="shared" si="29"/>
        <v>4.3276122998000044E-2</v>
      </c>
      <c r="KE3" s="43">
        <f t="shared" si="29"/>
        <v>1.9293056964000004E-2</v>
      </c>
      <c r="KF3" s="43">
        <f t="shared" si="29"/>
        <v>6.1358072999999971E-3</v>
      </c>
      <c r="KG3" s="43">
        <f t="shared" si="29"/>
        <v>4.3731125999999997E-5</v>
      </c>
      <c r="KH3" s="43">
        <f t="shared" si="30"/>
        <v>2.053411772700001E-2</v>
      </c>
      <c r="KI3" s="43">
        <f t="shared" si="30"/>
        <v>2.3107183249999998E-3</v>
      </c>
      <c r="KJ3" s="43">
        <f t="shared" si="30"/>
        <v>2.7805146720000003E-3</v>
      </c>
      <c r="KK3" s="43">
        <f t="shared" si="30"/>
        <v>2.8964187920000003E-3</v>
      </c>
      <c r="KL3" s="43">
        <f t="shared" si="30"/>
        <v>4.959138820999999E-3</v>
      </c>
      <c r="KM3" s="43">
        <f t="shared" si="30"/>
        <v>2.3733105739999999E-3</v>
      </c>
      <c r="KN3" s="43">
        <f t="shared" si="30"/>
        <v>0</v>
      </c>
      <c r="KO3" s="43">
        <f t="shared" si="30"/>
        <v>1.4693859990000003E-3</v>
      </c>
      <c r="KP3" s="43">
        <f t="shared" si="30"/>
        <v>1.06852025E-3</v>
      </c>
      <c r="KQ3" s="43">
        <f t="shared" si="30"/>
        <v>2.9200303230000001E-3</v>
      </c>
      <c r="KR3" s="43">
        <f t="shared" si="31"/>
        <v>3.1522281469999994E-3</v>
      </c>
      <c r="KS3" s="43">
        <f t="shared" si="31"/>
        <v>6.3615634900000004E-4</v>
      </c>
      <c r="KT3" s="43">
        <f t="shared" si="31"/>
        <v>6.736042933000003E-3</v>
      </c>
      <c r="KU3" s="43">
        <f t="shared" si="31"/>
        <v>9.0659949999999999E-5</v>
      </c>
      <c r="KV3" s="43">
        <f t="shared" si="31"/>
        <v>1.8353916300000003E-3</v>
      </c>
      <c r="KW3" s="43">
        <f t="shared" si="31"/>
        <v>7.350425731000006E-3</v>
      </c>
      <c r="KX3" s="43">
        <f t="shared" si="31"/>
        <v>0.14149006379600024</v>
      </c>
      <c r="KY3" s="43">
        <f t="shared" si="31"/>
        <v>1.5130898249999971E-2</v>
      </c>
      <c r="KZ3" s="43">
        <f t="shared" si="31"/>
        <v>8.6161137399999956E-4</v>
      </c>
      <c r="LA3" s="43">
        <f t="shared" si="31"/>
        <v>4.6424142309999996E-3</v>
      </c>
      <c r="LB3" s="43">
        <f t="shared" si="32"/>
        <v>0.29315308689399938</v>
      </c>
      <c r="LC3" s="43">
        <f t="shared" si="32"/>
        <v>1.2136215919999998E-3</v>
      </c>
      <c r="LD3" s="43">
        <f t="shared" si="32"/>
        <v>4.3238049580000002E-3</v>
      </c>
      <c r="LE3" s="43">
        <f t="shared" si="32"/>
        <v>1.1457623566E-2</v>
      </c>
      <c r="LF3" s="43">
        <f t="shared" si="32"/>
        <v>1.7720941268999986E-2</v>
      </c>
      <c r="LG3" s="43">
        <f t="shared" si="32"/>
        <v>7.4436767180000004E-3</v>
      </c>
      <c r="LH3" s="43">
        <f t="shared" si="32"/>
        <v>4.8176170619999995E-3</v>
      </c>
      <c r="LI3" s="43">
        <f t="shared" si="32"/>
        <v>3.6324928200000002E-4</v>
      </c>
      <c r="LJ3" s="43">
        <f t="shared" si="32"/>
        <v>7.0820991999999989E-3</v>
      </c>
      <c r="LK3" s="43">
        <f t="shared" si="32"/>
        <v>3.4949164E-3</v>
      </c>
      <c r="LL3" s="43">
        <f t="shared" si="33"/>
        <v>3.2143920000000004E-4</v>
      </c>
      <c r="LM3" s="43">
        <f t="shared" si="33"/>
        <v>8.2681545800000007E-4</v>
      </c>
      <c r="LN3" s="43">
        <f t="shared" si="33"/>
        <v>5.2439928999999998E-5</v>
      </c>
      <c r="LO3" s="43">
        <f t="shared" si="33"/>
        <v>1.1434043238000006E-2</v>
      </c>
      <c r="LP3" s="43">
        <f t="shared" si="33"/>
        <v>0.15163590938800001</v>
      </c>
      <c r="LQ3" s="43">
        <f t="shared" si="33"/>
        <v>1.2057845937000001E-2</v>
      </c>
      <c r="LR3" s="43">
        <f t="shared" si="33"/>
        <v>6.0448849050000024E-3</v>
      </c>
      <c r="LS3" s="43">
        <f t="shared" si="33"/>
        <v>6.7983840249999971E-3</v>
      </c>
      <c r="LT3" s="43">
        <f t="shared" si="33"/>
        <v>0.10570501907800003</v>
      </c>
      <c r="LU3" s="43">
        <f t="shared" si="33"/>
        <v>4.3754635800000001E-4</v>
      </c>
      <c r="LV3" s="43">
        <f t="shared" si="34"/>
        <v>3.6121505300000002E-4</v>
      </c>
      <c r="LW3" s="43">
        <f t="shared" si="34"/>
        <v>1.0058314461000006E-2</v>
      </c>
      <c r="LX3" s="43">
        <f t="shared" si="34"/>
        <v>5.687569523999997E-3</v>
      </c>
      <c r="LY3" s="43">
        <f t="shared" si="34"/>
        <v>5.6564264400000002E-4</v>
      </c>
      <c r="LZ3" s="43">
        <f t="shared" si="34"/>
        <v>1.9064602820000002E-3</v>
      </c>
      <c r="MA3" s="43">
        <f t="shared" si="34"/>
        <v>0.30975103968099976</v>
      </c>
      <c r="MB3" s="43">
        <f t="shared" si="34"/>
        <v>4.7174835999999994E-4</v>
      </c>
      <c r="MC3" s="43">
        <f t="shared" si="34"/>
        <v>4.6023197750000014E-3</v>
      </c>
      <c r="MD3" s="43">
        <f t="shared" si="34"/>
        <v>2.6766714700000003E-4</v>
      </c>
      <c r="ME3" s="43">
        <f t="shared" si="34"/>
        <v>0</v>
      </c>
      <c r="MF3" s="43">
        <f t="shared" si="35"/>
        <v>2.4568129290000007E-3</v>
      </c>
      <c r="MG3" s="43">
        <f t="shared" si="35"/>
        <v>5.3661515799999996E-4</v>
      </c>
      <c r="MH3" s="43">
        <f t="shared" si="35"/>
        <v>7.9203366999999996E-4</v>
      </c>
      <c r="MI3" s="43">
        <f t="shared" si="35"/>
        <v>0</v>
      </c>
      <c r="MJ3" s="43">
        <f t="shared" si="35"/>
        <v>2.9851337000000001E-5</v>
      </c>
      <c r="MK3" s="43">
        <f t="shared" si="35"/>
        <v>6.8194688000000007E-5</v>
      </c>
      <c r="ML3" s="43">
        <f t="shared" si="35"/>
        <v>0</v>
      </c>
      <c r="MM3" s="43">
        <f t="shared" si="35"/>
        <v>4.6042684150000021E-3</v>
      </c>
      <c r="MN3" s="43">
        <f t="shared" si="35"/>
        <v>1.4247476109999998E-3</v>
      </c>
      <c r="MO3" s="43">
        <f t="shared" si="35"/>
        <v>6.3188583190000045E-3</v>
      </c>
      <c r="MP3" s="43">
        <f t="shared" si="36"/>
        <v>5.4983126659999999E-3</v>
      </c>
      <c r="MQ3" s="43">
        <f t="shared" si="36"/>
        <v>1.0251566069999997E-3</v>
      </c>
      <c r="MR3" s="43">
        <f t="shared" si="36"/>
        <v>3.5027241250000017E-3</v>
      </c>
      <c r="MS3" s="43">
        <f t="shared" si="36"/>
        <v>1.4008246089999995E-3</v>
      </c>
      <c r="MT3" s="43">
        <f t="shared" si="36"/>
        <v>7.0071820000000004E-5</v>
      </c>
      <c r="MU3" s="43">
        <f t="shared" si="36"/>
        <v>0.13070293460500029</v>
      </c>
      <c r="MV3" s="43">
        <f t="shared" si="36"/>
        <v>1.0135931980000004E-3</v>
      </c>
      <c r="MW3" s="43">
        <f t="shared" si="36"/>
        <v>0</v>
      </c>
      <c r="MX3" s="43">
        <f t="shared" si="36"/>
        <v>9.4958198369999997E-3</v>
      </c>
      <c r="MY3" s="43">
        <f t="shared" si="36"/>
        <v>1.8619662169000007E-2</v>
      </c>
      <c r="MZ3" s="43">
        <f t="shared" si="37"/>
        <v>1.7492343608000012E-2</v>
      </c>
      <c r="NA3" s="43">
        <f t="shared" si="37"/>
        <v>5.1896915450000015E-3</v>
      </c>
      <c r="NB3" s="43">
        <f t="shared" si="37"/>
        <v>1.3599559319999999E-3</v>
      </c>
      <c r="NC3" s="43">
        <f t="shared" si="37"/>
        <v>2.0597326730000002E-3</v>
      </c>
      <c r="ND3" s="43">
        <f t="shared" si="37"/>
        <v>2.7947140369999992E-3</v>
      </c>
      <c r="NE3" s="43">
        <f t="shared" si="37"/>
        <v>2.1872342439999998E-2</v>
      </c>
      <c r="NF3" s="43">
        <f t="shared" si="37"/>
        <v>1.6761635910000001E-3</v>
      </c>
      <c r="NG3" s="43">
        <f t="shared" si="37"/>
        <v>2.5884459123000022E-2</v>
      </c>
      <c r="NH3" s="43">
        <f t="shared" si="37"/>
        <v>4.6940137243999994E-2</v>
      </c>
      <c r="NI3" s="43">
        <f t="shared" si="37"/>
        <v>1.6194761122000006E-2</v>
      </c>
      <c r="NJ3" s="43">
        <f t="shared" si="38"/>
        <v>2.8822721264999993E-2</v>
      </c>
      <c r="NK3" s="43">
        <f t="shared" si="38"/>
        <v>1.6164277215000012E-2</v>
      </c>
      <c r="NL3" s="43">
        <f t="shared" si="38"/>
        <v>1.2253203260000004E-3</v>
      </c>
      <c r="NM3" s="43">
        <f t="shared" si="38"/>
        <v>0.14440391559400056</v>
      </c>
      <c r="NN3" s="43">
        <f t="shared" si="38"/>
        <v>0</v>
      </c>
      <c r="NO3" s="43">
        <f t="shared" si="38"/>
        <v>4.4903731159999993E-3</v>
      </c>
      <c r="NP3" s="43">
        <f t="shared" si="38"/>
        <v>4.2811067620000002E-3</v>
      </c>
      <c r="NQ3" s="43">
        <f t="shared" si="38"/>
        <v>1.9094867330000001E-3</v>
      </c>
      <c r="NR3" s="43">
        <f t="shared" si="38"/>
        <v>3.5706215509999991E-3</v>
      </c>
      <c r="NS3" s="43">
        <f t="shared" si="38"/>
        <v>1.97974973E-3</v>
      </c>
      <c r="NT3" s="43">
        <f t="shared" si="39"/>
        <v>4.1245449340000006E-3</v>
      </c>
      <c r="NU3" s="43">
        <f t="shared" si="39"/>
        <v>3.301080877E-3</v>
      </c>
      <c r="NV3" s="43">
        <f t="shared" si="39"/>
        <v>1.3372368295000003E-2</v>
      </c>
      <c r="NW3" s="43">
        <f t="shared" si="39"/>
        <v>1.4623754320000004E-3</v>
      </c>
      <c r="NX3" s="43">
        <f t="shared" si="39"/>
        <v>6.234752740999998E-3</v>
      </c>
      <c r="NY3" s="43">
        <f t="shared" si="39"/>
        <v>1.6437345670000001E-3</v>
      </c>
      <c r="NZ3" s="43">
        <f t="shared" si="39"/>
        <v>1.6375589999999999E-5</v>
      </c>
      <c r="OA3" s="43">
        <f t="shared" si="39"/>
        <v>1.9532254399999999E-4</v>
      </c>
      <c r="OB3" s="43">
        <f t="shared" si="39"/>
        <v>5.2963043999999999E-4</v>
      </c>
      <c r="OC3" s="43">
        <f t="shared" si="39"/>
        <v>0</v>
      </c>
      <c r="OD3" s="43">
        <f t="shared" si="40"/>
        <v>0</v>
      </c>
      <c r="OE3" s="43">
        <f t="shared" si="40"/>
        <v>0</v>
      </c>
      <c r="OF3" s="43">
        <f t="shared" si="40"/>
        <v>6.3655286000000011E-4</v>
      </c>
      <c r="OG3" s="43">
        <f t="shared" si="40"/>
        <v>0</v>
      </c>
      <c r="OH3" s="43">
        <f t="shared" si="40"/>
        <v>1.20583008E-4</v>
      </c>
      <c r="OI3" s="43">
        <f t="shared" si="40"/>
        <v>0</v>
      </c>
      <c r="OJ3" s="43">
        <f t="shared" si="40"/>
        <v>1.4530534199999999E-4</v>
      </c>
      <c r="OK3" s="43">
        <f t="shared" si="40"/>
        <v>0</v>
      </c>
      <c r="OL3" s="43">
        <f t="shared" si="40"/>
        <v>2.3290467699999995E-3</v>
      </c>
      <c r="OM3" s="43">
        <f t="shared" si="40"/>
        <v>6.2335052900000147E-3</v>
      </c>
      <c r="ON3" s="43">
        <f t="shared" si="41"/>
        <v>2.4424859E-4</v>
      </c>
      <c r="OO3" s="43">
        <f t="shared" si="41"/>
        <v>5.0822241999999953E-4</v>
      </c>
      <c r="OP3" s="43">
        <f t="shared" si="41"/>
        <v>1.6768856999999998E-4</v>
      </c>
      <c r="OQ3" s="43">
        <f t="shared" si="41"/>
        <v>8.2811681000000159E-4</v>
      </c>
      <c r="OR3" s="43">
        <f t="shared" si="41"/>
        <v>2.1819923000000022E-4</v>
      </c>
      <c r="OS3" s="43">
        <f t="shared" si="41"/>
        <v>3.1332442299999972E-3</v>
      </c>
      <c r="OT3" s="43">
        <f t="shared" si="41"/>
        <v>1.3519846699999981E-3</v>
      </c>
      <c r="OU3" s="43">
        <f t="shared" si="41"/>
        <v>4.9175357109999982E-3</v>
      </c>
      <c r="OV3" s="43">
        <f t="shared" si="41"/>
        <v>4.1407833930000044E-3</v>
      </c>
      <c r="OW3" s="43">
        <f t="shared" si="41"/>
        <v>6.982217399999999E-3</v>
      </c>
      <c r="OX3" s="43">
        <f t="shared" si="42"/>
        <v>1.9163426499999975E-3</v>
      </c>
      <c r="OY3" s="43">
        <f t="shared" si="42"/>
        <v>2.0474242699999997E-3</v>
      </c>
      <c r="OZ3" s="43">
        <f t="shared" si="42"/>
        <v>1.6377446600000008E-3</v>
      </c>
      <c r="PA3" s="43">
        <f t="shared" si="42"/>
        <v>1.5350849648999959E-2</v>
      </c>
      <c r="PB3" s="43">
        <f t="shared" si="42"/>
        <v>9.3268892103000239E-2</v>
      </c>
      <c r="PC3" s="43">
        <f t="shared" si="42"/>
        <v>3.6477698047000143E-2</v>
      </c>
      <c r="PD3" s="43">
        <f t="shared" si="42"/>
        <v>3.3156542650000132E-3</v>
      </c>
      <c r="PE3" s="43">
        <f t="shared" si="42"/>
        <v>1.1381590521999999E-2</v>
      </c>
      <c r="PF3" s="43">
        <f t="shared" si="42"/>
        <v>2.3420801963000077E-2</v>
      </c>
      <c r="PG3" s="43">
        <f t="shared" si="42"/>
        <v>7.0370107560999692E-2</v>
      </c>
      <c r="PH3" s="43">
        <f t="shared" si="43"/>
        <v>1.1164457799999999E-2</v>
      </c>
      <c r="PI3" s="43">
        <f t="shared" si="43"/>
        <v>1.8804163559999997E-3</v>
      </c>
      <c r="PJ3" s="43">
        <f t="shared" si="43"/>
        <v>1.7890014710000041E-3</v>
      </c>
      <c r="PK3" s="43">
        <f t="shared" si="43"/>
        <v>3.2561901178000091E-2</v>
      </c>
      <c r="PL3" s="43">
        <f t="shared" si="43"/>
        <v>1.6117754430000023E-3</v>
      </c>
      <c r="PM3" s="43">
        <f t="shared" si="43"/>
        <v>6.9656608389999921E-3</v>
      </c>
      <c r="PN3" s="43">
        <f t="shared" si="43"/>
        <v>1.7228067117000007E-2</v>
      </c>
      <c r="PO3" s="43">
        <f t="shared" si="43"/>
        <v>1.1762916427999945E-2</v>
      </c>
      <c r="PP3" s="43">
        <f t="shared" si="43"/>
        <v>0.18638808172200008</v>
      </c>
      <c r="PQ3" s="43">
        <f t="shared" si="43"/>
        <v>8.7543001629999846E-3</v>
      </c>
      <c r="PR3" s="43">
        <f t="shared" si="44"/>
        <v>6.1022368619999797E-3</v>
      </c>
      <c r="PS3" s="43">
        <f t="shared" si="44"/>
        <v>9.5857858000000001E-5</v>
      </c>
      <c r="PT3" s="43">
        <f t="shared" si="44"/>
        <v>3.0608546749999889E-2</v>
      </c>
      <c r="PU3" s="43">
        <f t="shared" si="44"/>
        <v>2.6979243339999978E-3</v>
      </c>
      <c r="PV3" s="43">
        <f t="shared" si="44"/>
        <v>1.334238146999998E-2</v>
      </c>
      <c r="PW3" s="43">
        <f t="shared" si="44"/>
        <v>1.0630817459999996E-3</v>
      </c>
      <c r="PX3" s="43">
        <f t="shared" si="44"/>
        <v>2.2373848979000174E-2</v>
      </c>
      <c r="PY3" s="43">
        <f t="shared" si="44"/>
        <v>2.4804136583999901E-2</v>
      </c>
      <c r="PZ3" s="43">
        <f t="shared" si="44"/>
        <v>1.1896962499999985E-2</v>
      </c>
      <c r="QA3" s="43">
        <f t="shared" si="44"/>
        <v>8.3854674999999987E-5</v>
      </c>
      <c r="QB3" s="43">
        <f t="shared" si="45"/>
        <v>8.157218766000042E-3</v>
      </c>
      <c r="QC3" s="43">
        <f t="shared" si="45"/>
        <v>5.864778500000001E-5</v>
      </c>
      <c r="QD3" s="43">
        <f t="shared" si="45"/>
        <v>5.0596900999999999E-5</v>
      </c>
      <c r="QE3" s="43">
        <f t="shared" si="45"/>
        <v>4.1213250899999987E-4</v>
      </c>
      <c r="QF3" s="43">
        <f t="shared" si="45"/>
        <v>5.0707838056000355E-2</v>
      </c>
      <c r="QG3" s="43">
        <f t="shared" si="45"/>
        <v>1.2260137243999965E-2</v>
      </c>
      <c r="QH3" s="43">
        <f t="shared" si="45"/>
        <v>6.6739373000000013E-5</v>
      </c>
      <c r="QI3" s="43">
        <f t="shared" si="45"/>
        <v>2.7605824149000018E-2</v>
      </c>
      <c r="QJ3" s="43">
        <f t="shared" si="45"/>
        <v>2.2795703780999967E-2</v>
      </c>
      <c r="QK3" s="43">
        <f t="shared" si="45"/>
        <v>2.6978515369999972E-3</v>
      </c>
      <c r="QL3" s="43">
        <f t="shared" si="46"/>
        <v>0.20421748416200033</v>
      </c>
      <c r="QM3" s="43">
        <f t="shared" si="46"/>
        <v>8.893741910000005E-4</v>
      </c>
      <c r="QN3" s="43">
        <f t="shared" si="46"/>
        <v>3.7002771070000027E-3</v>
      </c>
      <c r="QO3" s="43">
        <f t="shared" si="46"/>
        <v>1.4819401900000013E-4</v>
      </c>
      <c r="QP3" s="43">
        <f t="shared" si="46"/>
        <v>2.4523670758999774E-2</v>
      </c>
      <c r="QQ3" s="43">
        <f t="shared" si="46"/>
        <v>1.9917925580000008E-3</v>
      </c>
      <c r="QR3" s="43">
        <f t="shared" si="46"/>
        <v>1.0472114736999997E-2</v>
      </c>
      <c r="QS3" s="43">
        <f t="shared" si="46"/>
        <v>5.6312094199999817E-3</v>
      </c>
      <c r="QT3" s="43">
        <f t="shared" si="46"/>
        <v>1.8736884489000002E-2</v>
      </c>
      <c r="QU3" s="43">
        <f t="shared" si="46"/>
        <v>6.9769225800000057E-4</v>
      </c>
      <c r="QV3" s="43">
        <f t="shared" si="47"/>
        <v>5.5605717680000007E-3</v>
      </c>
      <c r="QW3" s="43">
        <f t="shared" si="47"/>
        <v>2.4710028889999998E-3</v>
      </c>
      <c r="QX3" s="43">
        <f t="shared" si="47"/>
        <v>1.1637103068000018E-2</v>
      </c>
      <c r="QY3" s="43">
        <f t="shared" si="47"/>
        <v>1.3265216310000018E-3</v>
      </c>
      <c r="QZ3" s="43">
        <f t="shared" si="47"/>
        <v>1.0566758299999995E-4</v>
      </c>
      <c r="RA3" s="43">
        <f t="shared" si="47"/>
        <v>3.1726215940000024E-3</v>
      </c>
      <c r="RB3" s="43">
        <f t="shared" si="47"/>
        <v>1.8570145297000067E-2</v>
      </c>
      <c r="RC3" s="43">
        <f t="shared" si="47"/>
        <v>5.2518401381000064E-2</v>
      </c>
      <c r="RD3" s="43">
        <f t="shared" si="47"/>
        <v>2.3422142401000105E-2</v>
      </c>
      <c r="RE3" s="43">
        <f t="shared" si="47"/>
        <v>9.7487928900000156E-3</v>
      </c>
      <c r="RF3" s="43">
        <f t="shared" si="48"/>
        <v>9.5050366889999956E-3</v>
      </c>
      <c r="RG3" s="43">
        <f t="shared" si="48"/>
        <v>4.5101994355999916E-2</v>
      </c>
      <c r="RH3" s="43">
        <f t="shared" si="48"/>
        <v>7.3686273580000012E-3</v>
      </c>
      <c r="RI3" s="43">
        <f t="shared" si="48"/>
        <v>2.3887291392999933E-2</v>
      </c>
      <c r="RJ3" s="43">
        <f t="shared" si="48"/>
        <v>2.4871107840000019E-3</v>
      </c>
      <c r="RK3" s="43">
        <f t="shared" si="48"/>
        <v>1.1820389260000042E-3</v>
      </c>
      <c r="RL3" s="43">
        <f t="shared" si="48"/>
        <v>9.7959901699999847E-4</v>
      </c>
      <c r="RM3" s="43">
        <f t="shared" si="48"/>
        <v>1.0708126999999996E-3</v>
      </c>
      <c r="RN3" s="43">
        <f t="shared" si="48"/>
        <v>6.0267613699999893E-4</v>
      </c>
      <c r="RO3" s="43">
        <f t="shared" si="48"/>
        <v>7.255383490000002E-4</v>
      </c>
      <c r="RP3" s="43">
        <f t="shared" si="49"/>
        <v>5.9932170309999937E-3</v>
      </c>
      <c r="RQ3" s="43">
        <f t="shared" si="49"/>
        <v>3.0268133499999987E-4</v>
      </c>
      <c r="RR3" s="43">
        <f t="shared" si="49"/>
        <v>2.7741246999999996E-5</v>
      </c>
      <c r="RS3" s="43">
        <f t="shared" si="49"/>
        <v>2.6974080360000164E-3</v>
      </c>
      <c r="RT3" s="43">
        <f t="shared" si="49"/>
        <v>1.8694602900000022E-4</v>
      </c>
      <c r="RU3" s="43">
        <f t="shared" si="49"/>
        <v>1.6661581299999976E-4</v>
      </c>
      <c r="RV3" s="43">
        <f t="shared" si="49"/>
        <v>2.3799078550000054E-2</v>
      </c>
      <c r="RW3" s="43">
        <f t="shared" si="49"/>
        <v>4.6311941251000042E-2</v>
      </c>
      <c r="RX3" s="43">
        <f t="shared" si="49"/>
        <v>5.6103801919999974E-3</v>
      </c>
      <c r="RY3" s="43">
        <f t="shared" si="49"/>
        <v>1.3813404300000001E-4</v>
      </c>
      <c r="RZ3" s="43">
        <f t="shared" si="50"/>
        <v>7.9624123480000111E-3</v>
      </c>
      <c r="SA3" s="43">
        <f t="shared" si="50"/>
        <v>1.4645414000000005E-4</v>
      </c>
      <c r="SB3" s="43">
        <f t="shared" si="50"/>
        <v>1.3995832154999999E-2</v>
      </c>
      <c r="SC3" s="43">
        <f t="shared" si="50"/>
        <v>1.5632018999999996E-3</v>
      </c>
      <c r="SD3" s="43">
        <f t="shared" si="50"/>
        <v>3.8662452E-3</v>
      </c>
      <c r="SE3" s="43">
        <f t="shared" si="50"/>
        <v>3.0100179999999996E-4</v>
      </c>
      <c r="SF3" s="43">
        <f t="shared" si="50"/>
        <v>0</v>
      </c>
      <c r="SG3" s="43">
        <f t="shared" si="50"/>
        <v>0</v>
      </c>
      <c r="SH3" s="43">
        <f t="shared" si="50"/>
        <v>0</v>
      </c>
      <c r="SI3" s="43">
        <f t="shared" si="50"/>
        <v>0</v>
      </c>
      <c r="SJ3" s="43">
        <f t="shared" si="51"/>
        <v>0</v>
      </c>
      <c r="SK3" s="43">
        <f t="shared" si="51"/>
        <v>0</v>
      </c>
      <c r="SL3" s="43">
        <f t="shared" si="51"/>
        <v>4.2678639999999983E-4</v>
      </c>
      <c r="SM3" s="43">
        <f t="shared" si="51"/>
        <v>2.1190050000000001E-4</v>
      </c>
      <c r="SN3" s="43">
        <f t="shared" si="51"/>
        <v>6.6295391570000417E-2</v>
      </c>
      <c r="SO3" s="43">
        <f t="shared" si="51"/>
        <v>7.6541133E-4</v>
      </c>
      <c r="SP3" s="43">
        <f t="shared" si="51"/>
        <v>1.3271675960508076</v>
      </c>
    </row>
    <row r="4" spans="2:510" ht="15">
      <c r="B4" s="43" t="str">
        <f t="shared" si="0"/>
        <v>EUS</v>
      </c>
      <c r="C4" s="88" t="s">
        <v>389</v>
      </c>
      <c r="D4" s="43">
        <f t="shared" si="1"/>
        <v>0</v>
      </c>
      <c r="E4" s="43">
        <f t="shared" si="1"/>
        <v>0</v>
      </c>
      <c r="F4" s="43">
        <f t="shared" si="1"/>
        <v>0</v>
      </c>
      <c r="G4" s="43">
        <f t="shared" si="1"/>
        <v>0</v>
      </c>
      <c r="H4" s="43">
        <f t="shared" si="1"/>
        <v>0</v>
      </c>
      <c r="I4" s="43">
        <f t="shared" si="1"/>
        <v>0</v>
      </c>
      <c r="J4" s="43">
        <f t="shared" si="1"/>
        <v>0</v>
      </c>
      <c r="K4" s="43">
        <f t="shared" si="1"/>
        <v>0</v>
      </c>
      <c r="L4" s="43">
        <f t="shared" si="1"/>
        <v>0</v>
      </c>
      <c r="M4" s="43">
        <f t="shared" si="1"/>
        <v>0</v>
      </c>
      <c r="N4" s="43">
        <f t="shared" si="2"/>
        <v>0</v>
      </c>
      <c r="O4" s="43">
        <f t="shared" si="2"/>
        <v>0</v>
      </c>
      <c r="P4" s="43">
        <f t="shared" si="2"/>
        <v>0</v>
      </c>
      <c r="Q4" s="43">
        <f t="shared" si="2"/>
        <v>0</v>
      </c>
      <c r="R4" s="43">
        <f t="shared" si="2"/>
        <v>0</v>
      </c>
      <c r="S4" s="43">
        <f t="shared" si="2"/>
        <v>0</v>
      </c>
      <c r="T4" s="43">
        <f t="shared" si="2"/>
        <v>0</v>
      </c>
      <c r="U4" s="43">
        <f t="shared" si="2"/>
        <v>11.648287541068017</v>
      </c>
      <c r="V4" s="43">
        <f t="shared" si="2"/>
        <v>3.6343199406619968</v>
      </c>
      <c r="W4" s="43">
        <f t="shared" si="2"/>
        <v>0.5679769998199995</v>
      </c>
      <c r="X4" s="43">
        <f t="shared" si="3"/>
        <v>0.37571854271100114</v>
      </c>
      <c r="Y4" s="43">
        <f t="shared" si="3"/>
        <v>4.4792867272269801</v>
      </c>
      <c r="Z4" s="43">
        <f t="shared" si="3"/>
        <v>0.33222771410999924</v>
      </c>
      <c r="AA4" s="43">
        <f t="shared" si="3"/>
        <v>0.43672632512300019</v>
      </c>
      <c r="AB4" s="43">
        <f t="shared" si="3"/>
        <v>0.49545750736600069</v>
      </c>
      <c r="AC4" s="43">
        <f t="shared" si="3"/>
        <v>0.45836408263700085</v>
      </c>
      <c r="AD4" s="43">
        <f t="shared" si="3"/>
        <v>0.30638845897800104</v>
      </c>
      <c r="AE4" s="43">
        <f t="shared" si="3"/>
        <v>5.2676174671000012E-2</v>
      </c>
      <c r="AF4" s="43">
        <f t="shared" si="3"/>
        <v>0.18260124496200011</v>
      </c>
      <c r="AG4" s="43">
        <f t="shared" si="3"/>
        <v>3.4265363801040039</v>
      </c>
      <c r="AH4" s="43">
        <f t="shared" si="4"/>
        <v>0.32655283124199841</v>
      </c>
      <c r="AI4" s="43">
        <f t="shared" si="4"/>
        <v>0.20778379618699977</v>
      </c>
      <c r="AJ4" s="43">
        <f t="shared" si="4"/>
        <v>0.16932512549600001</v>
      </c>
      <c r="AK4" s="43">
        <f t="shared" si="4"/>
        <v>0.39865153732299974</v>
      </c>
      <c r="AL4" s="43">
        <f t="shared" si="4"/>
        <v>0</v>
      </c>
      <c r="AM4" s="43">
        <f t="shared" si="4"/>
        <v>0.22151546344300052</v>
      </c>
      <c r="AN4" s="43">
        <f t="shared" si="4"/>
        <v>0.15420519291599974</v>
      </c>
      <c r="AO4" s="43">
        <f t="shared" si="4"/>
        <v>8.365087474699999E-2</v>
      </c>
      <c r="AP4" s="43">
        <f t="shared" si="4"/>
        <v>2.7032294960859842</v>
      </c>
      <c r="AQ4" s="43">
        <f t="shared" si="4"/>
        <v>7.0684830168000076E-2</v>
      </c>
      <c r="AR4" s="43">
        <f t="shared" si="5"/>
        <v>0.28874068180699941</v>
      </c>
      <c r="AS4" s="43">
        <f t="shared" si="5"/>
        <v>1.3307421037320053</v>
      </c>
      <c r="AT4" s="43">
        <f t="shared" si="5"/>
        <v>3.6876519070000016E-2</v>
      </c>
      <c r="AU4" s="43">
        <f t="shared" si="5"/>
        <v>2.3250194725999991E-2</v>
      </c>
      <c r="AV4" s="43">
        <f t="shared" si="5"/>
        <v>4.0171372237999999E-2</v>
      </c>
      <c r="AW4" s="43">
        <f t="shared" si="5"/>
        <v>1.5229396204000004E-2</v>
      </c>
      <c r="AX4" s="43">
        <f t="shared" si="5"/>
        <v>1.2238141999000005E-2</v>
      </c>
      <c r="AY4" s="43">
        <f t="shared" si="5"/>
        <v>0.20446002352299916</v>
      </c>
      <c r="AZ4" s="43">
        <f t="shared" si="5"/>
        <v>0.37469870648100029</v>
      </c>
      <c r="BA4" s="43">
        <f t="shared" si="5"/>
        <v>4.977085901599998E-2</v>
      </c>
      <c r="BB4" s="43">
        <f t="shared" si="6"/>
        <v>1.2254157029000004E-2</v>
      </c>
      <c r="BC4" s="43">
        <f t="shared" si="6"/>
        <v>3.6207937649000002E-2</v>
      </c>
      <c r="BD4" s="43">
        <f t="shared" si="6"/>
        <v>0.30243549957699994</v>
      </c>
      <c r="BE4" s="43">
        <f t="shared" si="6"/>
        <v>0.15681403196199978</v>
      </c>
      <c r="BF4" s="43">
        <f t="shared" si="6"/>
        <v>9.0013653399999987E-4</v>
      </c>
      <c r="BG4" s="43">
        <f t="shared" si="6"/>
        <v>2.9773818480000012E-3</v>
      </c>
      <c r="BH4" s="43">
        <f t="shared" si="6"/>
        <v>0.45448638566800093</v>
      </c>
      <c r="BI4" s="43">
        <f t="shared" si="6"/>
        <v>1.745035348300001E-2</v>
      </c>
      <c r="BJ4" s="43">
        <f t="shared" si="6"/>
        <v>9.0121894800000008E-4</v>
      </c>
      <c r="BK4" s="43">
        <f t="shared" si="6"/>
        <v>3.7256254632999912E-2</v>
      </c>
      <c r="BL4" s="43">
        <f t="shared" si="7"/>
        <v>0.16278402693699948</v>
      </c>
      <c r="BM4" s="43">
        <f t="shared" si="7"/>
        <v>7.1613930492999897E-2</v>
      </c>
      <c r="BN4" s="43">
        <f t="shared" si="7"/>
        <v>1.6382339740000001E-2</v>
      </c>
      <c r="BO4" s="43">
        <f t="shared" si="7"/>
        <v>7.9474980999999986E-3</v>
      </c>
      <c r="BP4" s="43">
        <f t="shared" si="7"/>
        <v>2.5765888000000002E-3</v>
      </c>
      <c r="BQ4" s="43">
        <f t="shared" si="7"/>
        <v>4.3144840729999996E-3</v>
      </c>
      <c r="BR4" s="43">
        <f t="shared" si="7"/>
        <v>3.4771245987999994E-2</v>
      </c>
      <c r="BS4" s="43">
        <f t="shared" si="7"/>
        <v>3.0666162689999992E-3</v>
      </c>
      <c r="BT4" s="43">
        <f t="shared" si="7"/>
        <v>0.15427728848</v>
      </c>
      <c r="BU4" s="43">
        <f t="shared" si="7"/>
        <v>0.68493159623400068</v>
      </c>
      <c r="BV4" s="43">
        <f t="shared" si="8"/>
        <v>2.832436470300001E-2</v>
      </c>
      <c r="BW4" s="43">
        <f t="shared" si="8"/>
        <v>0.91058036799499764</v>
      </c>
      <c r="BX4" s="43">
        <f t="shared" si="8"/>
        <v>9.1223043396999923E-2</v>
      </c>
      <c r="BY4" s="43">
        <f t="shared" si="8"/>
        <v>0.6381979555300008</v>
      </c>
      <c r="BZ4" s="43">
        <f t="shared" si="8"/>
        <v>0.15379406595900078</v>
      </c>
      <c r="CA4" s="43">
        <f t="shared" si="8"/>
        <v>0.20338978578299949</v>
      </c>
      <c r="CB4" s="43">
        <f t="shared" si="8"/>
        <v>0.51401801951299741</v>
      </c>
      <c r="CC4" s="43">
        <f t="shared" si="8"/>
        <v>0.16523928043799924</v>
      </c>
      <c r="CD4" s="43">
        <f t="shared" si="8"/>
        <v>6.5157822576999966E-2</v>
      </c>
      <c r="CE4" s="43">
        <f t="shared" si="8"/>
        <v>0.2203639650379999</v>
      </c>
      <c r="CF4" s="43">
        <f t="shared" si="9"/>
        <v>9.5800853389999843E-2</v>
      </c>
      <c r="CG4" s="43">
        <f t="shared" si="9"/>
        <v>0</v>
      </c>
      <c r="CH4" s="43">
        <f t="shared" si="9"/>
        <v>0.11198092012599997</v>
      </c>
      <c r="CI4" s="43">
        <f t="shared" si="9"/>
        <v>1.2727199487000011E-2</v>
      </c>
      <c r="CJ4" s="43">
        <f t="shared" si="9"/>
        <v>1.0973598409000003E-2</v>
      </c>
      <c r="CK4" s="43">
        <f t="shared" si="9"/>
        <v>4.1950703982000015E-2</v>
      </c>
      <c r="CL4" s="43">
        <f t="shared" si="9"/>
        <v>1.4184330898999994E-2</v>
      </c>
      <c r="CM4" s="43">
        <f t="shared" si="9"/>
        <v>2.6351733324000034E-2</v>
      </c>
      <c r="CN4" s="43">
        <f t="shared" si="9"/>
        <v>4.8212372523999868E-2</v>
      </c>
      <c r="CO4" s="43">
        <f t="shared" si="9"/>
        <v>6.384502474099997E-2</v>
      </c>
      <c r="CP4" s="43">
        <f t="shared" si="10"/>
        <v>5.7271683092000043E-2</v>
      </c>
      <c r="CQ4" s="43">
        <f t="shared" si="10"/>
        <v>0.39865153732299974</v>
      </c>
      <c r="CR4" s="43">
        <f t="shared" si="10"/>
        <v>0</v>
      </c>
      <c r="CS4" s="43">
        <f t="shared" si="10"/>
        <v>7.1983673500000006E-4</v>
      </c>
      <c r="CT4" s="43">
        <f t="shared" si="10"/>
        <v>0.21465065262600039</v>
      </c>
      <c r="CU4" s="43">
        <f t="shared" si="10"/>
        <v>4.3278370790000003E-3</v>
      </c>
      <c r="CV4" s="43">
        <f t="shared" si="10"/>
        <v>1.8164736569999998E-3</v>
      </c>
      <c r="CW4" s="43">
        <f t="shared" si="10"/>
        <v>0.15360784081299969</v>
      </c>
      <c r="CX4" s="43">
        <f t="shared" si="10"/>
        <v>5.9728767199999976E-4</v>
      </c>
      <c r="CY4" s="43">
        <f t="shared" si="10"/>
        <v>8.2970219251999988E-2</v>
      </c>
      <c r="CZ4" s="43">
        <f t="shared" si="11"/>
        <v>6.8065549500000004E-4</v>
      </c>
      <c r="DA4" s="43">
        <f t="shared" si="11"/>
        <v>2.3855241263760023</v>
      </c>
      <c r="DB4" s="43">
        <f t="shared" si="11"/>
        <v>8.1208946909999996E-2</v>
      </c>
      <c r="DC4" s="43">
        <f t="shared" si="11"/>
        <v>5.4522034805999993E-2</v>
      </c>
      <c r="DD4" s="43">
        <f t="shared" si="11"/>
        <v>1.6162567964999999E-2</v>
      </c>
      <c r="DE4" s="43">
        <f t="shared" si="11"/>
        <v>0.19912743047799994</v>
      </c>
      <c r="DF4" s="43">
        <f t="shared" si="11"/>
        <v>1.9890134489000021E-2</v>
      </c>
      <c r="DG4" s="43">
        <f t="shared" si="11"/>
        <v>2.6882622990000014E-2</v>
      </c>
      <c r="DH4" s="43">
        <f t="shared" si="11"/>
        <v>4.2840640921999976E-2</v>
      </c>
      <c r="DI4" s="43">
        <f t="shared" si="11"/>
        <v>0.58626356086799991</v>
      </c>
      <c r="DJ4" s="43">
        <f t="shared" si="12"/>
        <v>0.31645347398100027</v>
      </c>
      <c r="DK4" s="43">
        <f t="shared" si="12"/>
        <v>4.1525189070000003E-3</v>
      </c>
      <c r="DL4" s="43">
        <f t="shared" si="12"/>
        <v>0.33463793329599917</v>
      </c>
      <c r="DM4" s="43">
        <f t="shared" si="12"/>
        <v>8.9234911613000012E-2</v>
      </c>
      <c r="DN4" s="43">
        <f t="shared" si="12"/>
        <v>2.6283306960999998E-2</v>
      </c>
      <c r="DO4" s="43">
        <f t="shared" si="12"/>
        <v>1.0254792181E-2</v>
      </c>
      <c r="DP4" s="43">
        <f t="shared" si="12"/>
        <v>3.3846521799999998E-4</v>
      </c>
      <c r="DQ4" s="43">
        <f t="shared" si="12"/>
        <v>2.3250194725999991E-2</v>
      </c>
      <c r="DR4" s="43">
        <f t="shared" si="12"/>
        <v>3.1680552390000005E-2</v>
      </c>
      <c r="DS4" s="43">
        <f t="shared" si="12"/>
        <v>4.0640394780000026E-3</v>
      </c>
      <c r="DT4" s="43">
        <f t="shared" si="13"/>
        <v>4.4266471280000009E-3</v>
      </c>
      <c r="DU4" s="43">
        <f t="shared" si="13"/>
        <v>1.5229396204000004E-2</v>
      </c>
      <c r="DV4" s="43">
        <f t="shared" si="13"/>
        <v>2.7295031189999994E-3</v>
      </c>
      <c r="DW4" s="43">
        <f t="shared" si="13"/>
        <v>9.5086548590000118E-3</v>
      </c>
      <c r="DX4" s="43">
        <f t="shared" si="13"/>
        <v>0.19696494915099919</v>
      </c>
      <c r="DY4" s="43">
        <f t="shared" si="13"/>
        <v>7.4949599670000007E-3</v>
      </c>
      <c r="DZ4" s="43">
        <f t="shared" si="13"/>
        <v>0.36552559835700027</v>
      </c>
      <c r="EA4" s="43">
        <f t="shared" si="13"/>
        <v>2.992647798E-3</v>
      </c>
      <c r="EB4" s="43">
        <f t="shared" si="13"/>
        <v>6.1805641600000015E-3</v>
      </c>
      <c r="EC4" s="43">
        <f t="shared" si="13"/>
        <v>1.6291306450000008E-2</v>
      </c>
      <c r="ED4" s="43">
        <f t="shared" si="14"/>
        <v>2.0849993016999989E-2</v>
      </c>
      <c r="EE4" s="43">
        <f t="shared" si="14"/>
        <v>1.2629357136999997E-2</v>
      </c>
      <c r="EF4" s="43">
        <f t="shared" si="14"/>
        <v>3.2569734524999998E-2</v>
      </c>
      <c r="EG4" s="43">
        <f t="shared" si="14"/>
        <v>1.4627605090000004E-3</v>
      </c>
      <c r="EH4" s="43">
        <f t="shared" si="14"/>
        <v>1.2767261210000001E-3</v>
      </c>
      <c r="EI4" s="43">
        <f t="shared" si="14"/>
        <v>8.9868349399999992E-4</v>
      </c>
      <c r="EJ4" s="43">
        <f t="shared" si="14"/>
        <v>1.9270832369000002E-2</v>
      </c>
      <c r="EK4" s="43">
        <f t="shared" si="14"/>
        <v>0.24769448386299919</v>
      </c>
      <c r="EL4" s="43">
        <f t="shared" si="14"/>
        <v>1.8168213674999999E-2</v>
      </c>
      <c r="EM4" s="43">
        <f t="shared" si="14"/>
        <v>1.7303005099999998E-2</v>
      </c>
      <c r="EN4" s="43">
        <f t="shared" si="15"/>
        <v>1.0416114909999991E-2</v>
      </c>
      <c r="EO4" s="43">
        <f t="shared" si="15"/>
        <v>0.11705260623799989</v>
      </c>
      <c r="EP4" s="43">
        <f t="shared" si="15"/>
        <v>1.6503932549999998E-3</v>
      </c>
      <c r="EQ4" s="43">
        <f t="shared" si="15"/>
        <v>2.5880888099999997E-4</v>
      </c>
      <c r="ER4" s="43">
        <f t="shared" si="15"/>
        <v>2.1096956161000012E-2</v>
      </c>
      <c r="ES4" s="43">
        <f t="shared" si="15"/>
        <v>6.3389008670000045E-3</v>
      </c>
      <c r="ET4" s="43">
        <f t="shared" si="15"/>
        <v>6.9801583399999988E-4</v>
      </c>
      <c r="EU4" s="43">
        <f t="shared" si="15"/>
        <v>1.8457473479999997E-3</v>
      </c>
      <c r="EV4" s="43">
        <f t="shared" si="15"/>
        <v>0.40721983916800036</v>
      </c>
      <c r="EW4" s="43">
        <f t="shared" si="15"/>
        <v>9.3772843100000027E-3</v>
      </c>
      <c r="EX4" s="43">
        <f t="shared" si="16"/>
        <v>1.396507704E-3</v>
      </c>
      <c r="EY4" s="43">
        <f t="shared" si="16"/>
        <v>3.9737120899999995E-3</v>
      </c>
      <c r="EZ4" s="43">
        <f t="shared" si="16"/>
        <v>8.3256013599999998E-4</v>
      </c>
      <c r="FA4" s="43">
        <f t="shared" si="16"/>
        <v>1.8704765949999998E-3</v>
      </c>
      <c r="FB4" s="43">
        <f t="shared" si="16"/>
        <v>8.0814874000000004E-4</v>
      </c>
      <c r="FC4" s="43">
        <f t="shared" si="16"/>
        <v>8.5552808000000007E-5</v>
      </c>
      <c r="FD4" s="43">
        <f t="shared" si="16"/>
        <v>7.5173999999999994E-6</v>
      </c>
      <c r="FE4" s="43">
        <f t="shared" si="16"/>
        <v>9.6541298930000012E-3</v>
      </c>
      <c r="FF4" s="43">
        <f t="shared" si="16"/>
        <v>1.6942778140000003E-3</v>
      </c>
      <c r="FG4" s="43">
        <f t="shared" si="16"/>
        <v>1.6946304740000008E-2</v>
      </c>
      <c r="FH4" s="43">
        <f t="shared" si="17"/>
        <v>7.4141085539999934E-3</v>
      </c>
      <c r="FI4" s="43">
        <f t="shared" si="17"/>
        <v>1.5465607139999997E-3</v>
      </c>
      <c r="FJ4" s="43">
        <f t="shared" si="17"/>
        <v>5.1932114489999966E-3</v>
      </c>
      <c r="FK4" s="43">
        <f t="shared" si="17"/>
        <v>0.15759109053699996</v>
      </c>
      <c r="FL4" s="43">
        <f t="shared" si="17"/>
        <v>0</v>
      </c>
      <c r="FM4" s="43">
        <f t="shared" si="17"/>
        <v>1.6662873754999977E-2</v>
      </c>
      <c r="FN4" s="43">
        <f t="shared" si="17"/>
        <v>3.2351949370000056E-2</v>
      </c>
      <c r="FO4" s="43">
        <f t="shared" si="17"/>
        <v>1.3048510588000002E-2</v>
      </c>
      <c r="FP4" s="43">
        <f t="shared" si="17"/>
        <v>9.5521264790000178E-3</v>
      </c>
      <c r="FQ4" s="43">
        <f t="shared" si="17"/>
        <v>5.4531683999999988E-3</v>
      </c>
      <c r="FR4" s="43">
        <f t="shared" si="18"/>
        <v>1.1724035E-3</v>
      </c>
      <c r="FS4" s="43">
        <f t="shared" si="18"/>
        <v>4.134921873000001E-3</v>
      </c>
      <c r="FT4" s="43">
        <f t="shared" si="18"/>
        <v>3.2903813087999993E-2</v>
      </c>
      <c r="FU4" s="43">
        <f t="shared" si="18"/>
        <v>2.6312656689999993E-3</v>
      </c>
      <c r="FV4" s="43">
        <f t="shared" si="18"/>
        <v>0.12128361983499999</v>
      </c>
      <c r="FW4" s="43">
        <f t="shared" si="18"/>
        <v>4.2233851284000097E-2</v>
      </c>
      <c r="FX4" s="43">
        <f t="shared" si="18"/>
        <v>3.2168105126000004E-2</v>
      </c>
      <c r="FY4" s="43">
        <f t="shared" si="18"/>
        <v>0.4951255938359993</v>
      </c>
      <c r="FZ4" s="43">
        <f t="shared" si="18"/>
        <v>3.5588814646000069E-2</v>
      </c>
      <c r="GA4" s="43">
        <f t="shared" si="18"/>
        <v>4.6210111722000069E-2</v>
      </c>
      <c r="GB4" s="43">
        <f t="shared" si="19"/>
        <v>2.9784224399999993E-4</v>
      </c>
      <c r="GC4" s="43">
        <f t="shared" si="19"/>
        <v>6.5463227683999717E-2</v>
      </c>
      <c r="GD4" s="43">
        <f t="shared" si="19"/>
        <v>2.832436470300001E-2</v>
      </c>
      <c r="GE4" s="43">
        <f t="shared" si="19"/>
        <v>7.0928825060000145E-2</v>
      </c>
      <c r="GF4" s="43">
        <f t="shared" si="19"/>
        <v>0.21914474145699961</v>
      </c>
      <c r="GG4" s="43">
        <f t="shared" si="19"/>
        <v>2.5152499522999978E-2</v>
      </c>
      <c r="GH4" s="43">
        <f t="shared" si="19"/>
        <v>0.21690336281300029</v>
      </c>
      <c r="GI4" s="43">
        <f t="shared" si="19"/>
        <v>0.27107675294399991</v>
      </c>
      <c r="GJ4" s="43">
        <f t="shared" si="19"/>
        <v>0.10504001996500009</v>
      </c>
      <c r="GK4" s="43">
        <f t="shared" si="19"/>
        <v>2.3477393590000009E-3</v>
      </c>
      <c r="GL4" s="43">
        <f t="shared" si="20"/>
        <v>8.1602021837000022E-2</v>
      </c>
      <c r="GM4" s="43">
        <f t="shared" si="20"/>
        <v>3.7028146300000002E-4</v>
      </c>
      <c r="GN4" s="43">
        <f t="shared" si="20"/>
        <v>1.262414833E-3</v>
      </c>
      <c r="GO4" s="43">
        <f t="shared" si="20"/>
        <v>7.9868016389999952E-3</v>
      </c>
      <c r="GP4" s="43">
        <f t="shared" si="20"/>
        <v>0.15044332784400005</v>
      </c>
      <c r="GQ4" s="43">
        <f t="shared" si="20"/>
        <v>4.111590549100004E-2</v>
      </c>
      <c r="GR4" s="43">
        <f t="shared" si="20"/>
        <v>4.7057324550000019E-3</v>
      </c>
      <c r="GS4" s="43">
        <f t="shared" si="20"/>
        <v>6.6692647363000235E-2</v>
      </c>
      <c r="GT4" s="43">
        <f t="shared" si="20"/>
        <v>0.23795390371299996</v>
      </c>
      <c r="GU4" s="43">
        <f t="shared" si="20"/>
        <v>3.659937736499997E-2</v>
      </c>
      <c r="GV4" s="43">
        <f t="shared" si="21"/>
        <v>0.10069642494599988</v>
      </c>
      <c r="GW4" s="43">
        <f t="shared" si="21"/>
        <v>1.6651791201000046E-2</v>
      </c>
      <c r="GX4" s="43">
        <f t="shared" si="21"/>
        <v>2.4598126300999983E-2</v>
      </c>
      <c r="GY4" s="43">
        <f t="shared" si="21"/>
        <v>5.6869960449999974E-3</v>
      </c>
      <c r="GZ4" s="43">
        <f t="shared" si="21"/>
        <v>9.215877742999963E-2</v>
      </c>
      <c r="HA4" s="43">
        <f t="shared" si="21"/>
        <v>1.4696626436999958E-2</v>
      </c>
      <c r="HB4" s="43">
        <f t="shared" si="21"/>
        <v>4.6571257124000197E-2</v>
      </c>
      <c r="HC4" s="43">
        <f t="shared" si="21"/>
        <v>3.0763623884000033E-2</v>
      </c>
      <c r="HD4" s="43">
        <f t="shared" si="21"/>
        <v>5.0966684632000055E-2</v>
      </c>
      <c r="HE4" s="43">
        <f t="shared" si="21"/>
        <v>4.6125677590000023E-3</v>
      </c>
      <c r="HF4" s="43">
        <f t="shared" si="22"/>
        <v>2.1953146156999996E-2</v>
      </c>
      <c r="HG4" s="43">
        <f t="shared" si="22"/>
        <v>1.6780906237000008E-2</v>
      </c>
      <c r="HH4" s="43">
        <f t="shared" si="22"/>
        <v>1.7878832088000014E-2</v>
      </c>
      <c r="HI4" s="43">
        <f t="shared" si="22"/>
        <v>1.3481499732000007E-2</v>
      </c>
      <c r="HJ4" s="43">
        <f t="shared" si="22"/>
        <v>3.7261064300000003E-4</v>
      </c>
      <c r="HK4" s="43">
        <f t="shared" si="22"/>
        <v>2.5686669706000011E-2</v>
      </c>
      <c r="HL4" s="43">
        <f t="shared" si="22"/>
        <v>2.5148640022999963E-2</v>
      </c>
      <c r="HM4" s="43">
        <f t="shared" si="22"/>
        <v>0.15704657026199939</v>
      </c>
      <c r="HN4" s="43">
        <f t="shared" si="22"/>
        <v>7.878807147799996E-2</v>
      </c>
      <c r="HO4" s="43">
        <f t="shared" si="22"/>
        <v>3.7353797522999888E-2</v>
      </c>
      <c r="HP4" s="43">
        <f t="shared" si="23"/>
        <v>9.8201340343999979E-2</v>
      </c>
      <c r="HQ4" s="43">
        <f t="shared" si="23"/>
        <v>8.0593929548000001E-2</v>
      </c>
      <c r="HR4" s="43">
        <f t="shared" si="23"/>
        <v>1.0249247966999981E-2</v>
      </c>
      <c r="HS4" s="43">
        <f t="shared" si="23"/>
        <v>5.3140439717999928E-2</v>
      </c>
      <c r="HT4" s="43">
        <f t="shared" si="23"/>
        <v>4.3405326295000012E-2</v>
      </c>
      <c r="HU4" s="43">
        <f t="shared" si="23"/>
        <v>2.9719710328999959E-2</v>
      </c>
      <c r="HV4" s="43">
        <f t="shared" si="23"/>
        <v>1.0245827192999992E-2</v>
      </c>
      <c r="HW4" s="43">
        <f t="shared" si="23"/>
        <v>1.073602892700003E-2</v>
      </c>
      <c r="HX4" s="43">
        <f t="shared" si="23"/>
        <v>1.7982320858000007E-2</v>
      </c>
      <c r="HY4" s="43">
        <f t="shared" si="23"/>
        <v>2.088845220900002E-2</v>
      </c>
      <c r="HZ4" s="43">
        <f t="shared" si="24"/>
        <v>1.7734617911999987E-2</v>
      </c>
      <c r="IA4" s="43">
        <f t="shared" si="24"/>
        <v>2.1072048875999994E-2</v>
      </c>
      <c r="IB4" s="43">
        <f t="shared" si="24"/>
        <v>5.4501264080000058E-3</v>
      </c>
      <c r="IC4" s="43">
        <f t="shared" si="24"/>
        <v>2.3754044625999997E-2</v>
      </c>
      <c r="ID4" s="43">
        <f t="shared" si="24"/>
        <v>7.858440877999999E-2</v>
      </c>
      <c r="IE4" s="43">
        <f t="shared" si="24"/>
        <v>1.065196289E-3</v>
      </c>
      <c r="IF4" s="43">
        <f t="shared" si="24"/>
        <v>1.1796987297000015E-2</v>
      </c>
      <c r="IG4" s="43">
        <f t="shared" si="24"/>
        <v>0.19554473960999991</v>
      </c>
      <c r="IH4" s="43">
        <f t="shared" si="24"/>
        <v>5.4143882959999936E-3</v>
      </c>
      <c r="II4" s="43">
        <f t="shared" si="24"/>
        <v>0</v>
      </c>
      <c r="IJ4" s="43">
        <f t="shared" si="25"/>
        <v>3.0537786039999983E-2</v>
      </c>
      <c r="IK4" s="43">
        <f t="shared" si="25"/>
        <v>6.7321424867000157E-2</v>
      </c>
      <c r="IL4" s="43">
        <f t="shared" si="25"/>
        <v>1.362686510199999E-2</v>
      </c>
      <c r="IM4" s="43">
        <f t="shared" si="25"/>
        <v>4.931611380000002E-4</v>
      </c>
      <c r="IN4" s="43">
        <f t="shared" si="25"/>
        <v>5.1369365899999993E-3</v>
      </c>
      <c r="IO4" s="43">
        <f t="shared" si="25"/>
        <v>7.5900512089999974E-3</v>
      </c>
      <c r="IP4" s="43">
        <f t="shared" si="25"/>
        <v>1.0973598409000003E-2</v>
      </c>
      <c r="IQ4" s="43">
        <f t="shared" si="25"/>
        <v>1.0789104169999997E-2</v>
      </c>
      <c r="IR4" s="43">
        <f t="shared" si="25"/>
        <v>4.9024185129999988E-3</v>
      </c>
      <c r="IS4" s="43">
        <f t="shared" si="25"/>
        <v>2.3986665870999999E-2</v>
      </c>
      <c r="IT4" s="43">
        <f t="shared" si="26"/>
        <v>8.4912824200000011E-4</v>
      </c>
      <c r="IU4" s="43">
        <f t="shared" si="26"/>
        <v>1.4184330898999994E-2</v>
      </c>
      <c r="IV4" s="43">
        <f t="shared" si="26"/>
        <v>2.0954594024000035E-2</v>
      </c>
      <c r="IW4" s="43">
        <f t="shared" si="26"/>
        <v>4.8212372523999868E-2</v>
      </c>
      <c r="IX4" s="43">
        <f t="shared" si="26"/>
        <v>6.2228294108999931E-2</v>
      </c>
      <c r="IY4" s="43">
        <f t="shared" si="26"/>
        <v>1.6165079620000006E-3</v>
      </c>
      <c r="IZ4" s="43">
        <f t="shared" si="26"/>
        <v>5.7271683092000043E-2</v>
      </c>
      <c r="JA4" s="43">
        <f t="shared" si="26"/>
        <v>0.39037311127399982</v>
      </c>
      <c r="JB4" s="43">
        <f t="shared" si="26"/>
        <v>7.6497112999999992E-5</v>
      </c>
      <c r="JC4" s="43">
        <f t="shared" si="26"/>
        <v>8.201793805000003E-3</v>
      </c>
      <c r="JD4" s="43">
        <f t="shared" si="27"/>
        <v>7.1983673500000006E-4</v>
      </c>
      <c r="JE4" s="43">
        <f t="shared" si="27"/>
        <v>7.4951334511999965E-2</v>
      </c>
      <c r="JF4" s="43">
        <f t="shared" si="27"/>
        <v>8.6074322454999824E-2</v>
      </c>
      <c r="JG4" s="43">
        <f t="shared" si="27"/>
        <v>5.3624365155999949E-2</v>
      </c>
      <c r="JH4" s="43">
        <f t="shared" si="27"/>
        <v>4.3278370790000003E-3</v>
      </c>
      <c r="JI4" s="43">
        <f t="shared" si="27"/>
        <v>1.8164736569999998E-3</v>
      </c>
      <c r="JJ4" s="43">
        <f t="shared" si="27"/>
        <v>5.6996057582999984E-2</v>
      </c>
      <c r="JK4" s="43">
        <f t="shared" si="27"/>
        <v>6.3946558148999952E-2</v>
      </c>
      <c r="JL4" s="43">
        <f t="shared" si="27"/>
        <v>3.2666685847999984E-2</v>
      </c>
      <c r="JM4" s="43">
        <f t="shared" si="27"/>
        <v>5.9728767199999976E-4</v>
      </c>
      <c r="JN4" s="43">
        <f t="shared" si="28"/>
        <v>8.2970219251999988E-2</v>
      </c>
      <c r="JO4" s="43">
        <f t="shared" si="28"/>
        <v>6.8065549500000004E-4</v>
      </c>
      <c r="JP4" s="43">
        <f t="shared" si="28"/>
        <v>2.3855241263760023</v>
      </c>
      <c r="JQ4" s="43">
        <f t="shared" si="28"/>
        <v>8.1208946909999996E-2</v>
      </c>
      <c r="JR4" s="43">
        <f t="shared" si="28"/>
        <v>0</v>
      </c>
      <c r="JS4" s="43">
        <f t="shared" si="28"/>
        <v>5.4522034805999993E-2</v>
      </c>
      <c r="JT4" s="43">
        <f t="shared" si="28"/>
        <v>1.6162567964999999E-2</v>
      </c>
      <c r="JU4" s="43">
        <f t="shared" si="28"/>
        <v>0.19912743047799994</v>
      </c>
      <c r="JV4" s="43">
        <f t="shared" si="28"/>
        <v>1.9890134489000021E-2</v>
      </c>
      <c r="JW4" s="43">
        <f t="shared" si="28"/>
        <v>2.6882622990000014E-2</v>
      </c>
      <c r="JX4" s="43">
        <f t="shared" si="29"/>
        <v>4.2840640921999976E-2</v>
      </c>
      <c r="JY4" s="43">
        <f t="shared" si="29"/>
        <v>0.58626356086799991</v>
      </c>
      <c r="JZ4" s="43">
        <f t="shared" si="29"/>
        <v>0.21379875978599969</v>
      </c>
      <c r="KA4" s="43">
        <f t="shared" si="29"/>
        <v>0.10265504850600024</v>
      </c>
      <c r="KB4" s="43">
        <f t="shared" si="29"/>
        <v>4.1525189070000003E-3</v>
      </c>
      <c r="KC4" s="43">
        <f t="shared" si="29"/>
        <v>0.33463793329599917</v>
      </c>
      <c r="KD4" s="43">
        <f t="shared" si="29"/>
        <v>8.9234911613000012E-2</v>
      </c>
      <c r="KE4" s="43">
        <f t="shared" si="29"/>
        <v>2.6283306960999998E-2</v>
      </c>
      <c r="KF4" s="43">
        <f t="shared" si="29"/>
        <v>1.0254792181E-2</v>
      </c>
      <c r="KG4" s="43">
        <f t="shared" si="29"/>
        <v>3.3846521799999998E-4</v>
      </c>
      <c r="KH4" s="43">
        <f t="shared" si="30"/>
        <v>2.3250194725999991E-2</v>
      </c>
      <c r="KI4" s="43">
        <f t="shared" si="30"/>
        <v>1.1529504865999999E-2</v>
      </c>
      <c r="KJ4" s="43">
        <f t="shared" si="30"/>
        <v>3.1596111809999998E-3</v>
      </c>
      <c r="KK4" s="43">
        <f t="shared" si="30"/>
        <v>6.9637745680000002E-3</v>
      </c>
      <c r="KL4" s="43">
        <f t="shared" si="30"/>
        <v>6.2441602949999979E-3</v>
      </c>
      <c r="KM4" s="43">
        <f t="shared" si="30"/>
        <v>3.4229387769999999E-3</v>
      </c>
      <c r="KN4" s="43">
        <f t="shared" si="30"/>
        <v>7.3435969999999996E-6</v>
      </c>
      <c r="KO4" s="43">
        <f t="shared" si="30"/>
        <v>1.686763321E-3</v>
      </c>
      <c r="KP4" s="43">
        <f t="shared" si="30"/>
        <v>2.7305172630000007E-3</v>
      </c>
      <c r="KQ4" s="43">
        <f t="shared" si="30"/>
        <v>4.4266471280000009E-3</v>
      </c>
      <c r="KR4" s="43">
        <f t="shared" si="31"/>
        <v>5.1089021760000021E-3</v>
      </c>
      <c r="KS4" s="43">
        <f t="shared" si="31"/>
        <v>1.0301541230000003E-3</v>
      </c>
      <c r="KT4" s="43">
        <f t="shared" si="31"/>
        <v>9.080313508000001E-3</v>
      </c>
      <c r="KU4" s="43">
        <f t="shared" si="31"/>
        <v>1.0392639999999999E-5</v>
      </c>
      <c r="KV4" s="43">
        <f t="shared" si="31"/>
        <v>2.7295031189999994E-3</v>
      </c>
      <c r="KW4" s="43">
        <f t="shared" si="31"/>
        <v>9.5086548590000118E-3</v>
      </c>
      <c r="KX4" s="43">
        <f t="shared" si="31"/>
        <v>0.17826269700999978</v>
      </c>
      <c r="KY4" s="43">
        <f t="shared" si="31"/>
        <v>1.8700424920999967E-2</v>
      </c>
      <c r="KZ4" s="43">
        <f t="shared" si="31"/>
        <v>2.2583166040000004E-3</v>
      </c>
      <c r="LA4" s="43">
        <f t="shared" si="31"/>
        <v>5.2366293960000015E-3</v>
      </c>
      <c r="LB4" s="43">
        <f t="shared" si="32"/>
        <v>0.36552559835700027</v>
      </c>
      <c r="LC4" s="43">
        <f t="shared" si="32"/>
        <v>2.992647798E-3</v>
      </c>
      <c r="LD4" s="43">
        <f t="shared" si="32"/>
        <v>6.1805641600000015E-3</v>
      </c>
      <c r="LE4" s="43">
        <f t="shared" si="32"/>
        <v>1.6291306450000008E-2</v>
      </c>
      <c r="LF4" s="43">
        <f t="shared" si="32"/>
        <v>2.0849993016999989E-2</v>
      </c>
      <c r="LG4" s="43">
        <f t="shared" si="32"/>
        <v>1.0583204565999994E-2</v>
      </c>
      <c r="LH4" s="43">
        <f t="shared" si="32"/>
        <v>1.6378076040000002E-3</v>
      </c>
      <c r="LI4" s="43">
        <f t="shared" si="32"/>
        <v>4.082176209999999E-4</v>
      </c>
      <c r="LJ4" s="43">
        <f t="shared" si="32"/>
        <v>1.81794526E-2</v>
      </c>
      <c r="LK4" s="43">
        <f t="shared" si="32"/>
        <v>1.4390281925000002E-2</v>
      </c>
      <c r="LL4" s="43">
        <f t="shared" si="33"/>
        <v>1.4627605090000004E-3</v>
      </c>
      <c r="LM4" s="43">
        <f t="shared" si="33"/>
        <v>1.2767261210000001E-3</v>
      </c>
      <c r="LN4" s="43">
        <f t="shared" si="33"/>
        <v>8.9868349399999992E-4</v>
      </c>
      <c r="LO4" s="43">
        <f t="shared" si="33"/>
        <v>1.9270832369000002E-2</v>
      </c>
      <c r="LP4" s="43">
        <f t="shared" si="33"/>
        <v>0.24769448386299919</v>
      </c>
      <c r="LQ4" s="43">
        <f t="shared" si="33"/>
        <v>1.8168213674999999E-2</v>
      </c>
      <c r="LR4" s="43">
        <f t="shared" si="33"/>
        <v>1.7303005099999998E-2</v>
      </c>
      <c r="LS4" s="43">
        <f t="shared" si="33"/>
        <v>1.0416114909999991E-2</v>
      </c>
      <c r="LT4" s="43">
        <f t="shared" si="33"/>
        <v>0.11705260623799989</v>
      </c>
      <c r="LU4" s="43">
        <f t="shared" si="33"/>
        <v>1.6503932549999998E-3</v>
      </c>
      <c r="LV4" s="43">
        <f t="shared" si="34"/>
        <v>2.5880888099999997E-4</v>
      </c>
      <c r="LW4" s="43">
        <f t="shared" si="34"/>
        <v>2.1096956161000012E-2</v>
      </c>
      <c r="LX4" s="43">
        <f t="shared" si="34"/>
        <v>6.3389008670000045E-3</v>
      </c>
      <c r="LY4" s="43">
        <f t="shared" si="34"/>
        <v>6.9801583399999988E-4</v>
      </c>
      <c r="LZ4" s="43">
        <f t="shared" si="34"/>
        <v>1.8457473479999997E-3</v>
      </c>
      <c r="MA4" s="43">
        <f t="shared" si="34"/>
        <v>0.40721983916800036</v>
      </c>
      <c r="MB4" s="43">
        <f t="shared" si="34"/>
        <v>6.4047843999999997E-4</v>
      </c>
      <c r="MC4" s="43">
        <f t="shared" si="34"/>
        <v>8.7368058700000011E-3</v>
      </c>
      <c r="MD4" s="43">
        <f t="shared" si="34"/>
        <v>1.3578525559999998E-3</v>
      </c>
      <c r="ME4" s="43">
        <f t="shared" si="34"/>
        <v>3.8701946000000002E-5</v>
      </c>
      <c r="MF4" s="43">
        <f t="shared" si="35"/>
        <v>3.9737120899999995E-3</v>
      </c>
      <c r="MG4" s="43">
        <f t="shared" si="35"/>
        <v>8.3256013599999998E-4</v>
      </c>
      <c r="MH4" s="43">
        <f t="shared" si="35"/>
        <v>1.8704765949999998E-3</v>
      </c>
      <c r="MI4" s="43">
        <f t="shared" si="35"/>
        <v>8.0814874000000004E-4</v>
      </c>
      <c r="MJ4" s="43">
        <f t="shared" si="35"/>
        <v>0</v>
      </c>
      <c r="MK4" s="43">
        <f t="shared" si="35"/>
        <v>8.5552808000000007E-5</v>
      </c>
      <c r="ML4" s="43">
        <f t="shared" si="35"/>
        <v>7.5173999999999994E-6</v>
      </c>
      <c r="MM4" s="43">
        <f t="shared" si="35"/>
        <v>9.6541298930000012E-3</v>
      </c>
      <c r="MN4" s="43">
        <f t="shared" si="35"/>
        <v>1.6942778140000003E-3</v>
      </c>
      <c r="MO4" s="43">
        <f t="shared" si="35"/>
        <v>1.6946304740000008E-2</v>
      </c>
      <c r="MP4" s="43">
        <f t="shared" si="36"/>
        <v>7.4141085539999934E-3</v>
      </c>
      <c r="MQ4" s="43">
        <f t="shared" si="36"/>
        <v>1.5465607139999997E-3</v>
      </c>
      <c r="MR4" s="43">
        <f t="shared" si="36"/>
        <v>5.1932114489999966E-3</v>
      </c>
      <c r="MS4" s="43">
        <f t="shared" si="36"/>
        <v>2.2417710140000004E-3</v>
      </c>
      <c r="MT4" s="43">
        <f t="shared" si="36"/>
        <v>2.3501802700000001E-4</v>
      </c>
      <c r="MU4" s="43">
        <f t="shared" si="36"/>
        <v>0.15416041020900012</v>
      </c>
      <c r="MV4" s="43">
        <f t="shared" si="36"/>
        <v>9.548790359999997E-4</v>
      </c>
      <c r="MW4" s="43">
        <f t="shared" si="36"/>
        <v>0</v>
      </c>
      <c r="MX4" s="43">
        <f t="shared" si="36"/>
        <v>1.6662873754999977E-2</v>
      </c>
      <c r="MY4" s="43">
        <f t="shared" si="36"/>
        <v>3.2351949370000056E-2</v>
      </c>
      <c r="MZ4" s="43">
        <f t="shared" si="37"/>
        <v>1.3048510588000002E-2</v>
      </c>
      <c r="NA4" s="43">
        <f t="shared" si="37"/>
        <v>9.5521264790000178E-3</v>
      </c>
      <c r="NB4" s="43">
        <f t="shared" si="37"/>
        <v>5.4531683999999988E-3</v>
      </c>
      <c r="NC4" s="43">
        <f t="shared" si="37"/>
        <v>1.1724035E-3</v>
      </c>
      <c r="ND4" s="43">
        <f t="shared" si="37"/>
        <v>4.134921873000001E-3</v>
      </c>
      <c r="NE4" s="43">
        <f t="shared" si="37"/>
        <v>3.2903813087999993E-2</v>
      </c>
      <c r="NF4" s="43">
        <f t="shared" si="37"/>
        <v>2.6312656689999993E-3</v>
      </c>
      <c r="NG4" s="43">
        <f t="shared" si="37"/>
        <v>4.9449277089000036E-2</v>
      </c>
      <c r="NH4" s="43">
        <f t="shared" si="37"/>
        <v>7.1833732395999952E-2</v>
      </c>
      <c r="NI4" s="43">
        <f t="shared" si="37"/>
        <v>3.2168105126000004E-2</v>
      </c>
      <c r="NJ4" s="43">
        <f t="shared" si="38"/>
        <v>2.832436470300001E-2</v>
      </c>
      <c r="NK4" s="43">
        <f t="shared" si="38"/>
        <v>2.3754044625999997E-2</v>
      </c>
      <c r="NL4" s="43">
        <f t="shared" si="38"/>
        <v>1.065196289E-3</v>
      </c>
      <c r="NM4" s="43">
        <f t="shared" si="38"/>
        <v>0.19554473960999991</v>
      </c>
      <c r="NN4" s="43">
        <f t="shared" si="38"/>
        <v>0</v>
      </c>
      <c r="NO4" s="43">
        <f t="shared" si="38"/>
        <v>5.1369365899999993E-3</v>
      </c>
      <c r="NP4" s="43">
        <f t="shared" si="38"/>
        <v>3.9447677879999978E-3</v>
      </c>
      <c r="NQ4" s="43">
        <f t="shared" si="38"/>
        <v>3.6452711270000006E-3</v>
      </c>
      <c r="NR4" s="43">
        <f t="shared" si="38"/>
        <v>8.2206222889999996E-3</v>
      </c>
      <c r="NS4" s="43">
        <f t="shared" si="38"/>
        <v>2.7529761199999998E-3</v>
      </c>
      <c r="NT4" s="43">
        <f t="shared" si="39"/>
        <v>1.0789104169999997E-2</v>
      </c>
      <c r="NU4" s="43">
        <f t="shared" si="39"/>
        <v>4.9024185129999988E-3</v>
      </c>
      <c r="NV4" s="43">
        <f t="shared" si="39"/>
        <v>2.3986665870999999E-2</v>
      </c>
      <c r="NW4" s="43">
        <f t="shared" si="39"/>
        <v>8.4912824200000011E-4</v>
      </c>
      <c r="NX4" s="43">
        <f t="shared" si="39"/>
        <v>1.4184330898999994E-2</v>
      </c>
      <c r="NY4" s="43">
        <f t="shared" si="39"/>
        <v>3.600644117E-3</v>
      </c>
      <c r="NZ4" s="43">
        <f t="shared" si="39"/>
        <v>2.1307395000000002E-5</v>
      </c>
      <c r="OA4" s="43">
        <f t="shared" si="39"/>
        <v>6.9700304200000002E-4</v>
      </c>
      <c r="OB4" s="43">
        <f t="shared" si="39"/>
        <v>6.5370835000000003E-5</v>
      </c>
      <c r="OC4" s="43">
        <f t="shared" si="39"/>
        <v>1.0697399999999999E-6</v>
      </c>
      <c r="OD4" s="43">
        <f t="shared" si="40"/>
        <v>1.5776064000000001E-5</v>
      </c>
      <c r="OE4" s="43">
        <f t="shared" si="40"/>
        <v>2.1694039999999996E-6</v>
      </c>
      <c r="OF4" s="43">
        <f t="shared" si="40"/>
        <v>1.713249934E-3</v>
      </c>
      <c r="OG4" s="43">
        <f t="shared" si="40"/>
        <v>4.523472E-6</v>
      </c>
      <c r="OH4" s="43">
        <f t="shared" si="40"/>
        <v>5.66727148E-4</v>
      </c>
      <c r="OI4" s="43">
        <f t="shared" si="40"/>
        <v>1.6137791999999998E-5</v>
      </c>
      <c r="OJ4" s="43">
        <f t="shared" si="40"/>
        <v>1.10296895E-4</v>
      </c>
      <c r="OK4" s="43">
        <f t="shared" si="40"/>
        <v>1.9131199000000001E-5</v>
      </c>
      <c r="OL4" s="43">
        <f t="shared" si="40"/>
        <v>1.5770373199999999E-3</v>
      </c>
      <c r="OM4" s="43">
        <f t="shared" si="40"/>
        <v>6.2284972100000065E-3</v>
      </c>
      <c r="ON4" s="43">
        <f t="shared" si="41"/>
        <v>2.6705437000000001E-4</v>
      </c>
      <c r="OO4" s="43">
        <f t="shared" si="41"/>
        <v>5.1805990999999991E-4</v>
      </c>
      <c r="OP4" s="43">
        <f t="shared" si="41"/>
        <v>1.5706428999999984E-4</v>
      </c>
      <c r="OQ4" s="43">
        <f t="shared" si="41"/>
        <v>7.6589398000000088E-4</v>
      </c>
      <c r="OR4" s="43">
        <f t="shared" si="41"/>
        <v>2.6706113000000005E-4</v>
      </c>
      <c r="OS4" s="43">
        <f t="shared" si="41"/>
        <v>3.2823559400000013E-3</v>
      </c>
      <c r="OT4" s="43">
        <f t="shared" si="41"/>
        <v>1.2379358800000003E-3</v>
      </c>
      <c r="OU4" s="43">
        <f t="shared" si="41"/>
        <v>4.9026651759999885E-3</v>
      </c>
      <c r="OV4" s="43">
        <f t="shared" si="41"/>
        <v>4.1249481240000106E-3</v>
      </c>
      <c r="OW4" s="43">
        <f t="shared" si="41"/>
        <v>7.1047725500000044E-3</v>
      </c>
      <c r="OX4" s="43">
        <f t="shared" si="42"/>
        <v>2.0859670399999966E-3</v>
      </c>
      <c r="OY4" s="43">
        <f t="shared" si="42"/>
        <v>1.97693608E-3</v>
      </c>
      <c r="OZ4" s="43">
        <f t="shared" si="42"/>
        <v>2.986878609999999E-3</v>
      </c>
      <c r="PA4" s="43">
        <f t="shared" si="42"/>
        <v>2.1413154915999898E-2</v>
      </c>
      <c r="PB4" s="43">
        <f t="shared" si="42"/>
        <v>0.13570003241099959</v>
      </c>
      <c r="PC4" s="43">
        <f t="shared" si="42"/>
        <v>6.3081957447000167E-2</v>
      </c>
      <c r="PD4" s="43">
        <f t="shared" si="42"/>
        <v>4.0303411750000047E-3</v>
      </c>
      <c r="PE4" s="43">
        <f t="shared" si="42"/>
        <v>1.8972917356000013E-2</v>
      </c>
      <c r="PF4" s="43">
        <f t="shared" si="42"/>
        <v>3.9545204024999982E-2</v>
      </c>
      <c r="PG4" s="43">
        <f t="shared" si="42"/>
        <v>0.10572759169599992</v>
      </c>
      <c r="PH4" s="43">
        <f t="shared" si="43"/>
        <v>1.8192933315000017E-2</v>
      </c>
      <c r="PI4" s="43">
        <f t="shared" si="43"/>
        <v>2.256221131E-3</v>
      </c>
      <c r="PJ4" s="43">
        <f t="shared" si="43"/>
        <v>2.9934123220000069E-3</v>
      </c>
      <c r="PK4" s="43">
        <f t="shared" si="43"/>
        <v>6.9208062740999943E-2</v>
      </c>
      <c r="PL4" s="43">
        <f t="shared" si="43"/>
        <v>1.9112490419999977E-3</v>
      </c>
      <c r="PM4" s="43">
        <f t="shared" si="43"/>
        <v>9.2017955419999888E-3</v>
      </c>
      <c r="PN4" s="43">
        <f t="shared" si="43"/>
        <v>2.3204281925999912E-2</v>
      </c>
      <c r="PO4" s="43">
        <f t="shared" si="43"/>
        <v>1.2210493193999949E-2</v>
      </c>
      <c r="PP4" s="43">
        <f t="shared" si="43"/>
        <v>0.19894437386999908</v>
      </c>
      <c r="PQ4" s="43">
        <f t="shared" si="43"/>
        <v>1.151713226199993E-2</v>
      </c>
      <c r="PR4" s="43">
        <f t="shared" si="44"/>
        <v>6.7265726149999998E-3</v>
      </c>
      <c r="PS4" s="43">
        <f t="shared" si="44"/>
        <v>3.4864020999999994E-5</v>
      </c>
      <c r="PT4" s="43">
        <f t="shared" si="44"/>
        <v>3.534103462200025E-2</v>
      </c>
      <c r="PU4" s="43">
        <f t="shared" si="44"/>
        <v>4.2293171200000002E-3</v>
      </c>
      <c r="PV4" s="43">
        <f t="shared" si="44"/>
        <v>2.1786621650999947E-2</v>
      </c>
      <c r="PW4" s="43">
        <f t="shared" si="44"/>
        <v>1.0599706679999994E-3</v>
      </c>
      <c r="PX4" s="43">
        <f t="shared" si="44"/>
        <v>3.0562455876999964E-2</v>
      </c>
      <c r="PY4" s="43">
        <f t="shared" si="44"/>
        <v>3.1310109135000035E-2</v>
      </c>
      <c r="PZ4" s="43">
        <f t="shared" si="44"/>
        <v>1.203928363199995E-2</v>
      </c>
      <c r="QA4" s="43">
        <f t="shared" si="44"/>
        <v>2.2826404100000002E-4</v>
      </c>
      <c r="QB4" s="43">
        <f t="shared" si="45"/>
        <v>8.2440836920000225E-3</v>
      </c>
      <c r="QC4" s="43">
        <f t="shared" si="45"/>
        <v>3.9714179000000009E-5</v>
      </c>
      <c r="QD4" s="43">
        <f t="shared" si="45"/>
        <v>4.345649899999999E-5</v>
      </c>
      <c r="QE4" s="43">
        <f t="shared" si="45"/>
        <v>6.7530414800000087E-4</v>
      </c>
      <c r="QF4" s="43">
        <f t="shared" si="45"/>
        <v>6.4524404582999878E-2</v>
      </c>
      <c r="QG4" s="43">
        <f t="shared" si="45"/>
        <v>2.2094483626999985E-2</v>
      </c>
      <c r="QH4" s="43">
        <f t="shared" si="45"/>
        <v>3.9464461600000002E-4</v>
      </c>
      <c r="QI4" s="43">
        <f t="shared" si="45"/>
        <v>2.9898932287999971E-2</v>
      </c>
      <c r="QJ4" s="43">
        <f t="shared" si="45"/>
        <v>2.3434625059999957E-2</v>
      </c>
      <c r="QK4" s="43">
        <f t="shared" si="45"/>
        <v>5.0699630599999861E-3</v>
      </c>
      <c r="QL4" s="43">
        <f t="shared" si="46"/>
        <v>0.26844868669900018</v>
      </c>
      <c r="QM4" s="43">
        <f t="shared" si="46"/>
        <v>1.2954095079999995E-3</v>
      </c>
      <c r="QN4" s="43">
        <f t="shared" si="46"/>
        <v>4.8909420629999912E-3</v>
      </c>
      <c r="QO4" s="43">
        <f t="shared" si="46"/>
        <v>7.123186780000002E-4</v>
      </c>
      <c r="QP4" s="43">
        <f t="shared" si="46"/>
        <v>2.5939253107999997E-2</v>
      </c>
      <c r="QQ4" s="43">
        <f t="shared" si="46"/>
        <v>3.6464694399999929E-3</v>
      </c>
      <c r="QR4" s="43">
        <f t="shared" si="46"/>
        <v>1.4045150635999959E-2</v>
      </c>
      <c r="QS4" s="43">
        <f t="shared" si="46"/>
        <v>8.4516999700000144E-3</v>
      </c>
      <c r="QT4" s="43">
        <f t="shared" si="46"/>
        <v>2.3010984613999984E-2</v>
      </c>
      <c r="QU4" s="43">
        <f t="shared" si="46"/>
        <v>8.2566089900000007E-4</v>
      </c>
      <c r="QV4" s="43">
        <f t="shared" si="47"/>
        <v>7.1568809370000054E-3</v>
      </c>
      <c r="QW4" s="43">
        <f t="shared" si="47"/>
        <v>4.9186052890000092E-3</v>
      </c>
      <c r="QX4" s="43">
        <f t="shared" si="47"/>
        <v>1.6541420920999989E-2</v>
      </c>
      <c r="QY4" s="43">
        <f t="shared" si="47"/>
        <v>1.7653972360000035E-3</v>
      </c>
      <c r="QZ4" s="43">
        <f t="shared" si="47"/>
        <v>1.7098795200000007E-4</v>
      </c>
      <c r="RA4" s="43">
        <f t="shared" si="47"/>
        <v>4.7812384519999966E-3</v>
      </c>
      <c r="RB4" s="43">
        <f t="shared" si="47"/>
        <v>2.085112635000002E-2</v>
      </c>
      <c r="RC4" s="43">
        <f t="shared" si="47"/>
        <v>5.7614498072999905E-2</v>
      </c>
      <c r="RD4" s="43">
        <f t="shared" si="47"/>
        <v>2.8776551960999916E-2</v>
      </c>
      <c r="RE4" s="43">
        <f t="shared" si="47"/>
        <v>9.2776419380000315E-3</v>
      </c>
      <c r="RF4" s="43">
        <f t="shared" si="48"/>
        <v>1.0012500310999983E-2</v>
      </c>
      <c r="RG4" s="43">
        <f t="shared" si="48"/>
        <v>4.8237487866999933E-2</v>
      </c>
      <c r="RH4" s="43">
        <f t="shared" si="48"/>
        <v>2.0591744812999996E-2</v>
      </c>
      <c r="RI4" s="43">
        <f t="shared" si="48"/>
        <v>2.7204100754999808E-2</v>
      </c>
      <c r="RJ4" s="43">
        <f t="shared" si="48"/>
        <v>3.2955956499999971E-3</v>
      </c>
      <c r="RK4" s="43">
        <f t="shared" si="48"/>
        <v>1.4926082330000009E-3</v>
      </c>
      <c r="RL4" s="43">
        <f t="shared" si="48"/>
        <v>9.428910200000015E-4</v>
      </c>
      <c r="RM4" s="43">
        <f t="shared" si="48"/>
        <v>1.6966363470000041E-3</v>
      </c>
      <c r="RN4" s="43">
        <f t="shared" si="48"/>
        <v>5.8698191000000025E-4</v>
      </c>
      <c r="RO4" s="43">
        <f t="shared" si="48"/>
        <v>8.9973961100000004E-4</v>
      </c>
      <c r="RP4" s="43">
        <f t="shared" si="49"/>
        <v>5.4263035549999986E-3</v>
      </c>
      <c r="RQ4" s="43">
        <f t="shared" si="49"/>
        <v>3.432754009999999E-4</v>
      </c>
      <c r="RR4" s="43">
        <f t="shared" si="49"/>
        <v>6.9022286999999996E-5</v>
      </c>
      <c r="RS4" s="43">
        <f t="shared" si="49"/>
        <v>3.648876945000002E-3</v>
      </c>
      <c r="RT4" s="43">
        <f t="shared" si="49"/>
        <v>2.7538485899999976E-4</v>
      </c>
      <c r="RU4" s="43">
        <f t="shared" si="49"/>
        <v>3.5289894900000074E-4</v>
      </c>
      <c r="RV4" s="43">
        <f t="shared" si="49"/>
        <v>4.5765542180999971E-2</v>
      </c>
      <c r="RW4" s="43">
        <f t="shared" si="49"/>
        <v>6.0919335283999815E-2</v>
      </c>
      <c r="RX4" s="43">
        <f t="shared" si="49"/>
        <v>1.1069627683999982E-2</v>
      </c>
      <c r="RY4" s="43">
        <f t="shared" si="49"/>
        <v>1.87844555E-4</v>
      </c>
      <c r="RZ4" s="43">
        <f t="shared" si="50"/>
        <v>9.8301124079999656E-3</v>
      </c>
      <c r="SA4" s="43">
        <f t="shared" si="50"/>
        <v>3.2787906100000008E-4</v>
      </c>
      <c r="SB4" s="43">
        <f t="shared" si="50"/>
        <v>3.8377028845999993E-2</v>
      </c>
      <c r="SC4" s="43">
        <f t="shared" si="50"/>
        <v>3.8462190999999984E-3</v>
      </c>
      <c r="SD4" s="43">
        <f t="shared" si="50"/>
        <v>1.05681E-2</v>
      </c>
      <c r="SE4" s="43">
        <f t="shared" si="50"/>
        <v>7.6669040000000013E-4</v>
      </c>
      <c r="SF4" s="43">
        <f t="shared" si="50"/>
        <v>0</v>
      </c>
      <c r="SG4" s="43">
        <f t="shared" si="50"/>
        <v>0</v>
      </c>
      <c r="SH4" s="43">
        <f t="shared" si="50"/>
        <v>0</v>
      </c>
      <c r="SI4" s="43">
        <f t="shared" si="50"/>
        <v>0</v>
      </c>
      <c r="SJ4" s="43">
        <f t="shared" si="51"/>
        <v>0</v>
      </c>
      <c r="SK4" s="43">
        <f t="shared" si="51"/>
        <v>0</v>
      </c>
      <c r="SL4" s="43">
        <f t="shared" si="51"/>
        <v>1.0555418999999993E-3</v>
      </c>
      <c r="SM4" s="43">
        <f t="shared" si="51"/>
        <v>7.0140079999999997E-4</v>
      </c>
      <c r="SN4" s="43">
        <f t="shared" si="51"/>
        <v>8.0147458300000585E-2</v>
      </c>
      <c r="SO4" s="43">
        <f t="shared" si="51"/>
        <v>1.9261851699999999E-3</v>
      </c>
      <c r="SP4" s="43">
        <f t="shared" si="51"/>
        <v>1.3448495165339098</v>
      </c>
    </row>
    <row r="5" spans="2:510" ht="15">
      <c r="B5" s="43" t="str">
        <f t="shared" si="0"/>
        <v>EUS</v>
      </c>
      <c r="C5" s="88" t="s">
        <v>390</v>
      </c>
      <c r="D5" s="43">
        <f t="shared" si="1"/>
        <v>0</v>
      </c>
      <c r="E5" s="43">
        <f t="shared" si="1"/>
        <v>0</v>
      </c>
      <c r="F5" s="43">
        <f t="shared" si="1"/>
        <v>0</v>
      </c>
      <c r="G5" s="43">
        <f t="shared" si="1"/>
        <v>0</v>
      </c>
      <c r="H5" s="43">
        <f t="shared" si="1"/>
        <v>0</v>
      </c>
      <c r="I5" s="43">
        <f t="shared" si="1"/>
        <v>0</v>
      </c>
      <c r="J5" s="43">
        <f t="shared" si="1"/>
        <v>0</v>
      </c>
      <c r="K5" s="43">
        <f t="shared" si="1"/>
        <v>0</v>
      </c>
      <c r="L5" s="43">
        <f t="shared" si="1"/>
        <v>0</v>
      </c>
      <c r="M5" s="43">
        <f t="shared" si="1"/>
        <v>0</v>
      </c>
      <c r="N5" s="43">
        <f t="shared" si="2"/>
        <v>0</v>
      </c>
      <c r="O5" s="43">
        <f t="shared" si="2"/>
        <v>0</v>
      </c>
      <c r="P5" s="43">
        <f t="shared" si="2"/>
        <v>0</v>
      </c>
      <c r="Q5" s="43">
        <f t="shared" si="2"/>
        <v>0</v>
      </c>
      <c r="R5" s="43">
        <f t="shared" si="2"/>
        <v>0</v>
      </c>
      <c r="S5" s="43">
        <f t="shared" si="2"/>
        <v>0</v>
      </c>
      <c r="T5" s="43">
        <f t="shared" si="2"/>
        <v>0</v>
      </c>
      <c r="U5" s="43">
        <f t="shared" si="2"/>
        <v>14.276504419240014</v>
      </c>
      <c r="V5" s="43">
        <f t="shared" si="2"/>
        <v>4.006920687854004</v>
      </c>
      <c r="W5" s="43">
        <f t="shared" si="2"/>
        <v>0.69040270349300148</v>
      </c>
      <c r="X5" s="43">
        <f t="shared" si="3"/>
        <v>0.48827661404200084</v>
      </c>
      <c r="Y5" s="43">
        <f t="shared" si="3"/>
        <v>5.5699936204450058</v>
      </c>
      <c r="Z5" s="43">
        <f t="shared" si="3"/>
        <v>0.41302464908800052</v>
      </c>
      <c r="AA5" s="43">
        <f t="shared" si="3"/>
        <v>0.56697773295399911</v>
      </c>
      <c r="AB5" s="43">
        <f t="shared" si="3"/>
        <v>0.71678124682699951</v>
      </c>
      <c r="AC5" s="43">
        <f t="shared" si="3"/>
        <v>0.58448758515299892</v>
      </c>
      <c r="AD5" s="43">
        <f t="shared" si="3"/>
        <v>0.41345450219400143</v>
      </c>
      <c r="AE5" s="43">
        <f t="shared" si="3"/>
        <v>7.0793083150999997E-2</v>
      </c>
      <c r="AF5" s="43">
        <f t="shared" si="3"/>
        <v>0.28677627603500017</v>
      </c>
      <c r="AG5" s="43">
        <f t="shared" si="3"/>
        <v>3.7546654515129956</v>
      </c>
      <c r="AH5" s="43">
        <f t="shared" si="4"/>
        <v>0.46861984750199992</v>
      </c>
      <c r="AI5" s="43">
        <f t="shared" si="4"/>
        <v>0.25225518239200007</v>
      </c>
      <c r="AJ5" s="43">
        <f t="shared" si="4"/>
        <v>0.17066421249999947</v>
      </c>
      <c r="AK5" s="43">
        <f t="shared" si="4"/>
        <v>0.51973824995400064</v>
      </c>
      <c r="AL5" s="43">
        <f t="shared" si="4"/>
        <v>0</v>
      </c>
      <c r="AM5" s="43">
        <f t="shared" si="4"/>
        <v>0.3017847713060004</v>
      </c>
      <c r="AN5" s="43">
        <f t="shared" si="4"/>
        <v>0.18649250529699996</v>
      </c>
      <c r="AO5" s="43">
        <f t="shared" si="4"/>
        <v>0.10054131888100008</v>
      </c>
      <c r="AP5" s="43">
        <f t="shared" si="4"/>
        <v>3.344458361349004</v>
      </c>
      <c r="AQ5" s="43">
        <f t="shared" si="4"/>
        <v>0.11204397344100001</v>
      </c>
      <c r="AR5" s="43">
        <f t="shared" si="5"/>
        <v>0.40293682317600055</v>
      </c>
      <c r="AS5" s="43">
        <f t="shared" si="5"/>
        <v>1.6086862076790009</v>
      </c>
      <c r="AT5" s="43">
        <f t="shared" si="5"/>
        <v>4.1579885907000028E-2</v>
      </c>
      <c r="AU5" s="43">
        <f t="shared" si="5"/>
        <v>2.8128491166000021E-2</v>
      </c>
      <c r="AV5" s="43">
        <f t="shared" si="5"/>
        <v>6.1665777450999951E-2</v>
      </c>
      <c r="AW5" s="43">
        <f t="shared" si="5"/>
        <v>1.8529500598000005E-2</v>
      </c>
      <c r="AX5" s="43">
        <f t="shared" si="5"/>
        <v>1.6988830220000008E-2</v>
      </c>
      <c r="AY5" s="43">
        <f t="shared" si="5"/>
        <v>0.24613318670300058</v>
      </c>
      <c r="AZ5" s="43">
        <f t="shared" si="5"/>
        <v>0.45286046657799933</v>
      </c>
      <c r="BA5" s="43">
        <f t="shared" si="5"/>
        <v>9.3993911348000031E-2</v>
      </c>
      <c r="BB5" s="43">
        <f t="shared" si="6"/>
        <v>2.0126811291000003E-2</v>
      </c>
      <c r="BC5" s="43">
        <f t="shared" si="6"/>
        <v>5.5771849637E-2</v>
      </c>
      <c r="BD5" s="43">
        <f t="shared" si="6"/>
        <v>0.45918312022099994</v>
      </c>
      <c r="BE5" s="43">
        <f t="shared" si="6"/>
        <v>0.20182639846500028</v>
      </c>
      <c r="BF5" s="43">
        <f t="shared" si="6"/>
        <v>1.795126922E-3</v>
      </c>
      <c r="BG5" s="43">
        <f t="shared" si="6"/>
        <v>4.1390189400000001E-3</v>
      </c>
      <c r="BH5" s="43">
        <f t="shared" si="6"/>
        <v>0.57855345768899968</v>
      </c>
      <c r="BI5" s="43">
        <f t="shared" si="6"/>
        <v>3.2013939746999981E-2</v>
      </c>
      <c r="BJ5" s="43">
        <f t="shared" si="6"/>
        <v>1.8933599440000002E-3</v>
      </c>
      <c r="BK5" s="43">
        <f t="shared" si="6"/>
        <v>5.7322522279999913E-2</v>
      </c>
      <c r="BL5" s="43">
        <f t="shared" si="7"/>
        <v>0.18631179661899913</v>
      </c>
      <c r="BM5" s="43">
        <f t="shared" si="7"/>
        <v>0.10468757449799984</v>
      </c>
      <c r="BN5" s="43">
        <f t="shared" si="7"/>
        <v>3.1228084812999997E-2</v>
      </c>
      <c r="BO5" s="43">
        <f t="shared" si="7"/>
        <v>1.2641419130000008E-2</v>
      </c>
      <c r="BP5" s="43">
        <f t="shared" si="7"/>
        <v>1.3497385355000001E-2</v>
      </c>
      <c r="BQ5" s="43">
        <f t="shared" si="7"/>
        <v>5.1461253849999986E-3</v>
      </c>
      <c r="BR5" s="43">
        <f t="shared" si="7"/>
        <v>3.3612788084999998E-2</v>
      </c>
      <c r="BS5" s="43">
        <f t="shared" si="7"/>
        <v>5.8958424579999974E-3</v>
      </c>
      <c r="BT5" s="43">
        <f t="shared" si="7"/>
        <v>0.25362814540600004</v>
      </c>
      <c r="BU5" s="43">
        <f t="shared" si="7"/>
        <v>0.69765585201700242</v>
      </c>
      <c r="BV5" s="43">
        <f t="shared" si="8"/>
        <v>3.3148274944999986E-2</v>
      </c>
      <c r="BW5" s="43">
        <f t="shared" si="8"/>
        <v>1.0565339077079987</v>
      </c>
      <c r="BX5" s="43">
        <f t="shared" si="8"/>
        <v>0.10245907329400034</v>
      </c>
      <c r="BY5" s="43">
        <f t="shared" si="8"/>
        <v>0.6858547969600004</v>
      </c>
      <c r="BZ5" s="43">
        <f t="shared" si="8"/>
        <v>0.1690704181680002</v>
      </c>
      <c r="CA5" s="43">
        <f t="shared" si="8"/>
        <v>0.2364947840869995</v>
      </c>
      <c r="CB5" s="43">
        <f t="shared" si="8"/>
        <v>0.5357543682870004</v>
      </c>
      <c r="CC5" s="43">
        <f t="shared" si="8"/>
        <v>0.19559184870500038</v>
      </c>
      <c r="CD5" s="43">
        <f t="shared" si="8"/>
        <v>7.5251423445000132E-2</v>
      </c>
      <c r="CE5" s="43">
        <f t="shared" si="8"/>
        <v>0.28568471955799868</v>
      </c>
      <c r="CF5" s="43">
        <f t="shared" si="9"/>
        <v>0.11063906946399935</v>
      </c>
      <c r="CG5" s="43">
        <f t="shared" si="9"/>
        <v>0</v>
      </c>
      <c r="CH5" s="43">
        <f t="shared" si="9"/>
        <v>0.14161915276600071</v>
      </c>
      <c r="CI5" s="43">
        <f t="shared" si="9"/>
        <v>2.3071335077000019E-2</v>
      </c>
      <c r="CJ5" s="43">
        <f t="shared" si="9"/>
        <v>1.4198376796000004E-2</v>
      </c>
      <c r="CK5" s="43">
        <f t="shared" si="9"/>
        <v>9.0816694204999923E-2</v>
      </c>
      <c r="CL5" s="43">
        <f t="shared" si="9"/>
        <v>1.7868505220000008E-2</v>
      </c>
      <c r="CM5" s="43">
        <f t="shared" si="9"/>
        <v>3.7055672245999996E-2</v>
      </c>
      <c r="CN5" s="43">
        <f t="shared" si="9"/>
        <v>4.6115918424000056E-2</v>
      </c>
      <c r="CO5" s="43">
        <f t="shared" si="9"/>
        <v>5.8382457380000009E-2</v>
      </c>
      <c r="CP5" s="43">
        <f t="shared" si="10"/>
        <v>6.6165341511999876E-2</v>
      </c>
      <c r="CQ5" s="43">
        <f t="shared" si="10"/>
        <v>0.51973824995400064</v>
      </c>
      <c r="CR5" s="43">
        <f t="shared" si="10"/>
        <v>0</v>
      </c>
      <c r="CS5" s="43">
        <f t="shared" si="10"/>
        <v>4.4368403200000005E-4</v>
      </c>
      <c r="CT5" s="43">
        <f t="shared" si="10"/>
        <v>0.29348874134100045</v>
      </c>
      <c r="CU5" s="43">
        <f t="shared" si="10"/>
        <v>6.5790708950000092E-3</v>
      </c>
      <c r="CV5" s="43">
        <f t="shared" si="10"/>
        <v>1.2728690720000004E-3</v>
      </c>
      <c r="CW5" s="43">
        <f t="shared" si="10"/>
        <v>0.18527571990799988</v>
      </c>
      <c r="CX5" s="43">
        <f t="shared" si="10"/>
        <v>1.2165987919999996E-3</v>
      </c>
      <c r="CY5" s="43">
        <f t="shared" si="10"/>
        <v>9.5542448379000111E-2</v>
      </c>
      <c r="CZ5" s="43">
        <f t="shared" si="11"/>
        <v>4.9932929019999997E-3</v>
      </c>
      <c r="DA5" s="43">
        <f t="shared" si="11"/>
        <v>2.744849985527996</v>
      </c>
      <c r="DB5" s="43">
        <f t="shared" si="11"/>
        <v>8.1288977420999969E-2</v>
      </c>
      <c r="DC5" s="43">
        <f t="shared" si="11"/>
        <v>8.1414189915000004E-2</v>
      </c>
      <c r="DD5" s="43">
        <f t="shared" si="11"/>
        <v>3.0630145463999999E-2</v>
      </c>
      <c r="DE5" s="43">
        <f t="shared" si="11"/>
        <v>0.24216133496399966</v>
      </c>
      <c r="DF5" s="43">
        <f t="shared" si="11"/>
        <v>3.3426055418000082E-2</v>
      </c>
      <c r="DG5" s="43">
        <f t="shared" si="11"/>
        <v>5.0285380091000059E-2</v>
      </c>
      <c r="DH5" s="43">
        <f t="shared" si="11"/>
        <v>7.7067934890000064E-2</v>
      </c>
      <c r="DI5" s="43">
        <f t="shared" si="11"/>
        <v>0.67380541107300107</v>
      </c>
      <c r="DJ5" s="43">
        <f t="shared" si="12"/>
        <v>0.43949005927900037</v>
      </c>
      <c r="DK5" s="43">
        <f t="shared" si="12"/>
        <v>1.4119294184E-2</v>
      </c>
      <c r="DL5" s="43">
        <f t="shared" si="12"/>
        <v>0.33459677843499935</v>
      </c>
      <c r="DM5" s="43">
        <f t="shared" si="12"/>
        <v>0.14667432904500008</v>
      </c>
      <c r="DN5" s="43">
        <f t="shared" si="12"/>
        <v>3.1749857145000011E-2</v>
      </c>
      <c r="DO5" s="43">
        <f t="shared" si="12"/>
        <v>9.528422325000006E-3</v>
      </c>
      <c r="DP5" s="43">
        <f t="shared" si="12"/>
        <v>3.0160088699999999E-4</v>
      </c>
      <c r="DQ5" s="43">
        <f t="shared" si="12"/>
        <v>2.8128491166000021E-2</v>
      </c>
      <c r="DR5" s="43">
        <f t="shared" si="12"/>
        <v>5.0231672958999968E-2</v>
      </c>
      <c r="DS5" s="43">
        <f t="shared" si="12"/>
        <v>7.1113115049999962E-3</v>
      </c>
      <c r="DT5" s="43">
        <f t="shared" si="13"/>
        <v>4.3227001710000003E-3</v>
      </c>
      <c r="DU5" s="43">
        <f t="shared" si="13"/>
        <v>1.8529500598000005E-2</v>
      </c>
      <c r="DV5" s="43">
        <f t="shared" si="13"/>
        <v>3.8097718709999995E-3</v>
      </c>
      <c r="DW5" s="43">
        <f t="shared" si="13"/>
        <v>1.3179001854000004E-2</v>
      </c>
      <c r="DX5" s="43">
        <f t="shared" si="13"/>
        <v>0.23849304884800054</v>
      </c>
      <c r="DY5" s="43">
        <f t="shared" si="13"/>
        <v>7.6398459989999975E-3</v>
      </c>
      <c r="DZ5" s="43">
        <f t="shared" si="13"/>
        <v>0.43411029535199924</v>
      </c>
      <c r="EA5" s="43">
        <f t="shared" si="13"/>
        <v>2.921970713E-3</v>
      </c>
      <c r="EB5" s="43">
        <f t="shared" si="13"/>
        <v>1.5829356159999999E-2</v>
      </c>
      <c r="EC5" s="43">
        <f t="shared" si="13"/>
        <v>2.4556418811999998E-2</v>
      </c>
      <c r="ED5" s="43">
        <f t="shared" si="14"/>
        <v>5.2861906741999982E-2</v>
      </c>
      <c r="EE5" s="43">
        <f t="shared" si="14"/>
        <v>1.6575360046E-2</v>
      </c>
      <c r="EF5" s="43">
        <f t="shared" si="14"/>
        <v>5.2262647851000009E-2</v>
      </c>
      <c r="EG5" s="43">
        <f t="shared" si="14"/>
        <v>1.1338962250000001E-3</v>
      </c>
      <c r="EH5" s="43">
        <f t="shared" si="14"/>
        <v>2.3419595529999998E-3</v>
      </c>
      <c r="EI5" s="43">
        <f t="shared" si="14"/>
        <v>3.3346008000000004E-5</v>
      </c>
      <c r="EJ5" s="43">
        <f t="shared" si="14"/>
        <v>2.5558326605999996E-2</v>
      </c>
      <c r="EK5" s="43">
        <f t="shared" si="14"/>
        <v>0.37448215437199972</v>
      </c>
      <c r="EL5" s="43">
        <f t="shared" si="14"/>
        <v>3.1792411167999989E-2</v>
      </c>
      <c r="EM5" s="43">
        <f t="shared" si="14"/>
        <v>2.7353248753000013E-2</v>
      </c>
      <c r="EN5" s="43">
        <f t="shared" si="15"/>
        <v>1.7072153319000007E-2</v>
      </c>
      <c r="EO5" s="43">
        <f t="shared" si="15"/>
        <v>0.14186520116999998</v>
      </c>
      <c r="EP5" s="43">
        <f t="shared" si="15"/>
        <v>3.6272515470000002E-3</v>
      </c>
      <c r="EQ5" s="43">
        <f t="shared" si="15"/>
        <v>1.2442527199999997E-4</v>
      </c>
      <c r="ER5" s="43">
        <f t="shared" si="15"/>
        <v>3.4076779548000008E-2</v>
      </c>
      <c r="ES5" s="43">
        <f t="shared" si="15"/>
        <v>5.0599052630000019E-3</v>
      </c>
      <c r="ET5" s="43">
        <f t="shared" si="15"/>
        <v>1.1239515220000005E-3</v>
      </c>
      <c r="EU5" s="43">
        <f t="shared" si="15"/>
        <v>1.6975366400000002E-3</v>
      </c>
      <c r="EV5" s="43">
        <f t="shared" si="15"/>
        <v>0.46974440768899967</v>
      </c>
      <c r="EW5" s="43">
        <f t="shared" si="15"/>
        <v>1.5742372405E-2</v>
      </c>
      <c r="EX5" s="43">
        <f t="shared" si="16"/>
        <v>1.9541591129999996E-3</v>
      </c>
      <c r="EY5" s="43">
        <f t="shared" si="16"/>
        <v>1.1216545043000001E-2</v>
      </c>
      <c r="EZ5" s="43">
        <f t="shared" si="16"/>
        <v>1.9838892129999991E-3</v>
      </c>
      <c r="FA5" s="43">
        <f t="shared" si="16"/>
        <v>1.035600813E-3</v>
      </c>
      <c r="FB5" s="43">
        <f t="shared" si="16"/>
        <v>1.415366791E-3</v>
      </c>
      <c r="FC5" s="43">
        <f t="shared" si="16"/>
        <v>1.9020526799999997E-4</v>
      </c>
      <c r="FD5" s="43">
        <f t="shared" si="16"/>
        <v>2.87787885E-4</v>
      </c>
      <c r="FE5" s="43">
        <f t="shared" si="16"/>
        <v>1.5081338242999997E-2</v>
      </c>
      <c r="FF5" s="43">
        <f t="shared" si="16"/>
        <v>3.2190680139999998E-3</v>
      </c>
      <c r="FG5" s="43">
        <f t="shared" si="16"/>
        <v>2.2567666941000028E-2</v>
      </c>
      <c r="FH5" s="43">
        <f t="shared" si="17"/>
        <v>1.4226148605999989E-2</v>
      </c>
      <c r="FI5" s="43">
        <f t="shared" si="17"/>
        <v>2.227776951E-3</v>
      </c>
      <c r="FJ5" s="43">
        <f t="shared" si="17"/>
        <v>8.7561253029999984E-3</v>
      </c>
      <c r="FK5" s="43">
        <f t="shared" si="17"/>
        <v>0.17755569866999948</v>
      </c>
      <c r="FL5" s="43">
        <f t="shared" si="17"/>
        <v>0</v>
      </c>
      <c r="FM5" s="43">
        <f t="shared" si="17"/>
        <v>2.9889075336999998E-2</v>
      </c>
      <c r="FN5" s="43">
        <f t="shared" si="17"/>
        <v>4.6822882752000007E-2</v>
      </c>
      <c r="FO5" s="43">
        <f t="shared" si="17"/>
        <v>1.342987301500001E-2</v>
      </c>
      <c r="FP5" s="43">
        <f t="shared" si="17"/>
        <v>1.4549108881999992E-2</v>
      </c>
      <c r="FQ5" s="43">
        <f t="shared" si="17"/>
        <v>8.7863365299999992E-3</v>
      </c>
      <c r="FR5" s="43">
        <f t="shared" si="18"/>
        <v>9.0858290549999977E-3</v>
      </c>
      <c r="FS5" s="43">
        <f t="shared" si="18"/>
        <v>3.2864171849999995E-3</v>
      </c>
      <c r="FT5" s="43">
        <f t="shared" si="18"/>
        <v>2.5781774585E-2</v>
      </c>
      <c r="FU5" s="43">
        <f t="shared" si="18"/>
        <v>3.7199543579999996E-3</v>
      </c>
      <c r="FV5" s="43">
        <f t="shared" si="18"/>
        <v>0.19861708914700005</v>
      </c>
      <c r="FW5" s="43">
        <f t="shared" si="18"/>
        <v>3.9749197526999971E-2</v>
      </c>
      <c r="FX5" s="43">
        <f t="shared" si="18"/>
        <v>4.921672320800001E-2</v>
      </c>
      <c r="FY5" s="43">
        <f t="shared" si="18"/>
        <v>0.49762324640999894</v>
      </c>
      <c r="FZ5" s="43">
        <f t="shared" si="18"/>
        <v>4.1533653940000088E-2</v>
      </c>
      <c r="GA5" s="43">
        <f t="shared" si="18"/>
        <v>5.3345201701000107E-2</v>
      </c>
      <c r="GB5" s="43">
        <f t="shared" si="19"/>
        <v>6.0575452499999987E-4</v>
      </c>
      <c r="GC5" s="43">
        <f t="shared" si="19"/>
        <v>6.4787492364000054E-2</v>
      </c>
      <c r="GD5" s="43">
        <f t="shared" si="19"/>
        <v>3.3148274944999986E-2</v>
      </c>
      <c r="GE5" s="43">
        <f t="shared" si="19"/>
        <v>9.0094095705000043E-2</v>
      </c>
      <c r="GF5" s="43">
        <f t="shared" si="19"/>
        <v>0.26795118038699955</v>
      </c>
      <c r="GG5" s="43">
        <f t="shared" si="19"/>
        <v>3.7087297931000046E-2</v>
      </c>
      <c r="GH5" s="43">
        <f t="shared" si="19"/>
        <v>0.2412258770170003</v>
      </c>
      <c r="GI5" s="43">
        <f t="shared" si="19"/>
        <v>0.31099362636700129</v>
      </c>
      <c r="GJ5" s="43">
        <f t="shared" si="19"/>
        <v>0.10668760228599992</v>
      </c>
      <c r="GK5" s="43">
        <f t="shared" si="19"/>
        <v>2.5045721570000012E-3</v>
      </c>
      <c r="GL5" s="43">
        <f t="shared" si="20"/>
        <v>8.900691188700012E-2</v>
      </c>
      <c r="GM5" s="43">
        <f t="shared" si="20"/>
        <v>8.8266284599999986E-4</v>
      </c>
      <c r="GN5" s="43">
        <f t="shared" si="20"/>
        <v>1.9592630330000005E-3</v>
      </c>
      <c r="GO5" s="43">
        <f t="shared" si="20"/>
        <v>1.061057451800001E-2</v>
      </c>
      <c r="GP5" s="43">
        <f t="shared" si="20"/>
        <v>0.15053416226299965</v>
      </c>
      <c r="GQ5" s="43">
        <f t="shared" si="20"/>
        <v>5.6354293853000156E-2</v>
      </c>
      <c r="GR5" s="43">
        <f t="shared" si="20"/>
        <v>7.9670045939999948E-3</v>
      </c>
      <c r="GS5" s="43">
        <f t="shared" si="20"/>
        <v>7.4857468620000117E-2</v>
      </c>
      <c r="GT5" s="43">
        <f t="shared" si="20"/>
        <v>0.24579998289199864</v>
      </c>
      <c r="GU5" s="43">
        <f t="shared" si="20"/>
        <v>4.8206065787000145E-2</v>
      </c>
      <c r="GV5" s="43">
        <f t="shared" si="21"/>
        <v>0.10213970944799977</v>
      </c>
      <c r="GW5" s="43">
        <f t="shared" si="21"/>
        <v>2.2089546338000057E-2</v>
      </c>
      <c r="GX5" s="43">
        <f t="shared" si="21"/>
        <v>2.622995262199988E-2</v>
      </c>
      <c r="GY5" s="43">
        <f t="shared" si="21"/>
        <v>1.2372560642999991E-2</v>
      </c>
      <c r="GZ5" s="43">
        <f t="shared" si="21"/>
        <v>8.9698848390000294E-2</v>
      </c>
      <c r="HA5" s="43">
        <f t="shared" si="21"/>
        <v>1.8673880587999996E-2</v>
      </c>
      <c r="HB5" s="43">
        <f t="shared" si="21"/>
        <v>5.258286654000003E-2</v>
      </c>
      <c r="HC5" s="43">
        <f t="shared" si="21"/>
        <v>3.4661030263999852E-2</v>
      </c>
      <c r="HD5" s="43">
        <f t="shared" si="21"/>
        <v>5.4669769269999766E-2</v>
      </c>
      <c r="HE5" s="43">
        <f t="shared" si="21"/>
        <v>7.0603559619999935E-3</v>
      </c>
      <c r="HF5" s="43">
        <f t="shared" si="22"/>
        <v>2.6075812701999979E-2</v>
      </c>
      <c r="HG5" s="43">
        <f t="shared" si="22"/>
        <v>2.1198903558000012E-2</v>
      </c>
      <c r="HH5" s="43">
        <f t="shared" si="22"/>
        <v>2.1343586439999986E-2</v>
      </c>
      <c r="HI5" s="43">
        <f t="shared" si="22"/>
        <v>1.8477612648999997E-2</v>
      </c>
      <c r="HJ5" s="43">
        <f t="shared" si="22"/>
        <v>4.1555030200000003E-4</v>
      </c>
      <c r="HK5" s="43">
        <f t="shared" si="22"/>
        <v>2.852944316299998E-2</v>
      </c>
      <c r="HL5" s="43">
        <f t="shared" si="22"/>
        <v>2.6661697635999907E-2</v>
      </c>
      <c r="HM5" s="43">
        <f t="shared" si="22"/>
        <v>0.16925120272900124</v>
      </c>
      <c r="HN5" s="43">
        <f t="shared" si="22"/>
        <v>8.669626138399987E-2</v>
      </c>
      <c r="HO5" s="43">
        <f t="shared" si="22"/>
        <v>3.2846626430000102E-2</v>
      </c>
      <c r="HP5" s="43">
        <f t="shared" si="23"/>
        <v>9.0899348123999732E-2</v>
      </c>
      <c r="HQ5" s="43">
        <f t="shared" si="23"/>
        <v>7.8871962858000105E-2</v>
      </c>
      <c r="HR5" s="43">
        <f t="shared" si="23"/>
        <v>1.9552638801000017E-2</v>
      </c>
      <c r="HS5" s="43">
        <f t="shared" si="23"/>
        <v>5.4605529855000098E-2</v>
      </c>
      <c r="HT5" s="43">
        <f t="shared" si="23"/>
        <v>4.9637969661999931E-2</v>
      </c>
      <c r="HU5" s="43">
        <f t="shared" si="23"/>
        <v>3.969057460500007E-2</v>
      </c>
      <c r="HV5" s="43">
        <f t="shared" si="23"/>
        <v>1.5886408973999969E-2</v>
      </c>
      <c r="HW5" s="43">
        <f t="shared" si="23"/>
        <v>1.3626165814999994E-2</v>
      </c>
      <c r="HX5" s="43">
        <f t="shared" si="23"/>
        <v>2.2136707704999963E-2</v>
      </c>
      <c r="HY5" s="43">
        <f t="shared" si="23"/>
        <v>2.6508163572999972E-2</v>
      </c>
      <c r="HZ5" s="43">
        <f t="shared" si="24"/>
        <v>2.0946944208999996E-2</v>
      </c>
      <c r="IA5" s="43">
        <f t="shared" si="24"/>
        <v>2.2331611854000007E-2</v>
      </c>
      <c r="IB5" s="43">
        <f t="shared" si="24"/>
        <v>5.4523129780000039E-3</v>
      </c>
      <c r="IC5" s="43">
        <f t="shared" si="24"/>
        <v>3.6402331646E-2</v>
      </c>
      <c r="ID5" s="43">
        <f t="shared" si="24"/>
        <v>9.136780372599991E-2</v>
      </c>
      <c r="IE5" s="43">
        <f t="shared" si="24"/>
        <v>1.5079953849999998E-3</v>
      </c>
      <c r="IF5" s="43">
        <f t="shared" si="24"/>
        <v>1.3022207918999979E-2</v>
      </c>
      <c r="IG5" s="43">
        <f t="shared" si="24"/>
        <v>0.2477744751619996</v>
      </c>
      <c r="IH5" s="43">
        <f t="shared" si="24"/>
        <v>6.2449656110000074E-3</v>
      </c>
      <c r="II5" s="43">
        <f t="shared" si="24"/>
        <v>0</v>
      </c>
      <c r="IJ5" s="43">
        <f t="shared" si="25"/>
        <v>4.1692948249000057E-2</v>
      </c>
      <c r="IK5" s="43">
        <f t="shared" si="25"/>
        <v>7.709142827599981E-2</v>
      </c>
      <c r="IL5" s="43">
        <f t="shared" si="25"/>
        <v>2.2065202677000004E-2</v>
      </c>
      <c r="IM5" s="43">
        <f t="shared" si="25"/>
        <v>7.6762796899999992E-4</v>
      </c>
      <c r="IN5" s="43">
        <f t="shared" si="25"/>
        <v>7.4416907090000019E-3</v>
      </c>
      <c r="IO5" s="43">
        <f t="shared" si="25"/>
        <v>1.5626859724000013E-2</v>
      </c>
      <c r="IP5" s="43">
        <f t="shared" si="25"/>
        <v>1.4198376796000004E-2</v>
      </c>
      <c r="IQ5" s="43">
        <f t="shared" si="25"/>
        <v>2.4973403662999973E-2</v>
      </c>
      <c r="IR5" s="43">
        <f t="shared" si="25"/>
        <v>8.3059572209999936E-3</v>
      </c>
      <c r="IS5" s="43">
        <f t="shared" si="25"/>
        <v>4.6059981568000001E-2</v>
      </c>
      <c r="IT5" s="43">
        <f t="shared" si="26"/>
        <v>2.6974653389999991E-3</v>
      </c>
      <c r="IU5" s="43">
        <f t="shared" si="26"/>
        <v>1.7868505220000008E-2</v>
      </c>
      <c r="IV5" s="43">
        <f t="shared" si="26"/>
        <v>2.2725398445999991E-2</v>
      </c>
      <c r="IW5" s="43">
        <f t="shared" si="26"/>
        <v>4.6115918424000056E-2</v>
      </c>
      <c r="IX5" s="43">
        <f t="shared" si="26"/>
        <v>5.5462433375999994E-2</v>
      </c>
      <c r="IY5" s="43">
        <f t="shared" si="26"/>
        <v>2.92029279E-3</v>
      </c>
      <c r="IZ5" s="43">
        <f t="shared" si="26"/>
        <v>6.6165341511999876E-2</v>
      </c>
      <c r="JA5" s="43">
        <f t="shared" si="26"/>
        <v>0.50691621100900064</v>
      </c>
      <c r="JB5" s="43">
        <f t="shared" si="26"/>
        <v>1.3462102E-4</v>
      </c>
      <c r="JC5" s="43">
        <f t="shared" si="26"/>
        <v>1.2686906775000005E-2</v>
      </c>
      <c r="JD5" s="43">
        <f t="shared" si="27"/>
        <v>4.4368403200000005E-4</v>
      </c>
      <c r="JE5" s="43">
        <f t="shared" si="27"/>
        <v>0.10289390046299995</v>
      </c>
      <c r="JF5" s="43">
        <f t="shared" si="27"/>
        <v>0.11720471984500014</v>
      </c>
      <c r="JG5" s="43">
        <f t="shared" si="27"/>
        <v>7.339150323400008E-2</v>
      </c>
      <c r="JH5" s="43">
        <f t="shared" si="27"/>
        <v>6.5790708950000092E-3</v>
      </c>
      <c r="JI5" s="43">
        <f t="shared" si="27"/>
        <v>1.2728690720000004E-3</v>
      </c>
      <c r="JJ5" s="43">
        <f t="shared" si="27"/>
        <v>6.6936398607000028E-2</v>
      </c>
      <c r="JK5" s="43">
        <f t="shared" si="27"/>
        <v>7.9372526481000016E-2</v>
      </c>
      <c r="JL5" s="43">
        <f t="shared" si="27"/>
        <v>3.8968122227000045E-2</v>
      </c>
      <c r="JM5" s="43">
        <f t="shared" si="27"/>
        <v>1.2165987919999996E-3</v>
      </c>
      <c r="JN5" s="43">
        <f t="shared" si="28"/>
        <v>9.5542448379000111E-2</v>
      </c>
      <c r="JO5" s="43">
        <f t="shared" si="28"/>
        <v>4.9932929019999997E-3</v>
      </c>
      <c r="JP5" s="43">
        <f t="shared" si="28"/>
        <v>2.744849985527996</v>
      </c>
      <c r="JQ5" s="43">
        <f t="shared" si="28"/>
        <v>8.0310305420999969E-2</v>
      </c>
      <c r="JR5" s="43">
        <f t="shared" si="28"/>
        <v>9.7867199999999988E-4</v>
      </c>
      <c r="JS5" s="43">
        <f t="shared" si="28"/>
        <v>8.1414189915000004E-2</v>
      </c>
      <c r="JT5" s="43">
        <f t="shared" si="28"/>
        <v>3.0630145463999999E-2</v>
      </c>
      <c r="JU5" s="43">
        <f t="shared" si="28"/>
        <v>0.24216133496399966</v>
      </c>
      <c r="JV5" s="43">
        <f t="shared" si="28"/>
        <v>3.3426055418000082E-2</v>
      </c>
      <c r="JW5" s="43">
        <f t="shared" si="28"/>
        <v>5.0285380091000059E-2</v>
      </c>
      <c r="JX5" s="43">
        <f t="shared" si="29"/>
        <v>7.7067934890000064E-2</v>
      </c>
      <c r="JY5" s="43">
        <f t="shared" si="29"/>
        <v>0.67380541107300107</v>
      </c>
      <c r="JZ5" s="43">
        <f t="shared" si="29"/>
        <v>0.35751130026400058</v>
      </c>
      <c r="KA5" s="43">
        <f t="shared" si="29"/>
        <v>8.1978987807000137E-2</v>
      </c>
      <c r="KB5" s="43">
        <f t="shared" si="29"/>
        <v>1.4119294184E-2</v>
      </c>
      <c r="KC5" s="43">
        <f t="shared" si="29"/>
        <v>0.33459677843499935</v>
      </c>
      <c r="KD5" s="43">
        <f t="shared" si="29"/>
        <v>0.14667432904500008</v>
      </c>
      <c r="KE5" s="43">
        <f t="shared" si="29"/>
        <v>3.1749857145000011E-2</v>
      </c>
      <c r="KF5" s="43">
        <f t="shared" si="29"/>
        <v>9.528422325000006E-3</v>
      </c>
      <c r="KG5" s="43">
        <f t="shared" si="29"/>
        <v>3.0160088699999999E-4</v>
      </c>
      <c r="KH5" s="43">
        <f t="shared" si="30"/>
        <v>2.8128491166000021E-2</v>
      </c>
      <c r="KI5" s="43">
        <f t="shared" si="30"/>
        <v>1.8222715665999995E-2</v>
      </c>
      <c r="KJ5" s="43">
        <f t="shared" si="30"/>
        <v>1.0085330730999998E-2</v>
      </c>
      <c r="KK5" s="43">
        <f t="shared" si="30"/>
        <v>1.0104631663999998E-2</v>
      </c>
      <c r="KL5" s="43">
        <f t="shared" si="30"/>
        <v>6.3463379340000002E-3</v>
      </c>
      <c r="KM5" s="43">
        <f t="shared" si="30"/>
        <v>4.5653893039999992E-3</v>
      </c>
      <c r="KN5" s="43">
        <f t="shared" si="30"/>
        <v>4.1261202E-4</v>
      </c>
      <c r="KO5" s="43">
        <f t="shared" si="30"/>
        <v>4.083087436E-3</v>
      </c>
      <c r="KP5" s="43">
        <f t="shared" si="30"/>
        <v>3.5230739829999998E-3</v>
      </c>
      <c r="KQ5" s="43">
        <f t="shared" si="30"/>
        <v>4.3227001710000003E-3</v>
      </c>
      <c r="KR5" s="43">
        <f t="shared" si="31"/>
        <v>5.5386057259999948E-3</v>
      </c>
      <c r="KS5" s="43">
        <f t="shared" si="31"/>
        <v>1.6157089280000004E-3</v>
      </c>
      <c r="KT5" s="43">
        <f t="shared" si="31"/>
        <v>1.1366366635000017E-2</v>
      </c>
      <c r="KU5" s="43">
        <f t="shared" si="31"/>
        <v>0</v>
      </c>
      <c r="KV5" s="43">
        <f t="shared" si="31"/>
        <v>3.8097718709999995E-3</v>
      </c>
      <c r="KW5" s="43">
        <f t="shared" si="31"/>
        <v>1.3179001854000004E-2</v>
      </c>
      <c r="KX5" s="43">
        <f t="shared" si="31"/>
        <v>0.21190601648000032</v>
      </c>
      <c r="KY5" s="43">
        <f t="shared" si="31"/>
        <v>2.6583812571000016E-2</v>
      </c>
      <c r="KZ5" s="43">
        <f t="shared" si="31"/>
        <v>2.467499471E-3</v>
      </c>
      <c r="LA5" s="43">
        <f t="shared" si="31"/>
        <v>5.1724149430000003E-3</v>
      </c>
      <c r="LB5" s="43">
        <f t="shared" si="32"/>
        <v>0.43411029535199924</v>
      </c>
      <c r="LC5" s="43">
        <f t="shared" si="32"/>
        <v>2.921970713E-3</v>
      </c>
      <c r="LD5" s="43">
        <f t="shared" si="32"/>
        <v>1.5829356159999999E-2</v>
      </c>
      <c r="LE5" s="43">
        <f t="shared" si="32"/>
        <v>2.4556418811999998E-2</v>
      </c>
      <c r="LF5" s="43">
        <f t="shared" si="32"/>
        <v>5.2861906741999982E-2</v>
      </c>
      <c r="LG5" s="43">
        <f t="shared" si="32"/>
        <v>1.2919374099000003E-2</v>
      </c>
      <c r="LH5" s="43">
        <f t="shared" si="32"/>
        <v>2.7700110739999994E-3</v>
      </c>
      <c r="LI5" s="43">
        <f t="shared" si="32"/>
        <v>8.8601986699999994E-4</v>
      </c>
      <c r="LJ5" s="43">
        <f t="shared" si="32"/>
        <v>2.5864428900000003E-2</v>
      </c>
      <c r="LK5" s="43">
        <f t="shared" si="32"/>
        <v>2.6398218950999995E-2</v>
      </c>
      <c r="LL5" s="43">
        <f t="shared" si="33"/>
        <v>1.1338962250000001E-3</v>
      </c>
      <c r="LM5" s="43">
        <f t="shared" si="33"/>
        <v>2.3419595529999998E-3</v>
      </c>
      <c r="LN5" s="43">
        <f t="shared" si="33"/>
        <v>3.3346008000000004E-5</v>
      </c>
      <c r="LO5" s="43">
        <f t="shared" si="33"/>
        <v>2.5558326605999996E-2</v>
      </c>
      <c r="LP5" s="43">
        <f t="shared" si="33"/>
        <v>0.37448215437199972</v>
      </c>
      <c r="LQ5" s="43">
        <f t="shared" si="33"/>
        <v>3.1792411167999989E-2</v>
      </c>
      <c r="LR5" s="43">
        <f t="shared" si="33"/>
        <v>2.7353248753000013E-2</v>
      </c>
      <c r="LS5" s="43">
        <f t="shared" si="33"/>
        <v>1.7072153319000007E-2</v>
      </c>
      <c r="LT5" s="43">
        <f t="shared" si="33"/>
        <v>0.14186520116999998</v>
      </c>
      <c r="LU5" s="43">
        <f t="shared" si="33"/>
        <v>3.6272515470000002E-3</v>
      </c>
      <c r="LV5" s="43">
        <f t="shared" si="34"/>
        <v>1.2442527199999997E-4</v>
      </c>
      <c r="LW5" s="43">
        <f t="shared" si="34"/>
        <v>3.4076779548000008E-2</v>
      </c>
      <c r="LX5" s="43">
        <f t="shared" si="34"/>
        <v>5.0599052630000019E-3</v>
      </c>
      <c r="LY5" s="43">
        <f t="shared" si="34"/>
        <v>1.1239515220000005E-3</v>
      </c>
      <c r="LZ5" s="43">
        <f t="shared" si="34"/>
        <v>1.6975366400000002E-3</v>
      </c>
      <c r="MA5" s="43">
        <f t="shared" si="34"/>
        <v>0.46974440768899967</v>
      </c>
      <c r="MB5" s="43">
        <f t="shared" si="34"/>
        <v>1.4383339929999997E-3</v>
      </c>
      <c r="MC5" s="43">
        <f t="shared" si="34"/>
        <v>1.4304014061000002E-2</v>
      </c>
      <c r="MD5" s="43">
        <f t="shared" si="34"/>
        <v>1.9517164129999999E-3</v>
      </c>
      <c r="ME5" s="43">
        <f t="shared" si="34"/>
        <v>2.4427000000000003E-6</v>
      </c>
      <c r="MF5" s="43">
        <f t="shared" si="35"/>
        <v>1.1216545043000001E-2</v>
      </c>
      <c r="MG5" s="43">
        <f t="shared" si="35"/>
        <v>1.9838892129999991E-3</v>
      </c>
      <c r="MH5" s="43">
        <f t="shared" si="35"/>
        <v>1.035600813E-3</v>
      </c>
      <c r="MI5" s="43">
        <f t="shared" si="35"/>
        <v>1.415366791E-3</v>
      </c>
      <c r="MJ5" s="43">
        <f t="shared" si="35"/>
        <v>3.2750372000000001E-5</v>
      </c>
      <c r="MK5" s="43">
        <f t="shared" si="35"/>
        <v>1.5745489600000001E-4</v>
      </c>
      <c r="ML5" s="43">
        <f t="shared" si="35"/>
        <v>2.87787885E-4</v>
      </c>
      <c r="MM5" s="43">
        <f t="shared" si="35"/>
        <v>1.5081338242999997E-2</v>
      </c>
      <c r="MN5" s="43">
        <f t="shared" si="35"/>
        <v>3.2190680139999998E-3</v>
      </c>
      <c r="MO5" s="43">
        <f t="shared" si="35"/>
        <v>2.2567666941000028E-2</v>
      </c>
      <c r="MP5" s="43">
        <f t="shared" si="36"/>
        <v>1.4226148605999989E-2</v>
      </c>
      <c r="MQ5" s="43">
        <f t="shared" si="36"/>
        <v>2.227776951E-3</v>
      </c>
      <c r="MR5" s="43">
        <f t="shared" si="36"/>
        <v>8.7561253029999984E-3</v>
      </c>
      <c r="MS5" s="43">
        <f t="shared" si="36"/>
        <v>4.9996507769999978E-3</v>
      </c>
      <c r="MT5" s="43">
        <f t="shared" si="36"/>
        <v>5.1528701300000007E-4</v>
      </c>
      <c r="MU5" s="43">
        <f t="shared" si="36"/>
        <v>0.17037528851900005</v>
      </c>
      <c r="MV5" s="43">
        <f t="shared" si="36"/>
        <v>1.6657460369999999E-3</v>
      </c>
      <c r="MW5" s="43">
        <f t="shared" si="36"/>
        <v>0</v>
      </c>
      <c r="MX5" s="43">
        <f t="shared" si="36"/>
        <v>2.9889075336999998E-2</v>
      </c>
      <c r="MY5" s="43">
        <f t="shared" si="36"/>
        <v>4.6822882752000007E-2</v>
      </c>
      <c r="MZ5" s="43">
        <f t="shared" si="37"/>
        <v>1.342987301500001E-2</v>
      </c>
      <c r="NA5" s="43">
        <f t="shared" si="37"/>
        <v>1.4549108881999992E-2</v>
      </c>
      <c r="NB5" s="43">
        <f t="shared" si="37"/>
        <v>8.7863365299999992E-3</v>
      </c>
      <c r="NC5" s="43">
        <f t="shared" si="37"/>
        <v>9.0858290549999977E-3</v>
      </c>
      <c r="ND5" s="43">
        <f t="shared" si="37"/>
        <v>3.2864171849999995E-3</v>
      </c>
      <c r="NE5" s="43">
        <f t="shared" si="37"/>
        <v>2.5781774585E-2</v>
      </c>
      <c r="NF5" s="43">
        <f t="shared" si="37"/>
        <v>3.7199543579999996E-3</v>
      </c>
      <c r="NG5" s="43">
        <f t="shared" si="37"/>
        <v>7.016317325899997E-2</v>
      </c>
      <c r="NH5" s="43">
        <f t="shared" si="37"/>
        <v>0.12845505776999988</v>
      </c>
      <c r="NI5" s="43">
        <f t="shared" si="37"/>
        <v>4.921672320800001E-2</v>
      </c>
      <c r="NJ5" s="43">
        <f t="shared" si="38"/>
        <v>3.3148274944999986E-2</v>
      </c>
      <c r="NK5" s="43">
        <f t="shared" si="38"/>
        <v>3.6402331646E-2</v>
      </c>
      <c r="NL5" s="43">
        <f t="shared" si="38"/>
        <v>1.5079953849999998E-3</v>
      </c>
      <c r="NM5" s="43">
        <f t="shared" si="38"/>
        <v>0.2477744751619996</v>
      </c>
      <c r="NN5" s="43">
        <f t="shared" si="38"/>
        <v>0</v>
      </c>
      <c r="NO5" s="43">
        <f t="shared" si="38"/>
        <v>7.4416907090000019E-3</v>
      </c>
      <c r="NP5" s="43">
        <f t="shared" si="38"/>
        <v>8.3367313209999992E-3</v>
      </c>
      <c r="NQ5" s="43">
        <f t="shared" si="38"/>
        <v>7.289959082999997E-3</v>
      </c>
      <c r="NR5" s="43">
        <f t="shared" si="38"/>
        <v>1.0713117215999999E-2</v>
      </c>
      <c r="NS5" s="43">
        <f t="shared" si="38"/>
        <v>3.4852595800000008E-3</v>
      </c>
      <c r="NT5" s="43">
        <f t="shared" si="39"/>
        <v>2.4973403662999973E-2</v>
      </c>
      <c r="NU5" s="43">
        <f t="shared" si="39"/>
        <v>8.3059572209999936E-3</v>
      </c>
      <c r="NV5" s="43">
        <f t="shared" si="39"/>
        <v>4.6059981568000001E-2</v>
      </c>
      <c r="NW5" s="43">
        <f t="shared" si="39"/>
        <v>2.6974653389999991E-3</v>
      </c>
      <c r="NX5" s="43">
        <f t="shared" si="39"/>
        <v>1.7868505220000008E-2</v>
      </c>
      <c r="NY5" s="43">
        <f t="shared" si="39"/>
        <v>7.0958545770000003E-3</v>
      </c>
      <c r="NZ5" s="43">
        <f t="shared" si="39"/>
        <v>4.771302E-6</v>
      </c>
      <c r="OA5" s="43">
        <f t="shared" si="39"/>
        <v>4.3750147700000002E-4</v>
      </c>
      <c r="OB5" s="43">
        <f t="shared" si="39"/>
        <v>1.3848597710000002E-3</v>
      </c>
      <c r="OC5" s="43">
        <f t="shared" si="39"/>
        <v>2.1724000000000001E-7</v>
      </c>
      <c r="OD5" s="43">
        <f t="shared" si="40"/>
        <v>2.8948794500000002E-4</v>
      </c>
      <c r="OE5" s="43">
        <f t="shared" si="40"/>
        <v>2.86015455E-4</v>
      </c>
      <c r="OF5" s="43">
        <f t="shared" si="40"/>
        <v>2.5601910020000003E-3</v>
      </c>
      <c r="OG5" s="43">
        <f t="shared" si="40"/>
        <v>0</v>
      </c>
      <c r="OH5" s="43">
        <f t="shared" si="40"/>
        <v>9.6126767799999992E-4</v>
      </c>
      <c r="OI5" s="43">
        <f t="shared" si="40"/>
        <v>7.4573416999999993E-4</v>
      </c>
      <c r="OJ5" s="43">
        <f t="shared" si="40"/>
        <v>9.7439410000000002E-5</v>
      </c>
      <c r="OK5" s="43">
        <f t="shared" si="40"/>
        <v>3.2832018399999997E-4</v>
      </c>
      <c r="OL5" s="43">
        <f t="shared" si="40"/>
        <v>9.7439410000000002E-5</v>
      </c>
      <c r="OM5" s="43">
        <f t="shared" si="40"/>
        <v>6.2258241199999757E-3</v>
      </c>
      <c r="ON5" s="43">
        <f t="shared" si="41"/>
        <v>2.6564047000000022E-4</v>
      </c>
      <c r="OO5" s="43">
        <f t="shared" si="41"/>
        <v>5.1101155999999962E-4</v>
      </c>
      <c r="OP5" s="43">
        <f t="shared" si="41"/>
        <v>1.4935085999999995E-4</v>
      </c>
      <c r="OQ5" s="43">
        <f t="shared" si="41"/>
        <v>6.8827150999999965E-4</v>
      </c>
      <c r="OR5" s="43">
        <f t="shared" si="41"/>
        <v>2.5765974000000006E-4</v>
      </c>
      <c r="OS5" s="43">
        <f t="shared" si="41"/>
        <v>3.4674803900000095E-3</v>
      </c>
      <c r="OT5" s="43">
        <f t="shared" si="41"/>
        <v>1.1441530500000013E-3</v>
      </c>
      <c r="OU5" s="43">
        <f t="shared" si="41"/>
        <v>4.9015890479999586E-3</v>
      </c>
      <c r="OV5" s="43">
        <f t="shared" si="41"/>
        <v>4.1240859560000018E-3</v>
      </c>
      <c r="OW5" s="43">
        <f t="shared" si="41"/>
        <v>7.1420573099999704E-3</v>
      </c>
      <c r="OX5" s="43">
        <f t="shared" si="42"/>
        <v>2.331519770000001E-3</v>
      </c>
      <c r="OY5" s="43">
        <f t="shared" si="42"/>
        <v>1.8430212399999986E-3</v>
      </c>
      <c r="OZ5" s="43">
        <f t="shared" si="42"/>
        <v>3.5516898700000011E-3</v>
      </c>
      <c r="PA5" s="43">
        <f t="shared" si="42"/>
        <v>3.1038296784000032E-2</v>
      </c>
      <c r="PB5" s="43">
        <f t="shared" si="42"/>
        <v>0.19267327743599888</v>
      </c>
      <c r="PC5" s="43">
        <f t="shared" si="42"/>
        <v>0.10094328059799945</v>
      </c>
      <c r="PD5" s="43">
        <f t="shared" si="42"/>
        <v>6.4423588359999997E-3</v>
      </c>
      <c r="PE5" s="43">
        <f t="shared" si="42"/>
        <v>3.2436053846999879E-2</v>
      </c>
      <c r="PF5" s="43">
        <f t="shared" si="42"/>
        <v>6.8426557322000009E-2</v>
      </c>
      <c r="PG5" s="43">
        <f t="shared" si="42"/>
        <v>0.16197607045400081</v>
      </c>
      <c r="PH5" s="43">
        <f t="shared" si="43"/>
        <v>2.9985460335999921E-2</v>
      </c>
      <c r="PI5" s="43">
        <f t="shared" si="43"/>
        <v>4.3345538300000016E-3</v>
      </c>
      <c r="PJ5" s="43">
        <f t="shared" si="43"/>
        <v>5.0499913490000175E-3</v>
      </c>
      <c r="PK5" s="43">
        <f t="shared" si="43"/>
        <v>0.13050121488199995</v>
      </c>
      <c r="PL5" s="43">
        <f t="shared" si="43"/>
        <v>2.2906446180000024E-3</v>
      </c>
      <c r="PM5" s="43">
        <f t="shared" si="43"/>
        <v>1.1370369319000024E-2</v>
      </c>
      <c r="PN5" s="43">
        <f t="shared" si="43"/>
        <v>3.2896140005000025E-2</v>
      </c>
      <c r="PO5" s="43">
        <f t="shared" si="43"/>
        <v>1.3847591672000085E-2</v>
      </c>
      <c r="PP5" s="43">
        <f t="shared" si="43"/>
        <v>0.21773450090999938</v>
      </c>
      <c r="PQ5" s="43">
        <f t="shared" si="43"/>
        <v>1.5196228108999956E-2</v>
      </c>
      <c r="PR5" s="43">
        <f t="shared" si="44"/>
        <v>6.8630509430000104E-3</v>
      </c>
      <c r="PS5" s="43">
        <f t="shared" si="44"/>
        <v>6.1465948999999984E-5</v>
      </c>
      <c r="PT5" s="43">
        <f t="shared" si="44"/>
        <v>4.2590832040000103E-2</v>
      </c>
      <c r="PU5" s="43">
        <f t="shared" si="44"/>
        <v>6.4116108240000157E-3</v>
      </c>
      <c r="PV5" s="43">
        <f t="shared" si="44"/>
        <v>3.3332290821999962E-2</v>
      </c>
      <c r="PW5" s="43">
        <f t="shared" si="44"/>
        <v>2.6159004329999987E-3</v>
      </c>
      <c r="PX5" s="43">
        <f t="shared" si="44"/>
        <v>4.1124923562999877E-2</v>
      </c>
      <c r="PY5" s="43">
        <f t="shared" si="44"/>
        <v>4.1036130533999793E-2</v>
      </c>
      <c r="PZ5" s="43">
        <f t="shared" si="44"/>
        <v>1.1736561421999997E-2</v>
      </c>
      <c r="QA5" s="43">
        <f t="shared" si="44"/>
        <v>1.8483709900000002E-4</v>
      </c>
      <c r="QB5" s="43">
        <f t="shared" si="45"/>
        <v>9.5088706240000036E-3</v>
      </c>
      <c r="QC5" s="43">
        <f t="shared" si="45"/>
        <v>1.0566991799999997E-4</v>
      </c>
      <c r="QD5" s="43">
        <f t="shared" si="45"/>
        <v>1.5142023799999993E-4</v>
      </c>
      <c r="QE5" s="43">
        <f t="shared" si="45"/>
        <v>1.0881749240000001E-3</v>
      </c>
      <c r="QF5" s="43">
        <f t="shared" si="45"/>
        <v>8.1369071675000265E-2</v>
      </c>
      <c r="QG5" s="43">
        <f t="shared" si="45"/>
        <v>3.7828374623999919E-2</v>
      </c>
      <c r="QH5" s="43">
        <f t="shared" si="45"/>
        <v>1.1544700980000004E-3</v>
      </c>
      <c r="QI5" s="43">
        <f t="shared" si="45"/>
        <v>3.1514968666999994E-2</v>
      </c>
      <c r="QJ5" s="43">
        <f t="shared" si="45"/>
        <v>2.4660665928000071E-2</v>
      </c>
      <c r="QK5" s="43">
        <f t="shared" si="45"/>
        <v>9.0031985510000273E-3</v>
      </c>
      <c r="QL5" s="43">
        <f t="shared" si="46"/>
        <v>0.3637807441859997</v>
      </c>
      <c r="QM5" s="43">
        <f t="shared" si="46"/>
        <v>1.8600378440000022E-3</v>
      </c>
      <c r="QN5" s="43">
        <f t="shared" si="46"/>
        <v>6.7118659210000028E-3</v>
      </c>
      <c r="QO5" s="43">
        <f t="shared" si="46"/>
        <v>2.0898807889999987E-3</v>
      </c>
      <c r="QP5" s="43">
        <f t="shared" si="46"/>
        <v>2.9751910357000057E-2</v>
      </c>
      <c r="QQ5" s="43">
        <f t="shared" si="46"/>
        <v>6.1962412670000079E-3</v>
      </c>
      <c r="QR5" s="43">
        <f t="shared" si="46"/>
        <v>1.7986811704999973E-2</v>
      </c>
      <c r="QS5" s="43">
        <f t="shared" si="46"/>
        <v>1.1229471858999975E-2</v>
      </c>
      <c r="QT5" s="43">
        <f t="shared" si="46"/>
        <v>2.994207011399988E-2</v>
      </c>
      <c r="QU5" s="43">
        <f t="shared" si="46"/>
        <v>2.3737082570000024E-3</v>
      </c>
      <c r="QV5" s="43">
        <f t="shared" si="47"/>
        <v>1.1489188123000009E-2</v>
      </c>
      <c r="QW5" s="43">
        <f t="shared" si="47"/>
        <v>7.1197473319999883E-3</v>
      </c>
      <c r="QX5" s="43">
        <f t="shared" si="47"/>
        <v>2.1127300974999999E-2</v>
      </c>
      <c r="QY5" s="43">
        <f t="shared" si="47"/>
        <v>2.7117940970000044E-3</v>
      </c>
      <c r="QZ5" s="43">
        <f t="shared" si="47"/>
        <v>2.6444713000000009E-4</v>
      </c>
      <c r="RA5" s="43">
        <f t="shared" si="47"/>
        <v>7.6086904089999671E-3</v>
      </c>
      <c r="RB5" s="43">
        <f t="shared" si="47"/>
        <v>2.2942422694000091E-2</v>
      </c>
      <c r="RC5" s="43">
        <f t="shared" si="47"/>
        <v>6.6034049588999666E-2</v>
      </c>
      <c r="RD5" s="43">
        <f t="shared" si="47"/>
        <v>3.8570807097000094E-2</v>
      </c>
      <c r="RE5" s="43">
        <f t="shared" si="47"/>
        <v>8.4439479450000039E-3</v>
      </c>
      <c r="RF5" s="43">
        <f t="shared" si="48"/>
        <v>1.1062277571999969E-2</v>
      </c>
      <c r="RG5" s="43">
        <f t="shared" si="48"/>
        <v>5.1910939583999803E-2</v>
      </c>
      <c r="RH5" s="43">
        <f t="shared" si="48"/>
        <v>3.7441438313000001E-2</v>
      </c>
      <c r="RI5" s="43">
        <f t="shared" si="48"/>
        <v>3.4869925349000054E-2</v>
      </c>
      <c r="RJ5" s="43">
        <f t="shared" si="48"/>
        <v>4.734347656000005E-3</v>
      </c>
      <c r="RK5" s="43">
        <f t="shared" si="48"/>
        <v>1.7852081470000024E-3</v>
      </c>
      <c r="RL5" s="43">
        <f t="shared" si="48"/>
        <v>8.9551751800000094E-4</v>
      </c>
      <c r="RM5" s="43">
        <f t="shared" si="48"/>
        <v>1.7756909590000013E-3</v>
      </c>
      <c r="RN5" s="43">
        <f t="shared" si="48"/>
        <v>6.4463604000000014E-4</v>
      </c>
      <c r="RO5" s="43">
        <f t="shared" si="48"/>
        <v>1.7121920380000007E-3</v>
      </c>
      <c r="RP5" s="43">
        <f t="shared" si="49"/>
        <v>5.1390640760000019E-3</v>
      </c>
      <c r="RQ5" s="43">
        <f t="shared" si="49"/>
        <v>4.7873733599999987E-4</v>
      </c>
      <c r="RR5" s="43">
        <f t="shared" si="49"/>
        <v>8.2892622E-5</v>
      </c>
      <c r="RS5" s="43">
        <f t="shared" si="49"/>
        <v>5.3290378560000009E-3</v>
      </c>
      <c r="RT5" s="43">
        <f t="shared" si="49"/>
        <v>3.929918270000009E-4</v>
      </c>
      <c r="RU5" s="43">
        <f t="shared" si="49"/>
        <v>6.0752630900000294E-4</v>
      </c>
      <c r="RV5" s="43">
        <f t="shared" si="49"/>
        <v>7.931441538200007E-2</v>
      </c>
      <c r="RW5" s="43">
        <f t="shared" si="49"/>
        <v>7.7102371614000367E-2</v>
      </c>
      <c r="RX5" s="43">
        <f t="shared" si="49"/>
        <v>1.8553323113999969E-2</v>
      </c>
      <c r="RY5" s="43">
        <f t="shared" si="49"/>
        <v>4.6344487899999993E-4</v>
      </c>
      <c r="RZ5" s="43">
        <f t="shared" si="50"/>
        <v>1.218671008700002E-2</v>
      </c>
      <c r="SA5" s="43">
        <f t="shared" si="50"/>
        <v>5.1114360600000011E-4</v>
      </c>
      <c r="SB5" s="43">
        <f t="shared" si="50"/>
        <v>5.9798724843000035E-2</v>
      </c>
      <c r="SC5" s="43">
        <f t="shared" si="50"/>
        <v>8.5544535999999925E-3</v>
      </c>
      <c r="SD5" s="43">
        <f t="shared" si="50"/>
        <v>1.7767031999999999E-2</v>
      </c>
      <c r="SE5" s="43">
        <f t="shared" si="50"/>
        <v>1.3419783000000009E-3</v>
      </c>
      <c r="SF5" s="43">
        <f t="shared" si="50"/>
        <v>0</v>
      </c>
      <c r="SG5" s="43">
        <f t="shared" si="50"/>
        <v>0</v>
      </c>
      <c r="SH5" s="43">
        <f t="shared" si="50"/>
        <v>0</v>
      </c>
      <c r="SI5" s="43">
        <f t="shared" si="50"/>
        <v>0</v>
      </c>
      <c r="SJ5" s="43">
        <f t="shared" si="51"/>
        <v>0</v>
      </c>
      <c r="SK5" s="43">
        <f t="shared" si="51"/>
        <v>0</v>
      </c>
      <c r="SL5" s="43">
        <f t="shared" si="51"/>
        <v>2.5082889000000012E-3</v>
      </c>
      <c r="SM5" s="43">
        <f t="shared" si="51"/>
        <v>1.5926784000000001E-3</v>
      </c>
      <c r="SN5" s="43">
        <f t="shared" si="51"/>
        <v>9.7561518159999999E-2</v>
      </c>
      <c r="SO5" s="43">
        <f t="shared" si="51"/>
        <v>2.50501213E-3</v>
      </c>
      <c r="SP5" s="43">
        <f t="shared" si="51"/>
        <v>1.390976921676395</v>
      </c>
    </row>
    <row r="6" spans="2:510" ht="15">
      <c r="B6" s="43" t="str">
        <f t="shared" si="0"/>
        <v>EUS</v>
      </c>
      <c r="C6" s="88" t="s">
        <v>391</v>
      </c>
      <c r="D6" s="43">
        <f t="shared" si="1"/>
        <v>0</v>
      </c>
      <c r="E6" s="43">
        <f t="shared" si="1"/>
        <v>0</v>
      </c>
      <c r="F6" s="43">
        <f t="shared" si="1"/>
        <v>0</v>
      </c>
      <c r="G6" s="43">
        <f t="shared" si="1"/>
        <v>0</v>
      </c>
      <c r="H6" s="43">
        <f t="shared" si="1"/>
        <v>0</v>
      </c>
      <c r="I6" s="43">
        <f t="shared" si="1"/>
        <v>0</v>
      </c>
      <c r="J6" s="43">
        <f t="shared" si="1"/>
        <v>0</v>
      </c>
      <c r="K6" s="43">
        <f t="shared" si="1"/>
        <v>0</v>
      </c>
      <c r="L6" s="43">
        <f t="shared" si="1"/>
        <v>0</v>
      </c>
      <c r="M6" s="43">
        <f t="shared" si="1"/>
        <v>0</v>
      </c>
      <c r="N6" s="43">
        <f t="shared" si="2"/>
        <v>0</v>
      </c>
      <c r="O6" s="43">
        <f t="shared" si="2"/>
        <v>0</v>
      </c>
      <c r="P6" s="43">
        <f t="shared" si="2"/>
        <v>0</v>
      </c>
      <c r="Q6" s="43">
        <f t="shared" si="2"/>
        <v>0</v>
      </c>
      <c r="R6" s="43">
        <f t="shared" si="2"/>
        <v>0</v>
      </c>
      <c r="S6" s="43">
        <f t="shared" si="2"/>
        <v>0</v>
      </c>
      <c r="T6" s="43">
        <f t="shared" si="2"/>
        <v>0</v>
      </c>
      <c r="U6" s="43">
        <f t="shared" si="2"/>
        <v>17.28092658525302</v>
      </c>
      <c r="V6" s="43">
        <f t="shared" si="2"/>
        <v>4.3827358841669932</v>
      </c>
      <c r="W6" s="43">
        <f t="shared" si="2"/>
        <v>0.73916138236400286</v>
      </c>
      <c r="X6" s="43">
        <f t="shared" si="3"/>
        <v>0.61277904911600045</v>
      </c>
      <c r="Y6" s="43">
        <f t="shared" si="3"/>
        <v>6.6680418781900253</v>
      </c>
      <c r="Z6" s="43">
        <f t="shared" si="3"/>
        <v>0.5525376811600009</v>
      </c>
      <c r="AA6" s="43">
        <f t="shared" si="3"/>
        <v>0.66386455866200145</v>
      </c>
      <c r="AB6" s="43">
        <f t="shared" si="3"/>
        <v>1.1029273667759998</v>
      </c>
      <c r="AC6" s="43">
        <f t="shared" si="3"/>
        <v>0.76147209700200391</v>
      </c>
      <c r="AD6" s="43">
        <f t="shared" si="3"/>
        <v>0.6004453758540016</v>
      </c>
      <c r="AE6" s="43">
        <f t="shared" si="3"/>
        <v>0.10434100594299989</v>
      </c>
      <c r="AF6" s="43">
        <f t="shared" si="3"/>
        <v>0.42158403775100012</v>
      </c>
      <c r="AG6" s="43">
        <f t="shared" si="3"/>
        <v>4.0703864301000072</v>
      </c>
      <c r="AH6" s="43">
        <f t="shared" si="4"/>
        <v>0.67104946642800001</v>
      </c>
      <c r="AI6" s="43">
        <f t="shared" si="4"/>
        <v>0.3123391273750003</v>
      </c>
      <c r="AJ6" s="43">
        <f t="shared" si="4"/>
        <v>0.19288347972500025</v>
      </c>
      <c r="AK6" s="43">
        <f t="shared" si="4"/>
        <v>0.54627721717300015</v>
      </c>
      <c r="AL6" s="43">
        <f t="shared" si="4"/>
        <v>0</v>
      </c>
      <c r="AM6" s="43">
        <f t="shared" si="4"/>
        <v>0.38765957843399873</v>
      </c>
      <c r="AN6" s="43">
        <f t="shared" si="4"/>
        <v>0.22512160827500052</v>
      </c>
      <c r="AO6" s="43">
        <f t="shared" si="4"/>
        <v>0.15959643108699981</v>
      </c>
      <c r="AP6" s="43">
        <f t="shared" si="4"/>
        <v>3.7801686129420076</v>
      </c>
      <c r="AQ6" s="43">
        <f t="shared" si="4"/>
        <v>0.14964195421499998</v>
      </c>
      <c r="AR6" s="43">
        <f t="shared" si="5"/>
        <v>0.57714007502299913</v>
      </c>
      <c r="AS6" s="43">
        <f t="shared" si="5"/>
        <v>1.9741585052379995</v>
      </c>
      <c r="AT6" s="43">
        <f t="shared" si="5"/>
        <v>8.6811768790999944E-2</v>
      </c>
      <c r="AU6" s="43">
        <f t="shared" si="5"/>
        <v>3.3836830236000003E-2</v>
      </c>
      <c r="AV6" s="43">
        <f t="shared" si="5"/>
        <v>9.301109489199999E-2</v>
      </c>
      <c r="AW6" s="43">
        <f t="shared" si="5"/>
        <v>2.6232565620999983E-2</v>
      </c>
      <c r="AX6" s="43">
        <f t="shared" si="5"/>
        <v>2.3798455247000014E-2</v>
      </c>
      <c r="AY6" s="43">
        <f t="shared" si="5"/>
        <v>0.28884899520799923</v>
      </c>
      <c r="AZ6" s="43">
        <f t="shared" si="5"/>
        <v>0.54214685580799915</v>
      </c>
      <c r="BA6" s="43">
        <f t="shared" si="5"/>
        <v>9.6746248109000038E-2</v>
      </c>
      <c r="BB6" s="43">
        <f t="shared" si="6"/>
        <v>2.4973182507000004E-2</v>
      </c>
      <c r="BC6" s="43">
        <f t="shared" si="6"/>
        <v>0.1791726787270001</v>
      </c>
      <c r="BD6" s="43">
        <f t="shared" si="6"/>
        <v>0.70114553940400115</v>
      </c>
      <c r="BE6" s="43">
        <f t="shared" si="6"/>
        <v>0.22260952418300001</v>
      </c>
      <c r="BF6" s="43">
        <f t="shared" si="6"/>
        <v>2.9757165399999989E-3</v>
      </c>
      <c r="BG6" s="43">
        <f t="shared" si="6"/>
        <v>7.9065222330000039E-3</v>
      </c>
      <c r="BH6" s="43">
        <f t="shared" si="6"/>
        <v>0.75058964789700366</v>
      </c>
      <c r="BI6" s="43">
        <f t="shared" si="6"/>
        <v>5.287027255199999E-2</v>
      </c>
      <c r="BJ6" s="43">
        <f t="shared" si="6"/>
        <v>2.3076957559999994E-3</v>
      </c>
      <c r="BK6" s="43">
        <f t="shared" si="6"/>
        <v>0.10252843247399987</v>
      </c>
      <c r="BL6" s="43">
        <f t="shared" si="7"/>
        <v>0.24204657430099949</v>
      </c>
      <c r="BM6" s="43">
        <f t="shared" si="7"/>
        <v>0.1458844389169997</v>
      </c>
      <c r="BN6" s="43">
        <f t="shared" si="7"/>
        <v>5.4809915689000004E-2</v>
      </c>
      <c r="BO6" s="43">
        <f t="shared" si="7"/>
        <v>1.5632480606000015E-2</v>
      </c>
      <c r="BP6" s="43">
        <f t="shared" si="7"/>
        <v>1.8994772756000002E-2</v>
      </c>
      <c r="BQ6" s="43">
        <f t="shared" si="7"/>
        <v>8.0540063169999999E-3</v>
      </c>
      <c r="BR6" s="43">
        <f t="shared" si="7"/>
        <v>4.9268796251999987E-2</v>
      </c>
      <c r="BS6" s="43">
        <f t="shared" si="7"/>
        <v>1.2391869865000002E-2</v>
      </c>
      <c r="BT6" s="43">
        <f t="shared" si="7"/>
        <v>0.38268637021500052</v>
      </c>
      <c r="BU6" s="43">
        <f t="shared" si="7"/>
        <v>0.69712080018200007</v>
      </c>
      <c r="BV6" s="43">
        <f t="shared" si="8"/>
        <v>3.8897584343000002E-2</v>
      </c>
      <c r="BW6" s="43">
        <f t="shared" si="8"/>
        <v>1.1930072960199998</v>
      </c>
      <c r="BX6" s="43">
        <f t="shared" si="8"/>
        <v>0.11220864234300008</v>
      </c>
      <c r="BY6" s="43">
        <f t="shared" si="8"/>
        <v>0.7379368320150026</v>
      </c>
      <c r="BZ6" s="43">
        <f t="shared" si="8"/>
        <v>0.19042111858600033</v>
      </c>
      <c r="CA6" s="43">
        <f t="shared" si="8"/>
        <v>0.27088952451500048</v>
      </c>
      <c r="CB6" s="43">
        <f t="shared" si="8"/>
        <v>0.54599362976900301</v>
      </c>
      <c r="CC6" s="43">
        <f t="shared" si="8"/>
        <v>0.22204272020199972</v>
      </c>
      <c r="CD6" s="43">
        <f t="shared" si="8"/>
        <v>0.10077229705500047</v>
      </c>
      <c r="CE6" s="43">
        <f t="shared" si="8"/>
        <v>0.36708916420300036</v>
      </c>
      <c r="CF6" s="43">
        <f t="shared" si="9"/>
        <v>0.13057047209099998</v>
      </c>
      <c r="CG6" s="43">
        <f t="shared" si="9"/>
        <v>0</v>
      </c>
      <c r="CH6" s="43">
        <f t="shared" si="9"/>
        <v>0.18176778957799944</v>
      </c>
      <c r="CI6" s="43">
        <f t="shared" si="9"/>
        <v>3.2131220807999968E-2</v>
      </c>
      <c r="CJ6" s="43">
        <f t="shared" si="9"/>
        <v>2.438232013500001E-2</v>
      </c>
      <c r="CK6" s="43">
        <f t="shared" si="9"/>
        <v>0.16403125360800003</v>
      </c>
      <c r="CL6" s="43">
        <f t="shared" si="9"/>
        <v>2.4769452302000009E-2</v>
      </c>
      <c r="CM6" s="43">
        <f t="shared" si="9"/>
        <v>5.8441002530999923E-2</v>
      </c>
      <c r="CN6" s="43">
        <f t="shared" si="9"/>
        <v>4.9144736031000134E-2</v>
      </c>
      <c r="CO6" s="43">
        <f t="shared" si="9"/>
        <v>6.3391478136999996E-2</v>
      </c>
      <c r="CP6" s="43">
        <f t="shared" si="10"/>
        <v>8.0350142364000093E-2</v>
      </c>
      <c r="CQ6" s="43">
        <f t="shared" si="10"/>
        <v>0.54627721717300015</v>
      </c>
      <c r="CR6" s="43">
        <f t="shared" si="10"/>
        <v>0</v>
      </c>
      <c r="CS6" s="43">
        <f t="shared" si="10"/>
        <v>7.5519836199999997E-4</v>
      </c>
      <c r="CT6" s="43">
        <f t="shared" si="10"/>
        <v>0.37525053644399847</v>
      </c>
      <c r="CU6" s="43">
        <f t="shared" si="10"/>
        <v>8.8592489059999904E-3</v>
      </c>
      <c r="CV6" s="43">
        <f t="shared" si="10"/>
        <v>2.795933721000001E-3</v>
      </c>
      <c r="CW6" s="43">
        <f t="shared" si="10"/>
        <v>0.22390612333500046</v>
      </c>
      <c r="CX6" s="43">
        <f t="shared" si="10"/>
        <v>1.2152964430000004E-3</v>
      </c>
      <c r="CY6" s="43">
        <f t="shared" si="10"/>
        <v>0.15719685636599987</v>
      </c>
      <c r="CZ6" s="43">
        <f t="shared" si="11"/>
        <v>2.399574721E-3</v>
      </c>
      <c r="DA6" s="43">
        <f t="shared" si="11"/>
        <v>2.6943783132260055</v>
      </c>
      <c r="DB6" s="43">
        <f t="shared" si="11"/>
        <v>8.6156876415999992E-2</v>
      </c>
      <c r="DC6" s="43">
        <f t="shared" si="11"/>
        <v>0.10251698218499999</v>
      </c>
      <c r="DD6" s="43">
        <f t="shared" si="11"/>
        <v>4.7125715234999963E-2</v>
      </c>
      <c r="DE6" s="43">
        <f t="shared" si="11"/>
        <v>0.28670441141499992</v>
      </c>
      <c r="DF6" s="43">
        <f t="shared" si="11"/>
        <v>5.6404678684999994E-2</v>
      </c>
      <c r="DG6" s="43">
        <f t="shared" si="11"/>
        <v>9.1637494344999945E-2</v>
      </c>
      <c r="DH6" s="43">
        <f t="shared" si="11"/>
        <v>0.14239799302800044</v>
      </c>
      <c r="DI6" s="43">
        <f t="shared" si="11"/>
        <v>0.81330924891400214</v>
      </c>
      <c r="DJ6" s="43">
        <f t="shared" si="12"/>
        <v>0.61014546303699979</v>
      </c>
      <c r="DK6" s="43">
        <f t="shared" si="12"/>
        <v>2.0724609192999992E-2</v>
      </c>
      <c r="DL6" s="43">
        <f t="shared" si="12"/>
        <v>0.30532206968000031</v>
      </c>
      <c r="DM6" s="43">
        <f t="shared" si="12"/>
        <v>0.22465960248799963</v>
      </c>
      <c r="DN6" s="43">
        <f t="shared" si="12"/>
        <v>7.2061882316999989E-2</v>
      </c>
      <c r="DO6" s="43">
        <f t="shared" si="12"/>
        <v>1.3632724988000002E-2</v>
      </c>
      <c r="DP6" s="43">
        <f t="shared" si="12"/>
        <v>1.117657808E-3</v>
      </c>
      <c r="DQ6" s="43">
        <f t="shared" si="12"/>
        <v>3.3836830236000003E-2</v>
      </c>
      <c r="DR6" s="43">
        <f t="shared" si="12"/>
        <v>7.6806198346000026E-2</v>
      </c>
      <c r="DS6" s="43">
        <f t="shared" si="12"/>
        <v>7.1904410819999993E-3</v>
      </c>
      <c r="DT6" s="43">
        <f t="shared" si="13"/>
        <v>9.0142326269999993E-3</v>
      </c>
      <c r="DU6" s="43">
        <f t="shared" si="13"/>
        <v>2.6232565620999983E-2</v>
      </c>
      <c r="DV6" s="43">
        <f t="shared" si="13"/>
        <v>5.9401383679999996E-3</v>
      </c>
      <c r="DW6" s="43">
        <f t="shared" si="13"/>
        <v>1.7858536774999982E-2</v>
      </c>
      <c r="DX6" s="43">
        <f t="shared" si="13"/>
        <v>0.27898208352199938</v>
      </c>
      <c r="DY6" s="43">
        <f t="shared" si="13"/>
        <v>9.866631671999998E-3</v>
      </c>
      <c r="DZ6" s="43">
        <f t="shared" si="13"/>
        <v>0.51298017931199913</v>
      </c>
      <c r="EA6" s="43">
        <f t="shared" si="13"/>
        <v>5.0230999029999999E-3</v>
      </c>
      <c r="EB6" s="43">
        <f t="shared" si="13"/>
        <v>2.414402001600003E-2</v>
      </c>
      <c r="EC6" s="43">
        <f t="shared" si="13"/>
        <v>3.0140379133000012E-2</v>
      </c>
      <c r="ED6" s="43">
        <f t="shared" si="14"/>
        <v>4.8597498587999999E-2</v>
      </c>
      <c r="EE6" s="43">
        <f t="shared" si="14"/>
        <v>1.8008711910000013E-2</v>
      </c>
      <c r="EF6" s="43">
        <f t="shared" si="14"/>
        <v>0.17238360376500003</v>
      </c>
      <c r="EG6" s="43">
        <f t="shared" si="14"/>
        <v>4.2257213670000007E-3</v>
      </c>
      <c r="EH6" s="43">
        <f t="shared" si="14"/>
        <v>2.5484899330000003E-3</v>
      </c>
      <c r="EI6" s="43">
        <f t="shared" si="14"/>
        <v>1.4863662000000001E-5</v>
      </c>
      <c r="EJ6" s="43">
        <f t="shared" si="14"/>
        <v>3.7901191171000034E-2</v>
      </c>
      <c r="EK6" s="43">
        <f t="shared" si="14"/>
        <v>0.56119567171300078</v>
      </c>
      <c r="EL6" s="43">
        <f t="shared" si="14"/>
        <v>4.9867518838999973E-2</v>
      </c>
      <c r="EM6" s="43">
        <f t="shared" si="14"/>
        <v>5.2185371053999965E-2</v>
      </c>
      <c r="EN6" s="43">
        <f t="shared" si="15"/>
        <v>2.4763099217000005E-2</v>
      </c>
      <c r="EO6" s="43">
        <f t="shared" si="15"/>
        <v>0.15260707374799984</v>
      </c>
      <c r="EP6" s="43">
        <f t="shared" si="15"/>
        <v>1.777927509E-3</v>
      </c>
      <c r="EQ6" s="43">
        <f t="shared" si="15"/>
        <v>4.9498952000000002E-4</v>
      </c>
      <c r="ER6" s="43">
        <f t="shared" si="15"/>
        <v>3.8543828893000009E-2</v>
      </c>
      <c r="ES6" s="43">
        <f t="shared" si="15"/>
        <v>4.4223889830000019E-3</v>
      </c>
      <c r="ET6" s="43">
        <f t="shared" si="15"/>
        <v>1.7803140399999995E-3</v>
      </c>
      <c r="EU6" s="43">
        <f t="shared" si="15"/>
        <v>3.5732564330000008E-3</v>
      </c>
      <c r="EV6" s="43">
        <f t="shared" si="15"/>
        <v>0.5260182788970007</v>
      </c>
      <c r="EW6" s="43">
        <f t="shared" si="15"/>
        <v>2.8411746604000001E-2</v>
      </c>
      <c r="EX6" s="43">
        <f t="shared" si="16"/>
        <v>4.2969024529999995E-3</v>
      </c>
      <c r="EY6" s="43">
        <f t="shared" si="16"/>
        <v>1.4509532482000001E-2</v>
      </c>
      <c r="EZ6" s="43">
        <f t="shared" si="16"/>
        <v>2.5928762270000004E-3</v>
      </c>
      <c r="FA6" s="43">
        <f t="shared" si="16"/>
        <v>3.0592260339999998E-3</v>
      </c>
      <c r="FB6" s="43">
        <f t="shared" si="16"/>
        <v>1.8858170119999997E-3</v>
      </c>
      <c r="FC6" s="43">
        <f t="shared" si="16"/>
        <v>1.8611624500000003E-4</v>
      </c>
      <c r="FD6" s="43">
        <f t="shared" si="16"/>
        <v>2.3576249899999997E-4</v>
      </c>
      <c r="FE6" s="43">
        <f t="shared" si="16"/>
        <v>2.4461812044999989E-2</v>
      </c>
      <c r="FF6" s="43">
        <f t="shared" si="16"/>
        <v>4.4268693799999993E-3</v>
      </c>
      <c r="FG6" s="43">
        <f t="shared" si="16"/>
        <v>4.0882133262000089E-2</v>
      </c>
      <c r="FH6" s="43">
        <f t="shared" si="17"/>
        <v>2.9061141034999998E-2</v>
      </c>
      <c r="FI6" s="43">
        <f t="shared" si="17"/>
        <v>3.6957135200000007E-3</v>
      </c>
      <c r="FJ6" s="43">
        <f t="shared" si="17"/>
        <v>1.9984029494000018E-2</v>
      </c>
      <c r="FK6" s="43">
        <f t="shared" si="17"/>
        <v>0.22206355046799958</v>
      </c>
      <c r="FL6" s="43">
        <f t="shared" si="17"/>
        <v>0</v>
      </c>
      <c r="FM6" s="43">
        <f t="shared" si="17"/>
        <v>4.2847993795999982E-2</v>
      </c>
      <c r="FN6" s="43">
        <f t="shared" si="17"/>
        <v>7.0647781606000049E-2</v>
      </c>
      <c r="FO6" s="43">
        <f t="shared" si="17"/>
        <v>1.1426527681000002E-2</v>
      </c>
      <c r="FP6" s="43">
        <f t="shared" si="17"/>
        <v>2.0964985690000004E-2</v>
      </c>
      <c r="FQ6" s="43">
        <f t="shared" si="17"/>
        <v>1.0143325806000003E-2</v>
      </c>
      <c r="FR6" s="43">
        <f t="shared" si="18"/>
        <v>1.2921744256E-2</v>
      </c>
      <c r="FS6" s="43">
        <f t="shared" si="18"/>
        <v>6.6846834169999991E-3</v>
      </c>
      <c r="FT6" s="43">
        <f t="shared" si="18"/>
        <v>3.7024052652000011E-2</v>
      </c>
      <c r="FU6" s="43">
        <f t="shared" si="18"/>
        <v>8.3306518650000001E-3</v>
      </c>
      <c r="FV6" s="43">
        <f t="shared" si="18"/>
        <v>0.27141189878299971</v>
      </c>
      <c r="FW6" s="43">
        <f t="shared" si="18"/>
        <v>3.8639434930000049E-2</v>
      </c>
      <c r="FX6" s="43">
        <f t="shared" si="18"/>
        <v>0.10081424381399995</v>
      </c>
      <c r="FY6" s="43">
        <f t="shared" si="18"/>
        <v>0.47852577054700118</v>
      </c>
      <c r="FZ6" s="43">
        <f t="shared" si="18"/>
        <v>4.941432825600002E-2</v>
      </c>
      <c r="GA6" s="43">
        <f t="shared" si="18"/>
        <v>5.9792610365999976E-2</v>
      </c>
      <c r="GB6" s="43">
        <f t="shared" si="19"/>
        <v>1.1531745719999995E-3</v>
      </c>
      <c r="GC6" s="43">
        <f t="shared" si="19"/>
        <v>6.9593768731000219E-2</v>
      </c>
      <c r="GD6" s="43">
        <f t="shared" si="19"/>
        <v>3.8897584343000002E-2</v>
      </c>
      <c r="GE6" s="43">
        <f t="shared" si="19"/>
        <v>0.10210273826800005</v>
      </c>
      <c r="GF6" s="43">
        <f t="shared" si="19"/>
        <v>0.32418988949799926</v>
      </c>
      <c r="GG6" s="43">
        <f t="shared" si="19"/>
        <v>4.5615795161000006E-2</v>
      </c>
      <c r="GH6" s="43">
        <f t="shared" si="19"/>
        <v>0.26939098463499922</v>
      </c>
      <c r="GI6" s="43">
        <f t="shared" si="19"/>
        <v>0.35279539788799885</v>
      </c>
      <c r="GJ6" s="43">
        <f t="shared" si="19"/>
        <v>9.5957009115999942E-2</v>
      </c>
      <c r="GK6" s="43">
        <f t="shared" si="19"/>
        <v>2.9567952650000006E-3</v>
      </c>
      <c r="GL6" s="43">
        <f t="shared" si="20"/>
        <v>9.1834119919000048E-2</v>
      </c>
      <c r="GM6" s="43">
        <f t="shared" si="20"/>
        <v>2.6681580549999992E-3</v>
      </c>
      <c r="GN6" s="43">
        <f t="shared" si="20"/>
        <v>2.647619703000001E-3</v>
      </c>
      <c r="GO6" s="43">
        <f t="shared" si="20"/>
        <v>1.5058233974000029E-2</v>
      </c>
      <c r="GP6" s="43">
        <f t="shared" si="20"/>
        <v>0.14519981019299982</v>
      </c>
      <c r="GQ6" s="43">
        <f t="shared" si="20"/>
        <v>7.5468516715000072E-2</v>
      </c>
      <c r="GR6" s="43">
        <f t="shared" si="20"/>
        <v>1.0694284948999993E-2</v>
      </c>
      <c r="GS6" s="43">
        <f t="shared" si="20"/>
        <v>8.4729869289999704E-2</v>
      </c>
      <c r="GT6" s="43">
        <f t="shared" si="20"/>
        <v>0.25526296340300048</v>
      </c>
      <c r="GU6" s="43">
        <f t="shared" si="20"/>
        <v>6.1833224712999971E-2</v>
      </c>
      <c r="GV6" s="43">
        <f t="shared" si="21"/>
        <v>0.10473800546199986</v>
      </c>
      <c r="GW6" s="43">
        <f t="shared" si="21"/>
        <v>2.6899170939000006E-2</v>
      </c>
      <c r="GX6" s="43">
        <f t="shared" si="21"/>
        <v>3.1267705554000054E-2</v>
      </c>
      <c r="GY6" s="43">
        <f t="shared" si="21"/>
        <v>1.8455198179000022E-2</v>
      </c>
      <c r="GZ6" s="43">
        <f t="shared" si="21"/>
        <v>9.0146591059000247E-2</v>
      </c>
      <c r="HA6" s="43">
        <f t="shared" si="21"/>
        <v>2.3650803986000016E-2</v>
      </c>
      <c r="HB6" s="43">
        <f t="shared" si="21"/>
        <v>5.9632789182999989E-2</v>
      </c>
      <c r="HC6" s="43">
        <f t="shared" si="21"/>
        <v>3.9927725207000025E-2</v>
      </c>
      <c r="HD6" s="43">
        <f t="shared" si="21"/>
        <v>5.8304190226999966E-2</v>
      </c>
      <c r="HE6" s="43">
        <f t="shared" si="21"/>
        <v>7.8065709070000043E-3</v>
      </c>
      <c r="HF6" s="43">
        <f t="shared" si="22"/>
        <v>2.9787042726000006E-2</v>
      </c>
      <c r="HG6" s="43">
        <f t="shared" si="22"/>
        <v>2.4765703362000024E-2</v>
      </c>
      <c r="HH6" s="43">
        <f t="shared" si="22"/>
        <v>2.2680564380000032E-2</v>
      </c>
      <c r="HI6" s="43">
        <f t="shared" si="22"/>
        <v>2.7337807421999993E-2</v>
      </c>
      <c r="HJ6" s="43">
        <f t="shared" si="22"/>
        <v>6.4166038100000006E-4</v>
      </c>
      <c r="HK6" s="43">
        <f t="shared" si="22"/>
        <v>3.0699114656000028E-2</v>
      </c>
      <c r="HL6" s="43">
        <f t="shared" si="22"/>
        <v>2.9151663890999973E-2</v>
      </c>
      <c r="HM6" s="43">
        <f t="shared" si="22"/>
        <v>0.17928333551600009</v>
      </c>
      <c r="HN6" s="43">
        <f t="shared" si="22"/>
        <v>9.206932315500016E-2</v>
      </c>
      <c r="HO6" s="43">
        <f t="shared" si="22"/>
        <v>2.6711572140999954E-2</v>
      </c>
      <c r="HP6" s="43">
        <f t="shared" si="23"/>
        <v>8.124611405600006E-2</v>
      </c>
      <c r="HQ6" s="43">
        <f t="shared" si="23"/>
        <v>7.5303390167000078E-2</v>
      </c>
      <c r="HR6" s="43">
        <f t="shared" si="23"/>
        <v>2.8302965390000018E-2</v>
      </c>
      <c r="HS6" s="43">
        <f t="shared" si="23"/>
        <v>5.6293452869999948E-2</v>
      </c>
      <c r="HT6" s="43">
        <f t="shared" si="23"/>
        <v>4.618636255900007E-2</v>
      </c>
      <c r="HU6" s="43">
        <f t="shared" si="23"/>
        <v>5.4547540840999983E-2</v>
      </c>
      <c r="HV6" s="43">
        <f t="shared" si="23"/>
        <v>2.3933042464000059E-2</v>
      </c>
      <c r="HW6" s="43">
        <f t="shared" si="23"/>
        <v>1.8116886317000005E-2</v>
      </c>
      <c r="HX6" s="43">
        <f t="shared" si="23"/>
        <v>2.2958578236999982E-2</v>
      </c>
      <c r="HY6" s="43">
        <f t="shared" si="23"/>
        <v>3.5772966126999997E-2</v>
      </c>
      <c r="HZ6" s="43">
        <f t="shared" si="24"/>
        <v>2.7176644540000076E-2</v>
      </c>
      <c r="IA6" s="43">
        <f t="shared" si="24"/>
        <v>3.0261086940000112E-2</v>
      </c>
      <c r="IB6" s="43">
        <f t="shared" si="24"/>
        <v>7.4468494189999955E-3</v>
      </c>
      <c r="IC6" s="43">
        <f t="shared" si="24"/>
        <v>5.1887254439000115E-2</v>
      </c>
      <c r="ID6" s="43">
        <f t="shared" si="24"/>
        <v>0.10319208410600075</v>
      </c>
      <c r="IE6" s="43">
        <f t="shared" si="24"/>
        <v>2.0672453419999996E-3</v>
      </c>
      <c r="IF6" s="43">
        <f t="shared" si="24"/>
        <v>1.8344806381999982E-2</v>
      </c>
      <c r="IG6" s="43">
        <f t="shared" si="24"/>
        <v>0.31313502155599976</v>
      </c>
      <c r="IH6" s="43">
        <f t="shared" si="24"/>
        <v>9.0344365750000023E-3</v>
      </c>
      <c r="II6" s="43">
        <f t="shared" si="24"/>
        <v>0</v>
      </c>
      <c r="IJ6" s="43">
        <f t="shared" si="25"/>
        <v>5.6443110262000051E-2</v>
      </c>
      <c r="IK6" s="43">
        <f t="shared" si="25"/>
        <v>8.6420225545000215E-2</v>
      </c>
      <c r="IL6" s="43">
        <f t="shared" si="25"/>
        <v>3.7876093567000044E-2</v>
      </c>
      <c r="IM6" s="43">
        <f t="shared" si="25"/>
        <v>1.0275101919999996E-3</v>
      </c>
      <c r="IN6" s="43">
        <f t="shared" si="25"/>
        <v>1.4831018806000009E-2</v>
      </c>
      <c r="IO6" s="43">
        <f t="shared" si="25"/>
        <v>1.7300372392999992E-2</v>
      </c>
      <c r="IP6" s="43">
        <f t="shared" si="25"/>
        <v>2.438232013500001E-2</v>
      </c>
      <c r="IQ6" s="43">
        <f t="shared" si="25"/>
        <v>4.8214790320999977E-2</v>
      </c>
      <c r="IR6" s="43">
        <f t="shared" si="25"/>
        <v>1.7675404181000012E-2</v>
      </c>
      <c r="IS6" s="43">
        <f t="shared" si="25"/>
        <v>7.1247860288999987E-2</v>
      </c>
      <c r="IT6" s="43">
        <f t="shared" si="26"/>
        <v>2.1852575980000001E-3</v>
      </c>
      <c r="IU6" s="43">
        <f t="shared" si="26"/>
        <v>2.4769452302000009E-2</v>
      </c>
      <c r="IV6" s="43">
        <f t="shared" si="26"/>
        <v>3.577521973099998E-2</v>
      </c>
      <c r="IW6" s="43">
        <f t="shared" si="26"/>
        <v>4.9144736031000134E-2</v>
      </c>
      <c r="IX6" s="43">
        <f t="shared" si="26"/>
        <v>5.914392989599996E-2</v>
      </c>
      <c r="IY6" s="43">
        <f t="shared" si="26"/>
        <v>4.2469572770000002E-3</v>
      </c>
      <c r="IZ6" s="43">
        <f t="shared" si="26"/>
        <v>8.0350142364000093E-2</v>
      </c>
      <c r="JA6" s="43">
        <f t="shared" si="26"/>
        <v>0.5309342683799998</v>
      </c>
      <c r="JB6" s="43">
        <f t="shared" si="26"/>
        <v>3.8805508500000004E-4</v>
      </c>
      <c r="JC6" s="43">
        <f t="shared" si="26"/>
        <v>1.4955004079999997E-2</v>
      </c>
      <c r="JD6" s="43">
        <f t="shared" si="27"/>
        <v>7.5519836199999997E-4</v>
      </c>
      <c r="JE6" s="43">
        <f t="shared" si="27"/>
        <v>0.13311568546600003</v>
      </c>
      <c r="JF6" s="43">
        <f t="shared" si="27"/>
        <v>0.16451622186700038</v>
      </c>
      <c r="JG6" s="43">
        <f t="shared" si="27"/>
        <v>7.7570910061999843E-2</v>
      </c>
      <c r="JH6" s="43">
        <f t="shared" si="27"/>
        <v>8.8592489059999904E-3</v>
      </c>
      <c r="JI6" s="43">
        <f t="shared" si="27"/>
        <v>2.795933721000001E-3</v>
      </c>
      <c r="JJ6" s="43">
        <f t="shared" si="27"/>
        <v>8.3442274365999755E-2</v>
      </c>
      <c r="JK6" s="43">
        <f t="shared" si="27"/>
        <v>0.10146091692500014</v>
      </c>
      <c r="JL6" s="43">
        <f t="shared" si="27"/>
        <v>3.9005497269000003E-2</v>
      </c>
      <c r="JM6" s="43">
        <f t="shared" si="27"/>
        <v>1.2152964430000004E-3</v>
      </c>
      <c r="JN6" s="43">
        <f t="shared" si="28"/>
        <v>0.15719685636599987</v>
      </c>
      <c r="JO6" s="43">
        <f t="shared" si="28"/>
        <v>2.399574721E-3</v>
      </c>
      <c r="JP6" s="43">
        <f t="shared" si="28"/>
        <v>2.6943783132260055</v>
      </c>
      <c r="JQ6" s="43">
        <f t="shared" si="28"/>
        <v>8.5562606415999998E-2</v>
      </c>
      <c r="JR6" s="43">
        <f t="shared" si="28"/>
        <v>5.9427000000000004E-4</v>
      </c>
      <c r="JS6" s="43">
        <f t="shared" si="28"/>
        <v>0.10251698218499999</v>
      </c>
      <c r="JT6" s="43">
        <f t="shared" si="28"/>
        <v>4.7125715234999963E-2</v>
      </c>
      <c r="JU6" s="43">
        <f t="shared" si="28"/>
        <v>0.28670441141499992</v>
      </c>
      <c r="JV6" s="43">
        <f t="shared" si="28"/>
        <v>5.6404678684999994E-2</v>
      </c>
      <c r="JW6" s="43">
        <f t="shared" si="28"/>
        <v>9.1637494344999945E-2</v>
      </c>
      <c r="JX6" s="43">
        <f t="shared" si="29"/>
        <v>0.14239799302800044</v>
      </c>
      <c r="JY6" s="43">
        <f t="shared" si="29"/>
        <v>0.81330924891400214</v>
      </c>
      <c r="JZ6" s="43">
        <f t="shared" si="29"/>
        <v>0.53987310128600063</v>
      </c>
      <c r="KA6" s="43">
        <f t="shared" si="29"/>
        <v>7.0272346245999956E-2</v>
      </c>
      <c r="KB6" s="43">
        <f t="shared" si="29"/>
        <v>2.0724609192999992E-2</v>
      </c>
      <c r="KC6" s="43">
        <f t="shared" si="29"/>
        <v>0.30532206968000031</v>
      </c>
      <c r="KD6" s="43">
        <f t="shared" si="29"/>
        <v>0.22465960248799963</v>
      </c>
      <c r="KE6" s="43">
        <f t="shared" si="29"/>
        <v>7.2061882316999989E-2</v>
      </c>
      <c r="KF6" s="43">
        <f t="shared" si="29"/>
        <v>1.3632724988000002E-2</v>
      </c>
      <c r="KG6" s="43">
        <f t="shared" si="29"/>
        <v>1.117657808E-3</v>
      </c>
      <c r="KH6" s="43">
        <f t="shared" si="30"/>
        <v>3.3836830236000003E-2</v>
      </c>
      <c r="KI6" s="43">
        <f t="shared" si="30"/>
        <v>1.8686529894999995E-2</v>
      </c>
      <c r="KJ6" s="43">
        <f t="shared" si="30"/>
        <v>1.0804481731E-2</v>
      </c>
      <c r="KK6" s="43">
        <f t="shared" si="30"/>
        <v>1.1534410480999999E-2</v>
      </c>
      <c r="KL6" s="43">
        <f t="shared" si="30"/>
        <v>2.8452296949000002E-2</v>
      </c>
      <c r="KM6" s="43">
        <f t="shared" si="30"/>
        <v>6.255842222000001E-3</v>
      </c>
      <c r="KN6" s="43">
        <f t="shared" si="30"/>
        <v>0</v>
      </c>
      <c r="KO6" s="43">
        <f t="shared" si="30"/>
        <v>5.0568310230000007E-3</v>
      </c>
      <c r="KP6" s="43">
        <f t="shared" si="30"/>
        <v>3.2062694099999995E-3</v>
      </c>
      <c r="KQ6" s="43">
        <f t="shared" si="30"/>
        <v>9.0142326269999993E-3</v>
      </c>
      <c r="KR6" s="43">
        <f t="shared" si="31"/>
        <v>8.0446851039999989E-3</v>
      </c>
      <c r="KS6" s="43">
        <f t="shared" si="31"/>
        <v>2.3171986670000003E-3</v>
      </c>
      <c r="KT6" s="43">
        <f t="shared" si="31"/>
        <v>1.5736134204999998E-2</v>
      </c>
      <c r="KU6" s="43">
        <f t="shared" si="31"/>
        <v>1.3430199999999999E-4</v>
      </c>
      <c r="KV6" s="43">
        <f t="shared" si="31"/>
        <v>5.9401383679999996E-3</v>
      </c>
      <c r="KW6" s="43">
        <f t="shared" si="31"/>
        <v>1.7858536774999982E-2</v>
      </c>
      <c r="KX6" s="43">
        <f t="shared" si="31"/>
        <v>0.23842650780999944</v>
      </c>
      <c r="KY6" s="43">
        <f t="shared" si="31"/>
        <v>4.0554413392000048E-2</v>
      </c>
      <c r="KZ6" s="43">
        <f t="shared" si="31"/>
        <v>5.9223437730000017E-3</v>
      </c>
      <c r="LA6" s="43">
        <f t="shared" si="31"/>
        <v>3.9443177930000017E-3</v>
      </c>
      <c r="LB6" s="43">
        <f t="shared" si="32"/>
        <v>0.51298017931199913</v>
      </c>
      <c r="LC6" s="43">
        <f t="shared" si="32"/>
        <v>5.0230999029999999E-3</v>
      </c>
      <c r="LD6" s="43">
        <f t="shared" si="32"/>
        <v>2.414402001600003E-2</v>
      </c>
      <c r="LE6" s="43">
        <f t="shared" si="32"/>
        <v>3.0140379133000012E-2</v>
      </c>
      <c r="LF6" s="43">
        <f t="shared" si="32"/>
        <v>4.8597498587999999E-2</v>
      </c>
      <c r="LG6" s="43">
        <f t="shared" si="32"/>
        <v>1.3436271801000007E-2</v>
      </c>
      <c r="LH6" s="43">
        <f t="shared" si="32"/>
        <v>3.0148973560000011E-3</v>
      </c>
      <c r="LI6" s="43">
        <f t="shared" si="32"/>
        <v>1.5576680179999998E-3</v>
      </c>
      <c r="LJ6" s="43">
        <f t="shared" si="32"/>
        <v>6.1213465182000007E-2</v>
      </c>
      <c r="LK6" s="43">
        <f t="shared" si="32"/>
        <v>0.11117010758300001</v>
      </c>
      <c r="LL6" s="43">
        <f t="shared" si="33"/>
        <v>4.2257213670000007E-3</v>
      </c>
      <c r="LM6" s="43">
        <f t="shared" si="33"/>
        <v>2.5484899330000003E-3</v>
      </c>
      <c r="LN6" s="43">
        <f t="shared" si="33"/>
        <v>1.4863662000000001E-5</v>
      </c>
      <c r="LO6" s="43">
        <f t="shared" si="33"/>
        <v>3.7901191171000034E-2</v>
      </c>
      <c r="LP6" s="43">
        <f t="shared" si="33"/>
        <v>0.56119567171300078</v>
      </c>
      <c r="LQ6" s="43">
        <f t="shared" si="33"/>
        <v>4.9867518838999973E-2</v>
      </c>
      <c r="LR6" s="43">
        <f t="shared" si="33"/>
        <v>5.2185371053999965E-2</v>
      </c>
      <c r="LS6" s="43">
        <f t="shared" si="33"/>
        <v>2.4763099217000005E-2</v>
      </c>
      <c r="LT6" s="43">
        <f t="shared" si="33"/>
        <v>0.15260707374799984</v>
      </c>
      <c r="LU6" s="43">
        <f t="shared" si="33"/>
        <v>1.777927509E-3</v>
      </c>
      <c r="LV6" s="43">
        <f t="shared" si="34"/>
        <v>4.9498952000000002E-4</v>
      </c>
      <c r="LW6" s="43">
        <f t="shared" si="34"/>
        <v>3.8543828893000009E-2</v>
      </c>
      <c r="LX6" s="43">
        <f t="shared" si="34"/>
        <v>4.4223889830000019E-3</v>
      </c>
      <c r="LY6" s="43">
        <f t="shared" si="34"/>
        <v>1.7803140399999995E-3</v>
      </c>
      <c r="LZ6" s="43">
        <f t="shared" si="34"/>
        <v>3.5732564330000008E-3</v>
      </c>
      <c r="MA6" s="43">
        <f t="shared" si="34"/>
        <v>0.5260182788970007</v>
      </c>
      <c r="MB6" s="43">
        <f t="shared" si="34"/>
        <v>3.0030476659999999E-3</v>
      </c>
      <c r="MC6" s="43">
        <f t="shared" si="34"/>
        <v>2.5408698937999994E-2</v>
      </c>
      <c r="MD6" s="43">
        <f t="shared" si="34"/>
        <v>4.2878582049999999E-3</v>
      </c>
      <c r="ME6" s="43">
        <f t="shared" si="34"/>
        <v>9.0442479999999985E-6</v>
      </c>
      <c r="MF6" s="43">
        <f t="shared" si="35"/>
        <v>1.4509532482000001E-2</v>
      </c>
      <c r="MG6" s="43">
        <f t="shared" si="35"/>
        <v>2.5928762270000004E-3</v>
      </c>
      <c r="MH6" s="43">
        <f t="shared" si="35"/>
        <v>3.0592260339999998E-3</v>
      </c>
      <c r="MI6" s="43">
        <f t="shared" si="35"/>
        <v>1.8858170119999997E-3</v>
      </c>
      <c r="MJ6" s="43">
        <f t="shared" si="35"/>
        <v>1.6493617300000001E-4</v>
      </c>
      <c r="MK6" s="43">
        <f t="shared" si="35"/>
        <v>2.1180072000000001E-5</v>
      </c>
      <c r="ML6" s="43">
        <f t="shared" si="35"/>
        <v>2.3576249899999997E-4</v>
      </c>
      <c r="MM6" s="43">
        <f t="shared" si="35"/>
        <v>2.4461812044999989E-2</v>
      </c>
      <c r="MN6" s="43">
        <f t="shared" si="35"/>
        <v>4.4268693799999993E-3</v>
      </c>
      <c r="MO6" s="43">
        <f t="shared" si="35"/>
        <v>4.0882133262000089E-2</v>
      </c>
      <c r="MP6" s="43">
        <f t="shared" si="36"/>
        <v>2.9061141034999998E-2</v>
      </c>
      <c r="MQ6" s="43">
        <f t="shared" si="36"/>
        <v>3.6957135200000007E-3</v>
      </c>
      <c r="MR6" s="43">
        <f t="shared" si="36"/>
        <v>1.9984029494000018E-2</v>
      </c>
      <c r="MS6" s="43">
        <f t="shared" si="36"/>
        <v>1.0805674932999998E-2</v>
      </c>
      <c r="MT6" s="43">
        <f t="shared" si="36"/>
        <v>1.1308927560000001E-3</v>
      </c>
      <c r="MU6" s="43">
        <f t="shared" si="36"/>
        <v>0.20704911781999946</v>
      </c>
      <c r="MV6" s="43">
        <f t="shared" si="36"/>
        <v>3.0787843589999996E-3</v>
      </c>
      <c r="MW6" s="43">
        <f t="shared" si="36"/>
        <v>0</v>
      </c>
      <c r="MX6" s="43">
        <f t="shared" si="36"/>
        <v>4.2847993795999982E-2</v>
      </c>
      <c r="MY6" s="43">
        <f t="shared" si="36"/>
        <v>7.0647781606000049E-2</v>
      </c>
      <c r="MZ6" s="43">
        <f t="shared" si="37"/>
        <v>1.1426527681000002E-2</v>
      </c>
      <c r="NA6" s="43">
        <f t="shared" si="37"/>
        <v>2.0964985690000004E-2</v>
      </c>
      <c r="NB6" s="43">
        <f t="shared" si="37"/>
        <v>1.0143325806000003E-2</v>
      </c>
      <c r="NC6" s="43">
        <f t="shared" si="37"/>
        <v>1.2921744256E-2</v>
      </c>
      <c r="ND6" s="43">
        <f t="shared" si="37"/>
        <v>6.6846834169999991E-3</v>
      </c>
      <c r="NE6" s="43">
        <f t="shared" si="37"/>
        <v>3.7024052652000011E-2</v>
      </c>
      <c r="NF6" s="43">
        <f t="shared" si="37"/>
        <v>8.3306518650000001E-3</v>
      </c>
      <c r="NG6" s="43">
        <f t="shared" si="37"/>
        <v>0.103591681719</v>
      </c>
      <c r="NH6" s="43">
        <f t="shared" si="37"/>
        <v>0.1678210042099996</v>
      </c>
      <c r="NI6" s="43">
        <f t="shared" si="37"/>
        <v>0.10081424381399995</v>
      </c>
      <c r="NJ6" s="43">
        <f t="shared" si="38"/>
        <v>3.8897584343000002E-2</v>
      </c>
      <c r="NK6" s="43">
        <f t="shared" si="38"/>
        <v>5.1887254439000115E-2</v>
      </c>
      <c r="NL6" s="43">
        <f t="shared" si="38"/>
        <v>2.0672453419999996E-3</v>
      </c>
      <c r="NM6" s="43">
        <f t="shared" si="38"/>
        <v>0.31313502155599976</v>
      </c>
      <c r="NN6" s="43">
        <f t="shared" si="38"/>
        <v>0</v>
      </c>
      <c r="NO6" s="43">
        <f t="shared" si="38"/>
        <v>1.4831018806000009E-2</v>
      </c>
      <c r="NP6" s="43">
        <f t="shared" si="38"/>
        <v>9.4592428790000096E-3</v>
      </c>
      <c r="NQ6" s="43">
        <f t="shared" si="38"/>
        <v>7.840984014000003E-3</v>
      </c>
      <c r="NR6" s="43">
        <f t="shared" si="38"/>
        <v>2.118831871100001E-2</v>
      </c>
      <c r="NS6" s="43">
        <f t="shared" si="38"/>
        <v>3.1940014240000002E-3</v>
      </c>
      <c r="NT6" s="43">
        <f t="shared" si="39"/>
        <v>4.8214790320999977E-2</v>
      </c>
      <c r="NU6" s="43">
        <f t="shared" si="39"/>
        <v>1.7675404181000012E-2</v>
      </c>
      <c r="NV6" s="43">
        <f t="shared" si="39"/>
        <v>7.1247860288999987E-2</v>
      </c>
      <c r="NW6" s="43">
        <f t="shared" si="39"/>
        <v>2.1852575980000001E-3</v>
      </c>
      <c r="NX6" s="43">
        <f t="shared" si="39"/>
        <v>2.4769452302000009E-2</v>
      </c>
      <c r="NY6" s="43">
        <f t="shared" si="39"/>
        <v>6.6039750170000001E-3</v>
      </c>
      <c r="NZ6" s="43">
        <f t="shared" si="39"/>
        <v>4.2712999600000003E-4</v>
      </c>
      <c r="OA6" s="43">
        <f t="shared" si="39"/>
        <v>1.2338088600000001E-4</v>
      </c>
      <c r="OB6" s="43">
        <f t="shared" si="39"/>
        <v>1.3140587819999998E-3</v>
      </c>
      <c r="OC6" s="43">
        <f t="shared" si="39"/>
        <v>5.1628000000000001E-7</v>
      </c>
      <c r="OD6" s="43">
        <f t="shared" si="40"/>
        <v>1.5543310099999999E-4</v>
      </c>
      <c r="OE6" s="43">
        <f t="shared" si="40"/>
        <v>6.5681186100000001E-4</v>
      </c>
      <c r="OF6" s="43">
        <f t="shared" si="40"/>
        <v>1.5054383110000001E-3</v>
      </c>
      <c r="OG6" s="43">
        <f t="shared" si="40"/>
        <v>0</v>
      </c>
      <c r="OH6" s="43">
        <f t="shared" si="40"/>
        <v>1.1184680550000001E-3</v>
      </c>
      <c r="OI6" s="43">
        <f t="shared" si="40"/>
        <v>0</v>
      </c>
      <c r="OJ6" s="43">
        <f t="shared" si="40"/>
        <v>1.2956181349999998E-3</v>
      </c>
      <c r="OK6" s="43">
        <f t="shared" si="40"/>
        <v>7.2696049999999993E-6</v>
      </c>
      <c r="OL6" s="43">
        <f t="shared" si="40"/>
        <v>1.8799960219999998E-3</v>
      </c>
      <c r="OM6" s="43">
        <f t="shared" si="40"/>
        <v>6.2214730399999859E-3</v>
      </c>
      <c r="ON6" s="43">
        <f t="shared" si="41"/>
        <v>2.9564467E-4</v>
      </c>
      <c r="OO6" s="43">
        <f t="shared" si="41"/>
        <v>4.7992691000000009E-4</v>
      </c>
      <c r="OP6" s="43">
        <f t="shared" si="41"/>
        <v>1.1750219999999989E-4</v>
      </c>
      <c r="OQ6" s="43">
        <f t="shared" si="41"/>
        <v>7.1253779000000092E-4</v>
      </c>
      <c r="OR6" s="43">
        <f t="shared" si="41"/>
        <v>3.3381445000000036E-4</v>
      </c>
      <c r="OS6" s="43">
        <f t="shared" si="41"/>
        <v>3.5523725699999932E-3</v>
      </c>
      <c r="OT6" s="43">
        <f t="shared" si="41"/>
        <v>1.0627520100000003E-3</v>
      </c>
      <c r="OU6" s="43">
        <f t="shared" si="41"/>
        <v>4.9097994849999693E-3</v>
      </c>
      <c r="OV6" s="43">
        <f t="shared" si="41"/>
        <v>4.1407845440000045E-3</v>
      </c>
      <c r="OW6" s="43">
        <f t="shared" si="41"/>
        <v>7.1943565399999725E-3</v>
      </c>
      <c r="OX6" s="43">
        <f t="shared" si="42"/>
        <v>2.47996939E-3</v>
      </c>
      <c r="OY6" s="43">
        <f t="shared" si="42"/>
        <v>1.7977221800000002E-3</v>
      </c>
      <c r="OZ6" s="43">
        <f t="shared" si="42"/>
        <v>2.8004206900000012E-3</v>
      </c>
      <c r="PA6" s="43">
        <f t="shared" si="42"/>
        <v>5.1932402122999988E-2</v>
      </c>
      <c r="PB6" s="43">
        <f t="shared" si="42"/>
        <v>0.29045755121699895</v>
      </c>
      <c r="PC6" s="43">
        <f t="shared" si="42"/>
        <v>0.16780989440899916</v>
      </c>
      <c r="PD6" s="43">
        <f t="shared" si="42"/>
        <v>1.0015451918999985E-2</v>
      </c>
      <c r="PE6" s="43">
        <f t="shared" si="42"/>
        <v>5.4769468504999898E-2</v>
      </c>
      <c r="PF6" s="43">
        <f t="shared" si="42"/>
        <v>0.11969278985999986</v>
      </c>
      <c r="PG6" s="43">
        <f t="shared" si="42"/>
        <v>0.25831960172200014</v>
      </c>
      <c r="PH6" s="43">
        <f t="shared" si="43"/>
        <v>5.0814826169999737E-2</v>
      </c>
      <c r="PI6" s="43">
        <f t="shared" si="43"/>
        <v>1.0717309076000008E-2</v>
      </c>
      <c r="PJ6" s="43">
        <f t="shared" si="43"/>
        <v>8.9056974419999928E-3</v>
      </c>
      <c r="PK6" s="43">
        <f t="shared" si="43"/>
        <v>0.24271232821000013</v>
      </c>
      <c r="PL6" s="43">
        <f t="shared" si="43"/>
        <v>3.2247638289999944E-3</v>
      </c>
      <c r="PM6" s="43">
        <f t="shared" si="43"/>
        <v>1.6528232976999988E-2</v>
      </c>
      <c r="PN6" s="43">
        <f t="shared" si="43"/>
        <v>4.7235948758999884E-2</v>
      </c>
      <c r="PO6" s="43">
        <f t="shared" si="43"/>
        <v>1.7654089165999937E-2</v>
      </c>
      <c r="PP6" s="43">
        <f t="shared" si="43"/>
        <v>0.24453193101200077</v>
      </c>
      <c r="PQ6" s="43">
        <f t="shared" si="43"/>
        <v>2.1829575114000011E-2</v>
      </c>
      <c r="PR6" s="43">
        <f t="shared" si="44"/>
        <v>8.0650026739999981E-3</v>
      </c>
      <c r="PS6" s="43">
        <f t="shared" si="44"/>
        <v>1.3160287600000006E-4</v>
      </c>
      <c r="PT6" s="43">
        <f t="shared" si="44"/>
        <v>6.5131829093999991E-2</v>
      </c>
      <c r="PU6" s="43">
        <f t="shared" si="44"/>
        <v>9.5525884479999781E-3</v>
      </c>
      <c r="PV6" s="43">
        <f t="shared" si="44"/>
        <v>5.4886611577000102E-2</v>
      </c>
      <c r="PW6" s="43">
        <f t="shared" si="44"/>
        <v>4.2498995379999958E-3</v>
      </c>
      <c r="PX6" s="43">
        <f t="shared" si="44"/>
        <v>5.9420470855000011E-2</v>
      </c>
      <c r="PY6" s="43">
        <f t="shared" si="44"/>
        <v>5.4456908732999937E-2</v>
      </c>
      <c r="PZ6" s="43">
        <f t="shared" si="44"/>
        <v>1.1315032170999976E-2</v>
      </c>
      <c r="QA6" s="43">
        <f t="shared" si="44"/>
        <v>3.5994697200000011E-4</v>
      </c>
      <c r="QB6" s="43">
        <f t="shared" si="45"/>
        <v>1.0735053882999947E-2</v>
      </c>
      <c r="QC6" s="43">
        <f t="shared" si="45"/>
        <v>3.2767979499999996E-4</v>
      </c>
      <c r="QD6" s="43">
        <f t="shared" si="45"/>
        <v>1.9007796999999998E-4</v>
      </c>
      <c r="QE6" s="43">
        <f t="shared" si="45"/>
        <v>2.0084103609999933E-3</v>
      </c>
      <c r="QF6" s="43">
        <f t="shared" si="45"/>
        <v>0.11274781679399971</v>
      </c>
      <c r="QG6" s="43">
        <f t="shared" si="45"/>
        <v>7.1287178831000109E-2</v>
      </c>
      <c r="QH6" s="43">
        <f t="shared" si="45"/>
        <v>7.8897636400000087E-4</v>
      </c>
      <c r="QI6" s="43">
        <f t="shared" si="45"/>
        <v>3.5277215984000028E-2</v>
      </c>
      <c r="QJ6" s="43">
        <f t="shared" si="45"/>
        <v>2.8418390299999912E-2</v>
      </c>
      <c r="QK6" s="43">
        <f t="shared" si="45"/>
        <v>1.6078160165000032E-2</v>
      </c>
      <c r="QL6" s="43">
        <f t="shared" si="46"/>
        <v>0.51538799318299933</v>
      </c>
      <c r="QM6" s="43">
        <f t="shared" si="46"/>
        <v>2.9163405719999994E-3</v>
      </c>
      <c r="QN6" s="43">
        <f t="shared" si="46"/>
        <v>1.0136278114000006E-2</v>
      </c>
      <c r="QO6" s="43">
        <f t="shared" si="46"/>
        <v>3.2987987299999974E-3</v>
      </c>
      <c r="QP6" s="43">
        <f t="shared" si="46"/>
        <v>3.8985722424000308E-2</v>
      </c>
      <c r="QQ6" s="43">
        <f t="shared" si="46"/>
        <v>9.3404177619999963E-3</v>
      </c>
      <c r="QR6" s="43">
        <f t="shared" si="46"/>
        <v>2.7111346620999888E-2</v>
      </c>
      <c r="QS6" s="43">
        <f t="shared" si="46"/>
        <v>1.8275697286999952E-2</v>
      </c>
      <c r="QT6" s="43">
        <f t="shared" si="46"/>
        <v>4.381675297700003E-2</v>
      </c>
      <c r="QU6" s="43">
        <f t="shared" si="46"/>
        <v>3.2932552330000066E-3</v>
      </c>
      <c r="QV6" s="43">
        <f t="shared" si="47"/>
        <v>1.5771514725000008E-2</v>
      </c>
      <c r="QW6" s="43">
        <f t="shared" si="47"/>
        <v>8.8168122309999954E-3</v>
      </c>
      <c r="QX6" s="43">
        <f t="shared" si="47"/>
        <v>2.5494461549999979E-2</v>
      </c>
      <c r="QY6" s="43">
        <f t="shared" si="47"/>
        <v>4.6608615939999843E-3</v>
      </c>
      <c r="QZ6" s="43">
        <f t="shared" si="47"/>
        <v>2.9443482599999951E-4</v>
      </c>
      <c r="RA6" s="43">
        <f t="shared" si="47"/>
        <v>1.1655616465999984E-2</v>
      </c>
      <c r="RB6" s="43">
        <f t="shared" si="47"/>
        <v>2.7808839731999997E-2</v>
      </c>
      <c r="RC6" s="43">
        <f t="shared" si="47"/>
        <v>7.9497213347999834E-2</v>
      </c>
      <c r="RD6" s="43">
        <f t="shared" si="47"/>
        <v>5.2871260012000106E-2</v>
      </c>
      <c r="RE6" s="43">
        <f t="shared" si="47"/>
        <v>8.016571075999979E-3</v>
      </c>
      <c r="RF6" s="43">
        <f t="shared" si="48"/>
        <v>1.4553117381000001E-2</v>
      </c>
      <c r="RG6" s="43">
        <f t="shared" si="48"/>
        <v>6.6984186425999542E-2</v>
      </c>
      <c r="RH6" s="43">
        <f t="shared" si="48"/>
        <v>5.6441810715000006E-2</v>
      </c>
      <c r="RI6" s="43">
        <f t="shared" si="48"/>
        <v>4.6863512102000016E-2</v>
      </c>
      <c r="RJ6" s="43">
        <f t="shared" si="48"/>
        <v>6.7308233249999926E-3</v>
      </c>
      <c r="RK6" s="43">
        <f t="shared" si="48"/>
        <v>2.7385793050000024E-3</v>
      </c>
      <c r="RL6" s="43">
        <f t="shared" si="48"/>
        <v>1.1938935529999999E-3</v>
      </c>
      <c r="RM6" s="43">
        <f t="shared" si="48"/>
        <v>2.6821470770000012E-3</v>
      </c>
      <c r="RN6" s="43">
        <f t="shared" si="48"/>
        <v>7.9139095799999986E-4</v>
      </c>
      <c r="RO6" s="43">
        <f t="shared" si="48"/>
        <v>3.9985299239999996E-3</v>
      </c>
      <c r="RP6" s="43">
        <f t="shared" si="49"/>
        <v>7.3289005799999944E-3</v>
      </c>
      <c r="RQ6" s="43">
        <f t="shared" si="49"/>
        <v>1.2439194460000002E-3</v>
      </c>
      <c r="RR6" s="43">
        <f t="shared" si="49"/>
        <v>2.0016630900000001E-4</v>
      </c>
      <c r="RS6" s="43">
        <f t="shared" si="49"/>
        <v>8.1372970479999876E-3</v>
      </c>
      <c r="RT6" s="43">
        <f t="shared" si="49"/>
        <v>7.0347686800000225E-4</v>
      </c>
      <c r="RU6" s="43">
        <f t="shared" si="49"/>
        <v>1.2043046969999959E-3</v>
      </c>
      <c r="RV6" s="43">
        <f t="shared" si="49"/>
        <v>0.13834482531100004</v>
      </c>
      <c r="RW6" s="43">
        <f t="shared" si="49"/>
        <v>0.1073954853170003</v>
      </c>
      <c r="RX6" s="43">
        <f t="shared" si="49"/>
        <v>3.5388026792999967E-2</v>
      </c>
      <c r="RY6" s="43">
        <f t="shared" si="49"/>
        <v>7.5997494499999943E-4</v>
      </c>
      <c r="RZ6" s="43">
        <f t="shared" si="50"/>
        <v>1.6790774081999974E-2</v>
      </c>
      <c r="SA6" s="43">
        <f t="shared" si="50"/>
        <v>7.7658818699999929E-4</v>
      </c>
      <c r="SB6" s="43">
        <f t="shared" si="50"/>
        <v>8.6124996565000042E-2</v>
      </c>
      <c r="SC6" s="43">
        <f t="shared" si="50"/>
        <v>1.5867163199999985E-2</v>
      </c>
      <c r="SD6" s="43">
        <f t="shared" si="50"/>
        <v>3.05898834E-2</v>
      </c>
      <c r="SE6" s="43">
        <f t="shared" si="50"/>
        <v>2.606492099999998E-3</v>
      </c>
      <c r="SF6" s="43">
        <f t="shared" si="50"/>
        <v>0</v>
      </c>
      <c r="SG6" s="43">
        <f t="shared" si="50"/>
        <v>0</v>
      </c>
      <c r="SH6" s="43">
        <f t="shared" si="50"/>
        <v>0</v>
      </c>
      <c r="SI6" s="43">
        <f t="shared" si="50"/>
        <v>0</v>
      </c>
      <c r="SJ6" s="43">
        <f t="shared" si="51"/>
        <v>0</v>
      </c>
      <c r="SK6" s="43">
        <f t="shared" si="51"/>
        <v>0</v>
      </c>
      <c r="SL6" s="43">
        <f t="shared" si="51"/>
        <v>5.2035127999999929E-3</v>
      </c>
      <c r="SM6" s="43">
        <f t="shared" si="51"/>
        <v>2.9401002000000011E-3</v>
      </c>
      <c r="SN6" s="43">
        <f t="shared" si="51"/>
        <v>0.12416632344999994</v>
      </c>
      <c r="SO6" s="43">
        <f t="shared" si="51"/>
        <v>1.6352713000000001E-3</v>
      </c>
      <c r="SP6" s="43">
        <f t="shared" si="51"/>
        <v>1.3949047767113965</v>
      </c>
    </row>
    <row r="7" spans="2:510" ht="15">
      <c r="B7" s="43" t="str">
        <f t="shared" si="0"/>
        <v>EUS</v>
      </c>
      <c r="C7" s="88" t="s">
        <v>392</v>
      </c>
      <c r="D7" s="43">
        <f t="shared" si="1"/>
        <v>0</v>
      </c>
      <c r="E7" s="43">
        <f t="shared" si="1"/>
        <v>0</v>
      </c>
      <c r="F7" s="43">
        <f t="shared" si="1"/>
        <v>0</v>
      </c>
      <c r="G7" s="43">
        <f t="shared" si="1"/>
        <v>0</v>
      </c>
      <c r="H7" s="43">
        <f t="shared" si="1"/>
        <v>0</v>
      </c>
      <c r="I7" s="43">
        <f t="shared" si="1"/>
        <v>0</v>
      </c>
      <c r="J7" s="43">
        <f t="shared" si="1"/>
        <v>0</v>
      </c>
      <c r="K7" s="43">
        <f t="shared" si="1"/>
        <v>0</v>
      </c>
      <c r="L7" s="43">
        <f t="shared" si="1"/>
        <v>0</v>
      </c>
      <c r="M7" s="43">
        <f t="shared" si="1"/>
        <v>0</v>
      </c>
      <c r="N7" s="43">
        <f t="shared" si="2"/>
        <v>0</v>
      </c>
      <c r="O7" s="43">
        <f t="shared" si="2"/>
        <v>0</v>
      </c>
      <c r="P7" s="43">
        <f t="shared" si="2"/>
        <v>0</v>
      </c>
      <c r="Q7" s="43">
        <f t="shared" si="2"/>
        <v>0</v>
      </c>
      <c r="R7" s="43">
        <f t="shared" si="2"/>
        <v>0</v>
      </c>
      <c r="S7" s="43">
        <f t="shared" si="2"/>
        <v>0</v>
      </c>
      <c r="T7" s="43">
        <f t="shared" si="2"/>
        <v>0</v>
      </c>
      <c r="U7" s="43">
        <f t="shared" si="2"/>
        <v>21.153336703160029</v>
      </c>
      <c r="V7" s="43">
        <f t="shared" si="2"/>
        <v>4.868507841069011</v>
      </c>
      <c r="W7" s="43">
        <f t="shared" si="2"/>
        <v>0.73889351678699788</v>
      </c>
      <c r="X7" s="43">
        <f t="shared" si="3"/>
        <v>0.80056606708900147</v>
      </c>
      <c r="Y7" s="43">
        <f t="shared" si="3"/>
        <v>8.0231427040699881</v>
      </c>
      <c r="Z7" s="43">
        <f t="shared" si="3"/>
        <v>0.68911700966199929</v>
      </c>
      <c r="AA7" s="43">
        <f t="shared" si="3"/>
        <v>0.81574891944600081</v>
      </c>
      <c r="AB7" s="43">
        <f t="shared" si="3"/>
        <v>1.5021351357640003</v>
      </c>
      <c r="AC7" s="43">
        <f t="shared" si="3"/>
        <v>0.95828599958500282</v>
      </c>
      <c r="AD7" s="43">
        <f t="shared" si="3"/>
        <v>0.90581573541899862</v>
      </c>
      <c r="AE7" s="43">
        <f t="shared" si="3"/>
        <v>0.20374736242099961</v>
      </c>
      <c r="AF7" s="43">
        <f t="shared" si="3"/>
        <v>0.66400141417500091</v>
      </c>
      <c r="AG7" s="43">
        <f t="shared" si="3"/>
        <v>4.4960232416149886</v>
      </c>
      <c r="AH7" s="43">
        <f t="shared" si="4"/>
        <v>0.98338580923399854</v>
      </c>
      <c r="AI7" s="43">
        <f t="shared" si="4"/>
        <v>0.37203394951699964</v>
      </c>
      <c r="AJ7" s="43">
        <f t="shared" si="4"/>
        <v>0.21275602263400037</v>
      </c>
      <c r="AK7" s="43">
        <f t="shared" si="4"/>
        <v>0.52613979058599936</v>
      </c>
      <c r="AL7" s="43">
        <f t="shared" si="4"/>
        <v>0</v>
      </c>
      <c r="AM7" s="43">
        <f t="shared" si="4"/>
        <v>0.5207313093859991</v>
      </c>
      <c r="AN7" s="43">
        <f t="shared" si="4"/>
        <v>0.27984066163899973</v>
      </c>
      <c r="AO7" s="43">
        <f t="shared" si="4"/>
        <v>0.35981659935099997</v>
      </c>
      <c r="AP7" s="43">
        <f t="shared" si="4"/>
        <v>4.2711800924919965</v>
      </c>
      <c r="AQ7" s="43">
        <f t="shared" si="4"/>
        <v>0.18207533580999996</v>
      </c>
      <c r="AR7" s="43">
        <f t="shared" si="5"/>
        <v>0.75999992669599736</v>
      </c>
      <c r="AS7" s="43">
        <f t="shared" si="5"/>
        <v>2.4087067240680002</v>
      </c>
      <c r="AT7" s="43">
        <f t="shared" si="5"/>
        <v>0.11090798443099993</v>
      </c>
      <c r="AU7" s="43">
        <f t="shared" si="5"/>
        <v>4.0556610780000002E-2</v>
      </c>
      <c r="AV7" s="43">
        <f t="shared" si="5"/>
        <v>0.11475692429399978</v>
      </c>
      <c r="AW7" s="43">
        <f t="shared" si="5"/>
        <v>4.0750186710999968E-2</v>
      </c>
      <c r="AX7" s="43">
        <f t="shared" si="5"/>
        <v>4.0570219967999935E-2</v>
      </c>
      <c r="AY7" s="43">
        <f t="shared" si="5"/>
        <v>0.34157823390899977</v>
      </c>
      <c r="AZ7" s="43">
        <f t="shared" si="5"/>
        <v>0.6085704307600025</v>
      </c>
      <c r="BA7" s="43">
        <f t="shared" si="5"/>
        <v>0.16812999820900007</v>
      </c>
      <c r="BB7" s="43">
        <f t="shared" si="6"/>
        <v>3.9053030575000022E-2</v>
      </c>
      <c r="BC7" s="43">
        <f t="shared" si="6"/>
        <v>0.23661039222299995</v>
      </c>
      <c r="BD7" s="43">
        <f t="shared" si="6"/>
        <v>0.97720216404299864</v>
      </c>
      <c r="BE7" s="43">
        <f t="shared" si="6"/>
        <v>0.28832433631300008</v>
      </c>
      <c r="BF7" s="43">
        <f t="shared" si="6"/>
        <v>5.8346041929999998E-3</v>
      </c>
      <c r="BG7" s="43">
        <f t="shared" si="6"/>
        <v>1.2780543423999997E-2</v>
      </c>
      <c r="BH7" s="43">
        <f t="shared" si="6"/>
        <v>0.93967131357600375</v>
      </c>
      <c r="BI7" s="43">
        <f t="shared" si="6"/>
        <v>9.7393037926999992E-2</v>
      </c>
      <c r="BJ7" s="43">
        <f t="shared" si="6"/>
        <v>1.613433186E-3</v>
      </c>
      <c r="BK7" s="43">
        <f t="shared" si="6"/>
        <v>0.15399217469400003</v>
      </c>
      <c r="BL7" s="43">
        <f t="shared" si="7"/>
        <v>0.3120169854840002</v>
      </c>
      <c r="BM7" s="43">
        <f t="shared" si="7"/>
        <v>0.20707812610999946</v>
      </c>
      <c r="BN7" s="43">
        <f t="shared" si="7"/>
        <v>0.13372600251399994</v>
      </c>
      <c r="BO7" s="43">
        <f t="shared" si="7"/>
        <v>2.9657590424000013E-2</v>
      </c>
      <c r="BP7" s="43">
        <f t="shared" si="7"/>
        <v>5.0127362565000007E-2</v>
      </c>
      <c r="BQ7" s="43">
        <f t="shared" si="7"/>
        <v>8.9047321250000002E-3</v>
      </c>
      <c r="BR7" s="43">
        <f t="shared" si="7"/>
        <v>8.7808707743000078E-2</v>
      </c>
      <c r="BS7" s="43">
        <f t="shared" si="7"/>
        <v>2.7249603116000005E-2</v>
      </c>
      <c r="BT7" s="43">
        <f t="shared" si="7"/>
        <v>0.61063637677200078</v>
      </c>
      <c r="BU7" s="43">
        <f t="shared" si="7"/>
        <v>0.76871021673299889</v>
      </c>
      <c r="BV7" s="43">
        <f t="shared" si="8"/>
        <v>5.3365008514999965E-2</v>
      </c>
      <c r="BW7" s="43">
        <f t="shared" si="8"/>
        <v>1.3202837311160007</v>
      </c>
      <c r="BX7" s="43">
        <f t="shared" si="8"/>
        <v>0.13576254149199979</v>
      </c>
      <c r="BY7" s="43">
        <f t="shared" si="8"/>
        <v>0.79904542863299954</v>
      </c>
      <c r="BZ7" s="43">
        <f t="shared" si="8"/>
        <v>0.22073447282699943</v>
      </c>
      <c r="CA7" s="43">
        <f t="shared" si="8"/>
        <v>0.30560830935199923</v>
      </c>
      <c r="CB7" s="43">
        <f t="shared" si="8"/>
        <v>0.55045221286099855</v>
      </c>
      <c r="CC7" s="43">
        <f t="shared" si="8"/>
        <v>0.26777419720199963</v>
      </c>
      <c r="CD7" s="43">
        <f t="shared" si="8"/>
        <v>0.12765252138300007</v>
      </c>
      <c r="CE7" s="43">
        <f t="shared" si="8"/>
        <v>0.47621650160600076</v>
      </c>
      <c r="CF7" s="43">
        <f t="shared" si="9"/>
        <v>0.15056190460000049</v>
      </c>
      <c r="CG7" s="43">
        <f t="shared" si="9"/>
        <v>0</v>
      </c>
      <c r="CH7" s="43">
        <f t="shared" si="9"/>
        <v>0.22147384804000012</v>
      </c>
      <c r="CI7" s="43">
        <f t="shared" si="9"/>
        <v>5.9240162172000038E-2</v>
      </c>
      <c r="CJ7" s="43">
        <f t="shared" si="9"/>
        <v>2.3167593679000002E-2</v>
      </c>
      <c r="CK7" s="43">
        <f t="shared" si="9"/>
        <v>0.28408393908500024</v>
      </c>
      <c r="CL7" s="43">
        <f t="shared" si="9"/>
        <v>4.3671237415000008E-2</v>
      </c>
      <c r="CM7" s="43">
        <f t="shared" si="9"/>
        <v>9.700695355599992E-2</v>
      </c>
      <c r="CN7" s="43">
        <f t="shared" si="9"/>
        <v>5.2104437210999985E-2</v>
      </c>
      <c r="CO7" s="43">
        <f t="shared" si="9"/>
        <v>7.3452059145999879E-2</v>
      </c>
      <c r="CP7" s="43">
        <f t="shared" si="10"/>
        <v>8.7201133828000044E-2</v>
      </c>
      <c r="CQ7" s="43">
        <f t="shared" si="10"/>
        <v>0.52613979058599936</v>
      </c>
      <c r="CR7" s="43">
        <f t="shared" si="10"/>
        <v>0</v>
      </c>
      <c r="CS7" s="43">
        <f t="shared" si="10"/>
        <v>1.7727538440000003E-3</v>
      </c>
      <c r="CT7" s="43">
        <f t="shared" si="10"/>
        <v>0.50241874890600069</v>
      </c>
      <c r="CU7" s="43">
        <f t="shared" si="10"/>
        <v>1.3364770188000002E-2</v>
      </c>
      <c r="CV7" s="43">
        <f t="shared" si="10"/>
        <v>3.1753608289999992E-3</v>
      </c>
      <c r="CW7" s="43">
        <f t="shared" si="10"/>
        <v>0.27782335396400004</v>
      </c>
      <c r="CX7" s="43">
        <f t="shared" si="10"/>
        <v>2.017288768999999E-3</v>
      </c>
      <c r="CY7" s="43">
        <f t="shared" si="10"/>
        <v>0.35120093012799986</v>
      </c>
      <c r="CZ7" s="43">
        <f t="shared" si="11"/>
        <v>8.6090004809999988E-3</v>
      </c>
      <c r="DA7" s="43">
        <f t="shared" si="11"/>
        <v>2.7017822361079977</v>
      </c>
      <c r="DB7" s="43">
        <f t="shared" si="11"/>
        <v>9.1830350684000001E-2</v>
      </c>
      <c r="DC7" s="43">
        <f t="shared" si="11"/>
        <v>0.11258248802599995</v>
      </c>
      <c r="DD7" s="43">
        <f t="shared" si="11"/>
        <v>6.9493596473999969E-2</v>
      </c>
      <c r="DE7" s="43">
        <f t="shared" si="11"/>
        <v>0.29945742545800041</v>
      </c>
      <c r="DF7" s="43">
        <f t="shared" si="11"/>
        <v>8.453369105899966E-2</v>
      </c>
      <c r="DG7" s="43">
        <f t="shared" si="11"/>
        <v>0.13388711693800021</v>
      </c>
      <c r="DH7" s="43">
        <f t="shared" si="11"/>
        <v>0.24212914746000005</v>
      </c>
      <c r="DI7" s="43">
        <f t="shared" si="11"/>
        <v>0.94373332794200115</v>
      </c>
      <c r="DJ7" s="43">
        <f t="shared" si="12"/>
        <v>0.77978685095500277</v>
      </c>
      <c r="DK7" s="43">
        <f t="shared" si="12"/>
        <v>6.445893561499999E-2</v>
      </c>
      <c r="DL7" s="43">
        <f t="shared" si="12"/>
        <v>0.29141928113299975</v>
      </c>
      <c r="DM7" s="43">
        <f t="shared" si="12"/>
        <v>0.32930710141100045</v>
      </c>
      <c r="DN7" s="43">
        <f t="shared" si="12"/>
        <v>0.101051670385</v>
      </c>
      <c r="DO7" s="43">
        <f t="shared" si="12"/>
        <v>9.2934837129999958E-3</v>
      </c>
      <c r="DP7" s="43">
        <f t="shared" si="12"/>
        <v>5.6301726499999999E-4</v>
      </c>
      <c r="DQ7" s="43">
        <f t="shared" si="12"/>
        <v>4.0556610780000002E-2</v>
      </c>
      <c r="DR7" s="43">
        <f t="shared" si="12"/>
        <v>9.3988729362999845E-2</v>
      </c>
      <c r="DS7" s="43">
        <f t="shared" si="12"/>
        <v>1.4726110821000006E-2</v>
      </c>
      <c r="DT7" s="43">
        <f t="shared" si="13"/>
        <v>6.0414749860000011E-3</v>
      </c>
      <c r="DU7" s="43">
        <f t="shared" si="13"/>
        <v>4.0750186710999968E-2</v>
      </c>
      <c r="DV7" s="43">
        <f t="shared" si="13"/>
        <v>1.0258165178000002E-2</v>
      </c>
      <c r="DW7" s="43">
        <f t="shared" si="13"/>
        <v>3.0311928667999977E-2</v>
      </c>
      <c r="DX7" s="43">
        <f t="shared" si="13"/>
        <v>0.32774541958500025</v>
      </c>
      <c r="DY7" s="43">
        <f t="shared" si="13"/>
        <v>1.3832954038999996E-2</v>
      </c>
      <c r="DZ7" s="43">
        <f t="shared" si="13"/>
        <v>0.55352580429500076</v>
      </c>
      <c r="EA7" s="43">
        <f t="shared" si="13"/>
        <v>7.7349333780000048E-3</v>
      </c>
      <c r="EB7" s="43">
        <f t="shared" si="13"/>
        <v>4.730869419E-2</v>
      </c>
      <c r="EC7" s="43">
        <f t="shared" si="13"/>
        <v>5.3620112142999971E-2</v>
      </c>
      <c r="ED7" s="43">
        <f t="shared" si="14"/>
        <v>9.1744841854000087E-2</v>
      </c>
      <c r="EE7" s="43">
        <f t="shared" si="14"/>
        <v>2.2766014122000008E-2</v>
      </c>
      <c r="EF7" s="43">
        <f t="shared" si="14"/>
        <v>0.22808418030099992</v>
      </c>
      <c r="EG7" s="43">
        <f t="shared" si="14"/>
        <v>5.7459685650000005E-3</v>
      </c>
      <c r="EH7" s="43">
        <f t="shared" si="14"/>
        <v>2.7659264770000004E-3</v>
      </c>
      <c r="EI7" s="43">
        <f t="shared" si="14"/>
        <v>1.436058E-5</v>
      </c>
      <c r="EJ7" s="43">
        <f t="shared" si="14"/>
        <v>6.1490272871000021E-2</v>
      </c>
      <c r="EK7" s="43">
        <f t="shared" si="14"/>
        <v>0.74041296008799751</v>
      </c>
      <c r="EL7" s="43">
        <f t="shared" si="14"/>
        <v>9.2024765509000114E-2</v>
      </c>
      <c r="EM7" s="43">
        <f t="shared" si="14"/>
        <v>8.3279889368000043E-2</v>
      </c>
      <c r="EN7" s="43">
        <f t="shared" si="15"/>
        <v>4.3816594210999982E-2</v>
      </c>
      <c r="EO7" s="43">
        <f t="shared" si="15"/>
        <v>0.19975436756700019</v>
      </c>
      <c r="EP7" s="43">
        <f t="shared" si="15"/>
        <v>6.4764457889999998E-3</v>
      </c>
      <c r="EQ7" s="43">
        <f t="shared" si="15"/>
        <v>3.9055171559999984E-3</v>
      </c>
      <c r="ER7" s="43">
        <f t="shared" si="15"/>
        <v>2.8772990911000013E-2</v>
      </c>
      <c r="ES7" s="43">
        <f t="shared" si="15"/>
        <v>5.5987363969999997E-3</v>
      </c>
      <c r="ET7" s="43">
        <f t="shared" si="15"/>
        <v>4.0933688930000003E-3</v>
      </c>
      <c r="EU7" s="43">
        <f t="shared" si="15"/>
        <v>6.4394113240000012E-3</v>
      </c>
      <c r="EV7" s="43">
        <f t="shared" si="15"/>
        <v>0.59776258187600173</v>
      </c>
      <c r="EW7" s="43">
        <f t="shared" si="15"/>
        <v>4.7536813649999982E-2</v>
      </c>
      <c r="EX7" s="43">
        <f t="shared" si="16"/>
        <v>6.0802888100000008E-3</v>
      </c>
      <c r="EY7" s="43">
        <f t="shared" si="16"/>
        <v>3.3503630648E-2</v>
      </c>
      <c r="EZ7" s="43">
        <f t="shared" si="16"/>
        <v>6.7029877200000003E-3</v>
      </c>
      <c r="FA7" s="43">
        <f t="shared" si="16"/>
        <v>3.5692600060000007E-3</v>
      </c>
      <c r="FB7" s="43">
        <f t="shared" si="16"/>
        <v>9.4953637899999996E-4</v>
      </c>
      <c r="FC7" s="43">
        <f t="shared" si="16"/>
        <v>6.0493899000000002E-4</v>
      </c>
      <c r="FD7" s="43">
        <f t="shared" si="16"/>
        <v>5.9003316999999998E-5</v>
      </c>
      <c r="FE7" s="43">
        <f t="shared" si="16"/>
        <v>3.6303516079999987E-2</v>
      </c>
      <c r="FF7" s="43">
        <f t="shared" si="16"/>
        <v>9.5091229290000055E-3</v>
      </c>
      <c r="FG7" s="43">
        <f t="shared" si="16"/>
        <v>6.3880570733000019E-2</v>
      </c>
      <c r="FH7" s="43">
        <f t="shared" si="17"/>
        <v>3.9683655910000011E-2</v>
      </c>
      <c r="FI7" s="43">
        <f t="shared" si="17"/>
        <v>4.6143719780000004E-3</v>
      </c>
      <c r="FJ7" s="43">
        <f t="shared" si="17"/>
        <v>3.6553902931999949E-2</v>
      </c>
      <c r="FK7" s="43">
        <f t="shared" si="17"/>
        <v>0.27546313923799964</v>
      </c>
      <c r="FL7" s="43">
        <f t="shared" si="17"/>
        <v>0</v>
      </c>
      <c r="FM7" s="43">
        <f t="shared" si="17"/>
        <v>7.1449351313999876E-2</v>
      </c>
      <c r="FN7" s="43">
        <f t="shared" si="17"/>
        <v>9.7123642683000097E-2</v>
      </c>
      <c r="FO7" s="43">
        <f t="shared" si="17"/>
        <v>6.2994328710000028E-3</v>
      </c>
      <c r="FP7" s="43">
        <f t="shared" si="17"/>
        <v>3.2212018727000052E-2</v>
      </c>
      <c r="FQ7" s="43">
        <f t="shared" si="17"/>
        <v>2.1824467224000003E-2</v>
      </c>
      <c r="FR7" s="43">
        <f t="shared" si="18"/>
        <v>4.2339231465000016E-2</v>
      </c>
      <c r="FS7" s="43">
        <f t="shared" si="18"/>
        <v>5.901357724999997E-3</v>
      </c>
      <c r="FT7" s="43">
        <f t="shared" si="18"/>
        <v>6.3415676042999969E-2</v>
      </c>
      <c r="FU7" s="43">
        <f t="shared" si="18"/>
        <v>1.8145588516E-2</v>
      </c>
      <c r="FV7" s="43">
        <f t="shared" si="18"/>
        <v>0.39416520549800049</v>
      </c>
      <c r="FW7" s="43">
        <f t="shared" si="18"/>
        <v>3.9049307382999936E-2</v>
      </c>
      <c r="FX7" s="43">
        <f t="shared" si="18"/>
        <v>0.18887718694200001</v>
      </c>
      <c r="FY7" s="43">
        <f t="shared" si="18"/>
        <v>0.51460951506799957</v>
      </c>
      <c r="FZ7" s="43">
        <f t="shared" si="18"/>
        <v>6.4007837891000216E-2</v>
      </c>
      <c r="GA7" s="43">
        <f t="shared" si="18"/>
        <v>7.2131638377999782E-2</v>
      </c>
      <c r="GB7" s="43">
        <f t="shared" si="19"/>
        <v>3.1329848429999993E-3</v>
      </c>
      <c r="GC7" s="43">
        <f t="shared" si="19"/>
        <v>7.5781297917000071E-2</v>
      </c>
      <c r="GD7" s="43">
        <f t="shared" si="19"/>
        <v>5.3365008514999965E-2</v>
      </c>
      <c r="GE7" s="43">
        <f t="shared" si="19"/>
        <v>0.14055600569200005</v>
      </c>
      <c r="GF7" s="43">
        <f t="shared" si="19"/>
        <v>0.35105013968499982</v>
      </c>
      <c r="GG7" s="43">
        <f t="shared" si="19"/>
        <v>2.9747193056000005E-2</v>
      </c>
      <c r="GH7" s="43">
        <f t="shared" si="19"/>
        <v>0.30902893700899975</v>
      </c>
      <c r="GI7" s="43">
        <f t="shared" si="19"/>
        <v>0.4098600666710005</v>
      </c>
      <c r="GJ7" s="43">
        <f t="shared" si="19"/>
        <v>7.3975975921000095E-2</v>
      </c>
      <c r="GK7" s="43">
        <f t="shared" si="19"/>
        <v>6.071537388999999E-3</v>
      </c>
      <c r="GL7" s="43">
        <f t="shared" si="20"/>
        <v>0.10062505190399995</v>
      </c>
      <c r="GM7" s="43">
        <f t="shared" si="20"/>
        <v>8.4884347569999987E-3</v>
      </c>
      <c r="GN7" s="43">
        <f t="shared" si="20"/>
        <v>3.6193734109999992E-3</v>
      </c>
      <c r="GO7" s="43">
        <f t="shared" si="20"/>
        <v>2.3030510285000041E-2</v>
      </c>
      <c r="GP7" s="43">
        <f t="shared" si="20"/>
        <v>0.1504874283440005</v>
      </c>
      <c r="GQ7" s="43">
        <f t="shared" si="20"/>
        <v>9.0454136940999894E-2</v>
      </c>
      <c r="GR7" s="43">
        <f t="shared" si="20"/>
        <v>2.0231566249000018E-2</v>
      </c>
      <c r="GS7" s="43">
        <f t="shared" si="20"/>
        <v>8.8556103463000108E-2</v>
      </c>
      <c r="GT7" s="43">
        <f t="shared" si="20"/>
        <v>0.25477430456499967</v>
      </c>
      <c r="GU7" s="43">
        <f t="shared" si="20"/>
        <v>8.5881989152999882E-2</v>
      </c>
      <c r="GV7" s="43">
        <f t="shared" si="21"/>
        <v>0.10864095818399989</v>
      </c>
      <c r="GW7" s="43">
        <f t="shared" si="21"/>
        <v>3.2377270392000078E-2</v>
      </c>
      <c r="GX7" s="43">
        <f t="shared" si="21"/>
        <v>4.2577644681999878E-2</v>
      </c>
      <c r="GY7" s="43">
        <f t="shared" si="21"/>
        <v>3.4875018933999996E-2</v>
      </c>
      <c r="GZ7" s="43">
        <f t="shared" si="21"/>
        <v>8.4970629368999864E-2</v>
      </c>
      <c r="HA7" s="43">
        <f t="shared" si="21"/>
        <v>2.593583818400003E-2</v>
      </c>
      <c r="HB7" s="43">
        <f t="shared" si="21"/>
        <v>7.2755825296999962E-2</v>
      </c>
      <c r="HC7" s="43">
        <f t="shared" si="21"/>
        <v>4.6108265197999938E-2</v>
      </c>
      <c r="HD7" s="43">
        <f t="shared" si="21"/>
        <v>6.1606572031000013E-2</v>
      </c>
      <c r="HE7" s="43">
        <f t="shared" si="21"/>
        <v>9.4323756189999899E-3</v>
      </c>
      <c r="HF7" s="43">
        <f t="shared" si="22"/>
        <v>3.2371282166999985E-2</v>
      </c>
      <c r="HG7" s="43">
        <f t="shared" si="22"/>
        <v>2.6172915969000003E-2</v>
      </c>
      <c r="HH7" s="43">
        <f t="shared" si="22"/>
        <v>2.5411552418000017E-2</v>
      </c>
      <c r="HI7" s="43">
        <f t="shared" si="22"/>
        <v>3.0386678685000005E-2</v>
      </c>
      <c r="HJ7" s="43">
        <f t="shared" si="22"/>
        <v>1.3646677540000004E-3</v>
      </c>
      <c r="HK7" s="43">
        <f t="shared" si="22"/>
        <v>3.6904472865000072E-2</v>
      </c>
      <c r="HL7" s="43">
        <f t="shared" si="22"/>
        <v>3.2363746453999961E-2</v>
      </c>
      <c r="HM7" s="43">
        <f t="shared" si="22"/>
        <v>0.16459477671200032</v>
      </c>
      <c r="HN7" s="43">
        <f t="shared" si="22"/>
        <v>9.8007091750999781E-2</v>
      </c>
      <c r="HO7" s="43">
        <f t="shared" si="22"/>
        <v>2.9731954208999958E-2</v>
      </c>
      <c r="HP7" s="43">
        <f t="shared" si="23"/>
        <v>6.8709947258999926E-2</v>
      </c>
      <c r="HQ7" s="43">
        <f t="shared" si="23"/>
        <v>7.9007337559000149E-2</v>
      </c>
      <c r="HR7" s="43">
        <f t="shared" si="23"/>
        <v>3.6391024317999995E-2</v>
      </c>
      <c r="HS7" s="43">
        <f t="shared" si="23"/>
        <v>5.9314521304999958E-2</v>
      </c>
      <c r="HT7" s="43">
        <f t="shared" si="23"/>
        <v>4.6924680378000148E-2</v>
      </c>
      <c r="HU7" s="43">
        <f t="shared" si="23"/>
        <v>7.4942158810999679E-2</v>
      </c>
      <c r="HV7" s="43">
        <f t="shared" si="23"/>
        <v>3.7335951455999966E-2</v>
      </c>
      <c r="HW7" s="43">
        <f t="shared" si="23"/>
        <v>2.586717518199998E-2</v>
      </c>
      <c r="HX7" s="43">
        <f t="shared" si="23"/>
        <v>2.3389944360999986E-2</v>
      </c>
      <c r="HY7" s="43">
        <f t="shared" si="23"/>
        <v>4.5819041948999946E-2</v>
      </c>
      <c r="HZ7" s="43">
        <f t="shared" si="24"/>
        <v>3.2723815865999949E-2</v>
      </c>
      <c r="IA7" s="43">
        <f t="shared" si="24"/>
        <v>4.0264923759000086E-2</v>
      </c>
      <c r="IB7" s="43">
        <f t="shared" si="24"/>
        <v>8.7785449250000046E-3</v>
      </c>
      <c r="IC7" s="43">
        <f t="shared" si="24"/>
        <v>8.664452566800003E-2</v>
      </c>
      <c r="ID7" s="43">
        <f t="shared" si="24"/>
        <v>0.11380557803799997</v>
      </c>
      <c r="IE7" s="43">
        <f t="shared" si="24"/>
        <v>4.3817169249999992E-3</v>
      </c>
      <c r="IF7" s="43">
        <f t="shared" si="24"/>
        <v>2.4552240122000014E-2</v>
      </c>
      <c r="IG7" s="43">
        <f t="shared" si="24"/>
        <v>0.38519019576100144</v>
      </c>
      <c r="IH7" s="43">
        <f t="shared" si="24"/>
        <v>1.2203845933999978E-2</v>
      </c>
      <c r="II7" s="43">
        <f t="shared" si="24"/>
        <v>0</v>
      </c>
      <c r="IJ7" s="43">
        <f t="shared" si="25"/>
        <v>6.6235520123000005E-2</v>
      </c>
      <c r="IK7" s="43">
        <f t="shared" si="25"/>
        <v>9.6516356865999797E-2</v>
      </c>
      <c r="IL7" s="43">
        <f t="shared" si="25"/>
        <v>5.6995357631000158E-2</v>
      </c>
      <c r="IM7" s="43">
        <f t="shared" si="25"/>
        <v>1.7269165929999998E-3</v>
      </c>
      <c r="IN7" s="43">
        <f t="shared" si="25"/>
        <v>1.7694767975000004E-2</v>
      </c>
      <c r="IO7" s="43">
        <f t="shared" si="25"/>
        <v>4.1545389118000021E-2</v>
      </c>
      <c r="IP7" s="43">
        <f t="shared" si="25"/>
        <v>2.3167593679000002E-2</v>
      </c>
      <c r="IQ7" s="43">
        <f t="shared" si="25"/>
        <v>6.9412209768999977E-2</v>
      </c>
      <c r="IR7" s="43">
        <f t="shared" si="25"/>
        <v>4.4614682251999951E-2</v>
      </c>
      <c r="IS7" s="43">
        <f t="shared" si="25"/>
        <v>0.12545390208299989</v>
      </c>
      <c r="IT7" s="43">
        <f t="shared" si="26"/>
        <v>4.5905436029999988E-3</v>
      </c>
      <c r="IU7" s="43">
        <f t="shared" si="26"/>
        <v>4.3671237415000008E-2</v>
      </c>
      <c r="IV7" s="43">
        <f t="shared" si="26"/>
        <v>6.0159321155999985E-2</v>
      </c>
      <c r="IW7" s="43">
        <f t="shared" si="26"/>
        <v>5.2104437210999985E-2</v>
      </c>
      <c r="IX7" s="43">
        <f t="shared" si="26"/>
        <v>6.7775071200999931E-2</v>
      </c>
      <c r="IY7" s="43">
        <f t="shared" si="26"/>
        <v>5.6768523860000007E-3</v>
      </c>
      <c r="IZ7" s="43">
        <f t="shared" si="26"/>
        <v>8.7201133828000044E-2</v>
      </c>
      <c r="JA7" s="43">
        <f t="shared" si="26"/>
        <v>0.51199981200399935</v>
      </c>
      <c r="JB7" s="43">
        <f t="shared" si="26"/>
        <v>1.9619936399999999E-4</v>
      </c>
      <c r="JC7" s="43">
        <f t="shared" si="26"/>
        <v>1.3943894475000001E-2</v>
      </c>
      <c r="JD7" s="43">
        <f t="shared" si="27"/>
        <v>1.7727538440000003E-3</v>
      </c>
      <c r="JE7" s="43">
        <f t="shared" si="27"/>
        <v>0.17574311105499982</v>
      </c>
      <c r="JF7" s="43">
        <f t="shared" si="27"/>
        <v>0.22087868498499974</v>
      </c>
      <c r="JG7" s="43">
        <f t="shared" si="27"/>
        <v>0.10571207086999987</v>
      </c>
      <c r="JH7" s="43">
        <f t="shared" si="27"/>
        <v>1.3364770188000002E-2</v>
      </c>
      <c r="JI7" s="43">
        <f t="shared" si="27"/>
        <v>3.1753608289999992E-3</v>
      </c>
      <c r="JJ7" s="43">
        <f t="shared" si="27"/>
        <v>0.10208301140800004</v>
      </c>
      <c r="JK7" s="43">
        <f t="shared" si="27"/>
        <v>0.1281076408939999</v>
      </c>
      <c r="JL7" s="43">
        <f t="shared" si="27"/>
        <v>4.7635282162000039E-2</v>
      </c>
      <c r="JM7" s="43">
        <f t="shared" si="27"/>
        <v>2.017288768999999E-3</v>
      </c>
      <c r="JN7" s="43">
        <f t="shared" si="28"/>
        <v>0.35120093012799986</v>
      </c>
      <c r="JO7" s="43">
        <f t="shared" si="28"/>
        <v>8.6090004809999988E-3</v>
      </c>
      <c r="JP7" s="43">
        <f t="shared" si="28"/>
        <v>2.7017822361079977</v>
      </c>
      <c r="JQ7" s="43">
        <f t="shared" si="28"/>
        <v>8.5451210683999981E-2</v>
      </c>
      <c r="JR7" s="43">
        <f t="shared" si="28"/>
        <v>6.3791400000000002E-3</v>
      </c>
      <c r="JS7" s="43">
        <f t="shared" si="28"/>
        <v>0.11258248802599995</v>
      </c>
      <c r="JT7" s="43">
        <f t="shared" si="28"/>
        <v>6.9493596473999969E-2</v>
      </c>
      <c r="JU7" s="43">
        <f t="shared" si="28"/>
        <v>0.29945742545800041</v>
      </c>
      <c r="JV7" s="43">
        <f t="shared" si="28"/>
        <v>8.453369105899966E-2</v>
      </c>
      <c r="JW7" s="43">
        <f t="shared" si="28"/>
        <v>0.13388711693800021</v>
      </c>
      <c r="JX7" s="43">
        <f t="shared" si="29"/>
        <v>0.24212914746000005</v>
      </c>
      <c r="JY7" s="43">
        <f t="shared" si="29"/>
        <v>0.94373332794200115</v>
      </c>
      <c r="JZ7" s="43">
        <f t="shared" si="29"/>
        <v>0.72033842051300234</v>
      </c>
      <c r="KA7" s="43">
        <f t="shared" si="29"/>
        <v>5.9448483175999996E-2</v>
      </c>
      <c r="KB7" s="43">
        <f t="shared" si="29"/>
        <v>6.445893561499999E-2</v>
      </c>
      <c r="KC7" s="43">
        <f t="shared" si="29"/>
        <v>0.29141928113299975</v>
      </c>
      <c r="KD7" s="43">
        <f t="shared" si="29"/>
        <v>0.32930710141100045</v>
      </c>
      <c r="KE7" s="43">
        <f t="shared" si="29"/>
        <v>0.101051670385</v>
      </c>
      <c r="KF7" s="43">
        <f t="shared" si="29"/>
        <v>9.2934837129999958E-3</v>
      </c>
      <c r="KG7" s="43">
        <f t="shared" si="29"/>
        <v>5.6301726499999999E-4</v>
      </c>
      <c r="KH7" s="43">
        <f t="shared" si="30"/>
        <v>4.0556610780000002E-2</v>
      </c>
      <c r="KI7" s="43">
        <f t="shared" si="30"/>
        <v>2.3748211938000009E-2</v>
      </c>
      <c r="KJ7" s="43">
        <f t="shared" si="30"/>
        <v>2.2903415585000007E-2</v>
      </c>
      <c r="KK7" s="43">
        <f t="shared" si="30"/>
        <v>1.3229930149999998E-2</v>
      </c>
      <c r="KL7" s="43">
        <f t="shared" si="30"/>
        <v>2.6788897113000004E-2</v>
      </c>
      <c r="KM7" s="43">
        <f t="shared" si="30"/>
        <v>5.8734123460000001E-3</v>
      </c>
      <c r="KN7" s="43">
        <f t="shared" si="30"/>
        <v>3.2360804300000001E-4</v>
      </c>
      <c r="KO7" s="43">
        <f t="shared" si="30"/>
        <v>7.0766992929999998E-3</v>
      </c>
      <c r="KP7" s="43">
        <f t="shared" si="30"/>
        <v>8.7710651210000049E-3</v>
      </c>
      <c r="KQ7" s="43">
        <f t="shared" si="30"/>
        <v>6.0414749860000011E-3</v>
      </c>
      <c r="KR7" s="43">
        <f t="shared" si="31"/>
        <v>1.1297242378999999E-2</v>
      </c>
      <c r="KS7" s="43">
        <f t="shared" si="31"/>
        <v>8.1201871819999959E-3</v>
      </c>
      <c r="KT7" s="43">
        <f t="shared" si="31"/>
        <v>2.0766390465000006E-2</v>
      </c>
      <c r="KU7" s="43">
        <f t="shared" si="31"/>
        <v>5.6640106899999995E-4</v>
      </c>
      <c r="KV7" s="43">
        <f t="shared" si="31"/>
        <v>1.0258165178000002E-2</v>
      </c>
      <c r="KW7" s="43">
        <f t="shared" si="31"/>
        <v>3.0311928667999977E-2</v>
      </c>
      <c r="KX7" s="43">
        <f t="shared" si="31"/>
        <v>0.26549880948899973</v>
      </c>
      <c r="KY7" s="43">
        <f t="shared" si="31"/>
        <v>6.2247320370000012E-2</v>
      </c>
      <c r="KZ7" s="43">
        <f t="shared" si="31"/>
        <v>9.4344972579999981E-3</v>
      </c>
      <c r="LA7" s="43">
        <f t="shared" si="31"/>
        <v>4.3984452529999994E-3</v>
      </c>
      <c r="LB7" s="43">
        <f t="shared" si="32"/>
        <v>0.55352580429500076</v>
      </c>
      <c r="LC7" s="43">
        <f t="shared" si="32"/>
        <v>7.7349333780000048E-3</v>
      </c>
      <c r="LD7" s="43">
        <f t="shared" si="32"/>
        <v>4.730869419E-2</v>
      </c>
      <c r="LE7" s="43">
        <f t="shared" si="32"/>
        <v>5.3620112142999971E-2</v>
      </c>
      <c r="LF7" s="43">
        <f t="shared" si="32"/>
        <v>9.1744841854000087E-2</v>
      </c>
      <c r="LG7" s="43">
        <f t="shared" si="32"/>
        <v>1.4625859923000003E-2</v>
      </c>
      <c r="LH7" s="43">
        <f t="shared" si="32"/>
        <v>5.6847778360000021E-3</v>
      </c>
      <c r="LI7" s="43">
        <f t="shared" si="32"/>
        <v>2.4553802499999986E-3</v>
      </c>
      <c r="LJ7" s="43">
        <f t="shared" si="32"/>
        <v>0.13083789405999996</v>
      </c>
      <c r="LK7" s="43">
        <f t="shared" si="32"/>
        <v>9.7246397141000016E-2</v>
      </c>
      <c r="LL7" s="43">
        <f t="shared" si="33"/>
        <v>5.7459685650000005E-3</v>
      </c>
      <c r="LM7" s="43">
        <f t="shared" si="33"/>
        <v>2.7659264770000004E-3</v>
      </c>
      <c r="LN7" s="43">
        <f t="shared" si="33"/>
        <v>1.436058E-5</v>
      </c>
      <c r="LO7" s="43">
        <f t="shared" si="33"/>
        <v>6.1490272871000021E-2</v>
      </c>
      <c r="LP7" s="43">
        <f t="shared" si="33"/>
        <v>0.74041296008799751</v>
      </c>
      <c r="LQ7" s="43">
        <f t="shared" si="33"/>
        <v>9.2024765509000114E-2</v>
      </c>
      <c r="LR7" s="43">
        <f t="shared" si="33"/>
        <v>8.3279889368000043E-2</v>
      </c>
      <c r="LS7" s="43">
        <f t="shared" si="33"/>
        <v>4.3816594210999982E-2</v>
      </c>
      <c r="LT7" s="43">
        <f t="shared" si="33"/>
        <v>0.19975436756700019</v>
      </c>
      <c r="LU7" s="43">
        <f t="shared" si="33"/>
        <v>6.4764457889999998E-3</v>
      </c>
      <c r="LV7" s="43">
        <f t="shared" si="34"/>
        <v>3.9055171559999984E-3</v>
      </c>
      <c r="LW7" s="43">
        <f t="shared" si="34"/>
        <v>2.8772990911000013E-2</v>
      </c>
      <c r="LX7" s="43">
        <f t="shared" si="34"/>
        <v>5.5987363969999997E-3</v>
      </c>
      <c r="LY7" s="43">
        <f t="shared" si="34"/>
        <v>4.0933688930000003E-3</v>
      </c>
      <c r="LZ7" s="43">
        <f t="shared" si="34"/>
        <v>6.4394113240000012E-3</v>
      </c>
      <c r="MA7" s="43">
        <f t="shared" si="34"/>
        <v>0.59776258187600173</v>
      </c>
      <c r="MB7" s="43">
        <f t="shared" si="34"/>
        <v>3.3961826809999992E-3</v>
      </c>
      <c r="MC7" s="43">
        <f t="shared" si="34"/>
        <v>4.4140688769E-2</v>
      </c>
      <c r="MD7" s="43">
        <f t="shared" si="34"/>
        <v>6.0299367469999997E-3</v>
      </c>
      <c r="ME7" s="43">
        <f t="shared" si="34"/>
        <v>5.0352063000000001E-5</v>
      </c>
      <c r="MF7" s="43">
        <f t="shared" si="35"/>
        <v>3.3503630648E-2</v>
      </c>
      <c r="MG7" s="43">
        <f t="shared" si="35"/>
        <v>6.7029877200000003E-3</v>
      </c>
      <c r="MH7" s="43">
        <f t="shared" si="35"/>
        <v>3.5692600060000007E-3</v>
      </c>
      <c r="MI7" s="43">
        <f t="shared" si="35"/>
        <v>8.5237319999999998E-4</v>
      </c>
      <c r="MJ7" s="43">
        <f t="shared" si="35"/>
        <v>5.9167369499999996E-4</v>
      </c>
      <c r="MK7" s="43">
        <f t="shared" si="35"/>
        <v>1.3265295E-5</v>
      </c>
      <c r="ML7" s="43">
        <f t="shared" si="35"/>
        <v>5.9003316999999998E-5</v>
      </c>
      <c r="MM7" s="43">
        <f t="shared" si="35"/>
        <v>3.6303516079999987E-2</v>
      </c>
      <c r="MN7" s="43">
        <f t="shared" si="35"/>
        <v>9.5091229290000055E-3</v>
      </c>
      <c r="MO7" s="43">
        <f t="shared" si="35"/>
        <v>6.3880570733000019E-2</v>
      </c>
      <c r="MP7" s="43">
        <f t="shared" si="36"/>
        <v>3.9683655910000011E-2</v>
      </c>
      <c r="MQ7" s="43">
        <f t="shared" si="36"/>
        <v>4.6143719780000004E-3</v>
      </c>
      <c r="MR7" s="43">
        <f t="shared" si="36"/>
        <v>3.6553902931999949E-2</v>
      </c>
      <c r="MS7" s="43">
        <f t="shared" si="36"/>
        <v>2.1393748937999991E-2</v>
      </c>
      <c r="MT7" s="43">
        <f t="shared" si="36"/>
        <v>1.4646293060000004E-3</v>
      </c>
      <c r="MU7" s="43">
        <f t="shared" si="36"/>
        <v>0.24609027049999926</v>
      </c>
      <c r="MV7" s="43">
        <f t="shared" si="36"/>
        <v>6.5140435479999967E-3</v>
      </c>
      <c r="MW7" s="43">
        <f t="shared" si="36"/>
        <v>0</v>
      </c>
      <c r="MX7" s="43">
        <f t="shared" si="36"/>
        <v>7.1449351313999876E-2</v>
      </c>
      <c r="MY7" s="43">
        <f t="shared" si="36"/>
        <v>9.7123642683000097E-2</v>
      </c>
      <c r="MZ7" s="43">
        <f t="shared" si="37"/>
        <v>6.2994328710000028E-3</v>
      </c>
      <c r="NA7" s="43">
        <f t="shared" si="37"/>
        <v>3.2212018727000052E-2</v>
      </c>
      <c r="NB7" s="43">
        <f t="shared" si="37"/>
        <v>2.1824467224000003E-2</v>
      </c>
      <c r="NC7" s="43">
        <f t="shared" si="37"/>
        <v>4.2339231465000016E-2</v>
      </c>
      <c r="ND7" s="43">
        <f t="shared" si="37"/>
        <v>5.901357724999997E-3</v>
      </c>
      <c r="NE7" s="43">
        <f t="shared" si="37"/>
        <v>6.3415676042999969E-2</v>
      </c>
      <c r="NF7" s="43">
        <f t="shared" si="37"/>
        <v>1.8145588516E-2</v>
      </c>
      <c r="NG7" s="43">
        <f t="shared" si="37"/>
        <v>0.20224883777799996</v>
      </c>
      <c r="NH7" s="43">
        <f t="shared" si="37"/>
        <v>0.19191672553400013</v>
      </c>
      <c r="NI7" s="43">
        <f t="shared" si="37"/>
        <v>0.18887718694200001</v>
      </c>
      <c r="NJ7" s="43">
        <f t="shared" si="38"/>
        <v>5.3365008514999965E-2</v>
      </c>
      <c r="NK7" s="43">
        <f t="shared" si="38"/>
        <v>8.664452566800003E-2</v>
      </c>
      <c r="NL7" s="43">
        <f t="shared" si="38"/>
        <v>4.3817169249999992E-3</v>
      </c>
      <c r="NM7" s="43">
        <f t="shared" si="38"/>
        <v>0.38519019576100144</v>
      </c>
      <c r="NN7" s="43">
        <f t="shared" si="38"/>
        <v>0</v>
      </c>
      <c r="NO7" s="43">
        <f t="shared" si="38"/>
        <v>1.7694767975000004E-2</v>
      </c>
      <c r="NP7" s="43">
        <f t="shared" si="38"/>
        <v>1.6739473357000004E-2</v>
      </c>
      <c r="NQ7" s="43">
        <f t="shared" si="38"/>
        <v>2.4806287204000018E-2</v>
      </c>
      <c r="NR7" s="43">
        <f t="shared" si="38"/>
        <v>2.1279306039999998E-2</v>
      </c>
      <c r="NS7" s="43">
        <f t="shared" si="38"/>
        <v>1.8882876390000003E-3</v>
      </c>
      <c r="NT7" s="43">
        <f t="shared" si="39"/>
        <v>6.9412209768999977E-2</v>
      </c>
      <c r="NU7" s="43">
        <f t="shared" si="39"/>
        <v>4.4614682251999951E-2</v>
      </c>
      <c r="NV7" s="43">
        <f t="shared" si="39"/>
        <v>0.12545390208299989</v>
      </c>
      <c r="NW7" s="43">
        <f t="shared" si="39"/>
        <v>4.5905436029999988E-3</v>
      </c>
      <c r="NX7" s="43">
        <f t="shared" si="39"/>
        <v>4.3671237415000008E-2</v>
      </c>
      <c r="NY7" s="43">
        <f t="shared" si="39"/>
        <v>1.5428229424000007E-2</v>
      </c>
      <c r="NZ7" s="43">
        <f t="shared" si="39"/>
        <v>5.0767402699999984E-4</v>
      </c>
      <c r="OA7" s="43">
        <f t="shared" si="39"/>
        <v>2.67730119E-4</v>
      </c>
      <c r="OB7" s="43">
        <f t="shared" si="39"/>
        <v>1.4082610330000001E-3</v>
      </c>
      <c r="OC7" s="43">
        <f t="shared" si="39"/>
        <v>1.8710467999999997E-4</v>
      </c>
      <c r="OD7" s="43">
        <f t="shared" si="40"/>
        <v>1.7105384699999995E-4</v>
      </c>
      <c r="OE7" s="43">
        <f t="shared" si="40"/>
        <v>4.7339158099999999E-4</v>
      </c>
      <c r="OF7" s="43">
        <f t="shared" si="40"/>
        <v>5.1467755980000003E-3</v>
      </c>
      <c r="OG7" s="43">
        <f t="shared" si="40"/>
        <v>1.2050181600000001E-4</v>
      </c>
      <c r="OH7" s="43">
        <f t="shared" si="40"/>
        <v>2.8104946100000004E-3</v>
      </c>
      <c r="OI7" s="43">
        <f t="shared" si="40"/>
        <v>2.1795700000000002E-5</v>
      </c>
      <c r="OJ7" s="43">
        <f t="shared" si="40"/>
        <v>4.2728295910000004E-3</v>
      </c>
      <c r="OK7" s="43">
        <f t="shared" si="40"/>
        <v>4.0549457000000004E-5</v>
      </c>
      <c r="OL7" s="43">
        <f t="shared" si="40"/>
        <v>6.8203945779999981E-3</v>
      </c>
      <c r="OM7" s="43">
        <f t="shared" si="40"/>
        <v>6.2303108699999941E-3</v>
      </c>
      <c r="ON7" s="43">
        <f t="shared" si="41"/>
        <v>2.9308883999999957E-4</v>
      </c>
      <c r="OO7" s="43">
        <f t="shared" si="41"/>
        <v>5.0315237999999955E-4</v>
      </c>
      <c r="OP7" s="43">
        <f t="shared" si="41"/>
        <v>1.1999035999999999E-4</v>
      </c>
      <c r="OQ7" s="43">
        <f t="shared" si="41"/>
        <v>7.1559178000000058E-4</v>
      </c>
      <c r="OR7" s="43">
        <f t="shared" si="41"/>
        <v>3.7302074000000041E-4</v>
      </c>
      <c r="OS7" s="43">
        <f t="shared" si="41"/>
        <v>3.4683565299999932E-3</v>
      </c>
      <c r="OT7" s="43">
        <f t="shared" si="41"/>
        <v>1.125577099999999E-3</v>
      </c>
      <c r="OU7" s="43">
        <f t="shared" si="41"/>
        <v>4.9221259600000043E-3</v>
      </c>
      <c r="OV7" s="43">
        <f t="shared" si="41"/>
        <v>4.1588504430000051E-3</v>
      </c>
      <c r="OW7" s="43">
        <f t="shared" si="41"/>
        <v>7.1946491100000056E-3</v>
      </c>
      <c r="OX7" s="43">
        <f t="shared" si="42"/>
        <v>2.4795415299999992E-3</v>
      </c>
      <c r="OY7" s="43">
        <f t="shared" si="42"/>
        <v>1.719347499999996E-3</v>
      </c>
      <c r="OZ7" s="43">
        <f t="shared" si="42"/>
        <v>3.2394489799999994E-3</v>
      </c>
      <c r="PA7" s="43">
        <f t="shared" si="42"/>
        <v>8.4118925075999815E-2</v>
      </c>
      <c r="PB7" s="43">
        <f t="shared" si="42"/>
        <v>0.41102973680199884</v>
      </c>
      <c r="PC7" s="43">
        <f t="shared" si="42"/>
        <v>0.2488080076549995</v>
      </c>
      <c r="PD7" s="43">
        <f t="shared" si="42"/>
        <v>1.8645895690999979E-2</v>
      </c>
      <c r="PE7" s="43">
        <f t="shared" si="42"/>
        <v>7.9163894249999894E-2</v>
      </c>
      <c r="PF7" s="43">
        <f t="shared" si="42"/>
        <v>0.19446552816600041</v>
      </c>
      <c r="PG7" s="43">
        <f t="shared" si="42"/>
        <v>0.36899925979999942</v>
      </c>
      <c r="PH7" s="43">
        <f t="shared" si="43"/>
        <v>7.8169647709000034E-2</v>
      </c>
      <c r="PI7" s="43">
        <f t="shared" si="43"/>
        <v>1.8278283578000001E-2</v>
      </c>
      <c r="PJ7" s="43">
        <f t="shared" si="43"/>
        <v>1.3533007653999977E-2</v>
      </c>
      <c r="PK7" s="43">
        <f t="shared" si="43"/>
        <v>0.38246848506099923</v>
      </c>
      <c r="PL7" s="43">
        <f t="shared" si="43"/>
        <v>4.4985951840000038E-3</v>
      </c>
      <c r="PM7" s="43">
        <f t="shared" si="43"/>
        <v>2.5809043138000077E-2</v>
      </c>
      <c r="PN7" s="43">
        <f t="shared" si="43"/>
        <v>6.0704439430999964E-2</v>
      </c>
      <c r="PO7" s="43">
        <f t="shared" si="43"/>
        <v>2.342230869299998E-2</v>
      </c>
      <c r="PP7" s="43">
        <f t="shared" si="43"/>
        <v>0.28808935343900177</v>
      </c>
      <c r="PQ7" s="43">
        <f t="shared" si="43"/>
        <v>3.1427764132999955E-2</v>
      </c>
      <c r="PR7" s="43">
        <f t="shared" si="44"/>
        <v>1.0250986855999995E-2</v>
      </c>
      <c r="PS7" s="43">
        <f t="shared" si="44"/>
        <v>2.9451017400000006E-4</v>
      </c>
      <c r="PT7" s="43">
        <f t="shared" si="44"/>
        <v>8.5898042334000141E-2</v>
      </c>
      <c r="PU7" s="43">
        <f t="shared" si="44"/>
        <v>1.6470389846999989E-2</v>
      </c>
      <c r="PV7" s="43">
        <f t="shared" si="44"/>
        <v>7.3879751838000093E-2</v>
      </c>
      <c r="PW7" s="43">
        <f t="shared" si="44"/>
        <v>2.6007891630000003E-3</v>
      </c>
      <c r="PX7" s="43">
        <f t="shared" si="44"/>
        <v>8.1240511109000019E-2</v>
      </c>
      <c r="PY7" s="43">
        <f t="shared" si="44"/>
        <v>7.523109570799999E-2</v>
      </c>
      <c r="PZ7" s="43">
        <f t="shared" si="44"/>
        <v>1.0754967008999975E-2</v>
      </c>
      <c r="QA7" s="43">
        <f t="shared" si="44"/>
        <v>7.2127072900000022E-4</v>
      </c>
      <c r="QB7" s="43">
        <f t="shared" si="45"/>
        <v>1.5081784517999961E-2</v>
      </c>
      <c r="QC7" s="43">
        <f t="shared" si="45"/>
        <v>1.0448334150000003E-3</v>
      </c>
      <c r="QD7" s="43">
        <f t="shared" si="45"/>
        <v>3.2272277200000017E-4</v>
      </c>
      <c r="QE7" s="43">
        <f t="shared" si="45"/>
        <v>3.6779371409999973E-3</v>
      </c>
      <c r="QF7" s="43">
        <f t="shared" si="45"/>
        <v>0.15056867609300048</v>
      </c>
      <c r="QG7" s="43">
        <f t="shared" si="45"/>
        <v>0.11198827280300015</v>
      </c>
      <c r="QH7" s="43">
        <f t="shared" si="45"/>
        <v>3.3640739570000027E-3</v>
      </c>
      <c r="QI7" s="43">
        <f t="shared" si="45"/>
        <v>3.7413471808000087E-2</v>
      </c>
      <c r="QJ7" s="43">
        <f t="shared" si="45"/>
        <v>3.3643523582999921E-2</v>
      </c>
      <c r="QK7" s="43">
        <f t="shared" si="45"/>
        <v>2.5059361648000014E-2</v>
      </c>
      <c r="QL7" s="43">
        <f t="shared" si="46"/>
        <v>0.66704271291600037</v>
      </c>
      <c r="QM7" s="43">
        <f t="shared" si="46"/>
        <v>4.469295005999986E-3</v>
      </c>
      <c r="QN7" s="43">
        <f t="shared" si="46"/>
        <v>1.5255816044000023E-2</v>
      </c>
      <c r="QO7" s="43">
        <f t="shared" si="46"/>
        <v>6.819307787000007E-3</v>
      </c>
      <c r="QP7" s="43">
        <f t="shared" si="46"/>
        <v>4.6015083743000139E-2</v>
      </c>
      <c r="QQ7" s="43">
        <f t="shared" si="46"/>
        <v>1.0858799437000018E-2</v>
      </c>
      <c r="QR7" s="43">
        <f t="shared" si="46"/>
        <v>4.8241387111999989E-2</v>
      </c>
      <c r="QS7" s="43">
        <f t="shared" si="46"/>
        <v>2.8094808607999948E-2</v>
      </c>
      <c r="QT7" s="43">
        <f t="shared" si="46"/>
        <v>5.9917257215999893E-2</v>
      </c>
      <c r="QU7" s="43">
        <f t="shared" si="46"/>
        <v>5.3710009860000012E-3</v>
      </c>
      <c r="QV7" s="43">
        <f t="shared" si="47"/>
        <v>1.8908563969000067E-2</v>
      </c>
      <c r="QW7" s="43">
        <f t="shared" si="47"/>
        <v>1.1660659901999998E-2</v>
      </c>
      <c r="QX7" s="43">
        <f t="shared" si="47"/>
        <v>2.9999583727000005E-2</v>
      </c>
      <c r="QY7" s="43">
        <f t="shared" si="47"/>
        <v>5.5102729010000065E-3</v>
      </c>
      <c r="QZ7" s="43">
        <f t="shared" si="47"/>
        <v>5.3291374299999962E-4</v>
      </c>
      <c r="RA7" s="43">
        <f t="shared" si="47"/>
        <v>1.9900254107000047E-2</v>
      </c>
      <c r="RB7" s="43">
        <f t="shared" si="47"/>
        <v>3.4391604415000096E-2</v>
      </c>
      <c r="RC7" s="43">
        <f t="shared" si="47"/>
        <v>8.2257928176000056E-2</v>
      </c>
      <c r="RD7" s="43">
        <f t="shared" si="47"/>
        <v>6.7867624817000052E-2</v>
      </c>
      <c r="RE7" s="43">
        <f t="shared" si="47"/>
        <v>1.3300485598000003E-2</v>
      </c>
      <c r="RF7" s="43">
        <f t="shared" si="48"/>
        <v>1.9812510769000029E-2</v>
      </c>
      <c r="RG7" s="43">
        <f t="shared" si="48"/>
        <v>8.8913924625000015E-2</v>
      </c>
      <c r="RH7" s="43">
        <f t="shared" si="48"/>
        <v>6.6072418635999983E-2</v>
      </c>
      <c r="RI7" s="43">
        <f t="shared" si="48"/>
        <v>6.2025753353E-2</v>
      </c>
      <c r="RJ7" s="43">
        <f t="shared" si="48"/>
        <v>9.2283765170000157E-3</v>
      </c>
      <c r="RK7" s="43">
        <f t="shared" si="48"/>
        <v>4.5733932110000285E-3</v>
      </c>
      <c r="RL7" s="43">
        <f t="shared" si="48"/>
        <v>1.8441506920000021E-3</v>
      </c>
      <c r="RM7" s="43">
        <f t="shared" si="48"/>
        <v>3.7712139820000046E-3</v>
      </c>
      <c r="RN7" s="43">
        <f t="shared" si="48"/>
        <v>1.2139678039999962E-3</v>
      </c>
      <c r="RO7" s="43">
        <f t="shared" si="48"/>
        <v>7.9487035079999872E-3</v>
      </c>
      <c r="RP7" s="43">
        <f t="shared" si="49"/>
        <v>7.9429677369999944E-3</v>
      </c>
      <c r="RQ7" s="43">
        <f t="shared" si="49"/>
        <v>2.5849803899999986E-3</v>
      </c>
      <c r="RR7" s="43">
        <f t="shared" si="49"/>
        <v>3.2667940099999999E-4</v>
      </c>
      <c r="RS7" s="43">
        <f t="shared" si="49"/>
        <v>1.0769936687000001E-2</v>
      </c>
      <c r="RT7" s="43">
        <f t="shared" si="49"/>
        <v>1.1836701619999997E-3</v>
      </c>
      <c r="RU7" s="43">
        <f t="shared" si="49"/>
        <v>2.0521950500000021E-3</v>
      </c>
      <c r="RV7" s="43">
        <f t="shared" si="49"/>
        <v>0.1990724621090007</v>
      </c>
      <c r="RW7" s="43">
        <f t="shared" si="49"/>
        <v>0.14242644327200019</v>
      </c>
      <c r="RX7" s="43">
        <f t="shared" si="49"/>
        <v>5.7434802860999959E-2</v>
      </c>
      <c r="RY7" s="43">
        <f t="shared" si="49"/>
        <v>1.36683746E-3</v>
      </c>
      <c r="RZ7" s="43">
        <f t="shared" si="50"/>
        <v>2.4734306997000056E-2</v>
      </c>
      <c r="SA7" s="43">
        <f t="shared" si="50"/>
        <v>1.3045377240000003E-3</v>
      </c>
      <c r="SB7" s="43">
        <f t="shared" si="50"/>
        <v>9.533544655799997E-2</v>
      </c>
      <c r="SC7" s="43">
        <f t="shared" si="50"/>
        <v>2.2554094500000031E-2</v>
      </c>
      <c r="SD7" s="43">
        <f t="shared" si="50"/>
        <v>3.6719199600000009E-2</v>
      </c>
      <c r="SE7" s="43">
        <f t="shared" si="50"/>
        <v>3.3297912000000026E-3</v>
      </c>
      <c r="SF7" s="43">
        <f t="shared" si="50"/>
        <v>0</v>
      </c>
      <c r="SG7" s="43">
        <f t="shared" si="50"/>
        <v>0</v>
      </c>
      <c r="SH7" s="43">
        <f t="shared" si="50"/>
        <v>0</v>
      </c>
      <c r="SI7" s="43">
        <f t="shared" si="50"/>
        <v>0</v>
      </c>
      <c r="SJ7" s="43">
        <f t="shared" si="51"/>
        <v>0</v>
      </c>
      <c r="SK7" s="43">
        <f t="shared" si="51"/>
        <v>0</v>
      </c>
      <c r="SL7" s="43">
        <f t="shared" si="51"/>
        <v>7.8440482999999998E-3</v>
      </c>
      <c r="SM7" s="43">
        <f t="shared" si="51"/>
        <v>4.1418428999999996E-3</v>
      </c>
      <c r="SN7" s="43">
        <f t="shared" si="51"/>
        <v>0.14348717990000043</v>
      </c>
      <c r="SO7" s="43">
        <f t="shared" si="51"/>
        <v>2.0493893399999999E-3</v>
      </c>
      <c r="SP7" s="43">
        <f t="shared" si="51"/>
        <v>1.3528291848657048</v>
      </c>
    </row>
    <row r="8" spans="2:510" ht="15">
      <c r="B8" s="43" t="str">
        <f t="shared" si="0"/>
        <v>EUS</v>
      </c>
      <c r="C8" s="88" t="s">
        <v>393</v>
      </c>
      <c r="D8" s="43">
        <f t="shared" si="1"/>
        <v>0</v>
      </c>
      <c r="E8" s="43">
        <f t="shared" si="1"/>
        <v>0</v>
      </c>
      <c r="F8" s="43">
        <f t="shared" si="1"/>
        <v>0</v>
      </c>
      <c r="G8" s="43">
        <f t="shared" si="1"/>
        <v>0</v>
      </c>
      <c r="H8" s="43">
        <f t="shared" si="1"/>
        <v>0</v>
      </c>
      <c r="I8" s="43">
        <f t="shared" si="1"/>
        <v>0</v>
      </c>
      <c r="J8" s="43">
        <f t="shared" si="1"/>
        <v>0</v>
      </c>
      <c r="K8" s="43">
        <f t="shared" si="1"/>
        <v>0</v>
      </c>
      <c r="L8" s="43">
        <f t="shared" si="1"/>
        <v>0</v>
      </c>
      <c r="M8" s="43">
        <f t="shared" si="1"/>
        <v>0</v>
      </c>
      <c r="N8" s="43">
        <f t="shared" si="2"/>
        <v>0</v>
      </c>
      <c r="O8" s="43">
        <f t="shared" si="2"/>
        <v>0</v>
      </c>
      <c r="P8" s="43">
        <f t="shared" si="2"/>
        <v>0</v>
      </c>
      <c r="Q8" s="43">
        <f t="shared" si="2"/>
        <v>0</v>
      </c>
      <c r="R8" s="43">
        <f t="shared" si="2"/>
        <v>0</v>
      </c>
      <c r="S8" s="43">
        <f t="shared" si="2"/>
        <v>0</v>
      </c>
      <c r="T8" s="43">
        <f t="shared" si="2"/>
        <v>0</v>
      </c>
      <c r="U8" s="43">
        <f t="shared" si="2"/>
        <v>26.035104158095017</v>
      </c>
      <c r="V8" s="43">
        <f t="shared" si="2"/>
        <v>5.7662333527709917</v>
      </c>
      <c r="W8" s="43">
        <f t="shared" si="2"/>
        <v>0.88406413754199875</v>
      </c>
      <c r="X8" s="43">
        <f t="shared" si="3"/>
        <v>1.1162205742079976</v>
      </c>
      <c r="Y8" s="43">
        <f t="shared" si="3"/>
        <v>9.0932835904240044</v>
      </c>
      <c r="Z8" s="43">
        <f t="shared" si="3"/>
        <v>0.98150197947299778</v>
      </c>
      <c r="AA8" s="43">
        <f t="shared" si="3"/>
        <v>1.0231821456669976</v>
      </c>
      <c r="AB8" s="43">
        <f t="shared" si="3"/>
        <v>2.040030591228001</v>
      </c>
      <c r="AC8" s="43">
        <f t="shared" si="3"/>
        <v>1.180591185695002</v>
      </c>
      <c r="AD8" s="43">
        <f t="shared" si="3"/>
        <v>1.2274490748219979</v>
      </c>
      <c r="AE8" s="43">
        <f t="shared" si="3"/>
        <v>0.27168573708999966</v>
      </c>
      <c r="AF8" s="43">
        <f t="shared" si="3"/>
        <v>1.0571407629770002</v>
      </c>
      <c r="AG8" s="43">
        <f t="shared" si="3"/>
        <v>5.3056038112470185</v>
      </c>
      <c r="AH8" s="43">
        <f t="shared" si="4"/>
        <v>1.3928394497979995</v>
      </c>
      <c r="AI8" s="43">
        <f t="shared" si="4"/>
        <v>0.46032431137299945</v>
      </c>
      <c r="AJ8" s="43">
        <f t="shared" si="4"/>
        <v>0.28138514796400077</v>
      </c>
      <c r="AK8" s="43">
        <f t="shared" si="4"/>
        <v>0.6026628909380003</v>
      </c>
      <c r="AL8" s="43">
        <f t="shared" si="4"/>
        <v>0</v>
      </c>
      <c r="AM8" s="43">
        <f t="shared" si="4"/>
        <v>0.74497075671200175</v>
      </c>
      <c r="AN8" s="43">
        <f t="shared" si="4"/>
        <v>0.37138917763800039</v>
      </c>
      <c r="AO8" s="43">
        <f t="shared" si="4"/>
        <v>0.58019754671199952</v>
      </c>
      <c r="AP8" s="43">
        <f t="shared" si="4"/>
        <v>4.6318492413119898</v>
      </c>
      <c r="AQ8" s="43">
        <f t="shared" si="4"/>
        <v>0.28378048476700035</v>
      </c>
      <c r="AR8" s="43">
        <f t="shared" si="5"/>
        <v>0.86804255863200019</v>
      </c>
      <c r="AS8" s="43">
        <f t="shared" si="5"/>
        <v>2.623048797199997</v>
      </c>
      <c r="AT8" s="43">
        <f t="shared" si="5"/>
        <v>0.16751923172100011</v>
      </c>
      <c r="AU8" s="43">
        <f t="shared" si="5"/>
        <v>6.0836272313999962E-2</v>
      </c>
      <c r="AV8" s="43">
        <f t="shared" si="5"/>
        <v>0.16897393406799963</v>
      </c>
      <c r="AW8" s="43">
        <f t="shared" si="5"/>
        <v>5.5466835286000014E-2</v>
      </c>
      <c r="AX8" s="43">
        <f t="shared" si="5"/>
        <v>5.837792310899996E-2</v>
      </c>
      <c r="AY8" s="43">
        <f t="shared" si="5"/>
        <v>0.47032251078299914</v>
      </c>
      <c r="AZ8" s="43">
        <f t="shared" si="5"/>
        <v>0.64006562628699915</v>
      </c>
      <c r="BA8" s="43">
        <f t="shared" si="5"/>
        <v>0.28834439267399947</v>
      </c>
      <c r="BB8" s="43">
        <f t="shared" si="6"/>
        <v>9.4884763143000095E-2</v>
      </c>
      <c r="BC8" s="43">
        <f t="shared" si="6"/>
        <v>0.30783730370700002</v>
      </c>
      <c r="BD8" s="43">
        <f t="shared" si="6"/>
        <v>1.3635882610039993</v>
      </c>
      <c r="BE8" s="43">
        <f t="shared" si="6"/>
        <v>0.36868558053800066</v>
      </c>
      <c r="BF8" s="43">
        <f t="shared" si="6"/>
        <v>7.7916223710000126E-3</v>
      </c>
      <c r="BG8" s="43">
        <f t="shared" si="6"/>
        <v>1.4197483371000002E-2</v>
      </c>
      <c r="BH8" s="43">
        <f t="shared" si="6"/>
        <v>1.1586021326100004</v>
      </c>
      <c r="BI8" s="43">
        <f t="shared" si="6"/>
        <v>0.12886113381500006</v>
      </c>
      <c r="BJ8" s="43">
        <f t="shared" si="6"/>
        <v>1.0006537961999998E-2</v>
      </c>
      <c r="BK8" s="43">
        <f t="shared" si="6"/>
        <v>0.21927419223599975</v>
      </c>
      <c r="BL8" s="43">
        <f t="shared" si="7"/>
        <v>0.37713356038600016</v>
      </c>
      <c r="BM8" s="43">
        <f t="shared" si="7"/>
        <v>0.25551204175499981</v>
      </c>
      <c r="BN8" s="43">
        <f t="shared" si="7"/>
        <v>0.23664612678099986</v>
      </c>
      <c r="BO8" s="43">
        <f t="shared" si="7"/>
        <v>6.179589217100008E-2</v>
      </c>
      <c r="BP8" s="43">
        <f t="shared" si="7"/>
        <v>8.765831485599998E-2</v>
      </c>
      <c r="BQ8" s="43">
        <f t="shared" si="7"/>
        <v>1.4275189738999999E-2</v>
      </c>
      <c r="BR8" s="43">
        <f t="shared" si="7"/>
        <v>7.9384439218999972E-2</v>
      </c>
      <c r="BS8" s="43">
        <f t="shared" si="7"/>
        <v>2.8572569867000002E-2</v>
      </c>
      <c r="BT8" s="43">
        <f t="shared" si="7"/>
        <v>0.98452717214000152</v>
      </c>
      <c r="BU8" s="43">
        <f t="shared" si="7"/>
        <v>0.89222658160700141</v>
      </c>
      <c r="BV8" s="43">
        <f t="shared" si="8"/>
        <v>7.2612714290999997E-2</v>
      </c>
      <c r="BW8" s="43">
        <f t="shared" si="8"/>
        <v>1.4873754776319987</v>
      </c>
      <c r="BX8" s="43">
        <f t="shared" si="8"/>
        <v>0.19239148324899985</v>
      </c>
      <c r="BY8" s="43">
        <f t="shared" si="8"/>
        <v>0.92549614419000314</v>
      </c>
      <c r="BZ8" s="43">
        <f t="shared" si="8"/>
        <v>0.28900536428300072</v>
      </c>
      <c r="CA8" s="43">
        <f t="shared" si="8"/>
        <v>0.36782668424399911</v>
      </c>
      <c r="CB8" s="43">
        <f t="shared" si="8"/>
        <v>0.63642389228999929</v>
      </c>
      <c r="CC8" s="43">
        <f t="shared" si="8"/>
        <v>0.35212870529299917</v>
      </c>
      <c r="CD8" s="43">
        <f t="shared" si="8"/>
        <v>0.16270395826899997</v>
      </c>
      <c r="CE8" s="43">
        <f t="shared" si="8"/>
        <v>0.62937980206200006</v>
      </c>
      <c r="CF8" s="43">
        <f t="shared" si="9"/>
        <v>0.18006135899399928</v>
      </c>
      <c r="CG8" s="43">
        <f t="shared" si="9"/>
        <v>0</v>
      </c>
      <c r="CH8" s="43">
        <f t="shared" si="9"/>
        <v>0.28026441951599912</v>
      </c>
      <c r="CI8" s="43">
        <f t="shared" si="9"/>
        <v>8.0048383278000054E-2</v>
      </c>
      <c r="CJ8" s="43">
        <f t="shared" si="9"/>
        <v>2.2533948685999998E-2</v>
      </c>
      <c r="CK8" s="43">
        <f t="shared" si="9"/>
        <v>0.45058963838499955</v>
      </c>
      <c r="CL8" s="43">
        <f t="shared" si="9"/>
        <v>5.7896895518000001E-2</v>
      </c>
      <c r="CM8" s="43">
        <f t="shared" si="9"/>
        <v>0.15537944216599989</v>
      </c>
      <c r="CN8" s="43">
        <f t="shared" si="9"/>
        <v>7.8843676181000008E-2</v>
      </c>
      <c r="CO8" s="43">
        <f t="shared" si="9"/>
        <v>9.2809493353999808E-2</v>
      </c>
      <c r="CP8" s="43">
        <f t="shared" si="10"/>
        <v>0.10975155645399996</v>
      </c>
      <c r="CQ8" s="43">
        <f t="shared" si="10"/>
        <v>0.6026628909380003</v>
      </c>
      <c r="CR8" s="43">
        <f t="shared" si="10"/>
        <v>0</v>
      </c>
      <c r="CS8" s="43">
        <f t="shared" si="10"/>
        <v>2.0045200050000005E-3</v>
      </c>
      <c r="CT8" s="43">
        <f t="shared" si="10"/>
        <v>0.71552506681900085</v>
      </c>
      <c r="CU8" s="43">
        <f t="shared" si="10"/>
        <v>1.892320739500002E-2</v>
      </c>
      <c r="CV8" s="43">
        <f t="shared" si="10"/>
        <v>8.5184565340000115E-3</v>
      </c>
      <c r="CW8" s="43">
        <f t="shared" si="10"/>
        <v>0.36765359576700046</v>
      </c>
      <c r="CX8" s="43">
        <f t="shared" si="10"/>
        <v>3.735460160999998E-3</v>
      </c>
      <c r="CY8" s="43">
        <f t="shared" si="10"/>
        <v>0.55899311130699947</v>
      </c>
      <c r="CZ8" s="43">
        <f t="shared" si="11"/>
        <v>2.1016659835999998E-2</v>
      </c>
      <c r="DA8" s="43">
        <f t="shared" si="11"/>
        <v>3.0589561248850017</v>
      </c>
      <c r="DB8" s="43">
        <f t="shared" si="11"/>
        <v>0.189262125827</v>
      </c>
      <c r="DC8" s="43">
        <f t="shared" si="11"/>
        <v>0.17772001919699978</v>
      </c>
      <c r="DD8" s="43">
        <f t="shared" si="11"/>
        <v>0.10606060797399994</v>
      </c>
      <c r="DE8" s="43">
        <f t="shared" si="11"/>
        <v>0.29792968704799933</v>
      </c>
      <c r="DF8" s="43">
        <f t="shared" si="11"/>
        <v>0.11175635222999999</v>
      </c>
      <c r="DG8" s="43">
        <f t="shared" si="11"/>
        <v>0.15128132567899985</v>
      </c>
      <c r="DH8" s="43">
        <f t="shared" si="11"/>
        <v>0.30708222596300078</v>
      </c>
      <c r="DI8" s="43">
        <f t="shared" si="11"/>
        <v>1.0190951926520015</v>
      </c>
      <c r="DJ8" s="43">
        <f t="shared" si="12"/>
        <v>0.81319482120000097</v>
      </c>
      <c r="DK8" s="43">
        <f t="shared" si="12"/>
        <v>0.14690016289300004</v>
      </c>
      <c r="DL8" s="43">
        <f t="shared" si="12"/>
        <v>0.25488106369000008</v>
      </c>
      <c r="DM8" s="43">
        <f t="shared" si="12"/>
        <v>0.38897686401299941</v>
      </c>
      <c r="DN8" s="43">
        <f t="shared" si="12"/>
        <v>0.14406406103900005</v>
      </c>
      <c r="DO8" s="43">
        <f t="shared" si="12"/>
        <v>2.0587669321000014E-2</v>
      </c>
      <c r="DP8" s="43">
        <f t="shared" si="12"/>
        <v>2.867520681E-3</v>
      </c>
      <c r="DQ8" s="43">
        <f t="shared" si="12"/>
        <v>6.0836272313999962E-2</v>
      </c>
      <c r="DR8" s="43">
        <f t="shared" si="12"/>
        <v>0.13521750060599985</v>
      </c>
      <c r="DS8" s="43">
        <f t="shared" si="12"/>
        <v>2.4817575485999995E-2</v>
      </c>
      <c r="DT8" s="43">
        <f t="shared" si="13"/>
        <v>8.9394580099999999E-3</v>
      </c>
      <c r="DU8" s="43">
        <f t="shared" si="13"/>
        <v>5.5466835286000014E-2</v>
      </c>
      <c r="DV8" s="43">
        <f t="shared" si="13"/>
        <v>2.0472290359999985E-2</v>
      </c>
      <c r="DW8" s="43">
        <f t="shared" si="13"/>
        <v>3.790533827199994E-2</v>
      </c>
      <c r="DX8" s="43">
        <f t="shared" si="13"/>
        <v>0.42211970548099942</v>
      </c>
      <c r="DY8" s="43">
        <f t="shared" si="13"/>
        <v>4.8202891591999947E-2</v>
      </c>
      <c r="DZ8" s="43">
        <f t="shared" si="13"/>
        <v>0.55669380092100029</v>
      </c>
      <c r="EA8" s="43">
        <f t="shared" si="13"/>
        <v>1.2713349735000001E-2</v>
      </c>
      <c r="EB8" s="43">
        <f t="shared" si="13"/>
        <v>7.0598390107000086E-2</v>
      </c>
      <c r="EC8" s="43">
        <f t="shared" si="13"/>
        <v>0.10172489584899989</v>
      </c>
      <c r="ED8" s="43">
        <f t="shared" si="14"/>
        <v>0.14412992819099993</v>
      </c>
      <c r="EE8" s="43">
        <f t="shared" si="14"/>
        <v>4.2460263624000003E-2</v>
      </c>
      <c r="EF8" s="43">
        <f t="shared" si="14"/>
        <v>0.292188811351</v>
      </c>
      <c r="EG8" s="43">
        <f t="shared" si="14"/>
        <v>7.1855133500000005E-3</v>
      </c>
      <c r="EH8" s="43">
        <f t="shared" si="14"/>
        <v>8.4508198280000002E-3</v>
      </c>
      <c r="EI8" s="43">
        <f t="shared" si="14"/>
        <v>1.2172464000000001E-5</v>
      </c>
      <c r="EJ8" s="43">
        <f t="shared" si="14"/>
        <v>8.2006986378999877E-2</v>
      </c>
      <c r="EK8" s="43">
        <f t="shared" si="14"/>
        <v>1.0144804308780013</v>
      </c>
      <c r="EL8" s="43">
        <f t="shared" si="14"/>
        <v>0.14504895059599976</v>
      </c>
      <c r="EM8" s="43">
        <f t="shared" si="14"/>
        <v>0.1219782674469999</v>
      </c>
      <c r="EN8" s="43">
        <f t="shared" si="15"/>
        <v>6.4627288906000044E-2</v>
      </c>
      <c r="EO8" s="43">
        <f t="shared" si="15"/>
        <v>0.21798233186200008</v>
      </c>
      <c r="EP8" s="43">
        <f t="shared" si="15"/>
        <v>2.4803237169E-2</v>
      </c>
      <c r="EQ8" s="43">
        <f t="shared" si="15"/>
        <v>1.2304850482999995E-2</v>
      </c>
      <c r="ER8" s="43">
        <f t="shared" si="15"/>
        <v>4.0688282810000045E-2</v>
      </c>
      <c r="ES8" s="43">
        <f t="shared" si="15"/>
        <v>8.2796272309999981E-3</v>
      </c>
      <c r="ET8" s="43">
        <f t="shared" si="15"/>
        <v>6.1411754710000085E-3</v>
      </c>
      <c r="EU8" s="43">
        <f t="shared" si="15"/>
        <v>7.2792884710000012E-3</v>
      </c>
      <c r="EV8" s="43">
        <f t="shared" si="15"/>
        <v>0.79867715341000034</v>
      </c>
      <c r="EW8" s="43">
        <f t="shared" si="15"/>
        <v>5.3579570552000071E-2</v>
      </c>
      <c r="EX8" s="43">
        <f t="shared" si="16"/>
        <v>1.0311338365999997E-2</v>
      </c>
      <c r="EY8" s="43">
        <f t="shared" si="16"/>
        <v>5.3043129310999998E-2</v>
      </c>
      <c r="EZ8" s="43">
        <f t="shared" si="16"/>
        <v>9.3437212030000067E-3</v>
      </c>
      <c r="FA8" s="43">
        <f t="shared" si="16"/>
        <v>2.5834207000000001E-3</v>
      </c>
      <c r="FB8" s="43">
        <f t="shared" si="16"/>
        <v>7.9310180049999984E-3</v>
      </c>
      <c r="FC8" s="43">
        <f t="shared" si="16"/>
        <v>7.9808167899999996E-4</v>
      </c>
      <c r="FD8" s="43">
        <f t="shared" si="16"/>
        <v>1.2774382779999996E-3</v>
      </c>
      <c r="FE8" s="43">
        <f t="shared" si="16"/>
        <v>4.942865283899997E-2</v>
      </c>
      <c r="FF8" s="43">
        <f t="shared" si="16"/>
        <v>1.4230579186000012E-2</v>
      </c>
      <c r="FG8" s="43">
        <f t="shared" si="16"/>
        <v>8.657838623399991E-2</v>
      </c>
      <c r="FH8" s="43">
        <f t="shared" si="17"/>
        <v>5.8183621635999973E-2</v>
      </c>
      <c r="FI8" s="43">
        <f t="shared" si="17"/>
        <v>1.0853308297000005E-2</v>
      </c>
      <c r="FJ8" s="43">
        <f t="shared" si="17"/>
        <v>5.641328951800003E-2</v>
      </c>
      <c r="FK8" s="43">
        <f t="shared" si="17"/>
        <v>0.32072008160800003</v>
      </c>
      <c r="FL8" s="43">
        <f t="shared" si="17"/>
        <v>0</v>
      </c>
      <c r="FM8" s="43">
        <f t="shared" si="17"/>
        <v>9.044668956300006E-2</v>
      </c>
      <c r="FN8" s="43">
        <f t="shared" si="17"/>
        <v>0.11854866975299988</v>
      </c>
      <c r="FO8" s="43">
        <f t="shared" si="17"/>
        <v>7.1683115510000044E-3</v>
      </c>
      <c r="FP8" s="43">
        <f t="shared" si="17"/>
        <v>3.9353131847000053E-2</v>
      </c>
      <c r="FQ8" s="43">
        <f t="shared" si="17"/>
        <v>5.1374658771000017E-2</v>
      </c>
      <c r="FR8" s="43">
        <f t="shared" si="18"/>
        <v>8.183284335600001E-2</v>
      </c>
      <c r="FS8" s="43">
        <f t="shared" si="18"/>
        <v>1.2689511538999996E-2</v>
      </c>
      <c r="FT8" s="43">
        <f t="shared" si="18"/>
        <v>5.9085912819000004E-2</v>
      </c>
      <c r="FU8" s="43">
        <f t="shared" si="18"/>
        <v>1.9845555766999992E-2</v>
      </c>
      <c r="FV8" s="43">
        <f t="shared" si="18"/>
        <v>0.67536375827100181</v>
      </c>
      <c r="FW8" s="43">
        <f t="shared" si="18"/>
        <v>4.5606300392000088E-2</v>
      </c>
      <c r="FX8" s="43">
        <f t="shared" si="18"/>
        <v>0.28424632499600017</v>
      </c>
      <c r="FY8" s="43">
        <f t="shared" si="18"/>
        <v>0.58215518008099798</v>
      </c>
      <c r="FZ8" s="43">
        <f t="shared" si="18"/>
        <v>8.0038265434000014E-2</v>
      </c>
      <c r="GA8" s="43">
        <f t="shared" si="18"/>
        <v>8.9515958480999955E-2</v>
      </c>
      <c r="GB8" s="43">
        <f t="shared" si="19"/>
        <v>6.4092160229999992E-3</v>
      </c>
      <c r="GC8" s="43">
        <f t="shared" si="19"/>
        <v>8.848348638799991E-2</v>
      </c>
      <c r="GD8" s="43">
        <f t="shared" si="19"/>
        <v>7.2612714290999997E-2</v>
      </c>
      <c r="GE8" s="43">
        <f t="shared" si="19"/>
        <v>0.21873293993700046</v>
      </c>
      <c r="GF8" s="43">
        <f t="shared" si="19"/>
        <v>0.36079916093200048</v>
      </c>
      <c r="GG8" s="43">
        <f t="shared" si="19"/>
        <v>3.6481745720999985E-2</v>
      </c>
      <c r="GH8" s="43">
        <f t="shared" si="19"/>
        <v>0.34419470440600153</v>
      </c>
      <c r="GI8" s="43">
        <f t="shared" si="19"/>
        <v>0.45306843119700024</v>
      </c>
      <c r="GJ8" s="43">
        <f t="shared" si="19"/>
        <v>6.7394417778000024E-2</v>
      </c>
      <c r="GK8" s="43">
        <f t="shared" si="19"/>
        <v>6.6898966969999949E-3</v>
      </c>
      <c r="GL8" s="43">
        <f t="shared" si="20"/>
        <v>0.13570924287800024</v>
      </c>
      <c r="GM8" s="43">
        <f t="shared" si="20"/>
        <v>1.271246175900001E-2</v>
      </c>
      <c r="GN8" s="43">
        <f t="shared" si="20"/>
        <v>5.0633360700000005E-3</v>
      </c>
      <c r="GO8" s="43">
        <f t="shared" si="20"/>
        <v>3.8909242868999987E-2</v>
      </c>
      <c r="GP8" s="43">
        <f t="shared" si="20"/>
        <v>0.1541772852700001</v>
      </c>
      <c r="GQ8" s="43">
        <f t="shared" si="20"/>
        <v>0.10457894650299976</v>
      </c>
      <c r="GR8" s="43">
        <f t="shared" si="20"/>
        <v>2.5537396130999996E-2</v>
      </c>
      <c r="GS8" s="43">
        <f t="shared" si="20"/>
        <v>0.11851915434400016</v>
      </c>
      <c r="GT8" s="43">
        <f t="shared" si="20"/>
        <v>0.30706450519700068</v>
      </c>
      <c r="GU8" s="43">
        <f t="shared" si="20"/>
        <v>0.10288295563400018</v>
      </c>
      <c r="GV8" s="43">
        <f t="shared" si="21"/>
        <v>0.11261532502399972</v>
      </c>
      <c r="GW8" s="43">
        <f t="shared" si="21"/>
        <v>3.8186729750000051E-2</v>
      </c>
      <c r="GX8" s="43">
        <f t="shared" si="21"/>
        <v>4.9755725159000092E-2</v>
      </c>
      <c r="GY8" s="43">
        <f t="shared" si="21"/>
        <v>9.0133518049000078E-2</v>
      </c>
      <c r="GZ8" s="43">
        <f t="shared" si="21"/>
        <v>8.9249869398000156E-2</v>
      </c>
      <c r="HA8" s="43">
        <f t="shared" si="21"/>
        <v>2.1682270749000008E-2</v>
      </c>
      <c r="HB8" s="43">
        <f t="shared" si="21"/>
        <v>8.4362835084000137E-2</v>
      </c>
      <c r="HC8" s="43">
        <f t="shared" si="21"/>
        <v>5.4711348941000007E-2</v>
      </c>
      <c r="HD8" s="43">
        <f t="shared" si="21"/>
        <v>6.5416476416000083E-2</v>
      </c>
      <c r="HE8" s="43">
        <f t="shared" si="21"/>
        <v>1.3204573322999999E-2</v>
      </c>
      <c r="HF8" s="43">
        <f t="shared" si="22"/>
        <v>4.2415907946999946E-2</v>
      </c>
      <c r="HG8" s="43">
        <f t="shared" si="22"/>
        <v>3.295684400099997E-2</v>
      </c>
      <c r="HH8" s="43">
        <f t="shared" si="22"/>
        <v>3.1851550549999996E-2</v>
      </c>
      <c r="HI8" s="43">
        <f t="shared" si="22"/>
        <v>4.0936865885999957E-2</v>
      </c>
      <c r="HJ8" s="43">
        <f t="shared" si="22"/>
        <v>1.9983224880000001E-3</v>
      </c>
      <c r="HK8" s="43">
        <f t="shared" si="22"/>
        <v>4.9213552558000029E-2</v>
      </c>
      <c r="HL8" s="43">
        <f t="shared" si="22"/>
        <v>3.8657705256999991E-2</v>
      </c>
      <c r="HM8" s="43">
        <f t="shared" si="22"/>
        <v>0.19658159304399916</v>
      </c>
      <c r="HN8" s="43">
        <f t="shared" si="22"/>
        <v>0.10091131067299999</v>
      </c>
      <c r="HO8" s="43">
        <f t="shared" si="22"/>
        <v>3.743630802700005E-2</v>
      </c>
      <c r="HP8" s="43">
        <f t="shared" si="23"/>
        <v>7.367736406400005E-2</v>
      </c>
      <c r="HQ8" s="43">
        <f t="shared" si="23"/>
        <v>9.4232367043000198E-2</v>
      </c>
      <c r="HR8" s="43">
        <f t="shared" si="23"/>
        <v>4.0591408069999918E-2</v>
      </c>
      <c r="HS8" s="43">
        <f t="shared" si="23"/>
        <v>6.215123342700006E-2</v>
      </c>
      <c r="HT8" s="43">
        <f t="shared" si="23"/>
        <v>6.0140953993000054E-2</v>
      </c>
      <c r="HU8" s="43">
        <f t="shared" si="23"/>
        <v>9.8442015456999876E-2</v>
      </c>
      <c r="HV8" s="43">
        <f t="shared" si="23"/>
        <v>6.2137344597000099E-2</v>
      </c>
      <c r="HW8" s="43">
        <f t="shared" si="23"/>
        <v>3.7966860795000085E-2</v>
      </c>
      <c r="HX8" s="43">
        <f t="shared" si="23"/>
        <v>3.1288624603000026E-2</v>
      </c>
      <c r="HY8" s="43">
        <f t="shared" si="23"/>
        <v>6.213242120299986E-2</v>
      </c>
      <c r="HZ8" s="43">
        <f t="shared" si="24"/>
        <v>4.1594297132999884E-2</v>
      </c>
      <c r="IA8" s="43">
        <f t="shared" si="24"/>
        <v>4.8148473192999995E-2</v>
      </c>
      <c r="IB8" s="43">
        <f t="shared" si="24"/>
        <v>9.816448115999998E-3</v>
      </c>
      <c r="IC8" s="43">
        <f t="shared" si="24"/>
        <v>0.12094237431000002</v>
      </c>
      <c r="ID8" s="43">
        <f t="shared" si="24"/>
        <v>0.13428806791099981</v>
      </c>
      <c r="IE8" s="43">
        <f t="shared" si="24"/>
        <v>7.1359719980000017E-3</v>
      </c>
      <c r="IF8" s="43">
        <f t="shared" si="24"/>
        <v>3.1479298027999966E-2</v>
      </c>
      <c r="IG8" s="43">
        <f t="shared" si="24"/>
        <v>0.50130177305300017</v>
      </c>
      <c r="IH8" s="43">
        <f t="shared" si="24"/>
        <v>1.4296809673999997E-2</v>
      </c>
      <c r="II8" s="43">
        <f t="shared" si="24"/>
        <v>0</v>
      </c>
      <c r="IJ8" s="43">
        <f t="shared" si="25"/>
        <v>7.9687246134999945E-2</v>
      </c>
      <c r="IK8" s="43">
        <f t="shared" si="25"/>
        <v>0.10936454741699993</v>
      </c>
      <c r="IL8" s="43">
        <f t="shared" si="25"/>
        <v>8.7878389674000204E-2</v>
      </c>
      <c r="IM8" s="43">
        <f t="shared" si="25"/>
        <v>3.3371509360000016E-3</v>
      </c>
      <c r="IN8" s="43">
        <f t="shared" si="25"/>
        <v>2.4076611907999989E-2</v>
      </c>
      <c r="IO8" s="43">
        <f t="shared" si="25"/>
        <v>5.5971857363999997E-2</v>
      </c>
      <c r="IP8" s="43">
        <f t="shared" si="25"/>
        <v>2.2533948685999998E-2</v>
      </c>
      <c r="IQ8" s="43">
        <f t="shared" si="25"/>
        <v>7.5508250065000004E-2</v>
      </c>
      <c r="IR8" s="43">
        <f t="shared" si="25"/>
        <v>8.9469708781000079E-2</v>
      </c>
      <c r="IS8" s="43">
        <f t="shared" si="25"/>
        <v>0.21855487533299978</v>
      </c>
      <c r="IT8" s="43">
        <f t="shared" si="26"/>
        <v>6.1150742699999979E-3</v>
      </c>
      <c r="IU8" s="43">
        <f t="shared" si="26"/>
        <v>5.7896895518000001E-2</v>
      </c>
      <c r="IV8" s="43">
        <f t="shared" si="26"/>
        <v>0.12924669956599985</v>
      </c>
      <c r="IW8" s="43">
        <f t="shared" si="26"/>
        <v>7.8843676181000008E-2</v>
      </c>
      <c r="IX8" s="43">
        <f t="shared" si="26"/>
        <v>8.5190231121999915E-2</v>
      </c>
      <c r="IY8" s="43">
        <f t="shared" si="26"/>
        <v>7.6196063089999924E-3</v>
      </c>
      <c r="IZ8" s="43">
        <f t="shared" si="26"/>
        <v>0.10975155645399996</v>
      </c>
      <c r="JA8" s="43">
        <f t="shared" si="26"/>
        <v>0.5861524709</v>
      </c>
      <c r="JB8" s="43">
        <f t="shared" si="26"/>
        <v>1.5519716899999999E-4</v>
      </c>
      <c r="JC8" s="43">
        <f t="shared" si="26"/>
        <v>1.6354922330999996E-2</v>
      </c>
      <c r="JD8" s="43">
        <f t="shared" si="27"/>
        <v>2.0045200050000005E-3</v>
      </c>
      <c r="JE8" s="43">
        <f t="shared" si="27"/>
        <v>0.26887853710199994</v>
      </c>
      <c r="JF8" s="43">
        <f t="shared" si="27"/>
        <v>0.31233115299400044</v>
      </c>
      <c r="JG8" s="43">
        <f t="shared" si="27"/>
        <v>0.13398707254999981</v>
      </c>
      <c r="JH8" s="43">
        <f t="shared" si="27"/>
        <v>1.892320739500002E-2</v>
      </c>
      <c r="JI8" s="43">
        <f t="shared" si="27"/>
        <v>8.5184565340000115E-3</v>
      </c>
      <c r="JJ8" s="43">
        <f t="shared" si="27"/>
        <v>0.13422127155799971</v>
      </c>
      <c r="JK8" s="43">
        <f t="shared" si="27"/>
        <v>0.17242981001399946</v>
      </c>
      <c r="JL8" s="43">
        <f t="shared" si="27"/>
        <v>6.1218071084000028E-2</v>
      </c>
      <c r="JM8" s="43">
        <f t="shared" si="27"/>
        <v>3.735460160999998E-3</v>
      </c>
      <c r="JN8" s="43">
        <f t="shared" si="28"/>
        <v>0.55899311130699947</v>
      </c>
      <c r="JO8" s="43">
        <f t="shared" si="28"/>
        <v>2.1016659835999998E-2</v>
      </c>
      <c r="JP8" s="43">
        <f t="shared" si="28"/>
        <v>3.0589561248850017</v>
      </c>
      <c r="JQ8" s="43">
        <f t="shared" si="28"/>
        <v>0.14980687582700003</v>
      </c>
      <c r="JR8" s="43">
        <f t="shared" si="28"/>
        <v>3.9455249999999997E-2</v>
      </c>
      <c r="JS8" s="43">
        <f t="shared" si="28"/>
        <v>0.17772001919699978</v>
      </c>
      <c r="JT8" s="43">
        <f t="shared" si="28"/>
        <v>0.10606060797399994</v>
      </c>
      <c r="JU8" s="43">
        <f t="shared" si="28"/>
        <v>0.29792968704799933</v>
      </c>
      <c r="JV8" s="43">
        <f t="shared" si="28"/>
        <v>0.11175635222999999</v>
      </c>
      <c r="JW8" s="43">
        <f t="shared" si="28"/>
        <v>0.15128132567899985</v>
      </c>
      <c r="JX8" s="43">
        <f t="shared" si="29"/>
        <v>0.30708222596300078</v>
      </c>
      <c r="JY8" s="43">
        <f t="shared" si="29"/>
        <v>1.0190951926520015</v>
      </c>
      <c r="JZ8" s="43">
        <f t="shared" si="29"/>
        <v>0.75188362818399979</v>
      </c>
      <c r="KA8" s="43">
        <f t="shared" si="29"/>
        <v>6.1310795442999923E-2</v>
      </c>
      <c r="KB8" s="43">
        <f t="shared" si="29"/>
        <v>0.14690016289300004</v>
      </c>
      <c r="KC8" s="43">
        <f t="shared" si="29"/>
        <v>0.25488106369000008</v>
      </c>
      <c r="KD8" s="43">
        <f t="shared" si="29"/>
        <v>0.38897686401299941</v>
      </c>
      <c r="KE8" s="43">
        <f t="shared" si="29"/>
        <v>0.14406406103900005</v>
      </c>
      <c r="KF8" s="43">
        <f t="shared" si="29"/>
        <v>2.0587669321000014E-2</v>
      </c>
      <c r="KG8" s="43">
        <f t="shared" si="29"/>
        <v>2.867520681E-3</v>
      </c>
      <c r="KH8" s="43">
        <f t="shared" si="30"/>
        <v>6.0836272313999962E-2</v>
      </c>
      <c r="KI8" s="43">
        <f t="shared" si="30"/>
        <v>3.3440545464000007E-2</v>
      </c>
      <c r="KJ8" s="43">
        <f t="shared" si="30"/>
        <v>2.8446445767000016E-2</v>
      </c>
      <c r="KK8" s="43">
        <f t="shared" si="30"/>
        <v>2.4946290097000001E-2</v>
      </c>
      <c r="KL8" s="43">
        <f t="shared" si="30"/>
        <v>3.1319672752999995E-2</v>
      </c>
      <c r="KM8" s="43">
        <f t="shared" si="30"/>
        <v>1.1704130642999997E-2</v>
      </c>
      <c r="KN8" s="43">
        <f t="shared" si="30"/>
        <v>4.713407969999999E-4</v>
      </c>
      <c r="KO8" s="43">
        <f t="shared" si="30"/>
        <v>1.1497818578E-2</v>
      </c>
      <c r="KP8" s="43">
        <f t="shared" si="30"/>
        <v>1.8208961933999998E-2</v>
      </c>
      <c r="KQ8" s="43">
        <f t="shared" si="30"/>
        <v>8.9394580099999999E-3</v>
      </c>
      <c r="KR8" s="43">
        <f t="shared" si="31"/>
        <v>1.6881070120999986E-2</v>
      </c>
      <c r="KS8" s="43">
        <f t="shared" si="31"/>
        <v>5.5956359860000011E-3</v>
      </c>
      <c r="KT8" s="43">
        <f t="shared" si="31"/>
        <v>3.2447865740999962E-2</v>
      </c>
      <c r="KU8" s="43">
        <f t="shared" si="31"/>
        <v>5.4236720800000002E-4</v>
      </c>
      <c r="KV8" s="43">
        <f t="shared" si="31"/>
        <v>2.0472290359999985E-2</v>
      </c>
      <c r="KW8" s="43">
        <f t="shared" si="31"/>
        <v>3.790533827199994E-2</v>
      </c>
      <c r="KX8" s="43">
        <f t="shared" si="31"/>
        <v>0.32291507956999976</v>
      </c>
      <c r="KY8" s="43">
        <f t="shared" si="31"/>
        <v>9.9204220210999908E-2</v>
      </c>
      <c r="KZ8" s="43">
        <f t="shared" si="31"/>
        <v>3.8826743791999997E-2</v>
      </c>
      <c r="LA8" s="43">
        <f t="shared" si="31"/>
        <v>9.3761795050000037E-3</v>
      </c>
      <c r="LB8" s="43">
        <f t="shared" si="32"/>
        <v>0.55669380092100029</v>
      </c>
      <c r="LC8" s="43">
        <f t="shared" si="32"/>
        <v>1.2713349735000001E-2</v>
      </c>
      <c r="LD8" s="43">
        <f t="shared" si="32"/>
        <v>7.0598390107000086E-2</v>
      </c>
      <c r="LE8" s="43">
        <f t="shared" si="32"/>
        <v>0.10172489584899989</v>
      </c>
      <c r="LF8" s="43">
        <f t="shared" si="32"/>
        <v>0.14412992819099993</v>
      </c>
      <c r="LG8" s="43">
        <f t="shared" si="32"/>
        <v>1.7430276672000002E-2</v>
      </c>
      <c r="LH8" s="43">
        <f t="shared" si="32"/>
        <v>2.074888225000001E-2</v>
      </c>
      <c r="LI8" s="43">
        <f t="shared" si="32"/>
        <v>4.2812197149999986E-3</v>
      </c>
      <c r="LJ8" s="43">
        <f t="shared" si="32"/>
        <v>0.16819243517600002</v>
      </c>
      <c r="LK8" s="43">
        <f t="shared" si="32"/>
        <v>0.12399640657499994</v>
      </c>
      <c r="LL8" s="43">
        <f t="shared" si="33"/>
        <v>7.1855133500000005E-3</v>
      </c>
      <c r="LM8" s="43">
        <f t="shared" si="33"/>
        <v>8.4508198280000002E-3</v>
      </c>
      <c r="LN8" s="43">
        <f t="shared" si="33"/>
        <v>1.2172464000000001E-5</v>
      </c>
      <c r="LO8" s="43">
        <f t="shared" si="33"/>
        <v>8.2006986378999877E-2</v>
      </c>
      <c r="LP8" s="43">
        <f t="shared" si="33"/>
        <v>1.0144804308780013</v>
      </c>
      <c r="LQ8" s="43">
        <f t="shared" si="33"/>
        <v>0.14504895059599976</v>
      </c>
      <c r="LR8" s="43">
        <f t="shared" si="33"/>
        <v>0.1219782674469999</v>
      </c>
      <c r="LS8" s="43">
        <f t="shared" si="33"/>
        <v>6.4627288906000044E-2</v>
      </c>
      <c r="LT8" s="43">
        <f t="shared" si="33"/>
        <v>0.21798233186200008</v>
      </c>
      <c r="LU8" s="43">
        <f t="shared" si="33"/>
        <v>2.4803237169E-2</v>
      </c>
      <c r="LV8" s="43">
        <f t="shared" si="34"/>
        <v>1.2304850482999995E-2</v>
      </c>
      <c r="LW8" s="43">
        <f t="shared" si="34"/>
        <v>4.0688282810000045E-2</v>
      </c>
      <c r="LX8" s="43">
        <f t="shared" si="34"/>
        <v>8.2796272309999981E-3</v>
      </c>
      <c r="LY8" s="43">
        <f t="shared" si="34"/>
        <v>6.1411754710000085E-3</v>
      </c>
      <c r="LZ8" s="43">
        <f t="shared" si="34"/>
        <v>7.2792884710000012E-3</v>
      </c>
      <c r="MA8" s="43">
        <f t="shared" si="34"/>
        <v>0.79867715341000034</v>
      </c>
      <c r="MB8" s="43">
        <f t="shared" si="34"/>
        <v>5.1604490790000002E-3</v>
      </c>
      <c r="MC8" s="43">
        <f t="shared" si="34"/>
        <v>4.8418964105000024E-2</v>
      </c>
      <c r="MD8" s="43">
        <f t="shared" si="34"/>
        <v>1.0176796126999997E-2</v>
      </c>
      <c r="ME8" s="43">
        <f t="shared" si="34"/>
        <v>1.3454429700000001E-4</v>
      </c>
      <c r="MF8" s="43">
        <f t="shared" si="35"/>
        <v>5.3043129310999998E-2</v>
      </c>
      <c r="MG8" s="43">
        <f t="shared" si="35"/>
        <v>9.3437212030000067E-3</v>
      </c>
      <c r="MH8" s="43">
        <f t="shared" si="35"/>
        <v>2.5834207000000001E-3</v>
      </c>
      <c r="MI8" s="43">
        <f t="shared" si="35"/>
        <v>7.7246957889999992E-3</v>
      </c>
      <c r="MJ8" s="43">
        <f t="shared" si="35"/>
        <v>4.6940397699999991E-4</v>
      </c>
      <c r="MK8" s="43">
        <f t="shared" si="35"/>
        <v>3.2867770199999994E-4</v>
      </c>
      <c r="ML8" s="43">
        <f t="shared" si="35"/>
        <v>1.2774382779999996E-3</v>
      </c>
      <c r="MM8" s="43">
        <f t="shared" si="35"/>
        <v>4.942865283899997E-2</v>
      </c>
      <c r="MN8" s="43">
        <f t="shared" si="35"/>
        <v>1.4230579186000012E-2</v>
      </c>
      <c r="MO8" s="43">
        <f t="shared" si="35"/>
        <v>8.657838623399991E-2</v>
      </c>
      <c r="MP8" s="43">
        <f t="shared" si="36"/>
        <v>5.8183621635999973E-2</v>
      </c>
      <c r="MQ8" s="43">
        <f t="shared" si="36"/>
        <v>1.0853308297000005E-2</v>
      </c>
      <c r="MR8" s="43">
        <f t="shared" si="36"/>
        <v>5.641328951800003E-2</v>
      </c>
      <c r="MS8" s="43">
        <f t="shared" si="36"/>
        <v>3.5854135325000036E-2</v>
      </c>
      <c r="MT8" s="43">
        <f t="shared" si="36"/>
        <v>4.2298457899999989E-3</v>
      </c>
      <c r="MU8" s="43">
        <f t="shared" si="36"/>
        <v>0.27589809749800071</v>
      </c>
      <c r="MV8" s="43">
        <f t="shared" si="36"/>
        <v>4.726316857E-3</v>
      </c>
      <c r="MW8" s="43">
        <f t="shared" si="36"/>
        <v>0</v>
      </c>
      <c r="MX8" s="43">
        <f t="shared" si="36"/>
        <v>9.044668956300006E-2</v>
      </c>
      <c r="MY8" s="43">
        <f t="shared" si="36"/>
        <v>0.11854866975299988</v>
      </c>
      <c r="MZ8" s="43">
        <f t="shared" si="37"/>
        <v>7.1683115510000044E-3</v>
      </c>
      <c r="NA8" s="43">
        <f t="shared" si="37"/>
        <v>3.9353131847000053E-2</v>
      </c>
      <c r="NB8" s="43">
        <f t="shared" si="37"/>
        <v>5.1374658771000017E-2</v>
      </c>
      <c r="NC8" s="43">
        <f t="shared" si="37"/>
        <v>8.183284335600001E-2</v>
      </c>
      <c r="ND8" s="43">
        <f t="shared" si="37"/>
        <v>1.2689511538999996E-2</v>
      </c>
      <c r="NE8" s="43">
        <f t="shared" si="37"/>
        <v>5.9085912819000004E-2</v>
      </c>
      <c r="NF8" s="43">
        <f t="shared" si="37"/>
        <v>1.9845555766999992E-2</v>
      </c>
      <c r="NG8" s="43">
        <f t="shared" si="37"/>
        <v>0.35640008808700024</v>
      </c>
      <c r="NH8" s="43">
        <f t="shared" si="37"/>
        <v>0.31864524636799979</v>
      </c>
      <c r="NI8" s="43">
        <f t="shared" si="37"/>
        <v>0.28424632499600017</v>
      </c>
      <c r="NJ8" s="43">
        <f t="shared" si="38"/>
        <v>7.2612714290999997E-2</v>
      </c>
      <c r="NK8" s="43">
        <f t="shared" si="38"/>
        <v>0.12094237431000002</v>
      </c>
      <c r="NL8" s="43">
        <f t="shared" si="38"/>
        <v>7.1359719980000017E-3</v>
      </c>
      <c r="NM8" s="43">
        <f t="shared" si="38"/>
        <v>0.50130177305300017</v>
      </c>
      <c r="NN8" s="43">
        <f t="shared" si="38"/>
        <v>0</v>
      </c>
      <c r="NO8" s="43">
        <f t="shared" si="38"/>
        <v>2.4076611907999989E-2</v>
      </c>
      <c r="NP8" s="43">
        <f t="shared" si="38"/>
        <v>1.7210647352000008E-2</v>
      </c>
      <c r="NQ8" s="43">
        <f t="shared" si="38"/>
        <v>3.8761640800999975E-2</v>
      </c>
      <c r="NR8" s="43">
        <f t="shared" si="38"/>
        <v>1.8970618314999996E-2</v>
      </c>
      <c r="NS8" s="43">
        <f t="shared" si="38"/>
        <v>3.5633303709999998E-3</v>
      </c>
      <c r="NT8" s="43">
        <f t="shared" si="39"/>
        <v>7.5508250065000004E-2</v>
      </c>
      <c r="NU8" s="43">
        <f t="shared" si="39"/>
        <v>8.9469708781000079E-2</v>
      </c>
      <c r="NV8" s="43">
        <f t="shared" si="39"/>
        <v>0.21855487533299978</v>
      </c>
      <c r="NW8" s="43">
        <f t="shared" si="39"/>
        <v>6.1150742699999979E-3</v>
      </c>
      <c r="NX8" s="43">
        <f t="shared" si="39"/>
        <v>5.7896895518000001E-2</v>
      </c>
      <c r="NY8" s="43">
        <f t="shared" si="39"/>
        <v>5.1635169201999995E-2</v>
      </c>
      <c r="NZ8" s="43">
        <f t="shared" si="39"/>
        <v>2.4690186070000005E-3</v>
      </c>
      <c r="OA8" s="43">
        <f t="shared" si="39"/>
        <v>1.8358322949999996E-3</v>
      </c>
      <c r="OB8" s="43">
        <f t="shared" si="39"/>
        <v>4.021385031E-3</v>
      </c>
      <c r="OC8" s="43">
        <f t="shared" si="39"/>
        <v>3.9235267100000003E-4</v>
      </c>
      <c r="OD8" s="43">
        <f t="shared" si="40"/>
        <v>9.4727649500000023E-4</v>
      </c>
      <c r="OE8" s="43">
        <f t="shared" si="40"/>
        <v>2.90204819E-4</v>
      </c>
      <c r="OF8" s="43">
        <f t="shared" si="40"/>
        <v>2.1149168226000003E-2</v>
      </c>
      <c r="OG8" s="43">
        <f t="shared" si="40"/>
        <v>3.5104060000000005E-6</v>
      </c>
      <c r="OH8" s="43">
        <f t="shared" si="40"/>
        <v>9.9571493169999959E-3</v>
      </c>
      <c r="OI8" s="43">
        <f t="shared" si="40"/>
        <v>0</v>
      </c>
      <c r="OJ8" s="43">
        <f t="shared" si="40"/>
        <v>6.2308766809999992E-3</v>
      </c>
      <c r="OK8" s="43">
        <f t="shared" si="40"/>
        <v>3.886196589999999E-4</v>
      </c>
      <c r="OL8" s="43">
        <f t="shared" si="40"/>
        <v>1.0197606373E-2</v>
      </c>
      <c r="OM8" s="43">
        <f t="shared" si="40"/>
        <v>6.2246447100000228E-3</v>
      </c>
      <c r="ON8" s="43">
        <f t="shared" si="41"/>
        <v>2.7590672999999955E-4</v>
      </c>
      <c r="OO8" s="43">
        <f t="shared" si="41"/>
        <v>5.4438207999999962E-4</v>
      </c>
      <c r="OP8" s="43">
        <f t="shared" si="41"/>
        <v>1.3852420000000004E-4</v>
      </c>
      <c r="OQ8" s="43">
        <f t="shared" si="41"/>
        <v>7.1009844000000035E-4</v>
      </c>
      <c r="OR8" s="43">
        <f t="shared" si="41"/>
        <v>3.7628430000000032E-4</v>
      </c>
      <c r="OS8" s="43">
        <f t="shared" si="41"/>
        <v>3.4710368799999989E-3</v>
      </c>
      <c r="OT8" s="43">
        <f t="shared" si="41"/>
        <v>1.0746892400000014E-3</v>
      </c>
      <c r="OU8" s="43">
        <f t="shared" si="41"/>
        <v>4.8985215290000264E-3</v>
      </c>
      <c r="OV8" s="43">
        <f t="shared" si="41"/>
        <v>4.1251374960000206E-3</v>
      </c>
      <c r="OW8" s="43">
        <f t="shared" si="41"/>
        <v>7.2126154800000366E-3</v>
      </c>
      <c r="OX8" s="43">
        <f t="shared" si="42"/>
        <v>2.514380680000003E-3</v>
      </c>
      <c r="OY8" s="43">
        <f t="shared" si="42"/>
        <v>1.677256939999998E-3</v>
      </c>
      <c r="OZ8" s="43">
        <f t="shared" si="42"/>
        <v>3.7352563399999949E-3</v>
      </c>
      <c r="PA8" s="43">
        <f t="shared" si="42"/>
        <v>0.12210300354400012</v>
      </c>
      <c r="PB8" s="43">
        <f t="shared" si="42"/>
        <v>0.49788482841500042</v>
      </c>
      <c r="PC8" s="43">
        <f t="shared" si="42"/>
        <v>0.30574980588800038</v>
      </c>
      <c r="PD8" s="43">
        <f t="shared" si="42"/>
        <v>3.0444312664999935E-2</v>
      </c>
      <c r="PE8" s="43">
        <f t="shared" si="42"/>
        <v>0.10671526318399968</v>
      </c>
      <c r="PF8" s="43">
        <f t="shared" si="42"/>
        <v>0.26950482278300114</v>
      </c>
      <c r="PG8" s="43">
        <f t="shared" si="42"/>
        <v>0.49631221939400011</v>
      </c>
      <c r="PH8" s="43">
        <f t="shared" si="43"/>
        <v>0.10153205582700003</v>
      </c>
      <c r="PI8" s="43">
        <f t="shared" si="43"/>
        <v>2.8684755689000013E-2</v>
      </c>
      <c r="PJ8" s="43">
        <f t="shared" si="43"/>
        <v>1.7271186178999968E-2</v>
      </c>
      <c r="PK8" s="43">
        <f t="shared" si="43"/>
        <v>0.50693904428500014</v>
      </c>
      <c r="PL8" s="43">
        <f t="shared" si="43"/>
        <v>7.476702555000006E-3</v>
      </c>
      <c r="PM8" s="43">
        <f t="shared" si="43"/>
        <v>3.5020293201999994E-2</v>
      </c>
      <c r="PN8" s="43">
        <f t="shared" si="43"/>
        <v>8.3916984376000009E-2</v>
      </c>
      <c r="PO8" s="43">
        <f t="shared" si="43"/>
        <v>2.8911751036999975E-2</v>
      </c>
      <c r="PP8" s="43">
        <f t="shared" si="43"/>
        <v>0.32225193580999933</v>
      </c>
      <c r="PQ8" s="43">
        <f t="shared" si="43"/>
        <v>4.0333511805000041E-2</v>
      </c>
      <c r="PR8" s="43">
        <f t="shared" si="44"/>
        <v>1.5176448015000002E-2</v>
      </c>
      <c r="PS8" s="43">
        <f t="shared" si="44"/>
        <v>5.0765343100000017E-4</v>
      </c>
      <c r="PT8" s="43">
        <f t="shared" si="44"/>
        <v>0.10033428979600022</v>
      </c>
      <c r="PU8" s="43">
        <f t="shared" si="44"/>
        <v>2.8780285120000002E-2</v>
      </c>
      <c r="PV8" s="43">
        <f t="shared" si="44"/>
        <v>8.1978420431999613E-2</v>
      </c>
      <c r="PW8" s="43">
        <f t="shared" si="44"/>
        <v>4.1230416060000019E-3</v>
      </c>
      <c r="PX8" s="43">
        <f t="shared" si="44"/>
        <v>9.6305473420000162E-2</v>
      </c>
      <c r="PY8" s="43">
        <f t="shared" si="44"/>
        <v>8.6942739284999571E-2</v>
      </c>
      <c r="PZ8" s="43">
        <f t="shared" si="44"/>
        <v>1.1880643187999983E-2</v>
      </c>
      <c r="QA8" s="43">
        <f t="shared" si="44"/>
        <v>9.0183835500000017E-4</v>
      </c>
      <c r="QB8" s="43">
        <f t="shared" si="45"/>
        <v>2.2622620610999997E-2</v>
      </c>
      <c r="QC8" s="43">
        <f t="shared" si="45"/>
        <v>1.5544698970000003E-3</v>
      </c>
      <c r="QD8" s="43">
        <f t="shared" si="45"/>
        <v>6.1897118199999955E-4</v>
      </c>
      <c r="QE8" s="43">
        <f t="shared" si="45"/>
        <v>6.2649434029999999E-3</v>
      </c>
      <c r="QF8" s="43">
        <f t="shared" si="45"/>
        <v>0.17450842078999976</v>
      </c>
      <c r="QG8" s="43">
        <f t="shared" si="45"/>
        <v>0.14797620384899973</v>
      </c>
      <c r="QH8" s="43">
        <f t="shared" si="45"/>
        <v>6.8635598449999962E-3</v>
      </c>
      <c r="QI8" s="43">
        <f t="shared" si="45"/>
        <v>4.8481962228999975E-2</v>
      </c>
      <c r="QJ8" s="43">
        <f t="shared" si="45"/>
        <v>4.5142191670999948E-2</v>
      </c>
      <c r="QK8" s="43">
        <f t="shared" si="45"/>
        <v>3.3754672564999991E-2</v>
      </c>
      <c r="QL8" s="43">
        <f t="shared" si="46"/>
        <v>0.7590585181290016</v>
      </c>
      <c r="QM8" s="43">
        <f t="shared" si="46"/>
        <v>6.1498828510000098E-3</v>
      </c>
      <c r="QN8" s="43">
        <f t="shared" si="46"/>
        <v>1.7437929702000032E-2</v>
      </c>
      <c r="QO8" s="43">
        <f t="shared" si="46"/>
        <v>2.0966912230000009E-2</v>
      </c>
      <c r="QP8" s="43">
        <f t="shared" si="46"/>
        <v>5.4848665618999926E-2</v>
      </c>
      <c r="QQ8" s="43">
        <f t="shared" si="46"/>
        <v>8.9072528510000006E-3</v>
      </c>
      <c r="QR8" s="43">
        <f t="shared" si="46"/>
        <v>6.6238990735999995E-2</v>
      </c>
      <c r="QS8" s="43">
        <f t="shared" si="46"/>
        <v>4.0374166513999922E-2</v>
      </c>
      <c r="QT8" s="43">
        <f t="shared" si="46"/>
        <v>6.7880362629000143E-2</v>
      </c>
      <c r="QU8" s="43">
        <f t="shared" si="46"/>
        <v>7.5960951910000003E-3</v>
      </c>
      <c r="QV8" s="43">
        <f t="shared" si="47"/>
        <v>2.8011716166000008E-2</v>
      </c>
      <c r="QW8" s="43">
        <f t="shared" si="47"/>
        <v>1.4743875413999968E-2</v>
      </c>
      <c r="QX8" s="43">
        <f t="shared" si="47"/>
        <v>4.2392620724999941E-2</v>
      </c>
      <c r="QY8" s="43">
        <f t="shared" si="47"/>
        <v>7.6425556919999986E-3</v>
      </c>
      <c r="QZ8" s="43">
        <f t="shared" si="47"/>
        <v>7.5626753900000059E-4</v>
      </c>
      <c r="RA8" s="43">
        <f t="shared" si="47"/>
        <v>2.8945377339999929E-2</v>
      </c>
      <c r="RB8" s="43">
        <f t="shared" si="47"/>
        <v>4.2634882943000003E-2</v>
      </c>
      <c r="RC8" s="43">
        <f t="shared" si="47"/>
        <v>0.11340554918199977</v>
      </c>
      <c r="RD8" s="43">
        <f t="shared" si="47"/>
        <v>7.7094678283000165E-2</v>
      </c>
      <c r="RE8" s="43">
        <f t="shared" si="47"/>
        <v>1.9972796209999946E-2</v>
      </c>
      <c r="RF8" s="43">
        <f t="shared" si="48"/>
        <v>2.919151013600008E-2</v>
      </c>
      <c r="RG8" s="43">
        <f t="shared" si="48"/>
        <v>0.13457481375099992</v>
      </c>
      <c r="RH8" s="43">
        <f t="shared" si="48"/>
        <v>5.9186790533000043E-2</v>
      </c>
      <c r="RI8" s="43">
        <f t="shared" si="48"/>
        <v>7.1775080993999846E-2</v>
      </c>
      <c r="RJ8" s="43">
        <f t="shared" si="48"/>
        <v>1.2923577798000001E-2</v>
      </c>
      <c r="RK8" s="43">
        <f t="shared" si="48"/>
        <v>7.5318210950000141E-3</v>
      </c>
      <c r="RL8" s="43">
        <f t="shared" si="48"/>
        <v>2.6385554940000001E-3</v>
      </c>
      <c r="RM8" s="43">
        <f t="shared" si="48"/>
        <v>6.5543240370000014E-3</v>
      </c>
      <c r="RN8" s="43">
        <f t="shared" si="48"/>
        <v>1.9795785200000028E-3</v>
      </c>
      <c r="RO8" s="43">
        <f t="shared" si="48"/>
        <v>1.2994891486999983E-2</v>
      </c>
      <c r="RP8" s="43">
        <f t="shared" si="49"/>
        <v>1.1171729559999989E-2</v>
      </c>
      <c r="RQ8" s="43">
        <f t="shared" si="49"/>
        <v>3.797168303000001E-3</v>
      </c>
      <c r="RR8" s="43">
        <f t="shared" si="49"/>
        <v>7.0057238999999996E-4</v>
      </c>
      <c r="RS8" s="43">
        <f t="shared" si="49"/>
        <v>1.3202296523999972E-2</v>
      </c>
      <c r="RT8" s="43">
        <f t="shared" si="49"/>
        <v>1.7710031649999967E-3</v>
      </c>
      <c r="RU8" s="43">
        <f t="shared" si="49"/>
        <v>2.4908795259999997E-3</v>
      </c>
      <c r="RV8" s="43">
        <f t="shared" si="49"/>
        <v>0.24722027728899995</v>
      </c>
      <c r="RW8" s="43">
        <f t="shared" si="49"/>
        <v>0.18212033527299976</v>
      </c>
      <c r="RX8" s="43">
        <f t="shared" si="49"/>
        <v>8.3932793301999806E-2</v>
      </c>
      <c r="RY8" s="43">
        <f t="shared" si="49"/>
        <v>2.9056567370000005E-3</v>
      </c>
      <c r="RZ8" s="43">
        <f t="shared" si="50"/>
        <v>3.2627244875999974E-2</v>
      </c>
      <c r="SA8" s="43">
        <f t="shared" si="50"/>
        <v>1.5828706600000003E-3</v>
      </c>
      <c r="SB8" s="43">
        <f t="shared" si="50"/>
        <v>7.9450729865000014E-2</v>
      </c>
      <c r="SC8" s="43">
        <f t="shared" si="50"/>
        <v>2.1179785499999979E-2</v>
      </c>
      <c r="SD8" s="43">
        <f t="shared" si="50"/>
        <v>3.0034144800000002E-2</v>
      </c>
      <c r="SE8" s="43">
        <f t="shared" si="50"/>
        <v>3.4528475999999987E-3</v>
      </c>
      <c r="SF8" s="43">
        <f t="shared" si="50"/>
        <v>0</v>
      </c>
      <c r="SG8" s="43">
        <f t="shared" si="50"/>
        <v>0</v>
      </c>
      <c r="SH8" s="43">
        <f t="shared" si="50"/>
        <v>0</v>
      </c>
      <c r="SI8" s="43">
        <f t="shared" si="50"/>
        <v>0</v>
      </c>
      <c r="SJ8" s="43">
        <f t="shared" si="51"/>
        <v>0</v>
      </c>
      <c r="SK8" s="43">
        <f t="shared" si="51"/>
        <v>0</v>
      </c>
      <c r="SL8" s="43">
        <f t="shared" si="51"/>
        <v>8.2229707999999964E-3</v>
      </c>
      <c r="SM8" s="43">
        <f t="shared" si="51"/>
        <v>3.8304005999999992E-3</v>
      </c>
      <c r="SN8" s="43">
        <f t="shared" si="51"/>
        <v>0.14742028284000058</v>
      </c>
      <c r="SO8" s="43">
        <f t="shared" si="51"/>
        <v>2.6131065200000001E-3</v>
      </c>
      <c r="SP8" s="43">
        <f t="shared" si="51"/>
        <v>1.3890219114166078</v>
      </c>
    </row>
    <row r="9" spans="2:510" ht="15">
      <c r="B9" s="43" t="str">
        <f t="shared" si="0"/>
        <v>EUS</v>
      </c>
      <c r="C9" s="88" t="s">
        <v>394</v>
      </c>
      <c r="D9" s="43">
        <f t="shared" si="1"/>
        <v>0</v>
      </c>
      <c r="E9" s="43">
        <f t="shared" si="1"/>
        <v>0</v>
      </c>
      <c r="F9" s="43">
        <f t="shared" si="1"/>
        <v>0</v>
      </c>
      <c r="G9" s="43">
        <f t="shared" si="1"/>
        <v>0</v>
      </c>
      <c r="H9" s="43">
        <f t="shared" si="1"/>
        <v>0</v>
      </c>
      <c r="I9" s="43">
        <f t="shared" si="1"/>
        <v>0</v>
      </c>
      <c r="J9" s="43">
        <f t="shared" si="1"/>
        <v>0</v>
      </c>
      <c r="K9" s="43">
        <f t="shared" si="1"/>
        <v>0</v>
      </c>
      <c r="L9" s="43">
        <f t="shared" si="1"/>
        <v>0</v>
      </c>
      <c r="M9" s="43">
        <f t="shared" si="1"/>
        <v>0</v>
      </c>
      <c r="N9" s="43">
        <f t="shared" si="2"/>
        <v>0</v>
      </c>
      <c r="O9" s="43">
        <f t="shared" si="2"/>
        <v>0</v>
      </c>
      <c r="P9" s="43">
        <f t="shared" si="2"/>
        <v>0</v>
      </c>
      <c r="Q9" s="43">
        <f t="shared" si="2"/>
        <v>0</v>
      </c>
      <c r="R9" s="43">
        <f t="shared" si="2"/>
        <v>0</v>
      </c>
      <c r="S9" s="43">
        <f t="shared" si="2"/>
        <v>0</v>
      </c>
      <c r="T9" s="43">
        <f t="shared" si="2"/>
        <v>0</v>
      </c>
      <c r="U9" s="43">
        <f t="shared" si="2"/>
        <v>33.394110658569041</v>
      </c>
      <c r="V9" s="43">
        <f t="shared" si="2"/>
        <v>6.8936108868759964</v>
      </c>
      <c r="W9" s="43">
        <f t="shared" si="2"/>
        <v>1.049018967863002</v>
      </c>
      <c r="X9" s="43">
        <f t="shared" si="3"/>
        <v>1.658099271755999</v>
      </c>
      <c r="Y9" s="43">
        <f t="shared" si="3"/>
        <v>10.721638978428993</v>
      </c>
      <c r="Z9" s="43">
        <f t="shared" si="3"/>
        <v>1.5151750303510048</v>
      </c>
      <c r="AA9" s="43">
        <f t="shared" si="3"/>
        <v>1.3161388587339984</v>
      </c>
      <c r="AB9" s="43">
        <f t="shared" si="3"/>
        <v>2.9939546553199943</v>
      </c>
      <c r="AC9" s="43">
        <f t="shared" si="3"/>
        <v>1.4510798415979982</v>
      </c>
      <c r="AD9" s="43">
        <f t="shared" si="3"/>
        <v>1.7078838868079986</v>
      </c>
      <c r="AE9" s="43">
        <f t="shared" si="3"/>
        <v>0.35209324651899981</v>
      </c>
      <c r="AF9" s="43">
        <f t="shared" si="3"/>
        <v>1.7819179172970021</v>
      </c>
      <c r="AG9" s="43">
        <f t="shared" si="3"/>
        <v>6.3536233660339798</v>
      </c>
      <c r="AH9" s="43">
        <f t="shared" si="4"/>
        <v>1.9535054331650001</v>
      </c>
      <c r="AI9" s="43">
        <f t="shared" si="4"/>
        <v>0.53866472164399948</v>
      </c>
      <c r="AJ9" s="43">
        <f t="shared" si="4"/>
        <v>0.33925165851899886</v>
      </c>
      <c r="AK9" s="43">
        <f t="shared" si="4"/>
        <v>0.70976605393200032</v>
      </c>
      <c r="AL9" s="43">
        <f t="shared" si="4"/>
        <v>0</v>
      </c>
      <c r="AM9" s="43">
        <f t="shared" si="4"/>
        <v>1.1850265688509978</v>
      </c>
      <c r="AN9" s="43">
        <f t="shared" si="4"/>
        <v>0.47307472553600149</v>
      </c>
      <c r="AO9" s="43">
        <f t="shared" si="4"/>
        <v>0.96679577179000054</v>
      </c>
      <c r="AP9" s="43">
        <f t="shared" si="4"/>
        <v>5.366732544879981</v>
      </c>
      <c r="AQ9" s="43">
        <f t="shared" si="4"/>
        <v>0.39018196436100028</v>
      </c>
      <c r="AR9" s="43">
        <f t="shared" si="5"/>
        <v>0.98885448471699744</v>
      </c>
      <c r="AS9" s="43">
        <f t="shared" si="5"/>
        <v>2.784494182173999</v>
      </c>
      <c r="AT9" s="43">
        <f t="shared" si="5"/>
        <v>0.3059887130950002</v>
      </c>
      <c r="AU9" s="43">
        <f t="shared" si="5"/>
        <v>0.12288282391000009</v>
      </c>
      <c r="AV9" s="43">
        <f t="shared" si="5"/>
        <v>0.2374961067329999</v>
      </c>
      <c r="AW9" s="43">
        <f t="shared" si="5"/>
        <v>8.5080808432999921E-2</v>
      </c>
      <c r="AX9" s="43">
        <f t="shared" si="5"/>
        <v>7.445842319599999E-2</v>
      </c>
      <c r="AY9" s="43">
        <f t="shared" si="5"/>
        <v>0.68927511556300058</v>
      </c>
      <c r="AZ9" s="43">
        <f t="shared" si="5"/>
        <v>0.69072117187799931</v>
      </c>
      <c r="BA9" s="43">
        <f t="shared" si="5"/>
        <v>0.53928356661599963</v>
      </c>
      <c r="BB9" s="43">
        <f t="shared" si="6"/>
        <v>8.6137830260000048E-2</v>
      </c>
      <c r="BC9" s="43">
        <f t="shared" si="6"/>
        <v>0.65827699413799945</v>
      </c>
      <c r="BD9" s="43">
        <f t="shared" si="6"/>
        <v>1.9120249596470023</v>
      </c>
      <c r="BE9" s="43">
        <f t="shared" si="6"/>
        <v>0.42365352342300067</v>
      </c>
      <c r="BF9" s="43">
        <f t="shared" si="6"/>
        <v>1.1787710407000019E-2</v>
      </c>
      <c r="BG9" s="43">
        <f t="shared" si="6"/>
        <v>2.271880933599997E-2</v>
      </c>
      <c r="BH9" s="43">
        <f t="shared" si="6"/>
        <v>1.4165742150959981</v>
      </c>
      <c r="BI9" s="43">
        <f t="shared" si="6"/>
        <v>0.20494371298600003</v>
      </c>
      <c r="BJ9" s="43">
        <f t="shared" si="6"/>
        <v>8.865082230999995E-3</v>
      </c>
      <c r="BK9" s="43">
        <f t="shared" si="6"/>
        <v>0.32398080294699994</v>
      </c>
      <c r="BL9" s="43">
        <f t="shared" si="7"/>
        <v>0.44577175005100012</v>
      </c>
      <c r="BM9" s="43">
        <f t="shared" si="7"/>
        <v>0.32589497861199945</v>
      </c>
      <c r="BN9" s="43">
        <f t="shared" si="7"/>
        <v>0.39841021128200033</v>
      </c>
      <c r="BO9" s="43">
        <f t="shared" si="7"/>
        <v>7.9616033395000035E-2</v>
      </c>
      <c r="BP9" s="43">
        <f t="shared" si="7"/>
        <v>0.12786663728899997</v>
      </c>
      <c r="BQ9" s="43">
        <f t="shared" si="7"/>
        <v>1.6091109610000008E-2</v>
      </c>
      <c r="BR9" s="43">
        <f t="shared" si="7"/>
        <v>7.7112047103000028E-2</v>
      </c>
      <c r="BS9" s="43">
        <f t="shared" si="7"/>
        <v>5.1407351120999964E-2</v>
      </c>
      <c r="BT9" s="43">
        <f t="shared" si="7"/>
        <v>1.6722399620040018</v>
      </c>
      <c r="BU9" s="43">
        <f t="shared" si="7"/>
        <v>1.0496776645800019</v>
      </c>
      <c r="BV9" s="43">
        <f t="shared" si="8"/>
        <v>0.10965951431500004</v>
      </c>
      <c r="BW9" s="43">
        <f t="shared" si="8"/>
        <v>1.6948750453329999</v>
      </c>
      <c r="BX9" s="43">
        <f t="shared" si="8"/>
        <v>0.29235724678100028</v>
      </c>
      <c r="BY9" s="43">
        <f t="shared" si="8"/>
        <v>1.1195110341269989</v>
      </c>
      <c r="BZ9" s="43">
        <f t="shared" si="8"/>
        <v>0.35774182995300086</v>
      </c>
      <c r="CA9" s="43">
        <f t="shared" si="8"/>
        <v>0.47563277605999876</v>
      </c>
      <c r="CB9" s="43">
        <f t="shared" si="8"/>
        <v>0.77470118540099908</v>
      </c>
      <c r="CC9" s="43">
        <f t="shared" si="8"/>
        <v>0.40840400030699919</v>
      </c>
      <c r="CD9" s="43">
        <f t="shared" si="8"/>
        <v>0.18072558877200048</v>
      </c>
      <c r="CE9" s="43">
        <f t="shared" si="8"/>
        <v>0.89550554872900034</v>
      </c>
      <c r="CF9" s="43">
        <f t="shared" si="9"/>
        <v>0.1912435910149998</v>
      </c>
      <c r="CG9" s="43">
        <f t="shared" si="9"/>
        <v>0</v>
      </c>
      <c r="CH9" s="43">
        <f t="shared" si="9"/>
        <v>0.34742452564900028</v>
      </c>
      <c r="CI9" s="43">
        <f t="shared" si="9"/>
        <v>0.15703197170299979</v>
      </c>
      <c r="CJ9" s="43">
        <f t="shared" si="9"/>
        <v>2.3806936679999998E-2</v>
      </c>
      <c r="CK9" s="43">
        <f t="shared" si="9"/>
        <v>0.66281904371399836</v>
      </c>
      <c r="CL9" s="43">
        <f t="shared" si="9"/>
        <v>5.944268530200001E-2</v>
      </c>
      <c r="CM9" s="43">
        <f t="shared" si="9"/>
        <v>0.16173185750099991</v>
      </c>
      <c r="CN9" s="43">
        <f t="shared" si="9"/>
        <v>9.9779697686000118E-2</v>
      </c>
      <c r="CO9" s="43">
        <f t="shared" si="9"/>
        <v>0.1155085354280002</v>
      </c>
      <c r="CP9" s="43">
        <f t="shared" si="10"/>
        <v>0.12396720443700007</v>
      </c>
      <c r="CQ9" s="43">
        <f t="shared" si="10"/>
        <v>0.70976605393200032</v>
      </c>
      <c r="CR9" s="43">
        <f t="shared" si="10"/>
        <v>0</v>
      </c>
      <c r="CS9" s="43">
        <f t="shared" si="10"/>
        <v>2.9814104070000009E-3</v>
      </c>
      <c r="CT9" s="43">
        <f t="shared" si="10"/>
        <v>1.1428976367780008</v>
      </c>
      <c r="CU9" s="43">
        <f t="shared" si="10"/>
        <v>2.7420057986000036E-2</v>
      </c>
      <c r="CV9" s="43">
        <f t="shared" si="10"/>
        <v>1.1727757996999998E-2</v>
      </c>
      <c r="CW9" s="43">
        <f t="shared" si="10"/>
        <v>0.46773741667400187</v>
      </c>
      <c r="CX9" s="43">
        <f t="shared" si="10"/>
        <v>5.3377032209999953E-3</v>
      </c>
      <c r="CY9" s="43">
        <f t="shared" si="10"/>
        <v>0.94741434339300046</v>
      </c>
      <c r="CZ9" s="43">
        <f t="shared" si="11"/>
        <v>1.9360965695999998E-2</v>
      </c>
      <c r="DA9" s="43">
        <f t="shared" si="11"/>
        <v>3.9097331254260013</v>
      </c>
      <c r="DB9" s="43">
        <f t="shared" si="11"/>
        <v>0.40254836245399978</v>
      </c>
      <c r="DC9" s="43">
        <f t="shared" si="11"/>
        <v>0.206988998427</v>
      </c>
      <c r="DD9" s="43">
        <f t="shared" si="11"/>
        <v>0.18319389308300016</v>
      </c>
      <c r="DE9" s="43">
        <f t="shared" si="11"/>
        <v>0.31577757732700013</v>
      </c>
      <c r="DF9" s="43">
        <f t="shared" si="11"/>
        <v>0.18392332504399986</v>
      </c>
      <c r="DG9" s="43">
        <f t="shared" si="11"/>
        <v>0.15016566455200031</v>
      </c>
      <c r="DH9" s="43">
        <f t="shared" si="11"/>
        <v>0.33899003062600008</v>
      </c>
      <c r="DI9" s="43">
        <f t="shared" si="11"/>
        <v>1.0899629442069998</v>
      </c>
      <c r="DJ9" s="43">
        <f t="shared" si="12"/>
        <v>0.73976761405600056</v>
      </c>
      <c r="DK9" s="43">
        <f t="shared" si="12"/>
        <v>0.32813823185600016</v>
      </c>
      <c r="DL9" s="43">
        <f t="shared" si="12"/>
        <v>0.24934814080399986</v>
      </c>
      <c r="DM9" s="43">
        <f t="shared" si="12"/>
        <v>0.37727979290999952</v>
      </c>
      <c r="DN9" s="43">
        <f t="shared" si="12"/>
        <v>0.27235642434900037</v>
      </c>
      <c r="DO9" s="43">
        <f t="shared" si="12"/>
        <v>2.5667473031000008E-2</v>
      </c>
      <c r="DP9" s="43">
        <f t="shared" si="12"/>
        <v>7.9653854699999992E-3</v>
      </c>
      <c r="DQ9" s="43">
        <f t="shared" si="12"/>
        <v>0.12288282391000009</v>
      </c>
      <c r="DR9" s="43">
        <f t="shared" si="12"/>
        <v>0.19953360533099976</v>
      </c>
      <c r="DS9" s="43">
        <f t="shared" si="12"/>
        <v>2.7198350021999981E-2</v>
      </c>
      <c r="DT9" s="43">
        <f t="shared" si="13"/>
        <v>1.0764496221000003E-2</v>
      </c>
      <c r="DU9" s="43">
        <f t="shared" si="13"/>
        <v>8.5080808432999921E-2</v>
      </c>
      <c r="DV9" s="43">
        <f t="shared" si="13"/>
        <v>2.0259758039000004E-2</v>
      </c>
      <c r="DW9" s="43">
        <f t="shared" si="13"/>
        <v>5.4198565537999926E-2</v>
      </c>
      <c r="DX9" s="43">
        <f t="shared" si="13"/>
        <v>0.54141882615099879</v>
      </c>
      <c r="DY9" s="43">
        <f t="shared" si="13"/>
        <v>0.14785624925399998</v>
      </c>
      <c r="DZ9" s="43">
        <f t="shared" si="13"/>
        <v>0.58314549780199865</v>
      </c>
      <c r="EA9" s="43">
        <f t="shared" si="13"/>
        <v>1.6477525326000012E-2</v>
      </c>
      <c r="EB9" s="43">
        <f t="shared" si="13"/>
        <v>9.1098118820000074E-2</v>
      </c>
      <c r="EC9" s="43">
        <f t="shared" si="13"/>
        <v>0.18365742850099998</v>
      </c>
      <c r="ED9" s="43">
        <f t="shared" si="14"/>
        <v>0.27656790208300003</v>
      </c>
      <c r="EE9" s="43">
        <f t="shared" si="14"/>
        <v>7.9058862494000029E-2</v>
      </c>
      <c r="EF9" s="43">
        <f t="shared" si="14"/>
        <v>0.61981384976199971</v>
      </c>
      <c r="EG9" s="43">
        <f t="shared" si="14"/>
        <v>2.5040821817999999E-2</v>
      </c>
      <c r="EH9" s="43">
        <f t="shared" si="14"/>
        <v>1.3422441500000003E-2</v>
      </c>
      <c r="EI9" s="43">
        <f t="shared" si="14"/>
        <v>0</v>
      </c>
      <c r="EJ9" s="43">
        <f t="shared" si="14"/>
        <v>0.13582928201899991</v>
      </c>
      <c r="EK9" s="43">
        <f t="shared" si="14"/>
        <v>1.4093978542160048</v>
      </c>
      <c r="EL9" s="43">
        <f t="shared" si="14"/>
        <v>0.21121594775400002</v>
      </c>
      <c r="EM9" s="43">
        <f t="shared" si="14"/>
        <v>0.15558766633500004</v>
      </c>
      <c r="EN9" s="43">
        <f t="shared" si="15"/>
        <v>7.7488570062999987E-2</v>
      </c>
      <c r="EO9" s="43">
        <f t="shared" si="15"/>
        <v>0.26996508161099986</v>
      </c>
      <c r="EP9" s="43">
        <f t="shared" si="15"/>
        <v>1.5919147460000001E-2</v>
      </c>
      <c r="EQ9" s="43">
        <f t="shared" si="15"/>
        <v>1.5816014206000005E-2</v>
      </c>
      <c r="ER9" s="43">
        <f t="shared" si="15"/>
        <v>3.8642174640000033E-2</v>
      </c>
      <c r="ES9" s="43">
        <f t="shared" si="15"/>
        <v>5.8145822550000016E-3</v>
      </c>
      <c r="ET9" s="43">
        <f t="shared" si="15"/>
        <v>1.0125403907000024E-2</v>
      </c>
      <c r="EU9" s="43">
        <f t="shared" si="15"/>
        <v>1.5877657335999992E-2</v>
      </c>
      <c r="EV9" s="43">
        <f t="shared" si="15"/>
        <v>1.1147212983959998</v>
      </c>
      <c r="EW9" s="43">
        <f t="shared" si="15"/>
        <v>0.10186156943699987</v>
      </c>
      <c r="EX9" s="43">
        <f t="shared" si="16"/>
        <v>1.7027321004000003E-2</v>
      </c>
      <c r="EY9" s="43">
        <f t="shared" si="16"/>
        <v>6.7470361941999943E-2</v>
      </c>
      <c r="EZ9" s="43">
        <f t="shared" si="16"/>
        <v>1.4623026307000006E-2</v>
      </c>
      <c r="FA9" s="43">
        <f t="shared" si="16"/>
        <v>3.9609244609999997E-3</v>
      </c>
      <c r="FB9" s="43">
        <f t="shared" si="16"/>
        <v>3.9372089349999986E-3</v>
      </c>
      <c r="FC9" s="43">
        <f t="shared" si="16"/>
        <v>4.3662903740000003E-3</v>
      </c>
      <c r="FD9" s="43">
        <f t="shared" si="16"/>
        <v>5.6158086400000002E-4</v>
      </c>
      <c r="FE9" s="43">
        <f t="shared" si="16"/>
        <v>7.6399206873999953E-2</v>
      </c>
      <c r="FF9" s="43">
        <f t="shared" si="16"/>
        <v>3.2844753140000071E-2</v>
      </c>
      <c r="FG9" s="43">
        <f t="shared" si="16"/>
        <v>0.10755714844599994</v>
      </c>
      <c r="FH9" s="43">
        <f t="shared" si="17"/>
        <v>8.8801513569999949E-2</v>
      </c>
      <c r="FI9" s="43">
        <f t="shared" si="17"/>
        <v>1.8378118028999992E-2</v>
      </c>
      <c r="FJ9" s="43">
        <f t="shared" si="17"/>
        <v>0.10402565096999998</v>
      </c>
      <c r="FK9" s="43">
        <f t="shared" si="17"/>
        <v>0.34174589917299991</v>
      </c>
      <c r="FL9" s="43">
        <f t="shared" si="17"/>
        <v>0</v>
      </c>
      <c r="FM9" s="43">
        <f t="shared" si="17"/>
        <v>0.12332904700499996</v>
      </c>
      <c r="FN9" s="43">
        <f t="shared" si="17"/>
        <v>0.14622704688900029</v>
      </c>
      <c r="FO9" s="43">
        <f t="shared" si="17"/>
        <v>8.864653557000007E-3</v>
      </c>
      <c r="FP9" s="43">
        <f t="shared" si="17"/>
        <v>4.7490985861999929E-2</v>
      </c>
      <c r="FQ9" s="43">
        <f t="shared" si="17"/>
        <v>7.3157387094999971E-2</v>
      </c>
      <c r="FR9" s="43">
        <f t="shared" si="18"/>
        <v>0.12399745528899998</v>
      </c>
      <c r="FS9" s="43">
        <f t="shared" si="18"/>
        <v>1.5576181710000006E-2</v>
      </c>
      <c r="FT9" s="43">
        <f t="shared" si="18"/>
        <v>5.1106558203000009E-2</v>
      </c>
      <c r="FU9" s="43">
        <f t="shared" si="18"/>
        <v>4.0756063520999981E-2</v>
      </c>
      <c r="FV9" s="43">
        <f t="shared" si="18"/>
        <v>1.241487143614004</v>
      </c>
      <c r="FW9" s="43">
        <f t="shared" si="18"/>
        <v>5.2857860599000141E-2</v>
      </c>
      <c r="FX9" s="43">
        <f t="shared" si="18"/>
        <v>0.40130707463299947</v>
      </c>
      <c r="FY9" s="43">
        <f t="shared" si="18"/>
        <v>0.66113462101399956</v>
      </c>
      <c r="FZ9" s="43">
        <f t="shared" si="18"/>
        <v>0.10121831439600022</v>
      </c>
      <c r="GA9" s="43">
        <f t="shared" si="18"/>
        <v>0.11668668423300005</v>
      </c>
      <c r="GB9" s="43">
        <f t="shared" si="19"/>
        <v>1.4352031446999992E-2</v>
      </c>
      <c r="GC9" s="43">
        <f t="shared" si="19"/>
        <v>0.1034320908059999</v>
      </c>
      <c r="GD9" s="43">
        <f t="shared" si="19"/>
        <v>0.10965951431500004</v>
      </c>
      <c r="GE9" s="43">
        <f t="shared" si="19"/>
        <v>0.34061230887900018</v>
      </c>
      <c r="GF9" s="43">
        <f t="shared" si="19"/>
        <v>0.36793574119400019</v>
      </c>
      <c r="GG9" s="43">
        <f t="shared" si="19"/>
        <v>8.7210266760999952E-2</v>
      </c>
      <c r="GH9" s="43">
        <f t="shared" si="19"/>
        <v>0.37508621711200019</v>
      </c>
      <c r="GI9" s="43">
        <f t="shared" si="19"/>
        <v>0.45068857196000134</v>
      </c>
      <c r="GJ9" s="43">
        <f t="shared" si="19"/>
        <v>5.9779002491000065E-2</v>
      </c>
      <c r="GK9" s="43">
        <f t="shared" si="19"/>
        <v>1.3564641651000003E-2</v>
      </c>
      <c r="GL9" s="43">
        <f t="shared" si="20"/>
        <v>0.19839656132900002</v>
      </c>
      <c r="GM9" s="43">
        <f t="shared" si="20"/>
        <v>3.0100683669000011E-2</v>
      </c>
      <c r="GN9" s="43">
        <f t="shared" si="20"/>
        <v>1.0906732007999995E-2</v>
      </c>
      <c r="GO9" s="43">
        <f t="shared" si="20"/>
        <v>5.2955817970999901E-2</v>
      </c>
      <c r="GP9" s="43">
        <f t="shared" si="20"/>
        <v>0.19657010576199985</v>
      </c>
      <c r="GQ9" s="43">
        <f t="shared" si="20"/>
        <v>9.9459318683999931E-2</v>
      </c>
      <c r="GR9" s="43">
        <f t="shared" si="20"/>
        <v>5.3878803363999923E-2</v>
      </c>
      <c r="GS9" s="43">
        <f t="shared" si="20"/>
        <v>0.15134026212899979</v>
      </c>
      <c r="GT9" s="43">
        <f t="shared" si="20"/>
        <v>0.39253615676999803</v>
      </c>
      <c r="GU9" s="43">
        <f t="shared" si="20"/>
        <v>0.11124197037799984</v>
      </c>
      <c r="GV9" s="43">
        <f t="shared" si="21"/>
        <v>0.11379465969500008</v>
      </c>
      <c r="GW9" s="43">
        <f t="shared" si="21"/>
        <v>3.8270350174000087E-2</v>
      </c>
      <c r="GX9" s="43">
        <f t="shared" si="21"/>
        <v>5.4645743527000044E-2</v>
      </c>
      <c r="GY9" s="43">
        <f t="shared" si="21"/>
        <v>0.16242764844200014</v>
      </c>
      <c r="GZ9" s="43">
        <f t="shared" si="21"/>
        <v>8.7577484847000051E-2</v>
      </c>
      <c r="HA9" s="43">
        <f t="shared" si="21"/>
        <v>1.4823570588999985E-2</v>
      </c>
      <c r="HB9" s="43">
        <f t="shared" si="21"/>
        <v>0.11297716836699989</v>
      </c>
      <c r="HC9" s="43">
        <f t="shared" si="21"/>
        <v>6.6747913070999906E-2</v>
      </c>
      <c r="HD9" s="43">
        <f t="shared" si="21"/>
        <v>8.3315909877000105E-2</v>
      </c>
      <c r="HE9" s="43">
        <f t="shared" si="21"/>
        <v>2.2329018622999974E-2</v>
      </c>
      <c r="HF9" s="43">
        <f t="shared" si="22"/>
        <v>5.2777830866000019E-2</v>
      </c>
      <c r="HG9" s="43">
        <f t="shared" si="22"/>
        <v>3.3251828435000012E-2</v>
      </c>
      <c r="HH9" s="43">
        <f t="shared" si="22"/>
        <v>4.587803767300002E-2</v>
      </c>
      <c r="HI9" s="43">
        <f t="shared" si="22"/>
        <v>5.5730401945000091E-2</v>
      </c>
      <c r="HJ9" s="43">
        <f t="shared" si="22"/>
        <v>2.6279798680000008E-3</v>
      </c>
      <c r="HK9" s="43">
        <f t="shared" si="22"/>
        <v>7.7161917323000026E-2</v>
      </c>
      <c r="HL9" s="43">
        <f t="shared" si="22"/>
        <v>4.3308474865999966E-2</v>
      </c>
      <c r="HM9" s="43">
        <f t="shared" si="22"/>
        <v>0.24283875580100084</v>
      </c>
      <c r="HN9" s="43">
        <f t="shared" si="22"/>
        <v>0.10236512002300024</v>
      </c>
      <c r="HO9" s="43">
        <f t="shared" si="22"/>
        <v>6.0595434000999988E-2</v>
      </c>
      <c r="HP9" s="43">
        <f t="shared" si="23"/>
        <v>8.7656735726999918E-2</v>
      </c>
      <c r="HQ9" s="43">
        <f t="shared" si="23"/>
        <v>0.1201056806359997</v>
      </c>
      <c r="HR9" s="43">
        <f t="shared" si="23"/>
        <v>3.5866315162999984E-2</v>
      </c>
      <c r="HS9" s="43">
        <f t="shared" si="23"/>
        <v>5.7088173705000071E-2</v>
      </c>
      <c r="HT9" s="43">
        <f t="shared" si="23"/>
        <v>6.1802680875999959E-2</v>
      </c>
      <c r="HU9" s="43">
        <f t="shared" si="23"/>
        <v>0.1158293129060002</v>
      </c>
      <c r="HV9" s="43">
        <f t="shared" si="23"/>
        <v>9.4653408425000002E-2</v>
      </c>
      <c r="HW9" s="43">
        <f t="shared" si="23"/>
        <v>5.0504251033999949E-2</v>
      </c>
      <c r="HX9" s="43">
        <f t="shared" si="23"/>
        <v>2.8530924123999903E-2</v>
      </c>
      <c r="HY9" s="43">
        <f t="shared" si="23"/>
        <v>6.9546949505000094E-2</v>
      </c>
      <c r="HZ9" s="43">
        <f t="shared" si="24"/>
        <v>4.3960089723000119E-2</v>
      </c>
      <c r="IA9" s="43">
        <f t="shared" si="24"/>
        <v>5.4592980055999801E-2</v>
      </c>
      <c r="IB9" s="43">
        <f t="shared" si="24"/>
        <v>9.6120820260000017E-3</v>
      </c>
      <c r="IC9" s="43">
        <f t="shared" si="24"/>
        <v>0.19433628895200017</v>
      </c>
      <c r="ID9" s="43">
        <f t="shared" si="24"/>
        <v>0.14332461936699986</v>
      </c>
      <c r="IE9" s="43">
        <f t="shared" si="24"/>
        <v>1.1037687591999999E-2</v>
      </c>
      <c r="IF9" s="43">
        <f t="shared" si="24"/>
        <v>3.2811997365000033E-2</v>
      </c>
      <c r="IG9" s="43">
        <f t="shared" si="24"/>
        <v>0.69008952276800029</v>
      </c>
      <c r="IH9" s="43">
        <f t="shared" si="24"/>
        <v>1.5110803455999997E-2</v>
      </c>
      <c r="II9" s="43">
        <f t="shared" si="24"/>
        <v>0</v>
      </c>
      <c r="IJ9" s="43">
        <f t="shared" si="25"/>
        <v>9.5639964405E-2</v>
      </c>
      <c r="IK9" s="43">
        <f t="shared" si="25"/>
        <v>0.14217789822200008</v>
      </c>
      <c r="IL9" s="43">
        <f t="shared" si="25"/>
        <v>0.1041436320130001</v>
      </c>
      <c r="IM9" s="43">
        <f t="shared" si="25"/>
        <v>5.2706283890000018E-3</v>
      </c>
      <c r="IN9" s="43">
        <f t="shared" si="25"/>
        <v>4.0706390683999942E-2</v>
      </c>
      <c r="IO9" s="43">
        <f t="shared" si="25"/>
        <v>0.11632542985999986</v>
      </c>
      <c r="IP9" s="43">
        <f t="shared" si="25"/>
        <v>2.3806936679999998E-2</v>
      </c>
      <c r="IQ9" s="43">
        <f t="shared" si="25"/>
        <v>7.5607694524000013E-2</v>
      </c>
      <c r="IR9" s="43">
        <f t="shared" si="25"/>
        <v>0.15045514695000015</v>
      </c>
      <c r="IS9" s="43">
        <f t="shared" si="25"/>
        <v>0.35918044382299985</v>
      </c>
      <c r="IT9" s="43">
        <f t="shared" si="26"/>
        <v>1.0338958857999989E-2</v>
      </c>
      <c r="IU9" s="43">
        <f t="shared" si="26"/>
        <v>5.944268530200001E-2</v>
      </c>
      <c r="IV9" s="43">
        <f t="shared" si="26"/>
        <v>0.13677434450099984</v>
      </c>
      <c r="IW9" s="43">
        <f t="shared" si="26"/>
        <v>9.9779697686000118E-2</v>
      </c>
      <c r="IX9" s="43">
        <f t="shared" si="26"/>
        <v>0.10824429549400021</v>
      </c>
      <c r="IY9" s="43">
        <f t="shared" si="26"/>
        <v>7.2639776619999978E-3</v>
      </c>
      <c r="IZ9" s="43">
        <f t="shared" si="26"/>
        <v>0.12396720443700007</v>
      </c>
      <c r="JA9" s="43">
        <f t="shared" si="26"/>
        <v>0.69180054420600012</v>
      </c>
      <c r="JB9" s="43">
        <f t="shared" si="26"/>
        <v>7.9379199899999966E-4</v>
      </c>
      <c r="JC9" s="43">
        <f t="shared" si="26"/>
        <v>1.7171446776999996E-2</v>
      </c>
      <c r="JD9" s="43">
        <f t="shared" si="27"/>
        <v>2.9814104070000009E-3</v>
      </c>
      <c r="JE9" s="43">
        <f t="shared" si="27"/>
        <v>0.43358539370099958</v>
      </c>
      <c r="JF9" s="43">
        <f t="shared" si="27"/>
        <v>0.48940656430700008</v>
      </c>
      <c r="JG9" s="43">
        <f t="shared" si="27"/>
        <v>0.21723772094999985</v>
      </c>
      <c r="JH9" s="43">
        <f t="shared" si="27"/>
        <v>2.7420057986000036E-2</v>
      </c>
      <c r="JI9" s="43">
        <f t="shared" si="27"/>
        <v>1.1727757996999998E-2</v>
      </c>
      <c r="JJ9" s="43">
        <f t="shared" si="27"/>
        <v>0.17047444185699925</v>
      </c>
      <c r="JK9" s="43">
        <f t="shared" si="27"/>
        <v>0.20683204043200035</v>
      </c>
      <c r="JL9" s="43">
        <f t="shared" si="27"/>
        <v>9.0435448600999835E-2</v>
      </c>
      <c r="JM9" s="43">
        <f t="shared" si="27"/>
        <v>5.3377032209999953E-3</v>
      </c>
      <c r="JN9" s="43">
        <f t="shared" si="28"/>
        <v>0.94741434339300046</v>
      </c>
      <c r="JO9" s="43">
        <f t="shared" si="28"/>
        <v>1.9360965695999998E-2</v>
      </c>
      <c r="JP9" s="43">
        <f t="shared" si="28"/>
        <v>3.9097331254260013</v>
      </c>
      <c r="JQ9" s="43">
        <f t="shared" si="28"/>
        <v>0.23600310085400009</v>
      </c>
      <c r="JR9" s="43">
        <f t="shared" si="28"/>
        <v>0.16654526159999999</v>
      </c>
      <c r="JS9" s="43">
        <f t="shared" si="28"/>
        <v>0.206988998427</v>
      </c>
      <c r="JT9" s="43">
        <f t="shared" si="28"/>
        <v>0.18319389308300016</v>
      </c>
      <c r="JU9" s="43">
        <f t="shared" si="28"/>
        <v>0.31577757732700013</v>
      </c>
      <c r="JV9" s="43">
        <f t="shared" si="28"/>
        <v>0.18392332504399986</v>
      </c>
      <c r="JW9" s="43">
        <f t="shared" si="28"/>
        <v>0.15016566455200031</v>
      </c>
      <c r="JX9" s="43">
        <f t="shared" si="29"/>
        <v>0.33899003062600008</v>
      </c>
      <c r="JY9" s="43">
        <f t="shared" si="29"/>
        <v>1.0899629442069998</v>
      </c>
      <c r="JZ9" s="43">
        <f t="shared" si="29"/>
        <v>0.67323597425100057</v>
      </c>
      <c r="KA9" s="43">
        <f t="shared" si="29"/>
        <v>6.6531508197999953E-2</v>
      </c>
      <c r="KB9" s="43">
        <f t="shared" si="29"/>
        <v>0.32813823185600016</v>
      </c>
      <c r="KC9" s="43">
        <f t="shared" si="29"/>
        <v>0.24934814080399986</v>
      </c>
      <c r="KD9" s="43">
        <f t="shared" si="29"/>
        <v>0.37727979290999952</v>
      </c>
      <c r="KE9" s="43">
        <f t="shared" si="29"/>
        <v>0.27235642434900037</v>
      </c>
      <c r="KF9" s="43">
        <f t="shared" si="29"/>
        <v>2.5667473031000008E-2</v>
      </c>
      <c r="KG9" s="43">
        <f t="shared" si="29"/>
        <v>7.9653854699999992E-3</v>
      </c>
      <c r="KH9" s="43">
        <f t="shared" si="30"/>
        <v>0.12288282391000009</v>
      </c>
      <c r="KI9" s="43">
        <f t="shared" si="30"/>
        <v>4.1545817100000007E-2</v>
      </c>
      <c r="KJ9" s="43">
        <f t="shared" si="30"/>
        <v>4.6123573059000035E-2</v>
      </c>
      <c r="KK9" s="43">
        <f t="shared" si="30"/>
        <v>3.3329598066999998E-2</v>
      </c>
      <c r="KL9" s="43">
        <f t="shared" si="30"/>
        <v>6.0094403642000013E-2</v>
      </c>
      <c r="KM9" s="43">
        <f t="shared" si="30"/>
        <v>1.3346272394000011E-2</v>
      </c>
      <c r="KN9" s="43">
        <f t="shared" si="30"/>
        <v>2.6431534000000004E-4</v>
      </c>
      <c r="KO9" s="43">
        <f t="shared" si="30"/>
        <v>8.1158119739999993E-3</v>
      </c>
      <c r="KP9" s="43">
        <f t="shared" si="30"/>
        <v>2.3912910497999984E-2</v>
      </c>
      <c r="KQ9" s="43">
        <f t="shared" si="30"/>
        <v>1.0764496221000003E-2</v>
      </c>
      <c r="KR9" s="43">
        <f t="shared" si="31"/>
        <v>2.7825052733000059E-2</v>
      </c>
      <c r="KS9" s="43">
        <f t="shared" si="31"/>
        <v>1.4981600140999996E-2</v>
      </c>
      <c r="KT9" s="43">
        <f t="shared" si="31"/>
        <v>4.209455487399992E-2</v>
      </c>
      <c r="KU9" s="43">
        <f t="shared" si="31"/>
        <v>1.8027630900000001E-4</v>
      </c>
      <c r="KV9" s="43">
        <f t="shared" si="31"/>
        <v>2.0259758039000004E-2</v>
      </c>
      <c r="KW9" s="43">
        <f t="shared" si="31"/>
        <v>5.4198565537999926E-2</v>
      </c>
      <c r="KX9" s="43">
        <f t="shared" si="31"/>
        <v>0.39790872596199894</v>
      </c>
      <c r="KY9" s="43">
        <f t="shared" si="31"/>
        <v>0.14351104665400005</v>
      </c>
      <c r="KZ9" s="43">
        <f t="shared" si="31"/>
        <v>0.14006265160300002</v>
      </c>
      <c r="LA9" s="43">
        <f t="shared" si="31"/>
        <v>7.7935056829999986E-3</v>
      </c>
      <c r="LB9" s="43">
        <f t="shared" si="32"/>
        <v>0.58314549780199865</v>
      </c>
      <c r="LC9" s="43">
        <f t="shared" si="32"/>
        <v>1.6477525326000012E-2</v>
      </c>
      <c r="LD9" s="43">
        <f t="shared" si="32"/>
        <v>9.1098118820000074E-2</v>
      </c>
      <c r="LE9" s="43">
        <f t="shared" si="32"/>
        <v>0.18365742850099998</v>
      </c>
      <c r="LF9" s="43">
        <f t="shared" si="32"/>
        <v>0.27656790208300003</v>
      </c>
      <c r="LG9" s="43">
        <f t="shared" si="32"/>
        <v>4.869953630200001E-2</v>
      </c>
      <c r="LH9" s="43">
        <f t="shared" si="32"/>
        <v>2.4368598124999995E-2</v>
      </c>
      <c r="LI9" s="43">
        <f t="shared" si="32"/>
        <v>5.9907130409999976E-3</v>
      </c>
      <c r="LJ9" s="43">
        <f t="shared" si="32"/>
        <v>0.36469731846999986</v>
      </c>
      <c r="LK9" s="43">
        <f t="shared" si="32"/>
        <v>0.25511652631400006</v>
      </c>
      <c r="LL9" s="43">
        <f t="shared" si="33"/>
        <v>2.5040821817999999E-2</v>
      </c>
      <c r="LM9" s="43">
        <f t="shared" si="33"/>
        <v>1.3422441500000003E-2</v>
      </c>
      <c r="LN9" s="43">
        <f t="shared" si="33"/>
        <v>0</v>
      </c>
      <c r="LO9" s="43">
        <f t="shared" si="33"/>
        <v>0.13582928201899991</v>
      </c>
      <c r="LP9" s="43">
        <f t="shared" si="33"/>
        <v>1.4093978542160048</v>
      </c>
      <c r="LQ9" s="43">
        <f t="shared" si="33"/>
        <v>0.21121594775400002</v>
      </c>
      <c r="LR9" s="43">
        <f t="shared" si="33"/>
        <v>0.15558766633500004</v>
      </c>
      <c r="LS9" s="43">
        <f t="shared" si="33"/>
        <v>7.7488570062999987E-2</v>
      </c>
      <c r="LT9" s="43">
        <f t="shared" si="33"/>
        <v>0.26996508161099986</v>
      </c>
      <c r="LU9" s="43">
        <f t="shared" si="33"/>
        <v>1.5919147460000001E-2</v>
      </c>
      <c r="LV9" s="43">
        <f t="shared" si="34"/>
        <v>1.5816014206000005E-2</v>
      </c>
      <c r="LW9" s="43">
        <f t="shared" si="34"/>
        <v>3.8642174640000033E-2</v>
      </c>
      <c r="LX9" s="43">
        <f t="shared" si="34"/>
        <v>5.8145822550000016E-3</v>
      </c>
      <c r="LY9" s="43">
        <f t="shared" si="34"/>
        <v>1.0125403907000024E-2</v>
      </c>
      <c r="LZ9" s="43">
        <f t="shared" si="34"/>
        <v>1.5877657335999992E-2</v>
      </c>
      <c r="MA9" s="43">
        <f t="shared" si="34"/>
        <v>1.1147212983959998</v>
      </c>
      <c r="MB9" s="43">
        <f t="shared" si="34"/>
        <v>1.0357686809000018E-2</v>
      </c>
      <c r="MC9" s="43">
        <f t="shared" si="34"/>
        <v>9.1503557418000009E-2</v>
      </c>
      <c r="MD9" s="43">
        <f t="shared" si="34"/>
        <v>1.6920637795000006E-2</v>
      </c>
      <c r="ME9" s="43">
        <f t="shared" si="34"/>
        <v>1.06683209E-4</v>
      </c>
      <c r="MF9" s="43">
        <f t="shared" si="35"/>
        <v>6.7470361941999943E-2</v>
      </c>
      <c r="MG9" s="43">
        <f t="shared" si="35"/>
        <v>1.4623026307000006E-2</v>
      </c>
      <c r="MH9" s="43">
        <f t="shared" si="35"/>
        <v>3.9609244609999997E-3</v>
      </c>
      <c r="MI9" s="43">
        <f t="shared" si="35"/>
        <v>3.8559352609999985E-3</v>
      </c>
      <c r="MJ9" s="43">
        <f t="shared" si="35"/>
        <v>4.0998618550000011E-3</v>
      </c>
      <c r="MK9" s="43">
        <f t="shared" si="35"/>
        <v>2.6642851900000002E-4</v>
      </c>
      <c r="ML9" s="43">
        <f t="shared" si="35"/>
        <v>5.6158086400000002E-4</v>
      </c>
      <c r="MM9" s="43">
        <f t="shared" si="35"/>
        <v>7.6399206873999953E-2</v>
      </c>
      <c r="MN9" s="43">
        <f t="shared" si="35"/>
        <v>3.2844753140000071E-2</v>
      </c>
      <c r="MO9" s="43">
        <f t="shared" si="35"/>
        <v>0.10755714844599994</v>
      </c>
      <c r="MP9" s="43">
        <f t="shared" si="36"/>
        <v>8.8801513569999949E-2</v>
      </c>
      <c r="MQ9" s="43">
        <f t="shared" si="36"/>
        <v>1.8378118028999992E-2</v>
      </c>
      <c r="MR9" s="43">
        <f t="shared" si="36"/>
        <v>0.10402565096999998</v>
      </c>
      <c r="MS9" s="43">
        <f t="shared" si="36"/>
        <v>4.9250107984999979E-2</v>
      </c>
      <c r="MT9" s="43">
        <f t="shared" si="36"/>
        <v>4.0192624929999967E-3</v>
      </c>
      <c r="MU9" s="43">
        <f t="shared" si="36"/>
        <v>0.27579638719800192</v>
      </c>
      <c r="MV9" s="43">
        <f t="shared" si="36"/>
        <v>1.2549829438999995E-2</v>
      </c>
      <c r="MW9" s="43">
        <f t="shared" si="36"/>
        <v>0</v>
      </c>
      <c r="MX9" s="43">
        <f t="shared" si="36"/>
        <v>0.12332904700499996</v>
      </c>
      <c r="MY9" s="43">
        <f t="shared" si="36"/>
        <v>0.14622704688900029</v>
      </c>
      <c r="MZ9" s="43">
        <f t="shared" si="37"/>
        <v>8.864653557000007E-3</v>
      </c>
      <c r="NA9" s="43">
        <f t="shared" si="37"/>
        <v>4.7490985861999929E-2</v>
      </c>
      <c r="NB9" s="43">
        <f t="shared" si="37"/>
        <v>7.3157387094999971E-2</v>
      </c>
      <c r="NC9" s="43">
        <f t="shared" si="37"/>
        <v>0.12399745528899998</v>
      </c>
      <c r="ND9" s="43">
        <f t="shared" si="37"/>
        <v>1.5576181710000006E-2</v>
      </c>
      <c r="NE9" s="43">
        <f t="shared" si="37"/>
        <v>5.1106558203000009E-2</v>
      </c>
      <c r="NF9" s="43">
        <f t="shared" si="37"/>
        <v>4.0756063520999981E-2</v>
      </c>
      <c r="NG9" s="43">
        <f t="shared" si="37"/>
        <v>0.66554622743799963</v>
      </c>
      <c r="NH9" s="43">
        <f t="shared" si="37"/>
        <v>0.57313326822000066</v>
      </c>
      <c r="NI9" s="43">
        <f t="shared" si="37"/>
        <v>0.40130707463299947</v>
      </c>
      <c r="NJ9" s="43">
        <f t="shared" si="38"/>
        <v>0.10965951431500004</v>
      </c>
      <c r="NK9" s="43">
        <f t="shared" si="38"/>
        <v>0.19433628895200017</v>
      </c>
      <c r="NL9" s="43">
        <f t="shared" si="38"/>
        <v>1.1037687591999999E-2</v>
      </c>
      <c r="NM9" s="43">
        <f t="shared" si="38"/>
        <v>0.69008952276800029</v>
      </c>
      <c r="NN9" s="43">
        <f t="shared" si="38"/>
        <v>0</v>
      </c>
      <c r="NO9" s="43">
        <f t="shared" si="38"/>
        <v>4.0706390683999942E-2</v>
      </c>
      <c r="NP9" s="43">
        <f t="shared" si="38"/>
        <v>2.6791026721000019E-2</v>
      </c>
      <c r="NQ9" s="43">
        <f t="shared" si="38"/>
        <v>8.9534489695000025E-2</v>
      </c>
      <c r="NR9" s="43">
        <f t="shared" si="38"/>
        <v>1.1825583325000003E-2</v>
      </c>
      <c r="NS9" s="43">
        <f t="shared" si="38"/>
        <v>1.1981354385E-2</v>
      </c>
      <c r="NT9" s="43">
        <f t="shared" si="39"/>
        <v>7.5607694524000013E-2</v>
      </c>
      <c r="NU9" s="43">
        <f t="shared" si="39"/>
        <v>0.15045514695000015</v>
      </c>
      <c r="NV9" s="43">
        <f t="shared" si="39"/>
        <v>0.35918044382299985</v>
      </c>
      <c r="NW9" s="43">
        <f t="shared" si="39"/>
        <v>1.0338958857999989E-2</v>
      </c>
      <c r="NX9" s="43">
        <f t="shared" si="39"/>
        <v>5.944268530200001E-2</v>
      </c>
      <c r="NY9" s="43">
        <f t="shared" si="39"/>
        <v>0.131234758418</v>
      </c>
      <c r="NZ9" s="43">
        <f t="shared" si="39"/>
        <v>3.2600142219999964E-3</v>
      </c>
      <c r="OA9" s="43">
        <f t="shared" si="39"/>
        <v>4.7915380699999999E-4</v>
      </c>
      <c r="OB9" s="43">
        <f t="shared" si="39"/>
        <v>8.4517247079999979E-3</v>
      </c>
      <c r="OC9" s="43">
        <f t="shared" si="39"/>
        <v>3.4283793729999999E-3</v>
      </c>
      <c r="OD9" s="43">
        <f t="shared" si="40"/>
        <v>2.4325844869999996E-3</v>
      </c>
      <c r="OE9" s="43">
        <f t="shared" si="40"/>
        <v>1.4810943294000001E-2</v>
      </c>
      <c r="OF9" s="43">
        <f t="shared" si="40"/>
        <v>4.7922084765999982E-2</v>
      </c>
      <c r="OG9" s="43">
        <f t="shared" si="40"/>
        <v>6.1433177000000004E-5</v>
      </c>
      <c r="OH9" s="43">
        <f t="shared" si="40"/>
        <v>2.2318933228999985E-2</v>
      </c>
      <c r="OI9" s="43">
        <f t="shared" si="40"/>
        <v>2.3748634799999999E-4</v>
      </c>
      <c r="OJ9" s="43">
        <f t="shared" si="40"/>
        <v>2.2053664384999998E-2</v>
      </c>
      <c r="OK9" s="43">
        <f t="shared" si="40"/>
        <v>6.1395118099999988E-4</v>
      </c>
      <c r="OL9" s="43">
        <f t="shared" si="40"/>
        <v>3.4945022340000007E-2</v>
      </c>
      <c r="OM9" s="43">
        <f t="shared" si="40"/>
        <v>6.2200935400000068E-3</v>
      </c>
      <c r="ON9" s="43">
        <f t="shared" si="41"/>
        <v>3.1687081999999929E-4</v>
      </c>
      <c r="OO9" s="43">
        <f t="shared" si="41"/>
        <v>5.59756730000001E-4</v>
      </c>
      <c r="OP9" s="43">
        <f t="shared" si="41"/>
        <v>1.3560788000000013E-4</v>
      </c>
      <c r="OQ9" s="43">
        <f t="shared" si="41"/>
        <v>6.5539130999999731E-4</v>
      </c>
      <c r="OR9" s="43">
        <f t="shared" si="41"/>
        <v>3.5963955000000071E-4</v>
      </c>
      <c r="OS9" s="43">
        <f t="shared" si="41"/>
        <v>3.5590804600000498E-3</v>
      </c>
      <c r="OT9" s="43">
        <f t="shared" si="41"/>
        <v>9.7639896999999771E-4</v>
      </c>
      <c r="OU9" s="43">
        <f t="shared" si="41"/>
        <v>4.8702820950000227E-3</v>
      </c>
      <c r="OV9" s="43">
        <f t="shared" si="41"/>
        <v>4.0845447620000246E-3</v>
      </c>
      <c r="OW9" s="43">
        <f t="shared" si="41"/>
        <v>7.3188217300001216E-3</v>
      </c>
      <c r="OX9" s="43">
        <f t="shared" si="42"/>
        <v>2.6970223000000069E-3</v>
      </c>
      <c r="OY9" s="43">
        <f t="shared" si="42"/>
        <v>1.5274391499999938E-3</v>
      </c>
      <c r="OZ9" s="43">
        <f t="shared" si="42"/>
        <v>3.8850364099999746E-3</v>
      </c>
      <c r="PA9" s="43">
        <f t="shared" si="42"/>
        <v>0.13686407670700027</v>
      </c>
      <c r="PB9" s="43">
        <f t="shared" si="42"/>
        <v>0.51243868326600039</v>
      </c>
      <c r="PC9" s="43">
        <f t="shared" si="42"/>
        <v>0.32690709310100019</v>
      </c>
      <c r="PD9" s="43">
        <f t="shared" si="42"/>
        <v>4.5381469899999832E-2</v>
      </c>
      <c r="PE9" s="43">
        <f t="shared" si="42"/>
        <v>0.11865380046999967</v>
      </c>
      <c r="PF9" s="43">
        <f t="shared" si="42"/>
        <v>0.35959975654599968</v>
      </c>
      <c r="PG9" s="43">
        <f t="shared" si="42"/>
        <v>0.59707556403899931</v>
      </c>
      <c r="PH9" s="43">
        <f t="shared" si="43"/>
        <v>0.1027509686660001</v>
      </c>
      <c r="PI9" s="43">
        <f t="shared" si="43"/>
        <v>2.9322683830000022E-2</v>
      </c>
      <c r="PJ9" s="43">
        <f t="shared" si="43"/>
        <v>1.7500588453999988E-2</v>
      </c>
      <c r="PK9" s="43">
        <f t="shared" si="43"/>
        <v>0.57063567203399934</v>
      </c>
      <c r="PL9" s="43">
        <f t="shared" si="43"/>
        <v>9.2953428549999925E-3</v>
      </c>
      <c r="PM9" s="43">
        <f t="shared" si="43"/>
        <v>4.3781823376000006E-2</v>
      </c>
      <c r="PN9" s="43">
        <f t="shared" si="43"/>
        <v>8.9848028258000034E-2</v>
      </c>
      <c r="PO9" s="43">
        <f t="shared" si="43"/>
        <v>3.0975415370999973E-2</v>
      </c>
      <c r="PP9" s="43">
        <f t="shared" si="43"/>
        <v>0.32475495830800022</v>
      </c>
      <c r="PQ9" s="43">
        <f t="shared" si="43"/>
        <v>4.9533749978000002E-2</v>
      </c>
      <c r="PR9" s="43">
        <f t="shared" si="44"/>
        <v>1.8665132671000007E-2</v>
      </c>
      <c r="PS9" s="43">
        <f t="shared" si="44"/>
        <v>1.0655649039999998E-3</v>
      </c>
      <c r="PT9" s="43">
        <f t="shared" si="44"/>
        <v>9.2838787151999863E-2</v>
      </c>
      <c r="PU9" s="43">
        <f t="shared" si="44"/>
        <v>4.4427510061999895E-2</v>
      </c>
      <c r="PV9" s="43">
        <f t="shared" si="44"/>
        <v>8.2485396844000122E-2</v>
      </c>
      <c r="PW9" s="43">
        <f t="shared" si="44"/>
        <v>9.8141796200000003E-3</v>
      </c>
      <c r="PX9" s="43">
        <f t="shared" si="44"/>
        <v>0.10019631055500024</v>
      </c>
      <c r="PY9" s="43">
        <f t="shared" si="44"/>
        <v>8.0882058623999956E-2</v>
      </c>
      <c r="PZ9" s="43">
        <f t="shared" si="44"/>
        <v>1.1042458337000009E-2</v>
      </c>
      <c r="QA9" s="43">
        <f t="shared" si="44"/>
        <v>1.392678115E-3</v>
      </c>
      <c r="QB9" s="43">
        <f t="shared" si="45"/>
        <v>3.3055694017000044E-2</v>
      </c>
      <c r="QC9" s="43">
        <f t="shared" si="45"/>
        <v>3.8286609419999999E-3</v>
      </c>
      <c r="QD9" s="43">
        <f t="shared" si="45"/>
        <v>1.3590519139999996E-3</v>
      </c>
      <c r="QE9" s="43">
        <f t="shared" si="45"/>
        <v>7.6069859009999978E-3</v>
      </c>
      <c r="QF9" s="43">
        <f t="shared" si="45"/>
        <v>0.20873503401399951</v>
      </c>
      <c r="QG9" s="43">
        <f t="shared" si="45"/>
        <v>0.14009567900599987</v>
      </c>
      <c r="QH9" s="43">
        <f t="shared" si="45"/>
        <v>1.5554592807999992E-2</v>
      </c>
      <c r="QI9" s="43">
        <f t="shared" si="45"/>
        <v>5.7370783457999855E-2</v>
      </c>
      <c r="QJ9" s="43">
        <f t="shared" si="45"/>
        <v>5.6527903626999852E-2</v>
      </c>
      <c r="QK9" s="43">
        <f t="shared" si="45"/>
        <v>3.624725525399991E-2</v>
      </c>
      <c r="QL9" s="43">
        <f t="shared" si="46"/>
        <v>0.72116025398400041</v>
      </c>
      <c r="QM9" s="43">
        <f t="shared" si="46"/>
        <v>6.0523744349999901E-3</v>
      </c>
      <c r="QN9" s="43">
        <f t="shared" si="46"/>
        <v>1.680869700799999E-2</v>
      </c>
      <c r="QO9" s="43">
        <f t="shared" si="46"/>
        <v>3.7153509859999947E-2</v>
      </c>
      <c r="QP9" s="43">
        <f t="shared" si="46"/>
        <v>5.3449501089999976E-2</v>
      </c>
      <c r="QQ9" s="43">
        <f t="shared" si="46"/>
        <v>6.1298205470000046E-3</v>
      </c>
      <c r="QR9" s="43">
        <f t="shared" si="46"/>
        <v>0.10313502437099994</v>
      </c>
      <c r="QS9" s="43">
        <f t="shared" si="46"/>
        <v>4.9925489163999942E-2</v>
      </c>
      <c r="QT9" s="43">
        <f t="shared" si="46"/>
        <v>8.2752579139999796E-2</v>
      </c>
      <c r="QU9" s="43">
        <f t="shared" si="46"/>
        <v>1.3456067090999989E-2</v>
      </c>
      <c r="QV9" s="43">
        <f t="shared" si="47"/>
        <v>3.0018961829999958E-2</v>
      </c>
      <c r="QW9" s="43">
        <f t="shared" si="47"/>
        <v>1.4759356464999986E-2</v>
      </c>
      <c r="QX9" s="43">
        <f t="shared" si="47"/>
        <v>5.8994020858999886E-2</v>
      </c>
      <c r="QY9" s="43">
        <f t="shared" si="47"/>
        <v>9.4434915350000027E-3</v>
      </c>
      <c r="QZ9" s="43">
        <f t="shared" si="47"/>
        <v>8.0158210999999979E-4</v>
      </c>
      <c r="RA9" s="43">
        <f t="shared" si="47"/>
        <v>4.7283777922999919E-2</v>
      </c>
      <c r="RB9" s="43">
        <f t="shared" si="47"/>
        <v>4.80298614619998E-2</v>
      </c>
      <c r="RC9" s="43">
        <f t="shared" si="47"/>
        <v>0.14293334105799965</v>
      </c>
      <c r="RD9" s="43">
        <f t="shared" si="47"/>
        <v>7.6331883916999757E-2</v>
      </c>
      <c r="RE9" s="43">
        <f t="shared" si="47"/>
        <v>3.5479462620999921E-2</v>
      </c>
      <c r="RF9" s="43">
        <f t="shared" si="48"/>
        <v>3.7237919232000066E-2</v>
      </c>
      <c r="RG9" s="43">
        <f t="shared" si="48"/>
        <v>0.17589004956100063</v>
      </c>
      <c r="RH9" s="43">
        <f t="shared" si="48"/>
        <v>3.817302103199998E-2</v>
      </c>
      <c r="RI9" s="43">
        <f t="shared" si="48"/>
        <v>6.6050502031999969E-2</v>
      </c>
      <c r="RJ9" s="43">
        <f t="shared" si="48"/>
        <v>1.343172066200001E-2</v>
      </c>
      <c r="RK9" s="43">
        <f t="shared" si="48"/>
        <v>9.5362156470000115E-3</v>
      </c>
      <c r="RL9" s="43">
        <f t="shared" si="48"/>
        <v>2.925182184999999E-3</v>
      </c>
      <c r="RM9" s="43">
        <f t="shared" si="48"/>
        <v>9.7900800679999889E-3</v>
      </c>
      <c r="RN9" s="43">
        <f t="shared" si="48"/>
        <v>2.0668954059999997E-3</v>
      </c>
      <c r="RO9" s="43">
        <f t="shared" si="48"/>
        <v>1.4035866510999978E-2</v>
      </c>
      <c r="RP9" s="43">
        <f t="shared" si="49"/>
        <v>1.0247513541E-2</v>
      </c>
      <c r="RQ9" s="43">
        <f t="shared" si="49"/>
        <v>4.2373945089999995E-3</v>
      </c>
      <c r="RR9" s="43">
        <f t="shared" si="49"/>
        <v>6.1955303699999997E-4</v>
      </c>
      <c r="RS9" s="43">
        <f t="shared" si="49"/>
        <v>1.3542929489999972E-2</v>
      </c>
      <c r="RT9" s="43">
        <f t="shared" si="49"/>
        <v>1.5593785979999988E-3</v>
      </c>
      <c r="RU9" s="43">
        <f t="shared" si="49"/>
        <v>2.5075238029999961E-3</v>
      </c>
      <c r="RV9" s="43">
        <f t="shared" si="49"/>
        <v>0.2755648378720002</v>
      </c>
      <c r="RW9" s="43">
        <f t="shared" si="49"/>
        <v>0.20417084571699978</v>
      </c>
      <c r="RX9" s="43">
        <f t="shared" si="49"/>
        <v>9.2105151479999925E-2</v>
      </c>
      <c r="RY9" s="43">
        <f t="shared" si="49"/>
        <v>4.628902976999999E-3</v>
      </c>
      <c r="RZ9" s="43">
        <f t="shared" si="50"/>
        <v>3.7913053762999908E-2</v>
      </c>
      <c r="SA9" s="43">
        <f t="shared" si="50"/>
        <v>1.6712108229999993E-3</v>
      </c>
      <c r="SB9" s="43">
        <f t="shared" si="50"/>
        <v>4.944946669000002E-2</v>
      </c>
      <c r="SC9" s="43">
        <f t="shared" si="50"/>
        <v>1.4694606200000005E-2</v>
      </c>
      <c r="SD9" s="43">
        <f t="shared" si="50"/>
        <v>1.6724080199999998E-2</v>
      </c>
      <c r="SE9" s="43">
        <f t="shared" si="50"/>
        <v>2.6431719000000009E-3</v>
      </c>
      <c r="SF9" s="43">
        <f t="shared" si="50"/>
        <v>0</v>
      </c>
      <c r="SG9" s="43">
        <f t="shared" si="50"/>
        <v>0</v>
      </c>
      <c r="SH9" s="43">
        <f t="shared" si="50"/>
        <v>0</v>
      </c>
      <c r="SI9" s="43">
        <f t="shared" si="50"/>
        <v>0</v>
      </c>
      <c r="SJ9" s="43">
        <f t="shared" si="51"/>
        <v>0</v>
      </c>
      <c r="SK9" s="43">
        <f t="shared" si="51"/>
        <v>0</v>
      </c>
      <c r="SL9" s="43">
        <f t="shared" si="51"/>
        <v>7.0782282000000007E-3</v>
      </c>
      <c r="SM9" s="43">
        <f t="shared" si="51"/>
        <v>2.4199930000000001E-3</v>
      </c>
      <c r="SN9" s="43">
        <f t="shared" si="51"/>
        <v>0.16095046448999997</v>
      </c>
      <c r="SO9" s="43">
        <f t="shared" si="51"/>
        <v>2.6228772199999991E-3</v>
      </c>
      <c r="SP9" s="43">
        <f t="shared" si="51"/>
        <v>1.610514187521211</v>
      </c>
    </row>
    <row r="10" spans="2:510" ht="15">
      <c r="B10" s="43" t="str">
        <f t="shared" si="0"/>
        <v>EUS</v>
      </c>
      <c r="C10" s="88" t="s">
        <v>395</v>
      </c>
      <c r="D10" s="43">
        <f t="shared" si="1"/>
        <v>0</v>
      </c>
      <c r="E10" s="43">
        <f t="shared" si="1"/>
        <v>0</v>
      </c>
      <c r="F10" s="43">
        <f t="shared" si="1"/>
        <v>0</v>
      </c>
      <c r="G10" s="43">
        <f t="shared" si="1"/>
        <v>0</v>
      </c>
      <c r="H10" s="43">
        <f t="shared" si="1"/>
        <v>0</v>
      </c>
      <c r="I10" s="43">
        <f t="shared" si="1"/>
        <v>0</v>
      </c>
      <c r="J10" s="43">
        <f t="shared" si="1"/>
        <v>0</v>
      </c>
      <c r="K10" s="43">
        <f t="shared" si="1"/>
        <v>0</v>
      </c>
      <c r="L10" s="43">
        <f t="shared" si="1"/>
        <v>0</v>
      </c>
      <c r="M10" s="43">
        <f t="shared" si="1"/>
        <v>0</v>
      </c>
      <c r="N10" s="43">
        <f t="shared" si="2"/>
        <v>0</v>
      </c>
      <c r="O10" s="43">
        <f t="shared" si="2"/>
        <v>0</v>
      </c>
      <c r="P10" s="43">
        <f t="shared" si="2"/>
        <v>0</v>
      </c>
      <c r="Q10" s="43">
        <f t="shared" si="2"/>
        <v>0</v>
      </c>
      <c r="R10" s="43">
        <f t="shared" si="2"/>
        <v>0</v>
      </c>
      <c r="S10" s="43">
        <f t="shared" si="2"/>
        <v>0</v>
      </c>
      <c r="T10" s="43">
        <f t="shared" si="2"/>
        <v>0</v>
      </c>
      <c r="U10" s="43">
        <f t="shared" si="2"/>
        <v>48.830937049832997</v>
      </c>
      <c r="V10" s="43">
        <f t="shared" si="2"/>
        <v>8.8909829938050109</v>
      </c>
      <c r="W10" s="43">
        <f t="shared" si="2"/>
        <v>1.3912884767789953</v>
      </c>
      <c r="X10" s="43">
        <f t="shared" si="3"/>
        <v>2.829847272891997</v>
      </c>
      <c r="Y10" s="43">
        <f t="shared" si="3"/>
        <v>14.198507663021024</v>
      </c>
      <c r="Z10" s="43">
        <f t="shared" si="3"/>
        <v>2.332258463443003</v>
      </c>
      <c r="AA10" s="43">
        <f t="shared" si="3"/>
        <v>2.0629027150059955</v>
      </c>
      <c r="AB10" s="43">
        <f t="shared" si="3"/>
        <v>5.0706685184140072</v>
      </c>
      <c r="AC10" s="43">
        <f t="shared" si="3"/>
        <v>1.9359466453309999</v>
      </c>
      <c r="AD10" s="43">
        <f t="shared" si="3"/>
        <v>2.3874577813359976</v>
      </c>
      <c r="AE10" s="43">
        <f t="shared" si="3"/>
        <v>0.91827711788299993</v>
      </c>
      <c r="AF10" s="43">
        <f t="shared" si="3"/>
        <v>3.6656261841029956</v>
      </c>
      <c r="AG10" s="43">
        <f t="shared" si="3"/>
        <v>8.254874148251016</v>
      </c>
      <c r="AH10" s="43">
        <f t="shared" si="4"/>
        <v>3.1464603001010008</v>
      </c>
      <c r="AI10" s="43">
        <f t="shared" si="4"/>
        <v>0.63260853203299749</v>
      </c>
      <c r="AJ10" s="43">
        <f t="shared" si="4"/>
        <v>0.41282839730899895</v>
      </c>
      <c r="AK10" s="43">
        <f t="shared" si="4"/>
        <v>0.97846045402199988</v>
      </c>
      <c r="AL10" s="43">
        <f t="shared" si="4"/>
        <v>0</v>
      </c>
      <c r="AM10" s="43">
        <f t="shared" si="4"/>
        <v>2.1350760515599965</v>
      </c>
      <c r="AN10" s="43">
        <f t="shared" si="4"/>
        <v>0.69493249623099962</v>
      </c>
      <c r="AO10" s="43">
        <f t="shared" si="4"/>
        <v>1.5623034132550009</v>
      </c>
      <c r="AP10" s="43">
        <f t="shared" si="4"/>
        <v>7.3185303733390157</v>
      </c>
      <c r="AQ10" s="43">
        <f t="shared" si="4"/>
        <v>0.5262120024980006</v>
      </c>
      <c r="AR10" s="43">
        <f t="shared" si="5"/>
        <v>1.0349218178309982</v>
      </c>
      <c r="AS10" s="43">
        <f t="shared" si="5"/>
        <v>2.8436833679559945</v>
      </c>
      <c r="AT10" s="43">
        <f t="shared" si="5"/>
        <v>0.43242113684000077</v>
      </c>
      <c r="AU10" s="43">
        <f t="shared" si="5"/>
        <v>0.23136971930100025</v>
      </c>
      <c r="AV10" s="43">
        <f t="shared" si="5"/>
        <v>0.38400581293399977</v>
      </c>
      <c r="AW10" s="43">
        <f t="shared" si="5"/>
        <v>0.16134928511700028</v>
      </c>
      <c r="AX10" s="43">
        <f t="shared" si="5"/>
        <v>0.11214397967699975</v>
      </c>
      <c r="AY10" s="43">
        <f t="shared" si="5"/>
        <v>1.0108849503920014</v>
      </c>
      <c r="AZ10" s="43">
        <f t="shared" si="5"/>
        <v>0.83207440458400106</v>
      </c>
      <c r="BA10" s="43">
        <f t="shared" si="5"/>
        <v>0.97839397394100158</v>
      </c>
      <c r="BB10" s="43">
        <f t="shared" si="6"/>
        <v>0.2524376707649999</v>
      </c>
      <c r="BC10" s="43">
        <f t="shared" si="6"/>
        <v>1.540634819579999</v>
      </c>
      <c r="BD10" s="43">
        <f t="shared" si="6"/>
        <v>2.9518445765580013</v>
      </c>
      <c r="BE10" s="43">
        <f t="shared" si="6"/>
        <v>0.5781893380950005</v>
      </c>
      <c r="BF10" s="43">
        <f t="shared" si="6"/>
        <v>1.8086016477000016E-2</v>
      </c>
      <c r="BG10" s="43">
        <f t="shared" si="6"/>
        <v>2.7424845056000024E-2</v>
      </c>
      <c r="BH10" s="43">
        <f t="shared" si="6"/>
        <v>1.8904365013740017</v>
      </c>
      <c r="BI10" s="43">
        <f t="shared" si="6"/>
        <v>0.33358435296499955</v>
      </c>
      <c r="BJ10" s="43">
        <f t="shared" si="6"/>
        <v>4.3468813690999995E-2</v>
      </c>
      <c r="BK10" s="43">
        <f t="shared" si="6"/>
        <v>0.48351120238400019</v>
      </c>
      <c r="BL10" s="43">
        <f t="shared" si="7"/>
        <v>0.54458878876399985</v>
      </c>
      <c r="BM10" s="43">
        <f t="shared" si="7"/>
        <v>0.43395833725799898</v>
      </c>
      <c r="BN10" s="43">
        <f t="shared" si="7"/>
        <v>0.54832013565299986</v>
      </c>
      <c r="BO10" s="43">
        <f t="shared" si="7"/>
        <v>0.23810148808599974</v>
      </c>
      <c r="BP10" s="43">
        <f t="shared" si="7"/>
        <v>0.39819592928100039</v>
      </c>
      <c r="BQ10" s="43">
        <f t="shared" si="7"/>
        <v>7.6645249898999998E-2</v>
      </c>
      <c r="BR10" s="43">
        <f t="shared" si="7"/>
        <v>9.6375387350999889E-2</v>
      </c>
      <c r="BS10" s="43">
        <f t="shared" si="7"/>
        <v>0.10895806859499994</v>
      </c>
      <c r="BT10" s="43">
        <f t="shared" si="7"/>
        <v>3.4600560597309928</v>
      </c>
      <c r="BU10" s="43">
        <f t="shared" si="7"/>
        <v>1.2616866949320023</v>
      </c>
      <c r="BV10" s="43">
        <f t="shared" si="8"/>
        <v>0.20557016034299999</v>
      </c>
      <c r="BW10" s="43">
        <f t="shared" si="8"/>
        <v>2.147543936358999</v>
      </c>
      <c r="BX10" s="43">
        <f t="shared" si="8"/>
        <v>0.49511771543000033</v>
      </c>
      <c r="BY10" s="43">
        <f t="shared" si="8"/>
        <v>1.4306086687989987</v>
      </c>
      <c r="BZ10" s="43">
        <f t="shared" si="8"/>
        <v>0.50665058382399963</v>
      </c>
      <c r="CA10" s="43">
        <f t="shared" si="8"/>
        <v>0.66935245371399765</v>
      </c>
      <c r="CB10" s="43">
        <f t="shared" si="8"/>
        <v>1.0261531578940024</v>
      </c>
      <c r="CC10" s="43">
        <f t="shared" si="8"/>
        <v>0.51568414113200001</v>
      </c>
      <c r="CD10" s="43">
        <f t="shared" si="8"/>
        <v>0.20216251530100024</v>
      </c>
      <c r="CE10" s="43">
        <f t="shared" si="8"/>
        <v>1.3895244325070024</v>
      </c>
      <c r="CF10" s="43">
        <f t="shared" si="9"/>
        <v>0.21060040778100045</v>
      </c>
      <c r="CG10" s="43">
        <f t="shared" si="9"/>
        <v>0</v>
      </c>
      <c r="CH10" s="43">
        <f t="shared" si="9"/>
        <v>0.42200660106099996</v>
      </c>
      <c r="CI10" s="43">
        <f t="shared" si="9"/>
        <v>0.2230034969449998</v>
      </c>
      <c r="CJ10" s="43">
        <f t="shared" si="9"/>
        <v>6.9541525480999997E-2</v>
      </c>
      <c r="CK10" s="43">
        <f t="shared" si="9"/>
        <v>1.1903187964399993</v>
      </c>
      <c r="CL10" s="43">
        <f t="shared" si="9"/>
        <v>5.9699260471000021E-2</v>
      </c>
      <c r="CM10" s="43">
        <f t="shared" si="9"/>
        <v>0.24140359817899992</v>
      </c>
      <c r="CN10" s="43">
        <f t="shared" si="9"/>
        <v>0.13069000532800007</v>
      </c>
      <c r="CO10" s="43">
        <f t="shared" si="9"/>
        <v>0.13136415125100015</v>
      </c>
      <c r="CP10" s="43">
        <f t="shared" si="10"/>
        <v>0.15077586410099997</v>
      </c>
      <c r="CQ10" s="43">
        <f t="shared" si="10"/>
        <v>0.97846045402199988</v>
      </c>
      <c r="CR10" s="43">
        <f t="shared" si="10"/>
        <v>0</v>
      </c>
      <c r="CS10" s="43">
        <f t="shared" si="10"/>
        <v>4.7006938219999999E-3</v>
      </c>
      <c r="CT10" s="43">
        <f t="shared" si="10"/>
        <v>2.0300769315019966</v>
      </c>
      <c r="CU10" s="43">
        <f t="shared" si="10"/>
        <v>4.4870351924999947E-2</v>
      </c>
      <c r="CV10" s="43">
        <f t="shared" si="10"/>
        <v>5.5428793356000039E-2</v>
      </c>
      <c r="CW10" s="43">
        <f t="shared" si="10"/>
        <v>0.68790466586000021</v>
      </c>
      <c r="CX10" s="43">
        <f t="shared" si="10"/>
        <v>7.0285918539999999E-3</v>
      </c>
      <c r="CY10" s="43">
        <f t="shared" si="10"/>
        <v>1.5416724272760005</v>
      </c>
      <c r="CZ10" s="43">
        <f t="shared" si="11"/>
        <v>2.0480500106000003E-2</v>
      </c>
      <c r="DA10" s="43">
        <f t="shared" si="11"/>
        <v>6.0020742499180129</v>
      </c>
      <c r="DB10" s="43">
        <f t="shared" si="11"/>
        <v>0.84123821072099991</v>
      </c>
      <c r="DC10" s="43">
        <f t="shared" si="11"/>
        <v>0.22579177454800026</v>
      </c>
      <c r="DD10" s="43">
        <f t="shared" si="11"/>
        <v>0.30042038781500069</v>
      </c>
      <c r="DE10" s="43">
        <f t="shared" si="11"/>
        <v>0.34037768562699977</v>
      </c>
      <c r="DF10" s="43">
        <f t="shared" si="11"/>
        <v>0.22434723979499988</v>
      </c>
      <c r="DG10" s="43">
        <f t="shared" si="11"/>
        <v>0.13235933547399981</v>
      </c>
      <c r="DH10" s="43">
        <f t="shared" si="11"/>
        <v>0.33783783714500015</v>
      </c>
      <c r="DI10" s="43">
        <f t="shared" si="11"/>
        <v>1.1871016549840028</v>
      </c>
      <c r="DJ10" s="43">
        <f t="shared" si="12"/>
        <v>0.45580822928300097</v>
      </c>
      <c r="DK10" s="43">
        <f t="shared" si="12"/>
        <v>0.72500040351800099</v>
      </c>
      <c r="DL10" s="43">
        <f t="shared" si="12"/>
        <v>0.23721374481100013</v>
      </c>
      <c r="DM10" s="43">
        <f t="shared" si="12"/>
        <v>0.23855858717399966</v>
      </c>
      <c r="DN10" s="43">
        <f t="shared" si="12"/>
        <v>0.39794461340900089</v>
      </c>
      <c r="DO10" s="43">
        <f t="shared" si="12"/>
        <v>2.3730395160000008E-2</v>
      </c>
      <c r="DP10" s="43">
        <f t="shared" si="12"/>
        <v>1.0746446038000002E-2</v>
      </c>
      <c r="DQ10" s="43">
        <f t="shared" si="12"/>
        <v>0.23136971930100025</v>
      </c>
      <c r="DR10" s="43">
        <f t="shared" si="12"/>
        <v>0.32934351558399999</v>
      </c>
      <c r="DS10" s="43">
        <f t="shared" si="12"/>
        <v>3.8040355703999926E-2</v>
      </c>
      <c r="DT10" s="43">
        <f t="shared" si="13"/>
        <v>1.6622726726000008E-2</v>
      </c>
      <c r="DU10" s="43">
        <f t="shared" si="13"/>
        <v>0.16134928511700028</v>
      </c>
      <c r="DV10" s="43">
        <f t="shared" si="13"/>
        <v>3.1994017988000029E-2</v>
      </c>
      <c r="DW10" s="43">
        <f t="shared" si="13"/>
        <v>8.0149710336999969E-2</v>
      </c>
      <c r="DX10" s="43">
        <f t="shared" si="13"/>
        <v>0.7682661532050008</v>
      </c>
      <c r="DY10" s="43">
        <f t="shared" si="13"/>
        <v>0.24262033020000007</v>
      </c>
      <c r="DZ10" s="43">
        <f t="shared" si="13"/>
        <v>0.66231625109100134</v>
      </c>
      <c r="EA10" s="43">
        <f t="shared" si="13"/>
        <v>3.6385046576999994E-2</v>
      </c>
      <c r="EB10" s="43">
        <f t="shared" si="13"/>
        <v>0.13337377259100028</v>
      </c>
      <c r="EC10" s="43">
        <f t="shared" si="13"/>
        <v>0.35634807464299972</v>
      </c>
      <c r="ED10" s="43">
        <f t="shared" si="14"/>
        <v>0.45834900352900071</v>
      </c>
      <c r="EE10" s="43">
        <f t="shared" si="14"/>
        <v>0.16366494380699984</v>
      </c>
      <c r="EF10" s="43">
        <f t="shared" si="14"/>
        <v>1.4344624330189999</v>
      </c>
      <c r="EG10" s="43">
        <f t="shared" si="14"/>
        <v>9.3323783896000018E-2</v>
      </c>
      <c r="EH10" s="43">
        <f t="shared" si="14"/>
        <v>1.2848564975000013E-2</v>
      </c>
      <c r="EI10" s="43">
        <f t="shared" si="14"/>
        <v>0</v>
      </c>
      <c r="EJ10" s="43">
        <f t="shared" si="14"/>
        <v>0.211471976422</v>
      </c>
      <c r="EK10" s="43">
        <f t="shared" si="14"/>
        <v>2.1312481016879992</v>
      </c>
      <c r="EL10" s="43">
        <f t="shared" si="14"/>
        <v>0.4084268978199998</v>
      </c>
      <c r="EM10" s="43">
        <f t="shared" si="14"/>
        <v>0.20070286818900013</v>
      </c>
      <c r="EN10" s="43">
        <f t="shared" si="15"/>
        <v>7.7330301154000053E-2</v>
      </c>
      <c r="EO10" s="43">
        <f t="shared" si="15"/>
        <v>0.31180219426100064</v>
      </c>
      <c r="EP10" s="43">
        <f t="shared" si="15"/>
        <v>7.6842981896999979E-2</v>
      </c>
      <c r="EQ10" s="43">
        <f t="shared" si="15"/>
        <v>4.7193619491999975E-2</v>
      </c>
      <c r="ER10" s="43">
        <f t="shared" si="15"/>
        <v>5.2018387963000026E-2</v>
      </c>
      <c r="ES10" s="43">
        <f t="shared" si="15"/>
        <v>1.2999834042999999E-2</v>
      </c>
      <c r="ET10" s="43">
        <f t="shared" si="15"/>
        <v>1.7598109577000014E-2</v>
      </c>
      <c r="EU10" s="43">
        <f t="shared" si="15"/>
        <v>2.2968308256000016E-2</v>
      </c>
      <c r="EV10" s="43">
        <f t="shared" si="15"/>
        <v>1.7355996348740022</v>
      </c>
      <c r="EW10" s="43">
        <f t="shared" si="15"/>
        <v>0.15725446753300021</v>
      </c>
      <c r="EX10" s="43">
        <f t="shared" si="16"/>
        <v>2.4169229231000015E-2</v>
      </c>
      <c r="EY10" s="43">
        <f t="shared" si="16"/>
        <v>0.12383036144799986</v>
      </c>
      <c r="EZ10" s="43">
        <f t="shared" si="16"/>
        <v>2.0442257550000002E-2</v>
      </c>
      <c r="FA10" s="43">
        <f t="shared" si="16"/>
        <v>7.8578146660000046E-3</v>
      </c>
      <c r="FB10" s="43">
        <f t="shared" si="16"/>
        <v>2.9702853031000002E-2</v>
      </c>
      <c r="FC10" s="43">
        <f t="shared" si="16"/>
        <v>1.1103073062000002E-2</v>
      </c>
      <c r="FD10" s="43">
        <f t="shared" si="16"/>
        <v>2.6628682109999997E-3</v>
      </c>
      <c r="FE10" s="43">
        <f t="shared" si="16"/>
        <v>0.15766082109999996</v>
      </c>
      <c r="FF10" s="43">
        <f t="shared" si="16"/>
        <v>5.8549414497000081E-2</v>
      </c>
      <c r="FG10" s="43">
        <f t="shared" si="16"/>
        <v>0.14759362468600004</v>
      </c>
      <c r="FH10" s="43">
        <f t="shared" si="17"/>
        <v>0.10178271417200004</v>
      </c>
      <c r="FI10" s="43">
        <f t="shared" si="17"/>
        <v>1.7899837624999991E-2</v>
      </c>
      <c r="FJ10" s="43">
        <f t="shared" si="17"/>
        <v>0.15453760500200014</v>
      </c>
      <c r="FK10" s="43">
        <f t="shared" si="17"/>
        <v>0.39005634110599924</v>
      </c>
      <c r="FL10" s="43">
        <f t="shared" si="17"/>
        <v>0</v>
      </c>
      <c r="FM10" s="43">
        <f t="shared" si="17"/>
        <v>0.14699008549800008</v>
      </c>
      <c r="FN10" s="43">
        <f t="shared" si="17"/>
        <v>0.20845141010700016</v>
      </c>
      <c r="FO10" s="43">
        <f t="shared" si="17"/>
        <v>9.0248373640000133E-3</v>
      </c>
      <c r="FP10" s="43">
        <f t="shared" si="17"/>
        <v>6.9495497412999971E-2</v>
      </c>
      <c r="FQ10" s="43">
        <f t="shared" si="17"/>
        <v>0.23591785068599971</v>
      </c>
      <c r="FR10" s="43">
        <f t="shared" si="18"/>
        <v>0.39713411608100041</v>
      </c>
      <c r="FS10" s="43">
        <f t="shared" si="18"/>
        <v>7.6303221099000007E-2</v>
      </c>
      <c r="FT10" s="43">
        <f t="shared" si="18"/>
        <v>8.1479120250999945E-2</v>
      </c>
      <c r="FU10" s="43">
        <f t="shared" si="18"/>
        <v>0.10156759989499996</v>
      </c>
      <c r="FV10" s="43">
        <f t="shared" si="18"/>
        <v>3.0696788818149958</v>
      </c>
      <c r="FW10" s="43">
        <f t="shared" si="18"/>
        <v>6.7386634924000058E-2</v>
      </c>
      <c r="FX10" s="43">
        <f t="shared" si="18"/>
        <v>0.3722063649320006</v>
      </c>
      <c r="FY10" s="43">
        <f t="shared" si="18"/>
        <v>0.78402969278300083</v>
      </c>
      <c r="FZ10" s="43">
        <f t="shared" si="18"/>
        <v>0.12107987253199991</v>
      </c>
      <c r="GA10" s="43">
        <f t="shared" si="18"/>
        <v>0.13752741510800007</v>
      </c>
      <c r="GB10" s="43">
        <f t="shared" si="19"/>
        <v>1.7291732042999983E-2</v>
      </c>
      <c r="GC10" s="43">
        <f t="shared" si="19"/>
        <v>0.13445885452</v>
      </c>
      <c r="GD10" s="43">
        <f t="shared" si="19"/>
        <v>0.20557016034299999</v>
      </c>
      <c r="GE10" s="43">
        <f t="shared" si="19"/>
        <v>0.61250239925900007</v>
      </c>
      <c r="GF10" s="43">
        <f t="shared" si="19"/>
        <v>0.3699627167729998</v>
      </c>
      <c r="GG10" s="43">
        <f t="shared" si="19"/>
        <v>0.23378315368300018</v>
      </c>
      <c r="GH10" s="43">
        <f t="shared" si="19"/>
        <v>0.4211632223809999</v>
      </c>
      <c r="GI10" s="43">
        <f t="shared" si="19"/>
        <v>0.42988765846799842</v>
      </c>
      <c r="GJ10" s="43">
        <f t="shared" si="19"/>
        <v>5.6543881965000049E-2</v>
      </c>
      <c r="GK10" s="43">
        <f t="shared" si="19"/>
        <v>2.3710494489999963E-2</v>
      </c>
      <c r="GL10" s="43">
        <f t="shared" si="20"/>
        <v>0.35452007104299976</v>
      </c>
      <c r="GM10" s="43">
        <f t="shared" si="20"/>
        <v>5.6533546975000036E-2</v>
      </c>
      <c r="GN10" s="43">
        <f t="shared" si="20"/>
        <v>1.8743734774000004E-2</v>
      </c>
      <c r="GO10" s="43">
        <f t="shared" si="20"/>
        <v>6.5309543104000001E-2</v>
      </c>
      <c r="GP10" s="43">
        <f t="shared" si="20"/>
        <v>0.25332387035999931</v>
      </c>
      <c r="GQ10" s="43">
        <f t="shared" si="20"/>
        <v>9.4812364990000189E-2</v>
      </c>
      <c r="GR10" s="43">
        <f t="shared" si="20"/>
        <v>6.7948397083000045E-2</v>
      </c>
      <c r="GS10" s="43">
        <f t="shared" si="20"/>
        <v>0.20117445198599965</v>
      </c>
      <c r="GT10" s="43">
        <f t="shared" si="20"/>
        <v>0.58091884610900202</v>
      </c>
      <c r="GU10" s="43">
        <f t="shared" si="20"/>
        <v>0.10916452610699996</v>
      </c>
      <c r="GV10" s="43">
        <f t="shared" si="21"/>
        <v>0.11990769929699978</v>
      </c>
      <c r="GW10" s="43">
        <f t="shared" si="21"/>
        <v>3.3447830312000007E-2</v>
      </c>
      <c r="GX10" s="43">
        <f t="shared" si="21"/>
        <v>5.9305442887999882E-2</v>
      </c>
      <c r="GY10" s="43">
        <f t="shared" si="21"/>
        <v>0.32802835798800012</v>
      </c>
      <c r="GZ10" s="43">
        <f t="shared" si="21"/>
        <v>7.8600932059000053E-2</v>
      </c>
      <c r="HA10" s="43">
        <f t="shared" si="21"/>
        <v>7.2927400709999965E-3</v>
      </c>
      <c r="HB10" s="43">
        <f t="shared" si="21"/>
        <v>0.16220037863000017</v>
      </c>
      <c r="HC10" s="43">
        <f t="shared" si="21"/>
        <v>7.9780627843999849E-2</v>
      </c>
      <c r="HD10" s="43">
        <f t="shared" si="21"/>
        <v>0.11114192621599996</v>
      </c>
      <c r="HE10" s="43">
        <f t="shared" si="21"/>
        <v>4.0747328105000029E-2</v>
      </c>
      <c r="HF10" s="43">
        <f t="shared" si="22"/>
        <v>7.8036940033999955E-2</v>
      </c>
      <c r="HG10" s="43">
        <f t="shared" si="22"/>
        <v>4.7487394016999973E-2</v>
      </c>
      <c r="HH10" s="43">
        <f t="shared" si="22"/>
        <v>7.0372343907999874E-2</v>
      </c>
      <c r="HI10" s="43">
        <f t="shared" si="22"/>
        <v>7.6259758523999965E-2</v>
      </c>
      <c r="HJ10" s="43">
        <f t="shared" si="22"/>
        <v>3.3561347669999989E-3</v>
      </c>
      <c r="HK10" s="43">
        <f t="shared" si="22"/>
        <v>0.11937501509899998</v>
      </c>
      <c r="HL10" s="43">
        <f t="shared" si="22"/>
        <v>4.8511325994000119E-2</v>
      </c>
      <c r="HM10" s="43">
        <f t="shared" si="22"/>
        <v>0.35673471867399997</v>
      </c>
      <c r="HN10" s="43">
        <f t="shared" si="22"/>
        <v>9.6416793849999724E-2</v>
      </c>
      <c r="HO10" s="43">
        <f t="shared" si="22"/>
        <v>0.10272835884700007</v>
      </c>
      <c r="HP10" s="43">
        <f t="shared" si="23"/>
        <v>0.10957186446999986</v>
      </c>
      <c r="HQ10" s="43">
        <f t="shared" si="23"/>
        <v>0.15369837954599994</v>
      </c>
      <c r="HR10" s="43">
        <f t="shared" si="23"/>
        <v>3.5563951070999994E-2</v>
      </c>
      <c r="HS10" s="43">
        <f t="shared" si="23"/>
        <v>5.4566741440000024E-2</v>
      </c>
      <c r="HT10" s="43">
        <f t="shared" si="23"/>
        <v>8.6101291167999985E-2</v>
      </c>
      <c r="HU10" s="43">
        <f t="shared" si="23"/>
        <v>0.12098157278699997</v>
      </c>
      <c r="HV10" s="43">
        <f t="shared" si="23"/>
        <v>0.14991077143700079</v>
      </c>
      <c r="HW10" s="43">
        <f t="shared" si="23"/>
        <v>7.3110259611999975E-2</v>
      </c>
      <c r="HX10" s="43">
        <f t="shared" si="23"/>
        <v>3.1017283953999993E-2</v>
      </c>
      <c r="HY10" s="43">
        <f t="shared" si="23"/>
        <v>8.2226281005000096E-2</v>
      </c>
      <c r="HZ10" s="43">
        <f t="shared" si="24"/>
        <v>4.4257292443999986E-2</v>
      </c>
      <c r="IA10" s="43">
        <f t="shared" si="24"/>
        <v>5.5461234925000012E-2</v>
      </c>
      <c r="IB10" s="43">
        <f t="shared" si="24"/>
        <v>1.2253492032999996E-2</v>
      </c>
      <c r="IC10" s="43">
        <f t="shared" si="24"/>
        <v>0.3320567566020004</v>
      </c>
      <c r="ID10" s="43">
        <f t="shared" si="24"/>
        <v>0.16709332471499977</v>
      </c>
      <c r="IE10" s="43">
        <f t="shared" si="24"/>
        <v>1.065742304900001E-2</v>
      </c>
      <c r="IF10" s="43">
        <f t="shared" si="24"/>
        <v>2.9967192035999988E-2</v>
      </c>
      <c r="IG10" s="43">
        <f t="shared" si="24"/>
        <v>1.0467262410760028</v>
      </c>
      <c r="IH10" s="43">
        <f t="shared" si="24"/>
        <v>1.3541883322000004E-2</v>
      </c>
      <c r="II10" s="43">
        <f t="shared" si="24"/>
        <v>0</v>
      </c>
      <c r="IJ10" s="43">
        <f t="shared" si="25"/>
        <v>9.9643166905999822E-2</v>
      </c>
      <c r="IK10" s="43">
        <f t="shared" si="25"/>
        <v>0.18532789238700031</v>
      </c>
      <c r="IL10" s="43">
        <f t="shared" si="25"/>
        <v>0.13353223908799988</v>
      </c>
      <c r="IM10" s="43">
        <f t="shared" si="25"/>
        <v>3.4871503140000031E-3</v>
      </c>
      <c r="IN10" s="43">
        <f t="shared" si="25"/>
        <v>5.451366320099988E-2</v>
      </c>
      <c r="IO10" s="43">
        <f t="shared" si="25"/>
        <v>0.16847852376999983</v>
      </c>
      <c r="IP10" s="43">
        <f t="shared" si="25"/>
        <v>6.9541525480999997E-2</v>
      </c>
      <c r="IQ10" s="43">
        <f t="shared" si="25"/>
        <v>8.6517820806000026E-2</v>
      </c>
      <c r="IR10" s="43">
        <f t="shared" si="25"/>
        <v>0.27692850916800033</v>
      </c>
      <c r="IS10" s="43">
        <f t="shared" si="25"/>
        <v>0.71816739929899798</v>
      </c>
      <c r="IT10" s="43">
        <f t="shared" si="26"/>
        <v>1.0871393832000004E-2</v>
      </c>
      <c r="IU10" s="43">
        <f t="shared" si="26"/>
        <v>5.9699260471000021E-2</v>
      </c>
      <c r="IV10" s="43">
        <f t="shared" si="26"/>
        <v>0.22493527427899987</v>
      </c>
      <c r="IW10" s="43">
        <f t="shared" si="26"/>
        <v>0.13069000532800007</v>
      </c>
      <c r="IX10" s="43">
        <f t="shared" si="26"/>
        <v>0.12605876631600002</v>
      </c>
      <c r="IY10" s="43">
        <f t="shared" si="26"/>
        <v>5.3055457510000018E-3</v>
      </c>
      <c r="IZ10" s="43">
        <f t="shared" si="26"/>
        <v>0.15077586410099997</v>
      </c>
      <c r="JA10" s="43">
        <f t="shared" si="26"/>
        <v>0.92894865651000025</v>
      </c>
      <c r="JB10" s="43">
        <f t="shared" si="26"/>
        <v>1.1232235270000003E-3</v>
      </c>
      <c r="JC10" s="43">
        <f t="shared" si="26"/>
        <v>4.8388550002000007E-2</v>
      </c>
      <c r="JD10" s="43">
        <f t="shared" si="27"/>
        <v>4.7006938219999999E-3</v>
      </c>
      <c r="JE10" s="43">
        <f t="shared" si="27"/>
        <v>0.74944464317100046</v>
      </c>
      <c r="JF10" s="43">
        <f t="shared" si="27"/>
        <v>0.93087314742199712</v>
      </c>
      <c r="JG10" s="43">
        <f t="shared" si="27"/>
        <v>0.34449750833599957</v>
      </c>
      <c r="JH10" s="43">
        <f t="shared" si="27"/>
        <v>4.4870351924999947E-2</v>
      </c>
      <c r="JI10" s="43">
        <f t="shared" si="27"/>
        <v>5.5428793356000039E-2</v>
      </c>
      <c r="JJ10" s="43">
        <f t="shared" si="27"/>
        <v>0.24368341757799969</v>
      </c>
      <c r="JK10" s="43">
        <f t="shared" si="27"/>
        <v>0.30968517429999981</v>
      </c>
      <c r="JL10" s="43">
        <f t="shared" si="27"/>
        <v>0.13464854290600015</v>
      </c>
      <c r="JM10" s="43">
        <f t="shared" si="27"/>
        <v>7.0285918539999999E-3</v>
      </c>
      <c r="JN10" s="43">
        <f t="shared" si="28"/>
        <v>1.5416724272760005</v>
      </c>
      <c r="JO10" s="43">
        <f t="shared" si="28"/>
        <v>2.0480500106000003E-2</v>
      </c>
      <c r="JP10" s="43">
        <f t="shared" si="28"/>
        <v>6.0020742499180129</v>
      </c>
      <c r="JQ10" s="43">
        <f t="shared" si="28"/>
        <v>0.45074349272100012</v>
      </c>
      <c r="JR10" s="43">
        <f t="shared" si="28"/>
        <v>0.39049471799999996</v>
      </c>
      <c r="JS10" s="43">
        <f t="shared" si="28"/>
        <v>0.22579177454800026</v>
      </c>
      <c r="JT10" s="43">
        <f t="shared" si="28"/>
        <v>0.30042038781500069</v>
      </c>
      <c r="JU10" s="43">
        <f t="shared" si="28"/>
        <v>0.34037768562699977</v>
      </c>
      <c r="JV10" s="43">
        <f t="shared" si="28"/>
        <v>0.22434723979499988</v>
      </c>
      <c r="JW10" s="43">
        <f t="shared" si="28"/>
        <v>0.13235933547399981</v>
      </c>
      <c r="JX10" s="43">
        <f t="shared" si="29"/>
        <v>0.33783783714500015</v>
      </c>
      <c r="JY10" s="43">
        <f t="shared" si="29"/>
        <v>1.1871016549840028</v>
      </c>
      <c r="JZ10" s="43">
        <f t="shared" si="29"/>
        <v>0.37717636626600032</v>
      </c>
      <c r="KA10" s="43">
        <f t="shared" si="29"/>
        <v>7.8631919589999891E-2</v>
      </c>
      <c r="KB10" s="43">
        <f t="shared" si="29"/>
        <v>0.72500040351800099</v>
      </c>
      <c r="KC10" s="43">
        <f t="shared" si="29"/>
        <v>0.23721374481100013</v>
      </c>
      <c r="KD10" s="43">
        <f t="shared" si="29"/>
        <v>0.23855858717399966</v>
      </c>
      <c r="KE10" s="43">
        <f t="shared" si="29"/>
        <v>0.39794461340900089</v>
      </c>
      <c r="KF10" s="43">
        <f t="shared" si="29"/>
        <v>2.3730395160000008E-2</v>
      </c>
      <c r="KG10" s="43">
        <f t="shared" si="29"/>
        <v>1.0746446038000002E-2</v>
      </c>
      <c r="KH10" s="43">
        <f t="shared" si="30"/>
        <v>0.23136971930100025</v>
      </c>
      <c r="KI10" s="43">
        <f t="shared" si="30"/>
        <v>7.0946671838000047E-2</v>
      </c>
      <c r="KJ10" s="43">
        <f t="shared" si="30"/>
        <v>8.3464988434000034E-2</v>
      </c>
      <c r="KK10" s="43">
        <f t="shared" si="30"/>
        <v>5.8526436539999983E-2</v>
      </c>
      <c r="KL10" s="43">
        <f t="shared" si="30"/>
        <v>9.6936824747000008E-2</v>
      </c>
      <c r="KM10" s="43">
        <f t="shared" si="30"/>
        <v>1.4365080980999994E-2</v>
      </c>
      <c r="KN10" s="43">
        <f t="shared" si="30"/>
        <v>7.3798750200000012E-4</v>
      </c>
      <c r="KO10" s="43">
        <f t="shared" si="30"/>
        <v>5.1898448330000013E-3</v>
      </c>
      <c r="KP10" s="43">
        <f t="shared" si="30"/>
        <v>3.7216565086999935E-2</v>
      </c>
      <c r="KQ10" s="43">
        <f t="shared" si="30"/>
        <v>1.6622726726000008E-2</v>
      </c>
      <c r="KR10" s="43">
        <f t="shared" si="31"/>
        <v>7.0383878331000002E-2</v>
      </c>
      <c r="KS10" s="43">
        <f t="shared" si="31"/>
        <v>1.7703867317000025E-2</v>
      </c>
      <c r="KT10" s="43">
        <f t="shared" si="31"/>
        <v>7.3162018377999918E-2</v>
      </c>
      <c r="KU10" s="43">
        <f t="shared" si="31"/>
        <v>9.9973284999999999E-5</v>
      </c>
      <c r="KV10" s="43">
        <f t="shared" si="31"/>
        <v>3.1994017988000029E-2</v>
      </c>
      <c r="KW10" s="43">
        <f t="shared" si="31"/>
        <v>8.0149710336999969E-2</v>
      </c>
      <c r="KX10" s="43">
        <f t="shared" si="31"/>
        <v>0.54132640360199991</v>
      </c>
      <c r="KY10" s="43">
        <f t="shared" si="31"/>
        <v>0.22696267722400018</v>
      </c>
      <c r="KZ10" s="43">
        <f t="shared" si="31"/>
        <v>0.20952953595800006</v>
      </c>
      <c r="LA10" s="43">
        <f t="shared" si="31"/>
        <v>3.3090497290999984E-2</v>
      </c>
      <c r="LB10" s="43">
        <f t="shared" si="32"/>
        <v>0.66231625109100134</v>
      </c>
      <c r="LC10" s="43">
        <f t="shared" si="32"/>
        <v>3.6385046576999994E-2</v>
      </c>
      <c r="LD10" s="43">
        <f t="shared" si="32"/>
        <v>0.13337377259100028</v>
      </c>
      <c r="LE10" s="43">
        <f t="shared" si="32"/>
        <v>0.35634807464299972</v>
      </c>
      <c r="LF10" s="43">
        <f t="shared" si="32"/>
        <v>0.45834900352900071</v>
      </c>
      <c r="LG10" s="43">
        <f t="shared" si="32"/>
        <v>0.1116436431889999</v>
      </c>
      <c r="LH10" s="43">
        <f t="shared" si="32"/>
        <v>4.7039524163999986E-2</v>
      </c>
      <c r="LI10" s="43">
        <f t="shared" si="32"/>
        <v>4.9815022260000005E-3</v>
      </c>
      <c r="LJ10" s="43">
        <f t="shared" si="32"/>
        <v>0.93122533475900005</v>
      </c>
      <c r="LK10" s="43">
        <f t="shared" si="32"/>
        <v>0.50323704899299992</v>
      </c>
      <c r="LL10" s="43">
        <f t="shared" si="33"/>
        <v>9.3323783896000018E-2</v>
      </c>
      <c r="LM10" s="43">
        <f t="shared" si="33"/>
        <v>1.2848564975000013E-2</v>
      </c>
      <c r="LN10" s="43">
        <f t="shared" si="33"/>
        <v>0</v>
      </c>
      <c r="LO10" s="43">
        <f t="shared" si="33"/>
        <v>0.211471976422</v>
      </c>
      <c r="LP10" s="43">
        <f t="shared" si="33"/>
        <v>2.1312481016879992</v>
      </c>
      <c r="LQ10" s="43">
        <f t="shared" si="33"/>
        <v>0.4084268978199998</v>
      </c>
      <c r="LR10" s="43">
        <f t="shared" si="33"/>
        <v>0.20070286818900013</v>
      </c>
      <c r="LS10" s="43">
        <f t="shared" si="33"/>
        <v>7.7330301154000053E-2</v>
      </c>
      <c r="LT10" s="43">
        <f t="shared" si="33"/>
        <v>0.31180219426100064</v>
      </c>
      <c r="LU10" s="43">
        <f t="shared" si="33"/>
        <v>7.6842981896999979E-2</v>
      </c>
      <c r="LV10" s="43">
        <f t="shared" si="34"/>
        <v>4.7193619491999975E-2</v>
      </c>
      <c r="LW10" s="43">
        <f t="shared" si="34"/>
        <v>5.2018387963000026E-2</v>
      </c>
      <c r="LX10" s="43">
        <f t="shared" si="34"/>
        <v>1.2999834042999999E-2</v>
      </c>
      <c r="LY10" s="43">
        <f t="shared" si="34"/>
        <v>1.7598109577000014E-2</v>
      </c>
      <c r="LZ10" s="43">
        <f t="shared" si="34"/>
        <v>2.2968308256000016E-2</v>
      </c>
      <c r="MA10" s="43">
        <f t="shared" si="34"/>
        <v>1.7355996348740022</v>
      </c>
      <c r="MB10" s="43">
        <f t="shared" si="34"/>
        <v>1.2304962889000006E-2</v>
      </c>
      <c r="MC10" s="43">
        <f t="shared" si="34"/>
        <v>0.14494945556799999</v>
      </c>
      <c r="MD10" s="43">
        <f t="shared" si="34"/>
        <v>2.3908772044000003E-2</v>
      </c>
      <c r="ME10" s="43">
        <f t="shared" si="34"/>
        <v>2.6045512900000001E-4</v>
      </c>
      <c r="MF10" s="43">
        <f t="shared" si="35"/>
        <v>0.12383036144799986</v>
      </c>
      <c r="MG10" s="43">
        <f t="shared" si="35"/>
        <v>2.0442257550000002E-2</v>
      </c>
      <c r="MH10" s="43">
        <f t="shared" si="35"/>
        <v>7.8578146660000046E-3</v>
      </c>
      <c r="MI10" s="43">
        <f t="shared" si="35"/>
        <v>2.8971419201000007E-2</v>
      </c>
      <c r="MJ10" s="43">
        <f t="shared" si="35"/>
        <v>8.699031960000006E-3</v>
      </c>
      <c r="MK10" s="43">
        <f t="shared" si="35"/>
        <v>2.4040247960000006E-3</v>
      </c>
      <c r="ML10" s="43">
        <f t="shared" si="35"/>
        <v>2.6628682109999997E-3</v>
      </c>
      <c r="MM10" s="43">
        <f t="shared" si="35"/>
        <v>0.15766082109999996</v>
      </c>
      <c r="MN10" s="43">
        <f t="shared" si="35"/>
        <v>5.8549414497000081E-2</v>
      </c>
      <c r="MO10" s="43">
        <f t="shared" si="35"/>
        <v>0.14759362468600004</v>
      </c>
      <c r="MP10" s="43">
        <f t="shared" si="36"/>
        <v>0.10178271417200004</v>
      </c>
      <c r="MQ10" s="43">
        <f t="shared" si="36"/>
        <v>1.7899837624999991E-2</v>
      </c>
      <c r="MR10" s="43">
        <f t="shared" si="36"/>
        <v>0.15453760500200014</v>
      </c>
      <c r="MS10" s="43">
        <f t="shared" si="36"/>
        <v>8.6293956677999953E-2</v>
      </c>
      <c r="MT10" s="43">
        <f t="shared" si="36"/>
        <v>6.5926325880000048E-3</v>
      </c>
      <c r="MU10" s="43">
        <f t="shared" si="36"/>
        <v>0.27443914878100006</v>
      </c>
      <c r="MV10" s="43">
        <f t="shared" si="36"/>
        <v>2.2280611108999999E-2</v>
      </c>
      <c r="MW10" s="43">
        <f t="shared" si="36"/>
        <v>0</v>
      </c>
      <c r="MX10" s="43">
        <f t="shared" si="36"/>
        <v>0.14699008549800008</v>
      </c>
      <c r="MY10" s="43">
        <f t="shared" si="36"/>
        <v>0.20845141010700016</v>
      </c>
      <c r="MZ10" s="43">
        <f t="shared" si="37"/>
        <v>9.0248373640000133E-3</v>
      </c>
      <c r="NA10" s="43">
        <f t="shared" si="37"/>
        <v>6.9495497412999971E-2</v>
      </c>
      <c r="NB10" s="43">
        <f t="shared" si="37"/>
        <v>0.23591785068599971</v>
      </c>
      <c r="NC10" s="43">
        <f t="shared" si="37"/>
        <v>0.39713411608100041</v>
      </c>
      <c r="ND10" s="43">
        <f t="shared" si="37"/>
        <v>7.6303221099000007E-2</v>
      </c>
      <c r="NE10" s="43">
        <f t="shared" si="37"/>
        <v>8.1479120250999945E-2</v>
      </c>
      <c r="NF10" s="43">
        <f t="shared" si="37"/>
        <v>0.10156759989499996</v>
      </c>
      <c r="NG10" s="43">
        <f t="shared" si="37"/>
        <v>1.6512763938069999</v>
      </c>
      <c r="NH10" s="43">
        <f t="shared" si="37"/>
        <v>1.3887456594269967</v>
      </c>
      <c r="NI10" s="43">
        <f t="shared" si="37"/>
        <v>0.3722063649320006</v>
      </c>
      <c r="NJ10" s="43">
        <f t="shared" si="38"/>
        <v>0.20557016034299999</v>
      </c>
      <c r="NK10" s="43">
        <f t="shared" si="38"/>
        <v>0.3320567566020004</v>
      </c>
      <c r="NL10" s="43">
        <f t="shared" si="38"/>
        <v>1.065742304900001E-2</v>
      </c>
      <c r="NM10" s="43">
        <f t="shared" si="38"/>
        <v>1.0467262410760028</v>
      </c>
      <c r="NN10" s="43">
        <f t="shared" si="38"/>
        <v>0</v>
      </c>
      <c r="NO10" s="43">
        <f t="shared" si="38"/>
        <v>5.451366320099988E-2</v>
      </c>
      <c r="NP10" s="43">
        <f t="shared" si="38"/>
        <v>3.9856747677000003E-2</v>
      </c>
      <c r="NQ10" s="43">
        <f t="shared" si="38"/>
        <v>0.12862199590300008</v>
      </c>
      <c r="NR10" s="43">
        <f t="shared" si="38"/>
        <v>4.1349256325E-2</v>
      </c>
      <c r="NS10" s="43">
        <f t="shared" si="38"/>
        <v>2.8192269156000004E-2</v>
      </c>
      <c r="NT10" s="43">
        <f t="shared" si="39"/>
        <v>8.6517820806000026E-2</v>
      </c>
      <c r="NU10" s="43">
        <f t="shared" si="39"/>
        <v>0.27692850916800033</v>
      </c>
      <c r="NV10" s="43">
        <f t="shared" si="39"/>
        <v>0.71816739929899798</v>
      </c>
      <c r="NW10" s="43">
        <f t="shared" si="39"/>
        <v>1.0871393832000004E-2</v>
      </c>
      <c r="NX10" s="43">
        <f t="shared" si="39"/>
        <v>5.9699260471000021E-2</v>
      </c>
      <c r="NY10" s="43">
        <f t="shared" si="39"/>
        <v>0.34158656027099998</v>
      </c>
      <c r="NZ10" s="43">
        <f t="shared" si="39"/>
        <v>4.3126241089999967E-3</v>
      </c>
      <c r="OA10" s="43">
        <f t="shared" si="39"/>
        <v>9.5075318700000027E-4</v>
      </c>
      <c r="OB10" s="43">
        <f t="shared" si="39"/>
        <v>1.0015822883999999E-2</v>
      </c>
      <c r="OC10" s="43">
        <f t="shared" si="39"/>
        <v>4.094452147E-3</v>
      </c>
      <c r="OD10" s="43">
        <f t="shared" si="40"/>
        <v>1.7782232389999986E-3</v>
      </c>
      <c r="OE10" s="43">
        <f t="shared" si="40"/>
        <v>6.3095470949999996E-3</v>
      </c>
      <c r="OF10" s="43">
        <f t="shared" si="40"/>
        <v>0.113769090029</v>
      </c>
      <c r="OG10" s="43">
        <f t="shared" si="40"/>
        <v>3.6290374999999999E-5</v>
      </c>
      <c r="OH10" s="43">
        <f t="shared" si="40"/>
        <v>8.2090384271000127E-2</v>
      </c>
      <c r="OI10" s="43">
        <f t="shared" si="40"/>
        <v>2.2275141000000002E-5</v>
      </c>
      <c r="OJ10" s="43">
        <f t="shared" si="40"/>
        <v>9.1613203256000003E-2</v>
      </c>
      <c r="OK10" s="43">
        <f t="shared" si="40"/>
        <v>1.4363799190000004E-3</v>
      </c>
      <c r="OL10" s="43">
        <f t="shared" si="40"/>
        <v>0.12218576404100008</v>
      </c>
      <c r="OM10" s="43">
        <f t="shared" si="40"/>
        <v>6.2091857100000161E-3</v>
      </c>
      <c r="ON10" s="43">
        <f t="shared" si="41"/>
        <v>2.9509585999999932E-4</v>
      </c>
      <c r="OO10" s="43">
        <f t="shared" si="41"/>
        <v>5.356208300000008E-4</v>
      </c>
      <c r="OP10" s="43">
        <f t="shared" si="41"/>
        <v>1.1584122000000001E-4</v>
      </c>
      <c r="OQ10" s="43">
        <f t="shared" si="41"/>
        <v>5.9883300000000033E-4</v>
      </c>
      <c r="OR10" s="43">
        <f t="shared" si="41"/>
        <v>3.3581812000000059E-4</v>
      </c>
      <c r="OS10" s="43">
        <f t="shared" si="41"/>
        <v>3.6487346200000091E-3</v>
      </c>
      <c r="OT10" s="43">
        <f t="shared" si="41"/>
        <v>9.7908035000000035E-4</v>
      </c>
      <c r="OU10" s="43">
        <f t="shared" si="41"/>
        <v>4.8956144430000138E-3</v>
      </c>
      <c r="OV10" s="43">
        <f t="shared" si="41"/>
        <v>4.1251892490000441E-3</v>
      </c>
      <c r="OW10" s="43">
        <f t="shared" si="41"/>
        <v>7.2003986500000098E-3</v>
      </c>
      <c r="OX10" s="43">
        <f t="shared" si="42"/>
        <v>2.7580663699999998E-3</v>
      </c>
      <c r="OY10" s="43">
        <f t="shared" si="42"/>
        <v>1.5048120499999978E-3</v>
      </c>
      <c r="OZ10" s="43">
        <f t="shared" si="42"/>
        <v>4.5163895799999699E-3</v>
      </c>
      <c r="PA10" s="43">
        <f t="shared" si="42"/>
        <v>0.14173621266600006</v>
      </c>
      <c r="PB10" s="43">
        <f t="shared" si="42"/>
        <v>0.48594300510399918</v>
      </c>
      <c r="PC10" s="43">
        <f t="shared" si="42"/>
        <v>0.33505588517899954</v>
      </c>
      <c r="PD10" s="43">
        <f t="shared" si="42"/>
        <v>6.4403802357000009E-2</v>
      </c>
      <c r="PE10" s="43">
        <f t="shared" si="42"/>
        <v>0.14231432749200029</v>
      </c>
      <c r="PF10" s="43">
        <f t="shared" si="42"/>
        <v>0.4733185358430006</v>
      </c>
      <c r="PG10" s="43">
        <f t="shared" si="42"/>
        <v>0.71761224490400144</v>
      </c>
      <c r="PH10" s="43">
        <f t="shared" si="43"/>
        <v>9.9443477259000046E-2</v>
      </c>
      <c r="PI10" s="43">
        <f t="shared" si="43"/>
        <v>1.6431912935999982E-2</v>
      </c>
      <c r="PJ10" s="43">
        <f t="shared" si="43"/>
        <v>1.780995988900003E-2</v>
      </c>
      <c r="PK10" s="43">
        <f t="shared" si="43"/>
        <v>0.56566256818799976</v>
      </c>
      <c r="PL10" s="43">
        <f t="shared" si="43"/>
        <v>1.0039741133000008E-2</v>
      </c>
      <c r="PM10" s="43">
        <f t="shared" si="43"/>
        <v>4.5565539828999906E-2</v>
      </c>
      <c r="PN10" s="43">
        <f t="shared" si="43"/>
        <v>9.2894705210999975E-2</v>
      </c>
      <c r="PO10" s="43">
        <f t="shared" si="43"/>
        <v>2.9966942350999982E-2</v>
      </c>
      <c r="PP10" s="43">
        <f t="shared" si="43"/>
        <v>0.30695006444899992</v>
      </c>
      <c r="PQ10" s="43">
        <f t="shared" si="43"/>
        <v>5.6742562608999986E-2</v>
      </c>
      <c r="PR10" s="43">
        <f t="shared" si="44"/>
        <v>1.7127606568999983E-2</v>
      </c>
      <c r="PS10" s="43">
        <f t="shared" si="44"/>
        <v>3.8551668300000006E-4</v>
      </c>
      <c r="PT10" s="43">
        <f t="shared" si="44"/>
        <v>7.6921967182000117E-2</v>
      </c>
      <c r="PU10" s="43">
        <f t="shared" si="44"/>
        <v>7.4836676575999933E-2</v>
      </c>
      <c r="PV10" s="43">
        <f t="shared" si="44"/>
        <v>6.9837099766000083E-2</v>
      </c>
      <c r="PW10" s="43">
        <f t="shared" si="44"/>
        <v>2.5487867751999994E-2</v>
      </c>
      <c r="PX10" s="43">
        <f t="shared" si="44"/>
        <v>9.2589425004000081E-2</v>
      </c>
      <c r="PY10" s="43">
        <f t="shared" si="44"/>
        <v>6.3796946011E-2</v>
      </c>
      <c r="PZ10" s="43">
        <f t="shared" si="44"/>
        <v>8.0150212019999972E-3</v>
      </c>
      <c r="QA10" s="43">
        <f t="shared" si="44"/>
        <v>1.9828378249999992E-3</v>
      </c>
      <c r="QB10" s="43">
        <f t="shared" si="45"/>
        <v>4.9313614908000014E-2</v>
      </c>
      <c r="QC10" s="43">
        <f t="shared" si="45"/>
        <v>6.4368329129999968E-3</v>
      </c>
      <c r="QD10" s="43">
        <f t="shared" si="45"/>
        <v>1.9347909809999996E-3</v>
      </c>
      <c r="QE10" s="43">
        <f t="shared" si="45"/>
        <v>6.94743893E-3</v>
      </c>
      <c r="QF10" s="43">
        <f t="shared" si="45"/>
        <v>0.24474467838399977</v>
      </c>
      <c r="QG10" s="43">
        <f t="shared" si="45"/>
        <v>9.9525307405000027E-2</v>
      </c>
      <c r="QH10" s="43">
        <f t="shared" si="45"/>
        <v>2.0639992002E-2</v>
      </c>
      <c r="QI10" s="43">
        <f t="shared" si="45"/>
        <v>6.3656508254000044E-2</v>
      </c>
      <c r="QJ10" s="43">
        <f t="shared" si="45"/>
        <v>7.3592610012999951E-2</v>
      </c>
      <c r="QK10" s="43">
        <f t="shared" si="45"/>
        <v>3.0987345050999975E-2</v>
      </c>
      <c r="QL10" s="43">
        <f t="shared" si="46"/>
        <v>0.60025990920000005</v>
      </c>
      <c r="QM10" s="43">
        <f t="shared" si="46"/>
        <v>4.8533184769999922E-3</v>
      </c>
      <c r="QN10" s="43">
        <f t="shared" si="46"/>
        <v>1.3951179844999998E-2</v>
      </c>
      <c r="QO10" s="43">
        <f t="shared" si="46"/>
        <v>8.0127919953000074E-2</v>
      </c>
      <c r="QP10" s="43">
        <f t="shared" si="46"/>
        <v>4.1033601288999973E-2</v>
      </c>
      <c r="QQ10" s="43">
        <f t="shared" si="46"/>
        <v>2.8051022890000017E-3</v>
      </c>
      <c r="QR10" s="43">
        <f t="shared" si="46"/>
        <v>0.14993801853299946</v>
      </c>
      <c r="QS10" s="43">
        <f t="shared" si="46"/>
        <v>5.7632928794999989E-2</v>
      </c>
      <c r="QT10" s="43">
        <f t="shared" si="46"/>
        <v>9.4161760897000263E-2</v>
      </c>
      <c r="QU10" s="43">
        <f t="shared" si="46"/>
        <v>2.2895947667999999E-2</v>
      </c>
      <c r="QV10" s="43">
        <f t="shared" si="47"/>
        <v>3.9372569547000004E-2</v>
      </c>
      <c r="QW10" s="43">
        <f t="shared" si="47"/>
        <v>1.9236027556000013E-2</v>
      </c>
      <c r="QX10" s="43">
        <f t="shared" si="47"/>
        <v>8.0525717280999956E-2</v>
      </c>
      <c r="QY10" s="43">
        <f t="shared" si="47"/>
        <v>1.0890354547999999E-2</v>
      </c>
      <c r="QZ10" s="43">
        <f t="shared" si="47"/>
        <v>5.4976370300000032E-4</v>
      </c>
      <c r="RA10" s="43">
        <f t="shared" si="47"/>
        <v>6.8837904263999952E-2</v>
      </c>
      <c r="RB10" s="43">
        <f t="shared" si="47"/>
        <v>4.6895747004999953E-2</v>
      </c>
      <c r="RC10" s="43">
        <f t="shared" si="47"/>
        <v>0.20392381411100002</v>
      </c>
      <c r="RD10" s="43">
        <f t="shared" si="47"/>
        <v>6.1429500499000041E-2</v>
      </c>
      <c r="RE10" s="43">
        <f t="shared" si="47"/>
        <v>6.2738102490000072E-2</v>
      </c>
      <c r="RF10" s="43">
        <f t="shared" si="48"/>
        <v>4.5651043744999981E-2</v>
      </c>
      <c r="RG10" s="43">
        <f t="shared" si="48"/>
        <v>0.20924538004099938</v>
      </c>
      <c r="RH10" s="43">
        <f t="shared" si="48"/>
        <v>2.0191355252999987E-2</v>
      </c>
      <c r="RI10" s="43">
        <f t="shared" si="48"/>
        <v>5.8973022210000128E-2</v>
      </c>
      <c r="RJ10" s="43">
        <f t="shared" si="48"/>
        <v>1.4754043208000001E-2</v>
      </c>
      <c r="RK10" s="43">
        <f t="shared" si="48"/>
        <v>1.1096021671999997E-2</v>
      </c>
      <c r="RL10" s="43">
        <f t="shared" si="48"/>
        <v>1.6085918269999984E-3</v>
      </c>
      <c r="RM10" s="43">
        <f t="shared" si="48"/>
        <v>1.2267827360000021E-2</v>
      </c>
      <c r="RN10" s="43">
        <f t="shared" si="48"/>
        <v>1.2759805160000002E-3</v>
      </c>
      <c r="RO10" s="43">
        <f t="shared" si="48"/>
        <v>7.1353467440000064E-3</v>
      </c>
      <c r="RP10" s="43">
        <f t="shared" si="49"/>
        <v>5.5106378839999961E-3</v>
      </c>
      <c r="RQ10" s="43">
        <f t="shared" si="49"/>
        <v>3.1159641089999997E-3</v>
      </c>
      <c r="RR10" s="43">
        <f t="shared" si="49"/>
        <v>3.8530347999999991E-4</v>
      </c>
      <c r="RS10" s="43">
        <f t="shared" si="49"/>
        <v>1.3736062643000027E-2</v>
      </c>
      <c r="RT10" s="43">
        <f t="shared" si="49"/>
        <v>1.9931254890000016E-3</v>
      </c>
      <c r="RU10" s="43">
        <f t="shared" si="49"/>
        <v>2.1099235490000009E-3</v>
      </c>
      <c r="RV10" s="43">
        <f t="shared" si="49"/>
        <v>0.27953256315699987</v>
      </c>
      <c r="RW10" s="43">
        <f t="shared" si="49"/>
        <v>0.18389501180799983</v>
      </c>
      <c r="RX10" s="43">
        <f t="shared" si="49"/>
        <v>0.103657134318</v>
      </c>
      <c r="RY10" s="43">
        <f t="shared" si="49"/>
        <v>2.5200029370000014E-3</v>
      </c>
      <c r="RZ10" s="43">
        <f t="shared" si="50"/>
        <v>3.8950817015999929E-2</v>
      </c>
      <c r="SA10" s="43">
        <f t="shared" si="50"/>
        <v>8.7707617299999981E-4</v>
      </c>
      <c r="SB10" s="43">
        <f t="shared" si="50"/>
        <v>2.7167672206999997E-2</v>
      </c>
      <c r="SC10" s="43">
        <f t="shared" si="50"/>
        <v>6.6172076000000019E-3</v>
      </c>
      <c r="SD10" s="43">
        <f t="shared" si="50"/>
        <v>5.6508544000000004E-3</v>
      </c>
      <c r="SE10" s="43">
        <f t="shared" si="50"/>
        <v>1.1963391999999999E-3</v>
      </c>
      <c r="SF10" s="43">
        <f t="shared" si="50"/>
        <v>0</v>
      </c>
      <c r="SG10" s="43">
        <f t="shared" si="50"/>
        <v>0</v>
      </c>
      <c r="SH10" s="43">
        <f t="shared" si="50"/>
        <v>0</v>
      </c>
      <c r="SI10" s="43">
        <f t="shared" si="50"/>
        <v>0</v>
      </c>
      <c r="SJ10" s="43">
        <f t="shared" si="51"/>
        <v>0</v>
      </c>
      <c r="SK10" s="43">
        <f t="shared" si="51"/>
        <v>0</v>
      </c>
      <c r="SL10" s="43">
        <f t="shared" si="51"/>
        <v>3.2841930999999987E-3</v>
      </c>
      <c r="SM10" s="43">
        <f t="shared" si="51"/>
        <v>9.7062740000000019E-4</v>
      </c>
      <c r="SN10" s="43">
        <f t="shared" si="51"/>
        <v>0.19896396849000056</v>
      </c>
      <c r="SO10" s="43">
        <f t="shared" si="51"/>
        <v>3.2431541799999965E-3</v>
      </c>
      <c r="SP10" s="43">
        <f t="shared" si="51"/>
        <v>2.2058165423285874</v>
      </c>
    </row>
    <row r="11" spans="2:510" ht="15">
      <c r="B11" s="43" t="str">
        <f t="shared" si="0"/>
        <v>EUS</v>
      </c>
      <c r="C11" s="88" t="s">
        <v>396</v>
      </c>
      <c r="D11" s="43">
        <f t="shared" si="1"/>
        <v>0</v>
      </c>
      <c r="E11" s="43">
        <f t="shared" si="1"/>
        <v>0</v>
      </c>
      <c r="F11" s="43">
        <f t="shared" si="1"/>
        <v>0</v>
      </c>
      <c r="G11" s="43">
        <f t="shared" si="1"/>
        <v>0</v>
      </c>
      <c r="H11" s="43">
        <f t="shared" si="1"/>
        <v>0</v>
      </c>
      <c r="I11" s="43">
        <f t="shared" si="1"/>
        <v>0</v>
      </c>
      <c r="J11" s="43">
        <f t="shared" si="1"/>
        <v>0</v>
      </c>
      <c r="K11" s="43">
        <f t="shared" si="1"/>
        <v>0</v>
      </c>
      <c r="L11" s="43">
        <f t="shared" si="1"/>
        <v>0</v>
      </c>
      <c r="M11" s="43">
        <f t="shared" si="1"/>
        <v>0</v>
      </c>
      <c r="N11" s="43">
        <f t="shared" si="2"/>
        <v>0</v>
      </c>
      <c r="O11" s="43">
        <f t="shared" si="2"/>
        <v>0</v>
      </c>
      <c r="P11" s="43">
        <f t="shared" si="2"/>
        <v>0</v>
      </c>
      <c r="Q11" s="43">
        <f t="shared" si="2"/>
        <v>0</v>
      </c>
      <c r="R11" s="43">
        <f t="shared" si="2"/>
        <v>0</v>
      </c>
      <c r="S11" s="43">
        <f t="shared" si="2"/>
        <v>0</v>
      </c>
      <c r="T11" s="43">
        <f t="shared" si="2"/>
        <v>0</v>
      </c>
      <c r="U11" s="43">
        <f t="shared" si="2"/>
        <v>86.448459041125815</v>
      </c>
      <c r="V11" s="43">
        <f t="shared" si="2"/>
        <v>11.159215290460002</v>
      </c>
      <c r="W11" s="43">
        <f t="shared" si="2"/>
        <v>2.0950958110760021</v>
      </c>
      <c r="X11" s="43">
        <f t="shared" si="3"/>
        <v>5.77354491832401</v>
      </c>
      <c r="Y11" s="43">
        <f t="shared" si="3"/>
        <v>22.179582447975044</v>
      </c>
      <c r="Z11" s="43">
        <f t="shared" si="3"/>
        <v>5.4943893780810038</v>
      </c>
      <c r="AA11" s="43">
        <f t="shared" si="3"/>
        <v>4.4391254322539977</v>
      </c>
      <c r="AB11" s="43">
        <f t="shared" si="3"/>
        <v>10.969838843110976</v>
      </c>
      <c r="AC11" s="43">
        <f t="shared" si="3"/>
        <v>2.9270255639399942</v>
      </c>
      <c r="AD11" s="43">
        <f t="shared" si="3"/>
        <v>4.3690876226439919</v>
      </c>
      <c r="AE11" s="43">
        <f t="shared" si="3"/>
        <v>2.5683679608630015</v>
      </c>
      <c r="AF11" s="43">
        <f t="shared" si="3"/>
        <v>8.1375970877600121</v>
      </c>
      <c r="AG11" s="43">
        <f t="shared" si="3"/>
        <v>10.416751718537013</v>
      </c>
      <c r="AH11" s="43">
        <f t="shared" si="4"/>
        <v>6.3352880343019748</v>
      </c>
      <c r="AI11" s="43">
        <f t="shared" si="4"/>
        <v>0.73058425218800027</v>
      </c>
      <c r="AJ11" s="43">
        <f t="shared" si="4"/>
        <v>0.64756858747100077</v>
      </c>
      <c r="AK11" s="43">
        <f t="shared" si="4"/>
        <v>1.4475295886260016</v>
      </c>
      <c r="AL11" s="43">
        <f t="shared" si="4"/>
        <v>0</v>
      </c>
      <c r="AM11" s="43">
        <f t="shared" si="4"/>
        <v>4.5706877218980155</v>
      </c>
      <c r="AN11" s="43">
        <f t="shared" si="4"/>
        <v>1.2028577613770015</v>
      </c>
      <c r="AO11" s="43">
        <f t="shared" si="4"/>
        <v>1.582046921254</v>
      </c>
      <c r="AP11" s="43">
        <f t="shared" si="4"/>
        <v>12.458049466521011</v>
      </c>
      <c r="AQ11" s="43">
        <f t="shared" si="4"/>
        <v>1.1165007281240025</v>
      </c>
      <c r="AR11" s="43">
        <f t="shared" si="5"/>
        <v>1.2611230133300044</v>
      </c>
      <c r="AS11" s="43">
        <f t="shared" si="5"/>
        <v>3.2275110036459926</v>
      </c>
      <c r="AT11" s="43">
        <f t="shared" si="5"/>
        <v>1.1664892802539986</v>
      </c>
      <c r="AU11" s="43">
        <f t="shared" si="5"/>
        <v>0.75987791879099964</v>
      </c>
      <c r="AV11" s="43">
        <f t="shared" si="5"/>
        <v>0.58388134028799932</v>
      </c>
      <c r="AW11" s="43">
        <f t="shared" si="5"/>
        <v>0.40486875485300011</v>
      </c>
      <c r="AX11" s="43">
        <f t="shared" si="5"/>
        <v>0.17867000464500057</v>
      </c>
      <c r="AY11" s="43">
        <f t="shared" si="5"/>
        <v>2.4006784215929993</v>
      </c>
      <c r="AZ11" s="43">
        <f t="shared" si="5"/>
        <v>1.0487707816340015</v>
      </c>
      <c r="BA11" s="43">
        <f t="shared" si="5"/>
        <v>2.3984745824069957</v>
      </c>
      <c r="BB11" s="43">
        <f t="shared" si="6"/>
        <v>0.9918818003590002</v>
      </c>
      <c r="BC11" s="43">
        <f t="shared" si="6"/>
        <v>4.5525593512989948</v>
      </c>
      <c r="BD11" s="43">
        <f t="shared" si="6"/>
        <v>5.4667595963810172</v>
      </c>
      <c r="BE11" s="43">
        <f t="shared" si="6"/>
        <v>0.95049148478600254</v>
      </c>
      <c r="BF11" s="43">
        <f t="shared" si="6"/>
        <v>3.513931013600001E-2</v>
      </c>
      <c r="BG11" s="43">
        <f t="shared" si="6"/>
        <v>4.6456843234000005E-2</v>
      </c>
      <c r="BH11" s="43">
        <f t="shared" si="6"/>
        <v>2.8454292808959951</v>
      </c>
      <c r="BI11" s="43">
        <f t="shared" si="6"/>
        <v>0.54890489041400037</v>
      </c>
      <c r="BJ11" s="43">
        <f t="shared" si="6"/>
        <v>0.32606479029000002</v>
      </c>
      <c r="BK11" s="43">
        <f t="shared" si="6"/>
        <v>0.9266402256399997</v>
      </c>
      <c r="BL11" s="43">
        <f t="shared" si="7"/>
        <v>0.91858284647399946</v>
      </c>
      <c r="BM11" s="43">
        <f t="shared" si="7"/>
        <v>0.90868954680699776</v>
      </c>
      <c r="BN11" s="43">
        <f t="shared" si="7"/>
        <v>0.74021346167800139</v>
      </c>
      <c r="BO11" s="43">
        <f t="shared" si="7"/>
        <v>0.71935781333699989</v>
      </c>
      <c r="BP11" s="43">
        <f t="shared" si="7"/>
        <v>1.1149959536809992</v>
      </c>
      <c r="BQ11" s="43">
        <f t="shared" si="7"/>
        <v>0.14077986480000004</v>
      </c>
      <c r="BR11" s="43">
        <f t="shared" si="7"/>
        <v>0.27551979060400023</v>
      </c>
      <c r="BS11" s="43">
        <f t="shared" si="7"/>
        <v>0.31764668277399977</v>
      </c>
      <c r="BT11" s="43">
        <f t="shared" si="7"/>
        <v>7.3339734987310088</v>
      </c>
      <c r="BU11" s="43">
        <f t="shared" si="7"/>
        <v>1.5218551134599947</v>
      </c>
      <c r="BV11" s="43">
        <f t="shared" si="8"/>
        <v>0.80362479940099962</v>
      </c>
      <c r="BW11" s="43">
        <f t="shared" si="8"/>
        <v>2.5471015475179986</v>
      </c>
      <c r="BX11" s="43">
        <f t="shared" si="8"/>
        <v>0.88086692408299971</v>
      </c>
      <c r="BY11" s="43">
        <f t="shared" si="8"/>
        <v>1.847464139631998</v>
      </c>
      <c r="BZ11" s="43">
        <f t="shared" si="8"/>
        <v>0.63341277991500289</v>
      </c>
      <c r="CA11" s="43">
        <f t="shared" si="8"/>
        <v>0.86951518704700026</v>
      </c>
      <c r="CB11" s="43">
        <f t="shared" si="8"/>
        <v>1.2535752650350038</v>
      </c>
      <c r="CC11" s="43">
        <f t="shared" si="8"/>
        <v>0.62865815412599824</v>
      </c>
      <c r="CD11" s="43">
        <f t="shared" si="8"/>
        <v>0.23430708170200015</v>
      </c>
      <c r="CE11" s="43">
        <f t="shared" si="8"/>
        <v>2.822013653474011</v>
      </c>
      <c r="CF11" s="43">
        <f t="shared" si="9"/>
        <v>0.23646896728300021</v>
      </c>
      <c r="CG11" s="43">
        <f t="shared" si="9"/>
        <v>0</v>
      </c>
      <c r="CH11" s="43">
        <f t="shared" si="9"/>
        <v>0.49411810942199991</v>
      </c>
      <c r="CI11" s="43">
        <f t="shared" si="9"/>
        <v>0.68971754068899926</v>
      </c>
      <c r="CJ11" s="43">
        <f t="shared" si="9"/>
        <v>0.14159241725999996</v>
      </c>
      <c r="CK11" s="43">
        <f t="shared" si="9"/>
        <v>2.292675088314001</v>
      </c>
      <c r="CL11" s="43">
        <f t="shared" si="9"/>
        <v>0.10549254948099986</v>
      </c>
      <c r="CM11" s="43">
        <f t="shared" si="9"/>
        <v>0.52346138019999944</v>
      </c>
      <c r="CN11" s="43">
        <f t="shared" si="9"/>
        <v>0.28173187775800013</v>
      </c>
      <c r="CO11" s="43">
        <f t="shared" si="9"/>
        <v>0.23246988619400005</v>
      </c>
      <c r="CP11" s="43">
        <f t="shared" si="10"/>
        <v>0.1333642733509999</v>
      </c>
      <c r="CQ11" s="43">
        <f t="shared" si="10"/>
        <v>1.4475295886260016</v>
      </c>
      <c r="CR11" s="43">
        <f t="shared" si="10"/>
        <v>0</v>
      </c>
      <c r="CS11" s="43">
        <f t="shared" si="10"/>
        <v>4.9513934190000006E-3</v>
      </c>
      <c r="CT11" s="43">
        <f t="shared" si="10"/>
        <v>4.1588992610729969</v>
      </c>
      <c r="CU11" s="43">
        <f t="shared" si="10"/>
        <v>0.12064550952200004</v>
      </c>
      <c r="CV11" s="43">
        <f t="shared" si="10"/>
        <v>0.28618950600099985</v>
      </c>
      <c r="CW11" s="43">
        <f t="shared" si="10"/>
        <v>1.1957526474630018</v>
      </c>
      <c r="CX11" s="43">
        <f t="shared" si="10"/>
        <v>7.1040064460000055E-3</v>
      </c>
      <c r="CY11" s="43">
        <f t="shared" si="10"/>
        <v>1.5316619478670002</v>
      </c>
      <c r="CZ11" s="43">
        <f t="shared" si="11"/>
        <v>5.0384771047000024E-2</v>
      </c>
      <c r="DA11" s="43">
        <f t="shared" si="11"/>
        <v>9.926358617587006</v>
      </c>
      <c r="DB11" s="43">
        <f t="shared" si="11"/>
        <v>2.4024547096339997</v>
      </c>
      <c r="DC11" s="43">
        <f t="shared" si="11"/>
        <v>0.29480671715600015</v>
      </c>
      <c r="DD11" s="43">
        <f t="shared" si="11"/>
        <v>0.82169440750200118</v>
      </c>
      <c r="DE11" s="43">
        <f t="shared" si="11"/>
        <v>0.38536701532200035</v>
      </c>
      <c r="DF11" s="43">
        <f t="shared" si="11"/>
        <v>0.33135325888199912</v>
      </c>
      <c r="DG11" s="43">
        <f t="shared" si="11"/>
        <v>0.12688679209099979</v>
      </c>
      <c r="DH11" s="43">
        <f t="shared" si="11"/>
        <v>0.41752240141699959</v>
      </c>
      <c r="DI11" s="43">
        <f t="shared" si="11"/>
        <v>1.3938984253070033</v>
      </c>
      <c r="DJ11" s="43">
        <f t="shared" si="12"/>
        <v>0.29181303114400009</v>
      </c>
      <c r="DK11" s="43">
        <f t="shared" si="12"/>
        <v>1.2923784160130003</v>
      </c>
      <c r="DL11" s="43">
        <f t="shared" si="12"/>
        <v>0.17302465946400011</v>
      </c>
      <c r="DM11" s="43">
        <f t="shared" si="12"/>
        <v>7.6394579875999957E-2</v>
      </c>
      <c r="DN11" s="43">
        <f t="shared" si="12"/>
        <v>1.0649332989059996</v>
      </c>
      <c r="DO11" s="43">
        <f t="shared" si="12"/>
        <v>6.0811172544999965E-2</v>
      </c>
      <c r="DP11" s="43">
        <f t="shared" si="12"/>
        <v>4.074507149199999E-2</v>
      </c>
      <c r="DQ11" s="43">
        <f t="shared" si="12"/>
        <v>0.75987791879099964</v>
      </c>
      <c r="DR11" s="43">
        <f t="shared" si="12"/>
        <v>0.51284918768499987</v>
      </c>
      <c r="DS11" s="43">
        <f t="shared" si="12"/>
        <v>4.0232801355000014E-2</v>
      </c>
      <c r="DT11" s="43">
        <f t="shared" si="13"/>
        <v>3.0798086276999974E-2</v>
      </c>
      <c r="DU11" s="43">
        <f t="shared" si="13"/>
        <v>0.40486875485300011</v>
      </c>
      <c r="DV11" s="43">
        <f t="shared" si="13"/>
        <v>3.8951285469999986E-2</v>
      </c>
      <c r="DW11" s="43">
        <f t="shared" si="13"/>
        <v>0.13957899628800005</v>
      </c>
      <c r="DX11" s="43">
        <f t="shared" si="13"/>
        <v>1.1058610612330002</v>
      </c>
      <c r="DY11" s="43">
        <f t="shared" si="13"/>
        <v>1.2948186844900009</v>
      </c>
      <c r="DZ11" s="43">
        <f t="shared" si="13"/>
        <v>0.84308599918100158</v>
      </c>
      <c r="EA11" s="43">
        <f t="shared" si="13"/>
        <v>6.3089010330999992E-2</v>
      </c>
      <c r="EB11" s="43">
        <f t="shared" si="13"/>
        <v>0.14257908495500007</v>
      </c>
      <c r="EC11" s="43">
        <f t="shared" si="13"/>
        <v>0.74247561046899935</v>
      </c>
      <c r="ED11" s="43">
        <f t="shared" si="14"/>
        <v>1.1814028153809997</v>
      </c>
      <c r="EE11" s="43">
        <f t="shared" si="14"/>
        <v>0.47459483775799988</v>
      </c>
      <c r="EF11" s="43">
        <f t="shared" si="14"/>
        <v>4.3948390349980002</v>
      </c>
      <c r="EG11" s="43">
        <f t="shared" si="14"/>
        <v>0.12585858923299997</v>
      </c>
      <c r="EH11" s="43">
        <f t="shared" si="14"/>
        <v>2.7053801375999994E-2</v>
      </c>
      <c r="EI11" s="43">
        <f t="shared" si="14"/>
        <v>4.8079123319999997E-3</v>
      </c>
      <c r="EJ11" s="43">
        <f t="shared" si="14"/>
        <v>0.53183727780999979</v>
      </c>
      <c r="EK11" s="43">
        <f t="shared" si="14"/>
        <v>3.8431826886319995</v>
      </c>
      <c r="EL11" s="43">
        <f t="shared" si="14"/>
        <v>0.81131054584699891</v>
      </c>
      <c r="EM11" s="43">
        <f t="shared" si="14"/>
        <v>0.28043297126400013</v>
      </c>
      <c r="EN11" s="43">
        <f t="shared" si="15"/>
        <v>5.0275999243999989E-2</v>
      </c>
      <c r="EO11" s="43">
        <f t="shared" si="15"/>
        <v>0.37960589048499899</v>
      </c>
      <c r="EP11" s="43">
        <f t="shared" si="15"/>
        <v>0.34327758694100041</v>
      </c>
      <c r="EQ11" s="43">
        <f t="shared" si="15"/>
        <v>0.12139680239699999</v>
      </c>
      <c r="ER11" s="43">
        <f t="shared" si="15"/>
        <v>4.4218084784000002E-2</v>
      </c>
      <c r="ES11" s="43">
        <f t="shared" si="15"/>
        <v>1.1715167135999998E-2</v>
      </c>
      <c r="ET11" s="43">
        <f t="shared" si="15"/>
        <v>3.4997951236000004E-2</v>
      </c>
      <c r="EU11" s="43">
        <f t="shared" si="15"/>
        <v>4.5373273434000001E-2</v>
      </c>
      <c r="EV11" s="43">
        <f t="shared" si="15"/>
        <v>2.8092387844959945</v>
      </c>
      <c r="EW11" s="43">
        <f t="shared" si="15"/>
        <v>0.25978574421599998</v>
      </c>
      <c r="EX11" s="43">
        <f t="shared" si="16"/>
        <v>3.9849682448000051E-2</v>
      </c>
      <c r="EY11" s="43">
        <f t="shared" si="16"/>
        <v>0.19032504615699991</v>
      </c>
      <c r="EZ11" s="43">
        <f t="shared" si="16"/>
        <v>4.0062146459999989E-2</v>
      </c>
      <c r="FA11" s="43">
        <f t="shared" si="16"/>
        <v>1.8872964042000007E-2</v>
      </c>
      <c r="FB11" s="43">
        <f t="shared" si="16"/>
        <v>0.29170992211000002</v>
      </c>
      <c r="FC11" s="43">
        <f t="shared" si="16"/>
        <v>2.0481148115999995E-2</v>
      </c>
      <c r="FD11" s="43">
        <f t="shared" si="16"/>
        <v>1.3873701799E-2</v>
      </c>
      <c r="FE11" s="43">
        <f t="shared" si="16"/>
        <v>0.32052851777299984</v>
      </c>
      <c r="FF11" s="43">
        <f t="shared" si="16"/>
        <v>0.13180913718500001</v>
      </c>
      <c r="FG11" s="43">
        <f t="shared" si="16"/>
        <v>0.23768851907099994</v>
      </c>
      <c r="FH11" s="43">
        <f t="shared" si="17"/>
        <v>0.11984001078700018</v>
      </c>
      <c r="FI11" s="43">
        <f t="shared" si="17"/>
        <v>0.11669223619800001</v>
      </c>
      <c r="FJ11" s="43">
        <f t="shared" si="17"/>
        <v>0.35231430824299986</v>
      </c>
      <c r="FK11" s="43">
        <f t="shared" si="17"/>
        <v>0.56625962149500109</v>
      </c>
      <c r="FL11" s="43">
        <f t="shared" si="17"/>
        <v>0</v>
      </c>
      <c r="FM11" s="43">
        <f t="shared" si="17"/>
        <v>0.31469315884699978</v>
      </c>
      <c r="FN11" s="43">
        <f t="shared" si="17"/>
        <v>0.43392448824600061</v>
      </c>
      <c r="FO11" s="43">
        <f t="shared" si="17"/>
        <v>2.9332677161999974E-2</v>
      </c>
      <c r="FP11" s="43">
        <f t="shared" si="17"/>
        <v>0.13074199942299997</v>
      </c>
      <c r="FQ11" s="43">
        <f t="shared" si="17"/>
        <v>0.7155220987369999</v>
      </c>
      <c r="FR11" s="43">
        <f t="shared" si="18"/>
        <v>1.1146121949809995</v>
      </c>
      <c r="FS11" s="43">
        <f t="shared" si="18"/>
        <v>0.14077323830000005</v>
      </c>
      <c r="FT11" s="43">
        <f t="shared" si="18"/>
        <v>0.26986231990400011</v>
      </c>
      <c r="FU11" s="43">
        <f t="shared" si="18"/>
        <v>0.3159299377739998</v>
      </c>
      <c r="FV11" s="43">
        <f t="shared" si="18"/>
        <v>6.9204081123610033</v>
      </c>
      <c r="FW11" s="43">
        <f t="shared" si="18"/>
        <v>8.1523890611999675E-2</v>
      </c>
      <c r="FX11" s="43">
        <f t="shared" si="18"/>
        <v>0.40770122970300043</v>
      </c>
      <c r="FY11" s="43">
        <f t="shared" si="18"/>
        <v>0.88983743642500346</v>
      </c>
      <c r="FZ11" s="43">
        <f t="shared" si="18"/>
        <v>0.1370041102330001</v>
      </c>
      <c r="GA11" s="43">
        <f t="shared" si="18"/>
        <v>0.22895547811399986</v>
      </c>
      <c r="GB11" s="43">
        <f t="shared" si="19"/>
        <v>1.9086850985999999E-2</v>
      </c>
      <c r="GC11" s="43">
        <f t="shared" si="19"/>
        <v>0.16543734557499989</v>
      </c>
      <c r="GD11" s="43">
        <f t="shared" si="19"/>
        <v>0.80362479940099962</v>
      </c>
      <c r="GE11" s="43">
        <f t="shared" si="19"/>
        <v>0.95008433647800072</v>
      </c>
      <c r="GF11" s="43">
        <f t="shared" si="19"/>
        <v>0.36538869620999959</v>
      </c>
      <c r="GG11" s="43">
        <f t="shared" si="19"/>
        <v>0.30945642276099977</v>
      </c>
      <c r="GH11" s="43">
        <f t="shared" si="19"/>
        <v>0.44009988202799871</v>
      </c>
      <c r="GI11" s="43">
        <f t="shared" si="19"/>
        <v>0.37984877091399971</v>
      </c>
      <c r="GJ11" s="43">
        <f t="shared" si="19"/>
        <v>6.3202931446000019E-2</v>
      </c>
      <c r="GK11" s="43">
        <f t="shared" si="19"/>
        <v>3.9028324822000027E-2</v>
      </c>
      <c r="GL11" s="43">
        <f t="shared" si="20"/>
        <v>0.597111723282999</v>
      </c>
      <c r="GM11" s="43">
        <f t="shared" si="20"/>
        <v>0.156442646677</v>
      </c>
      <c r="GN11" s="43">
        <f t="shared" si="20"/>
        <v>3.7696802907999968E-2</v>
      </c>
      <c r="GO11" s="43">
        <f t="shared" si="20"/>
        <v>8.9612332473999898E-2</v>
      </c>
      <c r="GP11" s="43">
        <f t="shared" si="20"/>
        <v>0.27861586465400023</v>
      </c>
      <c r="GQ11" s="43">
        <f t="shared" si="20"/>
        <v>0.10887321485900013</v>
      </c>
      <c r="GR11" s="43">
        <f t="shared" si="20"/>
        <v>0.11864880566300019</v>
      </c>
      <c r="GS11" s="43">
        <f t="shared" si="20"/>
        <v>0.23792225953300014</v>
      </c>
      <c r="GT11" s="43">
        <f t="shared" si="20"/>
        <v>0.85978194597200142</v>
      </c>
      <c r="GU11" s="43">
        <f t="shared" si="20"/>
        <v>0.10557217340400009</v>
      </c>
      <c r="GV11" s="43">
        <f t="shared" si="21"/>
        <v>0.13165106090000001</v>
      </c>
      <c r="GW11" s="43">
        <f t="shared" si="21"/>
        <v>2.9133567073999975E-2</v>
      </c>
      <c r="GX11" s="43">
        <f t="shared" si="21"/>
        <v>7.857790210499975E-2</v>
      </c>
      <c r="GY11" s="43">
        <f t="shared" si="21"/>
        <v>0.45775325879499978</v>
      </c>
      <c r="GZ11" s="43">
        <f t="shared" si="21"/>
        <v>6.5433363310000048E-2</v>
      </c>
      <c r="HA11" s="43">
        <f t="shared" si="21"/>
        <v>2.5120574180000012E-3</v>
      </c>
      <c r="HB11" s="43">
        <f t="shared" si="21"/>
        <v>0.20384320433799996</v>
      </c>
      <c r="HC11" s="43">
        <f t="shared" si="21"/>
        <v>9.2127009122999814E-2</v>
      </c>
      <c r="HD11" s="43">
        <f t="shared" si="21"/>
        <v>0.1358262800760002</v>
      </c>
      <c r="HE11" s="43">
        <f t="shared" si="21"/>
        <v>6.2810428651999997E-2</v>
      </c>
      <c r="HF11" s="43">
        <f t="shared" si="22"/>
        <v>0.10194490228700001</v>
      </c>
      <c r="HG11" s="43">
        <f t="shared" si="22"/>
        <v>5.4076876683000021E-2</v>
      </c>
      <c r="HH11" s="43">
        <f t="shared" si="22"/>
        <v>0.10711642619000011</v>
      </c>
      <c r="HI11" s="43">
        <f t="shared" si="22"/>
        <v>0.10802136729100036</v>
      </c>
      <c r="HJ11" s="43">
        <f t="shared" si="22"/>
        <v>3.7463728559999961E-3</v>
      </c>
      <c r="HK11" s="43">
        <f t="shared" si="22"/>
        <v>0.16242683721099979</v>
      </c>
      <c r="HL11" s="43">
        <f t="shared" si="22"/>
        <v>5.4609875623000001E-2</v>
      </c>
      <c r="HM11" s="43">
        <f t="shared" si="22"/>
        <v>0.45632454760200053</v>
      </c>
      <c r="HN11" s="43">
        <f t="shared" si="22"/>
        <v>0.11035720973300021</v>
      </c>
      <c r="HO11" s="43">
        <f t="shared" si="22"/>
        <v>0.13576142934800006</v>
      </c>
      <c r="HP11" s="43">
        <f t="shared" si="23"/>
        <v>0.13201807980700003</v>
      </c>
      <c r="HQ11" s="43">
        <f t="shared" si="23"/>
        <v>0.16317990735800023</v>
      </c>
      <c r="HR11" s="43">
        <f t="shared" si="23"/>
        <v>3.4421651471999978E-2</v>
      </c>
      <c r="HS11" s="43">
        <f t="shared" si="23"/>
        <v>5.1528271480999942E-2</v>
      </c>
      <c r="HT11" s="43">
        <f t="shared" si="23"/>
        <v>9.8343173230000011E-2</v>
      </c>
      <c r="HU11" s="43">
        <f t="shared" si="23"/>
        <v>0.12209527867800024</v>
      </c>
      <c r="HV11" s="43">
        <f t="shared" si="23"/>
        <v>0.241811227272</v>
      </c>
      <c r="HW11" s="43">
        <f t="shared" si="23"/>
        <v>8.9236906785999978E-2</v>
      </c>
      <c r="HX11" s="43">
        <f t="shared" si="23"/>
        <v>2.5645446347000035E-2</v>
      </c>
      <c r="HY11" s="43">
        <f t="shared" si="23"/>
        <v>0.100659688444</v>
      </c>
      <c r="HZ11" s="43">
        <f t="shared" si="24"/>
        <v>4.9115797857000071E-2</v>
      </c>
      <c r="IA11" s="43">
        <f t="shared" si="24"/>
        <v>4.9786209365000049E-2</v>
      </c>
      <c r="IB11" s="43">
        <f t="shared" si="24"/>
        <v>1.3045653638000003E-2</v>
      </c>
      <c r="IC11" s="43">
        <f t="shared" si="24"/>
        <v>0.7184728025129985</v>
      </c>
      <c r="ID11" s="43">
        <f t="shared" si="24"/>
        <v>0.19602808366300026</v>
      </c>
      <c r="IE11" s="43">
        <f t="shared" si="24"/>
        <v>1.9919668228999998E-2</v>
      </c>
      <c r="IF11" s="43">
        <f t="shared" si="24"/>
        <v>2.656593156500001E-2</v>
      </c>
      <c r="IG11" s="43">
        <f t="shared" si="24"/>
        <v>2.0836204327219994</v>
      </c>
      <c r="IH11" s="43">
        <f t="shared" si="24"/>
        <v>1.3874866865E-2</v>
      </c>
      <c r="II11" s="43">
        <f t="shared" si="24"/>
        <v>0</v>
      </c>
      <c r="IJ11" s="43">
        <f t="shared" si="25"/>
        <v>0.11054142913500001</v>
      </c>
      <c r="IK11" s="43">
        <f t="shared" si="25"/>
        <v>0.21867079489999985</v>
      </c>
      <c r="IL11" s="43">
        <f t="shared" si="25"/>
        <v>0.16004136584700013</v>
      </c>
      <c r="IM11" s="43">
        <f t="shared" si="25"/>
        <v>4.3833010879999997E-3</v>
      </c>
      <c r="IN11" s="43">
        <f t="shared" si="25"/>
        <v>0.13552372122299997</v>
      </c>
      <c r="IO11" s="43">
        <f t="shared" si="25"/>
        <v>0.55419434157999914</v>
      </c>
      <c r="IP11" s="43">
        <f t="shared" si="25"/>
        <v>0.14159241725999996</v>
      </c>
      <c r="IQ11" s="43">
        <f t="shared" si="25"/>
        <v>0.14086940360700018</v>
      </c>
      <c r="IR11" s="43">
        <f t="shared" si="25"/>
        <v>0.53735525086599956</v>
      </c>
      <c r="IS11" s="43">
        <f t="shared" si="25"/>
        <v>1.3072972811170007</v>
      </c>
      <c r="IT11" s="43">
        <f t="shared" si="26"/>
        <v>1.0967746164999995E-2</v>
      </c>
      <c r="IU11" s="43">
        <f t="shared" si="26"/>
        <v>0.10549254948099986</v>
      </c>
      <c r="IV11" s="43">
        <f t="shared" si="26"/>
        <v>0.51349386809999953</v>
      </c>
      <c r="IW11" s="43">
        <f t="shared" si="26"/>
        <v>0.28173187775800013</v>
      </c>
      <c r="IX11" s="43">
        <f t="shared" si="26"/>
        <v>0.22156257853100003</v>
      </c>
      <c r="IY11" s="43">
        <f t="shared" si="26"/>
        <v>1.0907258407000003E-2</v>
      </c>
      <c r="IZ11" s="43">
        <f t="shared" si="26"/>
        <v>0.1333642733509999</v>
      </c>
      <c r="JA11" s="43">
        <f t="shared" si="26"/>
        <v>1.3537039492920018</v>
      </c>
      <c r="JB11" s="43">
        <f t="shared" si="26"/>
        <v>3.5427683088999982E-2</v>
      </c>
      <c r="JC11" s="43">
        <f t="shared" si="26"/>
        <v>5.8398361807999996E-2</v>
      </c>
      <c r="JD11" s="43">
        <f t="shared" si="27"/>
        <v>4.9513934190000006E-3</v>
      </c>
      <c r="JE11" s="43">
        <f t="shared" si="27"/>
        <v>1.5665442294340006</v>
      </c>
      <c r="JF11" s="43">
        <f t="shared" si="27"/>
        <v>1.9813596350039961</v>
      </c>
      <c r="JG11" s="43">
        <f t="shared" si="27"/>
        <v>0.58575572949299981</v>
      </c>
      <c r="JH11" s="43">
        <f t="shared" si="27"/>
        <v>0.12064550952200004</v>
      </c>
      <c r="JI11" s="43">
        <f t="shared" si="27"/>
        <v>0.28618950600099985</v>
      </c>
      <c r="JJ11" s="43">
        <f t="shared" si="27"/>
        <v>0.43625697868799956</v>
      </c>
      <c r="JK11" s="43">
        <f t="shared" si="27"/>
        <v>0.59671240170400031</v>
      </c>
      <c r="JL11" s="43">
        <f t="shared" si="27"/>
        <v>0.16278382456900001</v>
      </c>
      <c r="JM11" s="43">
        <f t="shared" si="27"/>
        <v>7.1040064460000055E-3</v>
      </c>
      <c r="JN11" s="43">
        <f t="shared" si="28"/>
        <v>1.5316619478670002</v>
      </c>
      <c r="JO11" s="43">
        <f t="shared" si="28"/>
        <v>5.0384771047000024E-2</v>
      </c>
      <c r="JP11" s="43">
        <f t="shared" si="28"/>
        <v>9.926358617587006</v>
      </c>
      <c r="JQ11" s="43">
        <f t="shared" si="28"/>
        <v>0.73834513243399968</v>
      </c>
      <c r="JR11" s="43">
        <f t="shared" si="28"/>
        <v>1.6641095772000001</v>
      </c>
      <c r="JS11" s="43">
        <f t="shared" si="28"/>
        <v>0.29480671715600015</v>
      </c>
      <c r="JT11" s="43">
        <f t="shared" si="28"/>
        <v>0.82169440750200118</v>
      </c>
      <c r="JU11" s="43">
        <f t="shared" si="28"/>
        <v>0.38536701532200035</v>
      </c>
      <c r="JV11" s="43">
        <f t="shared" si="28"/>
        <v>0.33135325888199912</v>
      </c>
      <c r="JW11" s="43">
        <f t="shared" si="28"/>
        <v>0.12688679209099979</v>
      </c>
      <c r="JX11" s="43">
        <f t="shared" si="29"/>
        <v>0.41752240141699959</v>
      </c>
      <c r="JY11" s="43">
        <f t="shared" si="29"/>
        <v>1.3938984253070033</v>
      </c>
      <c r="JZ11" s="43">
        <f t="shared" si="29"/>
        <v>0.23338553106900015</v>
      </c>
      <c r="KA11" s="43">
        <f t="shared" si="29"/>
        <v>5.8427577341999916E-2</v>
      </c>
      <c r="KB11" s="43">
        <f t="shared" si="29"/>
        <v>1.2923784160130003</v>
      </c>
      <c r="KC11" s="43">
        <f t="shared" si="29"/>
        <v>0.17302465946400011</v>
      </c>
      <c r="KD11" s="43">
        <f t="shared" si="29"/>
        <v>7.6394579875999957E-2</v>
      </c>
      <c r="KE11" s="43">
        <f t="shared" si="29"/>
        <v>1.0649332989059996</v>
      </c>
      <c r="KF11" s="43">
        <f t="shared" si="29"/>
        <v>6.0811172544999965E-2</v>
      </c>
      <c r="KG11" s="43">
        <f t="shared" si="29"/>
        <v>4.074507149199999E-2</v>
      </c>
      <c r="KH11" s="43">
        <f t="shared" si="30"/>
        <v>0.75987791879099964</v>
      </c>
      <c r="KI11" s="43">
        <f t="shared" si="30"/>
        <v>0.11860484410100006</v>
      </c>
      <c r="KJ11" s="43">
        <f t="shared" si="30"/>
        <v>0.13674098698900014</v>
      </c>
      <c r="KK11" s="43">
        <f t="shared" si="30"/>
        <v>9.1305575674000022E-2</v>
      </c>
      <c r="KL11" s="43">
        <f t="shared" si="30"/>
        <v>0.14207032598099997</v>
      </c>
      <c r="KM11" s="43">
        <f t="shared" si="30"/>
        <v>1.767907788400001E-2</v>
      </c>
      <c r="KN11" s="43">
        <f t="shared" si="30"/>
        <v>1.362759601E-3</v>
      </c>
      <c r="KO11" s="43">
        <f t="shared" si="30"/>
        <v>5.5054703579999987E-3</v>
      </c>
      <c r="KP11" s="43">
        <f t="shared" si="30"/>
        <v>3.9774289345000012E-2</v>
      </c>
      <c r="KQ11" s="43">
        <f t="shared" si="30"/>
        <v>3.0798086276999974E-2</v>
      </c>
      <c r="KR11" s="43">
        <f t="shared" si="31"/>
        <v>0.19917191768699985</v>
      </c>
      <c r="KS11" s="43">
        <f t="shared" si="31"/>
        <v>3.9940813228999998E-2</v>
      </c>
      <c r="KT11" s="43">
        <f t="shared" si="31"/>
        <v>0.16535352501400014</v>
      </c>
      <c r="KU11" s="43">
        <f t="shared" si="31"/>
        <v>4.0218744700000003E-4</v>
      </c>
      <c r="KV11" s="43">
        <f t="shared" si="31"/>
        <v>3.8951285469999986E-2</v>
      </c>
      <c r="KW11" s="43">
        <f t="shared" si="31"/>
        <v>0.13957899628800005</v>
      </c>
      <c r="KX11" s="43">
        <f t="shared" si="31"/>
        <v>0.72475912089499961</v>
      </c>
      <c r="KY11" s="43">
        <f t="shared" si="31"/>
        <v>0.38105700088500072</v>
      </c>
      <c r="KZ11" s="43">
        <f t="shared" si="31"/>
        <v>1.1608637763530005</v>
      </c>
      <c r="LA11" s="43">
        <f t="shared" si="31"/>
        <v>0.13395583730800004</v>
      </c>
      <c r="LB11" s="43">
        <f t="shared" si="32"/>
        <v>0.84308599918100158</v>
      </c>
      <c r="LC11" s="43">
        <f t="shared" si="32"/>
        <v>6.3089010330999992E-2</v>
      </c>
      <c r="LD11" s="43">
        <f t="shared" si="32"/>
        <v>0.14257908495500007</v>
      </c>
      <c r="LE11" s="43">
        <f t="shared" si="32"/>
        <v>0.74247561046899935</v>
      </c>
      <c r="LF11" s="43">
        <f t="shared" si="32"/>
        <v>1.1814028153809997</v>
      </c>
      <c r="LG11" s="43">
        <f t="shared" si="32"/>
        <v>0.28834349687399974</v>
      </c>
      <c r="LH11" s="43">
        <f t="shared" si="32"/>
        <v>0.17112389394099994</v>
      </c>
      <c r="LI11" s="43">
        <f t="shared" si="32"/>
        <v>1.5127981430000001E-2</v>
      </c>
      <c r="LJ11" s="43">
        <f t="shared" si="32"/>
        <v>3.362934101655001</v>
      </c>
      <c r="LK11" s="43">
        <f t="shared" si="32"/>
        <v>1.0319049545149994</v>
      </c>
      <c r="LL11" s="43">
        <f t="shared" si="33"/>
        <v>0.12585858923299997</v>
      </c>
      <c r="LM11" s="43">
        <f t="shared" si="33"/>
        <v>2.7053801375999994E-2</v>
      </c>
      <c r="LN11" s="43">
        <f t="shared" si="33"/>
        <v>4.8079123319999997E-3</v>
      </c>
      <c r="LO11" s="43">
        <f t="shared" si="33"/>
        <v>0.53183727780999979</v>
      </c>
      <c r="LP11" s="43">
        <f t="shared" si="33"/>
        <v>3.8431826886319995</v>
      </c>
      <c r="LQ11" s="43">
        <f t="shared" si="33"/>
        <v>0.81131054584699891</v>
      </c>
      <c r="LR11" s="43">
        <f t="shared" si="33"/>
        <v>0.28043297126400013</v>
      </c>
      <c r="LS11" s="43">
        <f t="shared" si="33"/>
        <v>5.0275999243999989E-2</v>
      </c>
      <c r="LT11" s="43">
        <f t="shared" si="33"/>
        <v>0.37960589048499899</v>
      </c>
      <c r="LU11" s="43">
        <f t="shared" si="33"/>
        <v>0.34327758694100041</v>
      </c>
      <c r="LV11" s="43">
        <f t="shared" si="34"/>
        <v>0.12139680239699999</v>
      </c>
      <c r="LW11" s="43">
        <f t="shared" si="34"/>
        <v>4.4218084784000002E-2</v>
      </c>
      <c r="LX11" s="43">
        <f t="shared" si="34"/>
        <v>1.1715167135999998E-2</v>
      </c>
      <c r="LY11" s="43">
        <f t="shared" si="34"/>
        <v>3.4997951236000004E-2</v>
      </c>
      <c r="LZ11" s="43">
        <f t="shared" si="34"/>
        <v>4.5373273434000001E-2</v>
      </c>
      <c r="MA11" s="43">
        <f t="shared" si="34"/>
        <v>2.8092387844959945</v>
      </c>
      <c r="MB11" s="43">
        <f t="shared" si="34"/>
        <v>2.5535819152000004E-2</v>
      </c>
      <c r="MC11" s="43">
        <f t="shared" si="34"/>
        <v>0.23424992489499985</v>
      </c>
      <c r="MD11" s="43">
        <f t="shared" si="34"/>
        <v>3.6273095657000036E-2</v>
      </c>
      <c r="ME11" s="43">
        <f t="shared" si="34"/>
        <v>3.5765867909999987E-3</v>
      </c>
      <c r="MF11" s="43">
        <f t="shared" si="35"/>
        <v>0.19032504615699991</v>
      </c>
      <c r="MG11" s="43">
        <f t="shared" si="35"/>
        <v>4.0062146459999989E-2</v>
      </c>
      <c r="MH11" s="43">
        <f t="shared" si="35"/>
        <v>1.8872964042000007E-2</v>
      </c>
      <c r="MI11" s="43">
        <f t="shared" si="35"/>
        <v>0.28524957316800009</v>
      </c>
      <c r="MJ11" s="43">
        <f t="shared" si="35"/>
        <v>1.4646700753000001E-2</v>
      </c>
      <c r="MK11" s="43">
        <f t="shared" si="35"/>
        <v>5.8344473630000011E-3</v>
      </c>
      <c r="ML11" s="43">
        <f t="shared" si="35"/>
        <v>1.3873701799E-2</v>
      </c>
      <c r="MM11" s="43">
        <f t="shared" si="35"/>
        <v>0.32052851777299984</v>
      </c>
      <c r="MN11" s="43">
        <f t="shared" si="35"/>
        <v>0.13180735194500001</v>
      </c>
      <c r="MO11" s="43">
        <f t="shared" si="35"/>
        <v>0.23768851907099994</v>
      </c>
      <c r="MP11" s="43">
        <f t="shared" si="36"/>
        <v>0.11984001078700018</v>
      </c>
      <c r="MQ11" s="43">
        <f t="shared" si="36"/>
        <v>0.11669223619800001</v>
      </c>
      <c r="MR11" s="43">
        <f t="shared" si="36"/>
        <v>0.35231430824299986</v>
      </c>
      <c r="MS11" s="43">
        <f t="shared" si="36"/>
        <v>0.1851066510509998</v>
      </c>
      <c r="MT11" s="43">
        <f t="shared" si="36"/>
        <v>7.0445839730000036E-3</v>
      </c>
      <c r="MU11" s="43">
        <f t="shared" si="36"/>
        <v>0.32108409573000019</v>
      </c>
      <c r="MV11" s="43">
        <f t="shared" si="36"/>
        <v>4.2028110734999985E-2</v>
      </c>
      <c r="MW11" s="43">
        <f t="shared" si="36"/>
        <v>0</v>
      </c>
      <c r="MX11" s="43">
        <f t="shared" si="36"/>
        <v>0.31469315884699978</v>
      </c>
      <c r="MY11" s="43">
        <f t="shared" si="36"/>
        <v>0.43392448824600061</v>
      </c>
      <c r="MZ11" s="43">
        <f t="shared" si="37"/>
        <v>2.9332677161999974E-2</v>
      </c>
      <c r="NA11" s="43">
        <f t="shared" si="37"/>
        <v>0.13074199942299997</v>
      </c>
      <c r="NB11" s="43">
        <f t="shared" si="37"/>
        <v>0.7155220987369999</v>
      </c>
      <c r="NC11" s="43">
        <f t="shared" si="37"/>
        <v>1.1146121949809995</v>
      </c>
      <c r="ND11" s="43">
        <f t="shared" si="37"/>
        <v>0.14077323830000005</v>
      </c>
      <c r="NE11" s="43">
        <f t="shared" si="37"/>
        <v>0.26986231990400011</v>
      </c>
      <c r="NF11" s="43">
        <f t="shared" si="37"/>
        <v>0.3159299377739998</v>
      </c>
      <c r="NG11" s="43">
        <f t="shared" si="37"/>
        <v>3.8683447921640046</v>
      </c>
      <c r="NH11" s="43">
        <f t="shared" si="37"/>
        <v>2.8887946431500007</v>
      </c>
      <c r="NI11" s="43">
        <f t="shared" si="37"/>
        <v>0.40770122970300043</v>
      </c>
      <c r="NJ11" s="43">
        <f t="shared" si="38"/>
        <v>0.80362479940099962</v>
      </c>
      <c r="NK11" s="43">
        <f t="shared" si="38"/>
        <v>0.7184728025129985</v>
      </c>
      <c r="NL11" s="43">
        <f t="shared" si="38"/>
        <v>1.9919668228999998E-2</v>
      </c>
      <c r="NM11" s="43">
        <f t="shared" si="38"/>
        <v>2.0836204327219994</v>
      </c>
      <c r="NN11" s="43">
        <f t="shared" si="38"/>
        <v>0</v>
      </c>
      <c r="NO11" s="43">
        <f t="shared" si="38"/>
        <v>0.13552372122299997</v>
      </c>
      <c r="NP11" s="43">
        <f t="shared" si="38"/>
        <v>0.25654641611999995</v>
      </c>
      <c r="NQ11" s="43">
        <f t="shared" si="38"/>
        <v>0.29764811723900036</v>
      </c>
      <c r="NR11" s="43">
        <f t="shared" si="38"/>
        <v>3.4238456886000003E-2</v>
      </c>
      <c r="NS11" s="43">
        <f t="shared" si="38"/>
        <v>0.107353960374</v>
      </c>
      <c r="NT11" s="43">
        <f t="shared" si="39"/>
        <v>0.14086940360700018</v>
      </c>
      <c r="NU11" s="43">
        <f t="shared" si="39"/>
        <v>0.53735525086599956</v>
      </c>
      <c r="NV11" s="43">
        <f t="shared" si="39"/>
        <v>1.3072972811170007</v>
      </c>
      <c r="NW11" s="43">
        <f t="shared" si="39"/>
        <v>1.0967746164999995E-2</v>
      </c>
      <c r="NX11" s="43">
        <f t="shared" si="39"/>
        <v>0.10549254948099986</v>
      </c>
      <c r="NY11" s="43">
        <f t="shared" si="39"/>
        <v>1.0329913491530012</v>
      </c>
      <c r="NZ11" s="43">
        <f t="shared" si="39"/>
        <v>5.6503328070000034E-3</v>
      </c>
      <c r="OA11" s="43">
        <f t="shared" si="39"/>
        <v>8.1904039399999999E-4</v>
      </c>
      <c r="OB11" s="43">
        <f t="shared" si="39"/>
        <v>2.201579174399999E-2</v>
      </c>
      <c r="OC11" s="43">
        <f t="shared" si="39"/>
        <v>4.7630848820000016E-3</v>
      </c>
      <c r="OD11" s="43">
        <f t="shared" si="40"/>
        <v>8.0659687930000022E-3</v>
      </c>
      <c r="OE11" s="43">
        <f t="shared" si="40"/>
        <v>2.472435931E-3</v>
      </c>
      <c r="OF11" s="43">
        <f t="shared" si="40"/>
        <v>0.308603530821</v>
      </c>
      <c r="OG11" s="43">
        <f t="shared" si="40"/>
        <v>1.6942032100000001E-4</v>
      </c>
      <c r="OH11" s="43">
        <f t="shared" si="40"/>
        <v>0.14471306672899992</v>
      </c>
      <c r="OI11" s="43">
        <f t="shared" si="40"/>
        <v>6.7349520000000004E-5</v>
      </c>
      <c r="OJ11" s="43">
        <f t="shared" si="40"/>
        <v>0.34575823315700016</v>
      </c>
      <c r="OK11" s="43">
        <f t="shared" si="40"/>
        <v>4.9751473799999999E-4</v>
      </c>
      <c r="OL11" s="43">
        <f t="shared" si="40"/>
        <v>0.3698825429380001</v>
      </c>
      <c r="OM11" s="43">
        <f t="shared" si="40"/>
        <v>6.2344814499999957E-3</v>
      </c>
      <c r="ON11" s="43">
        <f t="shared" si="41"/>
        <v>3.0790259999999991E-4</v>
      </c>
      <c r="OO11" s="43">
        <f t="shared" si="41"/>
        <v>4.8061106999999981E-4</v>
      </c>
      <c r="OP11" s="43">
        <f t="shared" si="41"/>
        <v>1.0887955999999996E-4</v>
      </c>
      <c r="OQ11" s="43">
        <f t="shared" si="41"/>
        <v>5.7200554999999986E-4</v>
      </c>
      <c r="OR11" s="43">
        <f t="shared" si="41"/>
        <v>3.3753757999999996E-4</v>
      </c>
      <c r="OS11" s="43">
        <f t="shared" si="41"/>
        <v>3.9319291599999957E-3</v>
      </c>
      <c r="OT11" s="43">
        <f t="shared" si="41"/>
        <v>7.9862179000000152E-4</v>
      </c>
      <c r="OU11" s="43">
        <f t="shared" si="41"/>
        <v>4.8882341279999969E-3</v>
      </c>
      <c r="OV11" s="43">
        <f t="shared" si="41"/>
        <v>4.0941420459999966E-3</v>
      </c>
      <c r="OW11" s="43">
        <f t="shared" si="41"/>
        <v>7.2342111300000081E-3</v>
      </c>
      <c r="OX11" s="43">
        <f t="shared" si="42"/>
        <v>3.1184663700000019E-3</v>
      </c>
      <c r="OY11" s="43">
        <f t="shared" si="42"/>
        <v>1.3930953000000021E-3</v>
      </c>
      <c r="OZ11" s="43">
        <f t="shared" si="42"/>
        <v>1.8309726699999938E-3</v>
      </c>
      <c r="PA11" s="43">
        <f t="shared" si="42"/>
        <v>0.14276417512300021</v>
      </c>
      <c r="PB11" s="43">
        <f t="shared" si="42"/>
        <v>0.44485479096900021</v>
      </c>
      <c r="PC11" s="43">
        <f t="shared" si="42"/>
        <v>0.33275404654599966</v>
      </c>
      <c r="PD11" s="43">
        <f t="shared" si="42"/>
        <v>9.2426653001000073E-2</v>
      </c>
      <c r="PE11" s="43">
        <f t="shared" si="42"/>
        <v>0.15825067423999981</v>
      </c>
      <c r="PF11" s="43">
        <f t="shared" si="42"/>
        <v>0.57663712807899981</v>
      </c>
      <c r="PG11" s="43">
        <f t="shared" si="42"/>
        <v>0.77517940249700057</v>
      </c>
      <c r="PH11" s="43">
        <f t="shared" si="43"/>
        <v>8.6301200643999917E-2</v>
      </c>
      <c r="PI11" s="43">
        <f t="shared" si="43"/>
        <v>3.853812650000002E-3</v>
      </c>
      <c r="PJ11" s="43">
        <f t="shared" si="43"/>
        <v>1.7773198341000003E-2</v>
      </c>
      <c r="PK11" s="43">
        <f t="shared" si="43"/>
        <v>0.54370667677899942</v>
      </c>
      <c r="PL11" s="43">
        <f t="shared" si="43"/>
        <v>1.6904929648999999E-2</v>
      </c>
      <c r="PM11" s="43">
        <f t="shared" si="43"/>
        <v>6.3791182799000021E-2</v>
      </c>
      <c r="PN11" s="43">
        <f t="shared" si="43"/>
        <v>6.4666853047000025E-2</v>
      </c>
      <c r="PO11" s="43">
        <f t="shared" si="43"/>
        <v>2.8828631108999987E-2</v>
      </c>
      <c r="PP11" s="43">
        <f t="shared" si="43"/>
        <v>0.27910265224000042</v>
      </c>
      <c r="PQ11" s="43">
        <f t="shared" si="43"/>
        <v>5.8903395398000012E-2</v>
      </c>
      <c r="PR11" s="43">
        <f t="shared" si="44"/>
        <v>2.2177407945999983E-2</v>
      </c>
      <c r="PS11" s="43">
        <f t="shared" si="44"/>
        <v>8.6630911000000008E-5</v>
      </c>
      <c r="PT11" s="43">
        <f t="shared" si="44"/>
        <v>5.6195095552000016E-2</v>
      </c>
      <c r="PU11" s="43">
        <f t="shared" si="44"/>
        <v>0.10740424959500006</v>
      </c>
      <c r="PV11" s="43">
        <f t="shared" si="44"/>
        <v>5.9127058379000008E-2</v>
      </c>
      <c r="PW11" s="43">
        <f t="shared" si="44"/>
        <v>3.1604695273999998E-2</v>
      </c>
      <c r="PX11" s="43">
        <f t="shared" si="44"/>
        <v>8.0887899750999928E-2</v>
      </c>
      <c r="PY11" s="43">
        <f t="shared" si="44"/>
        <v>4.4041359373999986E-2</v>
      </c>
      <c r="PZ11" s="43">
        <f t="shared" si="44"/>
        <v>7.1609663889999958E-3</v>
      </c>
      <c r="QA11" s="43">
        <f t="shared" si="44"/>
        <v>2.8029431719999989E-3</v>
      </c>
      <c r="QB11" s="43">
        <f t="shared" si="45"/>
        <v>6.6090022659999942E-2</v>
      </c>
      <c r="QC11" s="43">
        <f t="shared" si="45"/>
        <v>1.5856711755999984E-2</v>
      </c>
      <c r="QD11" s="43">
        <f t="shared" si="45"/>
        <v>3.291214341000001E-3</v>
      </c>
      <c r="QE11" s="43">
        <f t="shared" si="45"/>
        <v>7.2341039970000012E-3</v>
      </c>
      <c r="QF11" s="43">
        <f t="shared" si="45"/>
        <v>0.23936298976300011</v>
      </c>
      <c r="QG11" s="43">
        <f t="shared" si="45"/>
        <v>7.1788941239000092E-2</v>
      </c>
      <c r="QH11" s="43">
        <f t="shared" si="45"/>
        <v>2.9812216512999992E-2</v>
      </c>
      <c r="QI11" s="43">
        <f t="shared" si="45"/>
        <v>5.8053585531000047E-2</v>
      </c>
      <c r="QJ11" s="43">
        <f t="shared" si="45"/>
        <v>9.6700464520000237E-2</v>
      </c>
      <c r="QK11" s="43">
        <f t="shared" si="45"/>
        <v>2.3123928581000028E-2</v>
      </c>
      <c r="QL11" s="43">
        <f t="shared" si="46"/>
        <v>0.48783714467200012</v>
      </c>
      <c r="QM11" s="43">
        <f t="shared" si="46"/>
        <v>2.9229112170000063E-3</v>
      </c>
      <c r="QN11" s="43">
        <f t="shared" si="46"/>
        <v>1.3581692071999987E-2</v>
      </c>
      <c r="QO11" s="43">
        <f t="shared" si="46"/>
        <v>0.11373205680099997</v>
      </c>
      <c r="QP11" s="43">
        <f t="shared" si="46"/>
        <v>2.7089961454999974E-2</v>
      </c>
      <c r="QQ11" s="43">
        <f t="shared" si="46"/>
        <v>9.9825696199999994E-4</v>
      </c>
      <c r="QR11" s="43">
        <f t="shared" si="46"/>
        <v>0.20024051276300028</v>
      </c>
      <c r="QS11" s="43">
        <f t="shared" si="46"/>
        <v>5.9962160273999955E-2</v>
      </c>
      <c r="QT11" s="43">
        <f t="shared" si="46"/>
        <v>9.9431340094000106E-2</v>
      </c>
      <c r="QU11" s="43">
        <f t="shared" si="46"/>
        <v>3.4811801424999955E-2</v>
      </c>
      <c r="QV11" s="43">
        <f t="shared" si="47"/>
        <v>4.2777162639000006E-2</v>
      </c>
      <c r="QW11" s="43">
        <f t="shared" si="47"/>
        <v>1.9283506642999982E-2</v>
      </c>
      <c r="QX11" s="43">
        <f t="shared" si="47"/>
        <v>0.10777445267200003</v>
      </c>
      <c r="QY11" s="43">
        <f t="shared" si="47"/>
        <v>1.2564697200999994E-2</v>
      </c>
      <c r="QZ11" s="43">
        <f t="shared" si="47"/>
        <v>3.2784361500000001E-4</v>
      </c>
      <c r="RA11" s="43">
        <f t="shared" si="47"/>
        <v>8.8796262357000028E-2</v>
      </c>
      <c r="RB11" s="43">
        <f t="shared" si="47"/>
        <v>4.7855736927000063E-2</v>
      </c>
      <c r="RC11" s="43">
        <f t="shared" si="47"/>
        <v>0.24565313495999982</v>
      </c>
      <c r="RD11" s="43">
        <f t="shared" si="47"/>
        <v>5.6815717224999965E-2</v>
      </c>
      <c r="RE11" s="43">
        <f t="shared" si="47"/>
        <v>7.8891596281000162E-2</v>
      </c>
      <c r="RF11" s="43">
        <f t="shared" si="48"/>
        <v>4.7379358621999969E-2</v>
      </c>
      <c r="RG11" s="43">
        <f t="shared" si="48"/>
        <v>0.202386336813</v>
      </c>
      <c r="RH11" s="43">
        <f t="shared" si="48"/>
        <v>7.8363339799999918E-3</v>
      </c>
      <c r="RI11" s="43">
        <f t="shared" si="48"/>
        <v>4.9973672597999959E-2</v>
      </c>
      <c r="RJ11" s="43">
        <f t="shared" si="48"/>
        <v>1.3168806276000002E-2</v>
      </c>
      <c r="RK11" s="43">
        <f t="shared" si="48"/>
        <v>1.0175126657000011E-2</v>
      </c>
      <c r="RL11" s="43">
        <f t="shared" si="48"/>
        <v>3.4293656900000001E-4</v>
      </c>
      <c r="RM11" s="43">
        <f t="shared" si="48"/>
        <v>1.249659312800001E-2</v>
      </c>
      <c r="RN11" s="43">
        <f t="shared" si="48"/>
        <v>3.1642919699999993E-4</v>
      </c>
      <c r="RO11" s="43">
        <f t="shared" si="48"/>
        <v>1.599197625E-3</v>
      </c>
      <c r="RP11" s="43">
        <f t="shared" si="49"/>
        <v>1.1266592980000002E-3</v>
      </c>
      <c r="RQ11" s="43">
        <f t="shared" si="49"/>
        <v>9.8990240800000051E-4</v>
      </c>
      <c r="RR11" s="43">
        <f t="shared" si="49"/>
        <v>1.5765988899999996E-4</v>
      </c>
      <c r="RS11" s="43">
        <f t="shared" si="49"/>
        <v>1.3568108443999997E-2</v>
      </c>
      <c r="RT11" s="43">
        <f t="shared" si="49"/>
        <v>2.3506261290000001E-3</v>
      </c>
      <c r="RU11" s="43">
        <f t="shared" si="49"/>
        <v>1.857916739000001E-3</v>
      </c>
      <c r="RV11" s="43">
        <f t="shared" si="49"/>
        <v>0.29489447431099963</v>
      </c>
      <c r="RW11" s="43">
        <f t="shared" si="49"/>
        <v>0.15223725882800018</v>
      </c>
      <c r="RX11" s="43">
        <f t="shared" si="49"/>
        <v>9.6198231283000146E-2</v>
      </c>
      <c r="RY11" s="43">
        <f t="shared" si="49"/>
        <v>1.4684097290000001E-3</v>
      </c>
      <c r="RZ11" s="43">
        <f t="shared" si="50"/>
        <v>6.071038694000002E-2</v>
      </c>
      <c r="SA11" s="43">
        <f t="shared" si="50"/>
        <v>5.9962088600000007E-4</v>
      </c>
      <c r="SB11" s="43">
        <f t="shared" si="50"/>
        <v>2.0783242813000008E-2</v>
      </c>
      <c r="SC11" s="43">
        <f t="shared" si="50"/>
        <v>1.3597854999999998E-3</v>
      </c>
      <c r="SD11" s="43">
        <f t="shared" si="50"/>
        <v>1.3481579999999999E-3</v>
      </c>
      <c r="SE11" s="43">
        <f t="shared" si="50"/>
        <v>2.6300659999999997E-4</v>
      </c>
      <c r="SF11" s="43">
        <f t="shared" si="50"/>
        <v>0</v>
      </c>
      <c r="SG11" s="43">
        <f t="shared" si="50"/>
        <v>0</v>
      </c>
      <c r="SH11" s="43">
        <f t="shared" si="50"/>
        <v>0</v>
      </c>
      <c r="SI11" s="43">
        <f t="shared" si="50"/>
        <v>0</v>
      </c>
      <c r="SJ11" s="43">
        <f t="shared" si="51"/>
        <v>0</v>
      </c>
      <c r="SK11" s="43">
        <f t="shared" si="51"/>
        <v>0</v>
      </c>
      <c r="SL11" s="43">
        <f t="shared" si="51"/>
        <v>9.3606959999999997E-4</v>
      </c>
      <c r="SM11" s="43">
        <f t="shared" si="51"/>
        <v>2.3342580000000002E-4</v>
      </c>
      <c r="SN11" s="43">
        <f t="shared" si="51"/>
        <v>0.21250880078000012</v>
      </c>
      <c r="SO11" s="43">
        <f t="shared" si="51"/>
        <v>1.5914076600000012E-3</v>
      </c>
      <c r="SP11" s="43">
        <f t="shared" si="51"/>
        <v>2.7408948210322026</v>
      </c>
    </row>
    <row r="12" spans="2:510" ht="15">
      <c r="B12" s="43" t="str">
        <f t="shared" si="0"/>
        <v>EUS</v>
      </c>
      <c r="C12" s="88" t="s">
        <v>397</v>
      </c>
      <c r="D12" s="43">
        <f t="shared" si="1"/>
        <v>0</v>
      </c>
      <c r="E12" s="43">
        <f t="shared" si="1"/>
        <v>0</v>
      </c>
      <c r="F12" s="43">
        <f t="shared" si="1"/>
        <v>0</v>
      </c>
      <c r="G12" s="43">
        <f t="shared" si="1"/>
        <v>0</v>
      </c>
      <c r="H12" s="43">
        <f t="shared" si="1"/>
        <v>0</v>
      </c>
      <c r="I12" s="43">
        <f t="shared" si="1"/>
        <v>0</v>
      </c>
      <c r="J12" s="43">
        <f t="shared" si="1"/>
        <v>0</v>
      </c>
      <c r="K12" s="43">
        <f t="shared" si="1"/>
        <v>0</v>
      </c>
      <c r="L12" s="43">
        <f t="shared" si="1"/>
        <v>0</v>
      </c>
      <c r="M12" s="43">
        <f t="shared" si="1"/>
        <v>0</v>
      </c>
      <c r="N12" s="43">
        <f t="shared" si="2"/>
        <v>0</v>
      </c>
      <c r="O12" s="43">
        <f t="shared" si="2"/>
        <v>0</v>
      </c>
      <c r="P12" s="43">
        <f t="shared" si="2"/>
        <v>0</v>
      </c>
      <c r="Q12" s="43">
        <f t="shared" si="2"/>
        <v>0</v>
      </c>
      <c r="R12" s="43">
        <f t="shared" si="2"/>
        <v>0</v>
      </c>
      <c r="S12" s="43">
        <f t="shared" si="2"/>
        <v>0</v>
      </c>
      <c r="T12" s="43">
        <f t="shared" si="2"/>
        <v>0</v>
      </c>
      <c r="U12" s="43">
        <f t="shared" si="2"/>
        <v>275.38917109507571</v>
      </c>
      <c r="V12" s="43">
        <f t="shared" si="2"/>
        <v>55.757492971800247</v>
      </c>
      <c r="W12" s="43">
        <f t="shared" si="2"/>
        <v>9.0467381185869691</v>
      </c>
      <c r="X12" s="43">
        <f t="shared" si="3"/>
        <v>14.138058707510998</v>
      </c>
      <c r="Y12" s="43">
        <f t="shared" si="3"/>
        <v>86.647997992371089</v>
      </c>
      <c r="Z12" s="43">
        <f t="shared" si="3"/>
        <v>12.730780203988003</v>
      </c>
      <c r="AA12" s="43">
        <f t="shared" si="3"/>
        <v>11.854925204602067</v>
      </c>
      <c r="AB12" s="43">
        <f t="shared" si="3"/>
        <v>25.45056477665992</v>
      </c>
      <c r="AC12" s="43">
        <f t="shared" si="3"/>
        <v>10.783141102726828</v>
      </c>
      <c r="AD12" s="43">
        <f t="shared" si="3"/>
        <v>12.317243903558051</v>
      </c>
      <c r="AE12" s="43">
        <f t="shared" si="3"/>
        <v>4.5925104951919931</v>
      </c>
      <c r="AF12" s="43">
        <f t="shared" si="3"/>
        <v>16.40552306392102</v>
      </c>
      <c r="AG12" s="43">
        <f t="shared" si="3"/>
        <v>51.949150393653312</v>
      </c>
      <c r="AH12" s="43">
        <f t="shared" si="4"/>
        <v>15.66234818242387</v>
      </c>
      <c r="AI12" s="43">
        <f t="shared" si="4"/>
        <v>3.7908041845200153</v>
      </c>
      <c r="AJ12" s="43">
        <f t="shared" si="4"/>
        <v>2.7476061199920321</v>
      </c>
      <c r="AK12" s="43">
        <f t="shared" si="4"/>
        <v>6.2991185644139831</v>
      </c>
      <c r="AL12" s="43">
        <f t="shared" si="4"/>
        <v>0</v>
      </c>
      <c r="AM12" s="43">
        <f t="shared" si="4"/>
        <v>10.34736543386806</v>
      </c>
      <c r="AN12" s="43">
        <f t="shared" si="4"/>
        <v>3.7910077398490354</v>
      </c>
      <c r="AO12" s="43">
        <f t="shared" si="4"/>
        <v>5.4643763429550081</v>
      </c>
      <c r="AP12" s="43">
        <f t="shared" si="4"/>
        <v>47.502840132288213</v>
      </c>
      <c r="AQ12" s="43">
        <f t="shared" si="4"/>
        <v>2.9008790749430142</v>
      </c>
      <c r="AR12" s="43">
        <f t="shared" si="5"/>
        <v>6.4640065857410454</v>
      </c>
      <c r="AS12" s="43">
        <f t="shared" si="5"/>
        <v>20.465345509307266</v>
      </c>
      <c r="AT12" s="43">
        <f t="shared" si="5"/>
        <v>2.3900078108690042</v>
      </c>
      <c r="AU12" s="43">
        <f t="shared" si="5"/>
        <v>1.3364466063379996</v>
      </c>
      <c r="AV12" s="43">
        <f t="shared" si="5"/>
        <v>1.7194466913170026</v>
      </c>
      <c r="AW12" s="43">
        <f t="shared" si="5"/>
        <v>0.82409636291000132</v>
      </c>
      <c r="AX12" s="43">
        <f t="shared" si="5"/>
        <v>0.53236052701700098</v>
      </c>
      <c r="AY12" s="43">
        <f t="shared" si="5"/>
        <v>5.9284154875579409</v>
      </c>
      <c r="AZ12" s="43">
        <f t="shared" si="5"/>
        <v>5.6428454584009762</v>
      </c>
      <c r="BA12" s="43">
        <f t="shared" si="5"/>
        <v>4.6792470822070147</v>
      </c>
      <c r="BB12" s="43">
        <f t="shared" si="6"/>
        <v>1.5329608185029988</v>
      </c>
      <c r="BC12" s="43">
        <f t="shared" si="6"/>
        <v>7.6289207332220039</v>
      </c>
      <c r="BD12" s="43">
        <f t="shared" si="6"/>
        <v>14.416430231797069</v>
      </c>
      <c r="BE12" s="43">
        <f t="shared" si="6"/>
        <v>3.4052697988030212</v>
      </c>
      <c r="BF12" s="43">
        <f t="shared" si="6"/>
        <v>8.5903179022999723E-2</v>
      </c>
      <c r="BG12" s="43">
        <f t="shared" si="6"/>
        <v>0.14203713147099994</v>
      </c>
      <c r="BH12" s="43">
        <f t="shared" si="6"/>
        <v>10.555202383040834</v>
      </c>
      <c r="BI12" s="43">
        <f t="shared" si="6"/>
        <v>1.4349185583409982</v>
      </c>
      <c r="BJ12" s="43">
        <f t="shared" si="6"/>
        <v>0.39544388797799995</v>
      </c>
      <c r="BK12" s="43">
        <f t="shared" si="6"/>
        <v>2.3418092513079887</v>
      </c>
      <c r="BL12" s="43">
        <f t="shared" si="7"/>
        <v>3.4273978371939577</v>
      </c>
      <c r="BM12" s="43">
        <f t="shared" si="7"/>
        <v>2.5404361801879989</v>
      </c>
      <c r="BN12" s="43">
        <f t="shared" si="7"/>
        <v>2.1771947379439909</v>
      </c>
      <c r="BO12" s="43">
        <f t="shared" si="7"/>
        <v>1.1702312334279987</v>
      </c>
      <c r="BP12" s="43">
        <f t="shared" si="7"/>
        <v>1.8206522141619976</v>
      </c>
      <c r="BQ12" s="43">
        <f t="shared" si="7"/>
        <v>0.279118193254</v>
      </c>
      <c r="BR12" s="43">
        <f t="shared" si="7"/>
        <v>0.76420698351100136</v>
      </c>
      <c r="BS12" s="43">
        <f t="shared" si="7"/>
        <v>0.55823600068200019</v>
      </c>
      <c r="BT12" s="43">
        <f t="shared" si="7"/>
        <v>15.009097703205033</v>
      </c>
      <c r="BU12" s="43">
        <f t="shared" si="7"/>
        <v>8.9077036759589259</v>
      </c>
      <c r="BV12" s="43">
        <f t="shared" si="8"/>
        <v>1.3964082224420007</v>
      </c>
      <c r="BW12" s="43">
        <f t="shared" si="8"/>
        <v>13.796996762667975</v>
      </c>
      <c r="BX12" s="43">
        <f t="shared" si="8"/>
        <v>2.4601804345330334</v>
      </c>
      <c r="BY12" s="43">
        <f t="shared" si="8"/>
        <v>9.2689145037020388</v>
      </c>
      <c r="BZ12" s="43">
        <f t="shared" si="8"/>
        <v>2.7844972803120269</v>
      </c>
      <c r="CA12" s="43">
        <f t="shared" si="8"/>
        <v>3.7016165314250249</v>
      </c>
      <c r="CB12" s="43">
        <f t="shared" si="8"/>
        <v>6.7655727899441338</v>
      </c>
      <c r="CC12" s="43">
        <f t="shared" si="8"/>
        <v>3.0258207404180077</v>
      </c>
      <c r="CD12" s="43">
        <f t="shared" si="8"/>
        <v>1.2379085803419816</v>
      </c>
      <c r="CE12" s="43">
        <f t="shared" si="8"/>
        <v>7.3465613911350394</v>
      </c>
      <c r="CF12" s="43">
        <f t="shared" si="9"/>
        <v>1.4487399414130011</v>
      </c>
      <c r="CG12" s="43">
        <f t="shared" si="9"/>
        <v>0</v>
      </c>
      <c r="CH12" s="43">
        <f t="shared" si="9"/>
        <v>2.342068136894019</v>
      </c>
      <c r="CI12" s="43">
        <f t="shared" si="9"/>
        <v>1.2929395659050023</v>
      </c>
      <c r="CJ12" s="43">
        <f t="shared" si="9"/>
        <v>0.33852061718399978</v>
      </c>
      <c r="CK12" s="43">
        <f t="shared" si="9"/>
        <v>5.226271118265025</v>
      </c>
      <c r="CL12" s="43">
        <f t="shared" si="9"/>
        <v>0.39332359630300073</v>
      </c>
      <c r="CM12" s="43">
        <f t="shared" si="9"/>
        <v>1.340708928117998</v>
      </c>
      <c r="CN12" s="43">
        <f t="shared" si="9"/>
        <v>0.88194420934599294</v>
      </c>
      <c r="CO12" s="43">
        <f t="shared" si="9"/>
        <v>0.97184335074399897</v>
      </c>
      <c r="CP12" s="43">
        <f t="shared" si="10"/>
        <v>0.89385894121999421</v>
      </c>
      <c r="CQ12" s="43">
        <f t="shared" si="10"/>
        <v>6.2991185644139831</v>
      </c>
      <c r="CR12" s="43">
        <f t="shared" si="10"/>
        <v>0</v>
      </c>
      <c r="CS12" s="43">
        <f t="shared" si="10"/>
        <v>1.8788423597999981E-2</v>
      </c>
      <c r="CT12" s="43">
        <f t="shared" si="10"/>
        <v>9.7065942460510009</v>
      </c>
      <c r="CU12" s="43">
        <f t="shared" si="10"/>
        <v>0.250242303562</v>
      </c>
      <c r="CV12" s="43">
        <f t="shared" si="10"/>
        <v>0.3717407605449991</v>
      </c>
      <c r="CW12" s="43">
        <f t="shared" si="10"/>
        <v>3.7619470866770355</v>
      </c>
      <c r="CX12" s="43">
        <f t="shared" si="10"/>
        <v>2.9059928573000021E-2</v>
      </c>
      <c r="CY12" s="43">
        <f t="shared" si="10"/>
        <v>5.335333967945</v>
      </c>
      <c r="CZ12" s="43">
        <f t="shared" si="11"/>
        <v>0.128671202185</v>
      </c>
      <c r="DA12" s="43">
        <f t="shared" si="11"/>
        <v>36.833024495699341</v>
      </c>
      <c r="DB12" s="43">
        <f t="shared" si="11"/>
        <v>4.2616524559890019</v>
      </c>
      <c r="DC12" s="43">
        <f t="shared" si="11"/>
        <v>1.3056981276059991</v>
      </c>
      <c r="DD12" s="43">
        <f t="shared" si="11"/>
        <v>1.5951843742040015</v>
      </c>
      <c r="DE12" s="43">
        <f t="shared" si="11"/>
        <v>2.578595518888001</v>
      </c>
      <c r="DF12" s="43">
        <f t="shared" si="11"/>
        <v>1.0597588379779923</v>
      </c>
      <c r="DG12" s="43">
        <f t="shared" si="11"/>
        <v>0.88334402705099391</v>
      </c>
      <c r="DH12" s="43">
        <f t="shared" si="11"/>
        <v>1.9423389609570052</v>
      </c>
      <c r="DI12" s="43">
        <f t="shared" si="11"/>
        <v>8.5112647322890123</v>
      </c>
      <c r="DJ12" s="43">
        <f t="shared" si="12"/>
        <v>4.8193756455309513</v>
      </c>
      <c r="DK12" s="43">
        <f t="shared" si="12"/>
        <v>2.605564209716996</v>
      </c>
      <c r="DL12" s="43">
        <f t="shared" si="12"/>
        <v>2.5951418742010048</v>
      </c>
      <c r="DM12" s="43">
        <f t="shared" si="12"/>
        <v>1.9340030456710031</v>
      </c>
      <c r="DN12" s="43">
        <f t="shared" si="12"/>
        <v>2.1399855171280042</v>
      </c>
      <c r="DO12" s="43">
        <f t="shared" si="12"/>
        <v>0.18529908320499999</v>
      </c>
      <c r="DP12" s="43">
        <f t="shared" si="12"/>
        <v>6.4725079285000015E-2</v>
      </c>
      <c r="DQ12" s="43">
        <f t="shared" si="12"/>
        <v>1.3364466063379996</v>
      </c>
      <c r="DR12" s="43">
        <f t="shared" si="12"/>
        <v>1.4570715819829991</v>
      </c>
      <c r="DS12" s="43">
        <f t="shared" si="12"/>
        <v>0.16788196297100039</v>
      </c>
      <c r="DT12" s="43">
        <f t="shared" si="13"/>
        <v>9.4492454458000127E-2</v>
      </c>
      <c r="DU12" s="43">
        <f t="shared" si="13"/>
        <v>0.82409636291000132</v>
      </c>
      <c r="DV12" s="43">
        <f t="shared" si="13"/>
        <v>0.1374884147719998</v>
      </c>
      <c r="DW12" s="43">
        <f t="shared" si="13"/>
        <v>0.39473180686899967</v>
      </c>
      <c r="DX12" s="43">
        <f t="shared" si="13"/>
        <v>4.1449061129959608</v>
      </c>
      <c r="DY12" s="43">
        <f t="shared" si="13"/>
        <v>1.7835116175889978</v>
      </c>
      <c r="DZ12" s="43">
        <f t="shared" si="13"/>
        <v>4.9534551662880242</v>
      </c>
      <c r="EA12" s="43">
        <f t="shared" si="13"/>
        <v>0.1497599096300001</v>
      </c>
      <c r="EB12" s="43">
        <f t="shared" si="13"/>
        <v>0.53955482262599952</v>
      </c>
      <c r="EC12" s="43">
        <f t="shared" si="13"/>
        <v>1.526338487234002</v>
      </c>
      <c r="ED12" s="43">
        <f t="shared" si="14"/>
        <v>2.3067691118300022</v>
      </c>
      <c r="EE12" s="43">
        <f t="shared" si="14"/>
        <v>0.84607837357400018</v>
      </c>
      <c r="EF12" s="43">
        <f t="shared" si="14"/>
        <v>7.2857083065770034</v>
      </c>
      <c r="EG12" s="43">
        <f t="shared" si="14"/>
        <v>0.26510927458799982</v>
      </c>
      <c r="EH12" s="43">
        <f t="shared" si="14"/>
        <v>7.1645980662999958E-2</v>
      </c>
      <c r="EI12" s="43">
        <f t="shared" si="14"/>
        <v>6.4572632719999993E-3</v>
      </c>
      <c r="EJ12" s="43">
        <f t="shared" si="14"/>
        <v>1.1216087391550014</v>
      </c>
      <c r="EK12" s="43">
        <f t="shared" si="14"/>
        <v>10.556574922377036</v>
      </c>
      <c r="EL12" s="43">
        <f t="shared" si="14"/>
        <v>1.7855692805759953</v>
      </c>
      <c r="EM12" s="43">
        <f t="shared" si="14"/>
        <v>0.95263228878799855</v>
      </c>
      <c r="EN12" s="43">
        <f t="shared" si="15"/>
        <v>0.37906898421199997</v>
      </c>
      <c r="EO12" s="43">
        <f t="shared" si="15"/>
        <v>1.9631015030629917</v>
      </c>
      <c r="EP12" s="43">
        <f t="shared" si="15"/>
        <v>0.4780974100480001</v>
      </c>
      <c r="EQ12" s="43">
        <f t="shared" si="15"/>
        <v>0.20202187645000017</v>
      </c>
      <c r="ER12" s="43">
        <f t="shared" si="15"/>
        <v>0.31343766541700013</v>
      </c>
      <c r="ES12" s="43">
        <f t="shared" si="15"/>
        <v>6.9529776524000081E-2</v>
      </c>
      <c r="ET12" s="43">
        <f t="shared" si="15"/>
        <v>7.804661612299979E-2</v>
      </c>
      <c r="EU12" s="43">
        <f t="shared" si="15"/>
        <v>0.10793338987099993</v>
      </c>
      <c r="EV12" s="43">
        <f t="shared" si="15"/>
        <v>8.9538344584409248</v>
      </c>
      <c r="EW12" s="43">
        <f t="shared" si="15"/>
        <v>0.68116210136700095</v>
      </c>
      <c r="EX12" s="43">
        <f t="shared" si="16"/>
        <v>0.1062408997319999</v>
      </c>
      <c r="EY12" s="43">
        <f t="shared" si="16"/>
        <v>0.50493071759500041</v>
      </c>
      <c r="EZ12" s="43">
        <f t="shared" si="16"/>
        <v>9.8823853584999941E-2</v>
      </c>
      <c r="FA12" s="43">
        <f t="shared" si="16"/>
        <v>4.3639573187000014E-2</v>
      </c>
      <c r="FB12" s="43">
        <f t="shared" si="16"/>
        <v>0.33834306898799993</v>
      </c>
      <c r="FC12" s="43">
        <f t="shared" si="16"/>
        <v>3.8135164526999998E-2</v>
      </c>
      <c r="FD12" s="43">
        <f t="shared" si="16"/>
        <v>1.8965660252999998E-2</v>
      </c>
      <c r="FE12" s="43">
        <f t="shared" si="16"/>
        <v>0.69781803401999976</v>
      </c>
      <c r="FF12" s="43">
        <f t="shared" si="16"/>
        <v>0.25849310070800002</v>
      </c>
      <c r="FG12" s="43">
        <f t="shared" si="16"/>
        <v>0.73746912389900476</v>
      </c>
      <c r="FH12" s="43">
        <f t="shared" si="17"/>
        <v>0.47016561243499988</v>
      </c>
      <c r="FI12" s="43">
        <f t="shared" si="17"/>
        <v>0.17775426221400029</v>
      </c>
      <c r="FJ12" s="43">
        <f t="shared" si="17"/>
        <v>0.74425444017200215</v>
      </c>
      <c r="FK12" s="43">
        <f t="shared" si="17"/>
        <v>2.6831399487619452</v>
      </c>
      <c r="FL12" s="43">
        <f t="shared" si="17"/>
        <v>0</v>
      </c>
      <c r="FM12" s="43">
        <f t="shared" si="17"/>
        <v>0.8525507700550029</v>
      </c>
      <c r="FN12" s="43">
        <f t="shared" si="17"/>
        <v>1.183425129747997</v>
      </c>
      <c r="FO12" s="43">
        <f t="shared" si="17"/>
        <v>0.13119623201099997</v>
      </c>
      <c r="FP12" s="43">
        <f t="shared" si="17"/>
        <v>0.37330439702499901</v>
      </c>
      <c r="FQ12" s="43">
        <f t="shared" si="17"/>
        <v>1.1255513204279992</v>
      </c>
      <c r="FR12" s="43">
        <f t="shared" si="18"/>
        <v>1.7892379064619996</v>
      </c>
      <c r="FS12" s="43">
        <f t="shared" si="18"/>
        <v>0.26971189175399995</v>
      </c>
      <c r="FT12" s="43">
        <f t="shared" si="18"/>
        <v>0.64802126291100071</v>
      </c>
      <c r="FU12" s="43">
        <f t="shared" si="18"/>
        <v>0.5131261871820002</v>
      </c>
      <c r="FV12" s="43">
        <f t="shared" si="18"/>
        <v>13.020585635136969</v>
      </c>
      <c r="FW12" s="43">
        <f t="shared" si="18"/>
        <v>0.4913758381289956</v>
      </c>
      <c r="FX12" s="43">
        <f t="shared" si="18"/>
        <v>1.8640482887530054</v>
      </c>
      <c r="FY12" s="43">
        <f t="shared" si="18"/>
        <v>5.8840686849470689</v>
      </c>
      <c r="FZ12" s="43">
        <f t="shared" si="18"/>
        <v>0.68811673992699507</v>
      </c>
      <c r="GA12" s="43">
        <f t="shared" si="18"/>
        <v>0.86902003332200228</v>
      </c>
      <c r="GB12" s="43">
        <f t="shared" si="19"/>
        <v>6.3343610236000047E-2</v>
      </c>
      <c r="GC12" s="43">
        <f t="shared" si="19"/>
        <v>0.91179094665500082</v>
      </c>
      <c r="GD12" s="43">
        <f t="shared" si="19"/>
        <v>1.3964082224420007</v>
      </c>
      <c r="GE12" s="43">
        <f t="shared" si="19"/>
        <v>2.6270459337750163</v>
      </c>
      <c r="GF12" s="43">
        <f t="shared" si="19"/>
        <v>2.9493894562340195</v>
      </c>
      <c r="GG12" s="43">
        <f t="shared" si="19"/>
        <v>0.8557318467929983</v>
      </c>
      <c r="GH12" s="43">
        <f t="shared" si="19"/>
        <v>2.9769892778800187</v>
      </c>
      <c r="GI12" s="43">
        <f t="shared" si="19"/>
        <v>3.47615922633504</v>
      </c>
      <c r="GJ12" s="43">
        <f t="shared" si="19"/>
        <v>0.8101201879539931</v>
      </c>
      <c r="GK12" s="43">
        <f t="shared" si="19"/>
        <v>0.10162155108699973</v>
      </c>
      <c r="GL12" s="43">
        <f t="shared" si="20"/>
        <v>1.7929013948260162</v>
      </c>
      <c r="GM12" s="43">
        <f t="shared" si="20"/>
        <v>0.26902047968100012</v>
      </c>
      <c r="GN12" s="43">
        <f t="shared" si="20"/>
        <v>8.4317772133999935E-2</v>
      </c>
      <c r="GO12" s="43">
        <f t="shared" si="20"/>
        <v>0.31393034251799873</v>
      </c>
      <c r="GP12" s="43">
        <f t="shared" si="20"/>
        <v>1.7655017375989963</v>
      </c>
      <c r="GQ12" s="43">
        <f t="shared" si="20"/>
        <v>0.72504948418300508</v>
      </c>
      <c r="GR12" s="43">
        <f t="shared" si="20"/>
        <v>0.31657578189800112</v>
      </c>
      <c r="GS12" s="43">
        <f t="shared" si="20"/>
        <v>1.1192597386479952</v>
      </c>
      <c r="GT12" s="43">
        <f t="shared" si="20"/>
        <v>3.5395232652779551</v>
      </c>
      <c r="GU12" s="43">
        <f t="shared" si="20"/>
        <v>0.71482297293000985</v>
      </c>
      <c r="GV12" s="43">
        <f t="shared" si="21"/>
        <v>1.0775638861320112</v>
      </c>
      <c r="GW12" s="43">
        <f t="shared" si="21"/>
        <v>0.2557369096199994</v>
      </c>
      <c r="GX12" s="43">
        <f t="shared" si="21"/>
        <v>0.4075647796449976</v>
      </c>
      <c r="GY12" s="43">
        <f t="shared" si="21"/>
        <v>1.1146754726419978</v>
      </c>
      <c r="GZ12" s="43">
        <f t="shared" si="21"/>
        <v>0.84819578570800935</v>
      </c>
      <c r="HA12" s="43">
        <f t="shared" si="21"/>
        <v>0.15833760783199996</v>
      </c>
      <c r="HB12" s="43">
        <f t="shared" si="21"/>
        <v>0.86216970494800549</v>
      </c>
      <c r="HC12" s="43">
        <f t="shared" si="21"/>
        <v>0.48656212273599725</v>
      </c>
      <c r="HD12" s="43">
        <f t="shared" si="21"/>
        <v>0.70757099781999688</v>
      </c>
      <c r="HE12" s="43">
        <f t="shared" si="21"/>
        <v>0.17609431433300043</v>
      </c>
      <c r="HF12" s="43">
        <f t="shared" si="22"/>
        <v>0.41665912792700177</v>
      </c>
      <c r="HG12" s="43">
        <f t="shared" si="22"/>
        <v>0.27983572654599864</v>
      </c>
      <c r="HH12" s="43">
        <f t="shared" si="22"/>
        <v>0.36669368270000025</v>
      </c>
      <c r="HI12" s="43">
        <f t="shared" si="22"/>
        <v>0.39133428010300242</v>
      </c>
      <c r="HJ12" s="43">
        <f t="shared" si="22"/>
        <v>1.4712024133999973E-2</v>
      </c>
      <c r="HK12" s="43">
        <f t="shared" si="22"/>
        <v>0.57659473356600266</v>
      </c>
      <c r="HL12" s="43">
        <f t="shared" si="22"/>
        <v>0.33731140168499879</v>
      </c>
      <c r="HM12" s="43">
        <f t="shared" si="22"/>
        <v>2.1550801292589847</v>
      </c>
      <c r="HN12" s="43">
        <f t="shared" si="22"/>
        <v>0.89928914108100477</v>
      </c>
      <c r="HO12" s="43">
        <f t="shared" si="22"/>
        <v>0.54916221814900112</v>
      </c>
      <c r="HP12" s="43">
        <f t="shared" si="23"/>
        <v>0.96805352356400476</v>
      </c>
      <c r="HQ12" s="43">
        <f t="shared" si="23"/>
        <v>1.0030314652460017</v>
      </c>
      <c r="HR12" s="43">
        <f t="shared" si="23"/>
        <v>0.24715995818900055</v>
      </c>
      <c r="HS12" s="43">
        <f t="shared" si="23"/>
        <v>0.54155882383200138</v>
      </c>
      <c r="HT12" s="43">
        <f t="shared" si="23"/>
        <v>0.57142972237199985</v>
      </c>
      <c r="HU12" s="43">
        <f t="shared" si="23"/>
        <v>0.69320701998900047</v>
      </c>
      <c r="HV12" s="43">
        <f t="shared" si="23"/>
        <v>0.65216011311700017</v>
      </c>
      <c r="HW12" s="43">
        <f t="shared" si="23"/>
        <v>0.33177963758599927</v>
      </c>
      <c r="HX12" s="43">
        <f t="shared" si="23"/>
        <v>0.23565065511399885</v>
      </c>
      <c r="HY12" s="43">
        <f t="shared" si="23"/>
        <v>0.47117272939500104</v>
      </c>
      <c r="HZ12" s="43">
        <f t="shared" si="24"/>
        <v>0.3020472607479972</v>
      </c>
      <c r="IA12" s="43">
        <f t="shared" si="24"/>
        <v>0.35238519320199851</v>
      </c>
      <c r="IB12" s="43">
        <f t="shared" si="24"/>
        <v>7.8209462315999997E-2</v>
      </c>
      <c r="IC12" s="43">
        <f t="shared" si="24"/>
        <v>1.5925840949919956</v>
      </c>
      <c r="ID12" s="43">
        <f t="shared" si="24"/>
        <v>1.1451221297489995</v>
      </c>
      <c r="IE12" s="43">
        <f t="shared" si="24"/>
        <v>5.9654872666999967E-2</v>
      </c>
      <c r="IF12" s="43">
        <f t="shared" si="24"/>
        <v>0.20648203608300103</v>
      </c>
      <c r="IG12" s="43">
        <f t="shared" si="24"/>
        <v>5.6941950887790806</v>
      </c>
      <c r="IH12" s="43">
        <f t="shared" si="24"/>
        <v>9.7130481297999643E-2</v>
      </c>
      <c r="II12" s="43">
        <f t="shared" si="24"/>
        <v>0</v>
      </c>
      <c r="IJ12" s="43">
        <f t="shared" si="25"/>
        <v>0.60940069993999824</v>
      </c>
      <c r="IK12" s="43">
        <f t="shared" si="25"/>
        <v>1.0790497661389933</v>
      </c>
      <c r="IL12" s="43">
        <f t="shared" si="25"/>
        <v>0.63163844211600562</v>
      </c>
      <c r="IM12" s="43">
        <f t="shared" si="25"/>
        <v>2.1289137999000035E-2</v>
      </c>
      <c r="IN12" s="43">
        <f t="shared" si="25"/>
        <v>0.30559752672100021</v>
      </c>
      <c r="IO12" s="43">
        <f t="shared" si="25"/>
        <v>0.98732827010899959</v>
      </c>
      <c r="IP12" s="43">
        <f t="shared" si="25"/>
        <v>0.33852061718399978</v>
      </c>
      <c r="IQ12" s="43">
        <f t="shared" si="25"/>
        <v>0.53968896534300237</v>
      </c>
      <c r="IR12" s="43">
        <f t="shared" si="25"/>
        <v>1.1401842943000027</v>
      </c>
      <c r="IS12" s="43">
        <f t="shared" si="25"/>
        <v>2.8952850898639841</v>
      </c>
      <c r="IT12" s="43">
        <f t="shared" si="26"/>
        <v>5.1218002943000135E-2</v>
      </c>
      <c r="IU12" s="43">
        <f t="shared" si="26"/>
        <v>0.39332359630300073</v>
      </c>
      <c r="IV12" s="43">
        <f t="shared" si="26"/>
        <v>1.1776218888179992</v>
      </c>
      <c r="IW12" s="43">
        <f t="shared" si="26"/>
        <v>0.88194420934599294</v>
      </c>
      <c r="IX12" s="43">
        <f t="shared" si="26"/>
        <v>0.92405493510699932</v>
      </c>
      <c r="IY12" s="43">
        <f t="shared" si="26"/>
        <v>4.7787609827000074E-2</v>
      </c>
      <c r="IZ12" s="43">
        <f t="shared" si="26"/>
        <v>0.89385894121999421</v>
      </c>
      <c r="JA12" s="43">
        <f t="shared" si="26"/>
        <v>6.0649459080539767</v>
      </c>
      <c r="JB12" s="43">
        <f t="shared" si="26"/>
        <v>3.8317103277999968E-2</v>
      </c>
      <c r="JC12" s="43">
        <f t="shared" si="26"/>
        <v>0.19585481720199993</v>
      </c>
      <c r="JD12" s="43">
        <f t="shared" si="27"/>
        <v>1.8788423597999981E-2</v>
      </c>
      <c r="JE12" s="43">
        <f t="shared" si="27"/>
        <v>3.5972394499740039</v>
      </c>
      <c r="JF12" s="43">
        <f t="shared" si="27"/>
        <v>4.3965316498990044</v>
      </c>
      <c r="JG12" s="43">
        <f t="shared" si="27"/>
        <v>1.6791031311449922</v>
      </c>
      <c r="JH12" s="43">
        <f t="shared" si="27"/>
        <v>0.250242303562</v>
      </c>
      <c r="JI12" s="43">
        <f t="shared" si="27"/>
        <v>0.3717407605449991</v>
      </c>
      <c r="JJ12" s="43">
        <f t="shared" si="27"/>
        <v>1.3605968357960039</v>
      </c>
      <c r="JK12" s="43">
        <f t="shared" si="27"/>
        <v>1.7290305849049958</v>
      </c>
      <c r="JL12" s="43">
        <f t="shared" si="27"/>
        <v>0.67266039841699998</v>
      </c>
      <c r="JM12" s="43">
        <f t="shared" si="27"/>
        <v>2.9059928573000021E-2</v>
      </c>
      <c r="JN12" s="43">
        <f t="shared" si="28"/>
        <v>5.335333967945</v>
      </c>
      <c r="JO12" s="43">
        <f t="shared" si="28"/>
        <v>0.128671202185</v>
      </c>
      <c r="JP12" s="43">
        <f t="shared" si="28"/>
        <v>36.833024495699341</v>
      </c>
      <c r="JQ12" s="43">
        <f t="shared" si="28"/>
        <v>1.9915760971890017</v>
      </c>
      <c r="JR12" s="43">
        <f t="shared" si="28"/>
        <v>2.2700763587999999</v>
      </c>
      <c r="JS12" s="43">
        <f t="shared" si="28"/>
        <v>1.3056981276059991</v>
      </c>
      <c r="JT12" s="43">
        <f t="shared" si="28"/>
        <v>1.5951843742040015</v>
      </c>
      <c r="JU12" s="43">
        <f t="shared" si="28"/>
        <v>2.578595518888001</v>
      </c>
      <c r="JV12" s="43">
        <f t="shared" si="28"/>
        <v>1.0597588379779923</v>
      </c>
      <c r="JW12" s="43">
        <f t="shared" si="28"/>
        <v>0.88334402705099391</v>
      </c>
      <c r="JX12" s="43">
        <f t="shared" si="29"/>
        <v>1.9423389609570052</v>
      </c>
      <c r="JY12" s="43">
        <f t="shared" si="29"/>
        <v>8.5112647322890123</v>
      </c>
      <c r="JZ12" s="43">
        <f t="shared" si="29"/>
        <v>4.0405400953359889</v>
      </c>
      <c r="KA12" s="43">
        <f t="shared" si="29"/>
        <v>0.77883552341799489</v>
      </c>
      <c r="KB12" s="43">
        <f t="shared" si="29"/>
        <v>2.605564209716996</v>
      </c>
      <c r="KC12" s="43">
        <f t="shared" si="29"/>
        <v>2.5951418742010048</v>
      </c>
      <c r="KD12" s="43">
        <f t="shared" si="29"/>
        <v>1.9340030456710031</v>
      </c>
      <c r="KE12" s="43">
        <f t="shared" si="29"/>
        <v>2.1399855171280042</v>
      </c>
      <c r="KF12" s="43">
        <f t="shared" si="29"/>
        <v>0.18529908320499999</v>
      </c>
      <c r="KG12" s="43">
        <f t="shared" si="29"/>
        <v>6.4725079285000015E-2</v>
      </c>
      <c r="KH12" s="43">
        <f t="shared" si="30"/>
        <v>1.3364466063379996</v>
      </c>
      <c r="KI12" s="43">
        <f t="shared" si="30"/>
        <v>0.3414333630460003</v>
      </c>
      <c r="KJ12" s="43">
        <f t="shared" si="30"/>
        <v>0.34655711219900048</v>
      </c>
      <c r="KK12" s="43">
        <f t="shared" si="30"/>
        <v>0.25681319202200048</v>
      </c>
      <c r="KL12" s="43">
        <f t="shared" si="30"/>
        <v>0.40533798277000022</v>
      </c>
      <c r="KM12" s="43">
        <f t="shared" si="30"/>
        <v>8.0755233276999946E-2</v>
      </c>
      <c r="KN12" s="43">
        <f t="shared" si="30"/>
        <v>3.5799668999999998E-3</v>
      </c>
      <c r="KO12" s="43">
        <f t="shared" si="30"/>
        <v>5.0826632394999974E-2</v>
      </c>
      <c r="KP12" s="43">
        <f t="shared" si="30"/>
        <v>0.13961334529600028</v>
      </c>
      <c r="KQ12" s="43">
        <f t="shared" si="30"/>
        <v>9.4492454458000127E-2</v>
      </c>
      <c r="KR12" s="43">
        <f t="shared" si="31"/>
        <v>0.34957772889899968</v>
      </c>
      <c r="KS12" s="43">
        <f t="shared" si="31"/>
        <v>9.2230017830999975E-2</v>
      </c>
      <c r="KT12" s="43">
        <f t="shared" si="31"/>
        <v>0.3802492655789998</v>
      </c>
      <c r="KU12" s="43">
        <f t="shared" si="31"/>
        <v>2.0315363080000001E-3</v>
      </c>
      <c r="KV12" s="43">
        <f t="shared" si="31"/>
        <v>0.1374884147719998</v>
      </c>
      <c r="KW12" s="43">
        <f t="shared" si="31"/>
        <v>0.39473180686899967</v>
      </c>
      <c r="KX12" s="43">
        <f t="shared" si="31"/>
        <v>3.1190622722129602</v>
      </c>
      <c r="KY12" s="43">
        <f t="shared" si="31"/>
        <v>1.0258064797440036</v>
      </c>
      <c r="KZ12" s="43">
        <f t="shared" si="31"/>
        <v>1.5724913491980004</v>
      </c>
      <c r="LA12" s="43">
        <f t="shared" si="31"/>
        <v>0.21102091478600066</v>
      </c>
      <c r="LB12" s="43">
        <f t="shared" si="32"/>
        <v>4.9534551662880242</v>
      </c>
      <c r="LC12" s="43">
        <f t="shared" si="32"/>
        <v>0.1497599096300001</v>
      </c>
      <c r="LD12" s="43">
        <f t="shared" si="32"/>
        <v>0.53955482262599952</v>
      </c>
      <c r="LE12" s="43">
        <f t="shared" si="32"/>
        <v>1.526338487234002</v>
      </c>
      <c r="LF12" s="43">
        <f t="shared" si="32"/>
        <v>2.3067691118300022</v>
      </c>
      <c r="LG12" s="43">
        <f t="shared" si="32"/>
        <v>0.52795172035600046</v>
      </c>
      <c r="LH12" s="43">
        <f t="shared" si="32"/>
        <v>0.28178392088099996</v>
      </c>
      <c r="LI12" s="43">
        <f t="shared" si="32"/>
        <v>3.6343152333000006E-2</v>
      </c>
      <c r="LJ12" s="43">
        <f t="shared" si="32"/>
        <v>5.1024708001040038</v>
      </c>
      <c r="LK12" s="43">
        <f t="shared" si="32"/>
        <v>2.1832375836999987</v>
      </c>
      <c r="LL12" s="43">
        <f t="shared" si="33"/>
        <v>0.26510927458799982</v>
      </c>
      <c r="LM12" s="43">
        <f t="shared" si="33"/>
        <v>7.1645980662999958E-2</v>
      </c>
      <c r="LN12" s="43">
        <f t="shared" si="33"/>
        <v>6.4572632719999993E-3</v>
      </c>
      <c r="LO12" s="43">
        <f t="shared" si="33"/>
        <v>1.1216087391550014</v>
      </c>
      <c r="LP12" s="43">
        <f t="shared" si="33"/>
        <v>10.556574922377036</v>
      </c>
      <c r="LQ12" s="43">
        <f t="shared" si="33"/>
        <v>1.7855692805759953</v>
      </c>
      <c r="LR12" s="43">
        <f t="shared" si="33"/>
        <v>0.95263228878799855</v>
      </c>
      <c r="LS12" s="43">
        <f t="shared" si="33"/>
        <v>0.37906898421199997</v>
      </c>
      <c r="LT12" s="43">
        <f t="shared" si="33"/>
        <v>1.9631015030629917</v>
      </c>
      <c r="LU12" s="43">
        <f t="shared" si="33"/>
        <v>0.4780974100480001</v>
      </c>
      <c r="LV12" s="43">
        <f t="shared" si="34"/>
        <v>0.20202187645000017</v>
      </c>
      <c r="LW12" s="43">
        <f t="shared" si="34"/>
        <v>0.31343766541700013</v>
      </c>
      <c r="LX12" s="43">
        <f t="shared" si="34"/>
        <v>6.9529776524000081E-2</v>
      </c>
      <c r="LY12" s="43">
        <f t="shared" si="34"/>
        <v>7.804661612299979E-2</v>
      </c>
      <c r="LZ12" s="43">
        <f t="shared" si="34"/>
        <v>0.10793338987099993</v>
      </c>
      <c r="MA12" s="43">
        <f t="shared" si="34"/>
        <v>8.9538344584409248</v>
      </c>
      <c r="MB12" s="43">
        <f t="shared" si="34"/>
        <v>6.2519522230000027E-2</v>
      </c>
      <c r="MC12" s="43">
        <f t="shared" si="34"/>
        <v>0.61864194441300036</v>
      </c>
      <c r="MD12" s="43">
        <f t="shared" si="34"/>
        <v>0.10206103649899997</v>
      </c>
      <c r="ME12" s="43">
        <f t="shared" si="34"/>
        <v>4.1799100309999979E-3</v>
      </c>
      <c r="MF12" s="43">
        <f t="shared" si="35"/>
        <v>0.50493071759500041</v>
      </c>
      <c r="MG12" s="43">
        <f t="shared" si="35"/>
        <v>9.8823853584999941E-2</v>
      </c>
      <c r="MH12" s="43">
        <f t="shared" si="35"/>
        <v>4.3639573187000014E-2</v>
      </c>
      <c r="MI12" s="43">
        <f t="shared" si="35"/>
        <v>0.33076652714699994</v>
      </c>
      <c r="MJ12" s="43">
        <f t="shared" si="35"/>
        <v>2.8860440970000029E-2</v>
      </c>
      <c r="MK12" s="43">
        <f t="shared" si="35"/>
        <v>9.2747072509999952E-3</v>
      </c>
      <c r="ML12" s="43">
        <f t="shared" si="35"/>
        <v>1.8965660252999998E-2</v>
      </c>
      <c r="MM12" s="43">
        <f t="shared" si="35"/>
        <v>0.69781803401999976</v>
      </c>
      <c r="MN12" s="43">
        <f t="shared" si="35"/>
        <v>0.25849131546800003</v>
      </c>
      <c r="MO12" s="43">
        <f t="shared" si="35"/>
        <v>0.73746912389900476</v>
      </c>
      <c r="MP12" s="43">
        <f t="shared" si="36"/>
        <v>0.47016561243499988</v>
      </c>
      <c r="MQ12" s="43">
        <f t="shared" si="36"/>
        <v>0.17775426221400029</v>
      </c>
      <c r="MR12" s="43">
        <f t="shared" si="36"/>
        <v>0.74425444017200215</v>
      </c>
      <c r="MS12" s="43">
        <f t="shared" si="36"/>
        <v>0.3983370019460008</v>
      </c>
      <c r="MT12" s="43">
        <f t="shared" si="36"/>
        <v>2.5425900870000004E-2</v>
      </c>
      <c r="MU12" s="43">
        <f t="shared" si="36"/>
        <v>2.1526488868540499</v>
      </c>
      <c r="MV12" s="43">
        <f t="shared" si="36"/>
        <v>9.5141794920999778E-2</v>
      </c>
      <c r="MW12" s="43">
        <f t="shared" si="36"/>
        <v>0</v>
      </c>
      <c r="MX12" s="43">
        <f t="shared" si="36"/>
        <v>0.8525507700550029</v>
      </c>
      <c r="MY12" s="43">
        <f t="shared" si="36"/>
        <v>1.183425129747997</v>
      </c>
      <c r="MZ12" s="43">
        <f t="shared" si="37"/>
        <v>0.13119623201099997</v>
      </c>
      <c r="NA12" s="43">
        <f t="shared" si="37"/>
        <v>0.37330439702499901</v>
      </c>
      <c r="NB12" s="43">
        <f t="shared" si="37"/>
        <v>1.1255513204279992</v>
      </c>
      <c r="NC12" s="43">
        <f t="shared" si="37"/>
        <v>1.7892379064619996</v>
      </c>
      <c r="ND12" s="43">
        <f t="shared" si="37"/>
        <v>0.26971189175399995</v>
      </c>
      <c r="NE12" s="43">
        <f t="shared" si="37"/>
        <v>0.64802126291100071</v>
      </c>
      <c r="NF12" s="43">
        <f t="shared" si="37"/>
        <v>0.5131261871820002</v>
      </c>
      <c r="NG12" s="43">
        <f t="shared" si="37"/>
        <v>7.01538906285196</v>
      </c>
      <c r="NH12" s="43">
        <f t="shared" si="37"/>
        <v>5.8083292228950016</v>
      </c>
      <c r="NI12" s="43">
        <f t="shared" si="37"/>
        <v>1.8640482887530054</v>
      </c>
      <c r="NJ12" s="43">
        <f t="shared" si="38"/>
        <v>1.3964082224420007</v>
      </c>
      <c r="NK12" s="43">
        <f t="shared" si="38"/>
        <v>1.5925840949919956</v>
      </c>
      <c r="NL12" s="43">
        <f t="shared" si="38"/>
        <v>5.9654872666999967E-2</v>
      </c>
      <c r="NM12" s="43">
        <f t="shared" si="38"/>
        <v>5.6941950887790806</v>
      </c>
      <c r="NN12" s="43">
        <f t="shared" si="38"/>
        <v>0</v>
      </c>
      <c r="NO12" s="43">
        <f t="shared" si="38"/>
        <v>0.30559752672100021</v>
      </c>
      <c r="NP12" s="43">
        <f t="shared" si="38"/>
        <v>0.38582716577499887</v>
      </c>
      <c r="NQ12" s="43">
        <f t="shared" si="38"/>
        <v>0.60150232678499815</v>
      </c>
      <c r="NR12" s="43">
        <f t="shared" si="38"/>
        <v>0.17384769705499997</v>
      </c>
      <c r="NS12" s="43">
        <f t="shared" si="38"/>
        <v>0.1646730151089999</v>
      </c>
      <c r="NT12" s="43">
        <f t="shared" si="39"/>
        <v>0.53968896534300237</v>
      </c>
      <c r="NU12" s="43">
        <f t="shared" si="39"/>
        <v>1.1401842943000027</v>
      </c>
      <c r="NV12" s="43">
        <f t="shared" si="39"/>
        <v>2.8952850898639841</v>
      </c>
      <c r="NW12" s="43">
        <f t="shared" si="39"/>
        <v>5.1218002943000135E-2</v>
      </c>
      <c r="NX12" s="43">
        <f t="shared" si="39"/>
        <v>0.39332359630300073</v>
      </c>
      <c r="NY12" s="43">
        <f t="shared" si="39"/>
        <v>1.5942218809549988</v>
      </c>
      <c r="NZ12" s="43">
        <f t="shared" si="39"/>
        <v>1.6669248054999981E-2</v>
      </c>
      <c r="OA12" s="43">
        <f t="shared" si="39"/>
        <v>6.042708820999998E-3</v>
      </c>
      <c r="OB12" s="43">
        <f t="shared" si="39"/>
        <v>4.9399950049000059E-2</v>
      </c>
      <c r="OC12" s="43">
        <f t="shared" si="39"/>
        <v>1.2896851617999989E-2</v>
      </c>
      <c r="OD12" s="43">
        <f t="shared" si="40"/>
        <v>1.4035120275999985E-2</v>
      </c>
      <c r="OE12" s="43">
        <f t="shared" si="40"/>
        <v>2.5301519440000007E-2</v>
      </c>
      <c r="OF12" s="43">
        <f t="shared" si="40"/>
        <v>0.50344416919899959</v>
      </c>
      <c r="OG12" s="43">
        <f t="shared" si="40"/>
        <v>3.9567956699999997E-4</v>
      </c>
      <c r="OH12" s="43">
        <f t="shared" si="40"/>
        <v>0.26598156580100002</v>
      </c>
      <c r="OI12" s="43">
        <f t="shared" si="40"/>
        <v>1.1107786710000001E-3</v>
      </c>
      <c r="OJ12" s="43">
        <f t="shared" si="40"/>
        <v>0.47157746685200053</v>
      </c>
      <c r="OK12" s="43">
        <f t="shared" si="40"/>
        <v>3.3317359419999986E-3</v>
      </c>
      <c r="OL12" s="43">
        <f t="shared" si="40"/>
        <v>0.55060463778199975</v>
      </c>
      <c r="OM12" s="43">
        <f t="shared" si="40"/>
        <v>6.2243566849998828E-2</v>
      </c>
      <c r="ON12" s="43">
        <f t="shared" si="41"/>
        <v>2.8812876099999995E-3</v>
      </c>
      <c r="OO12" s="43">
        <f t="shared" si="41"/>
        <v>5.4730617400000426E-3</v>
      </c>
      <c r="OP12" s="43">
        <f t="shared" si="41"/>
        <v>1.4309319300000014E-3</v>
      </c>
      <c r="OQ12" s="43">
        <f t="shared" si="41"/>
        <v>7.1621758699999868E-3</v>
      </c>
      <c r="OR12" s="43">
        <f t="shared" si="41"/>
        <v>2.9874961200000074E-3</v>
      </c>
      <c r="OS12" s="43">
        <f t="shared" si="41"/>
        <v>3.4675568929998943E-2</v>
      </c>
      <c r="OT12" s="43">
        <f t="shared" si="41"/>
        <v>1.0517566700000171E-2</v>
      </c>
      <c r="OU12" s="43">
        <f t="shared" si="41"/>
        <v>4.8828494634000442E-2</v>
      </c>
      <c r="OV12" s="43">
        <f t="shared" si="41"/>
        <v>4.0998766321999447E-2</v>
      </c>
      <c r="OW12" s="43">
        <f t="shared" si="41"/>
        <v>7.1327109579996925E-2</v>
      </c>
      <c r="OX12" s="43">
        <f t="shared" si="42"/>
        <v>2.4453169229999905E-2</v>
      </c>
      <c r="OY12" s="43">
        <f t="shared" si="42"/>
        <v>1.7492853170000103E-2</v>
      </c>
      <c r="OZ12" s="43">
        <f t="shared" si="42"/>
        <v>2.9308160909999978E-2</v>
      </c>
      <c r="PA12" s="43">
        <f t="shared" si="42"/>
        <v>0.76201361335599738</v>
      </c>
      <c r="PB12" s="43">
        <f t="shared" si="42"/>
        <v>3.1397636274369818</v>
      </c>
      <c r="PC12" s="43">
        <f t="shared" si="42"/>
        <v>1.9437365125499999</v>
      </c>
      <c r="PD12" s="43">
        <f t="shared" si="42"/>
        <v>0.2785154792670001</v>
      </c>
      <c r="PE12" s="43">
        <f t="shared" si="42"/>
        <v>0.73115292619200778</v>
      </c>
      <c r="PF12" s="43">
        <f t="shared" si="42"/>
        <v>2.1459202304080054</v>
      </c>
      <c r="PG12" s="43">
        <f t="shared" si="42"/>
        <v>3.6097939507299373</v>
      </c>
      <c r="PH12" s="43">
        <f t="shared" si="43"/>
        <v>0.5861907361920089</v>
      </c>
      <c r="PI12" s="43">
        <f t="shared" si="43"/>
        <v>0.11668001816000016</v>
      </c>
      <c r="PJ12" s="43">
        <f t="shared" si="43"/>
        <v>0.10391023855299968</v>
      </c>
      <c r="PK12" s="43">
        <f t="shared" si="43"/>
        <v>3.0697130748059869</v>
      </c>
      <c r="PL12" s="43">
        <f t="shared" si="43"/>
        <v>5.8780635669999491E-2</v>
      </c>
      <c r="PM12" s="43">
        <f t="shared" si="43"/>
        <v>0.26558258308600041</v>
      </c>
      <c r="PN12" s="43">
        <f t="shared" si="43"/>
        <v>0.52303331553000287</v>
      </c>
      <c r="PO12" s="43">
        <f t="shared" si="43"/>
        <v>0.2045661935470007</v>
      </c>
      <c r="PP12" s="43">
        <f t="shared" si="43"/>
        <v>2.4905337596859929</v>
      </c>
      <c r="PQ12" s="43">
        <f t="shared" si="43"/>
        <v>0.29990106640799807</v>
      </c>
      <c r="PR12" s="43">
        <f t="shared" si="44"/>
        <v>0.11410162952599992</v>
      </c>
      <c r="PS12" s="43">
        <f t="shared" si="44"/>
        <v>2.6741959030000019E-3</v>
      </c>
      <c r="PT12" s="43">
        <f t="shared" si="44"/>
        <v>0.60807352460898523</v>
      </c>
      <c r="PU12" s="43">
        <f t="shared" si="44"/>
        <v>0.29710876937299818</v>
      </c>
      <c r="PV12" s="43">
        <f t="shared" si="44"/>
        <v>0.49792165605199978</v>
      </c>
      <c r="PW12" s="43">
        <f t="shared" si="44"/>
        <v>8.3689634091000289E-2</v>
      </c>
      <c r="PX12" s="43">
        <f t="shared" si="44"/>
        <v>0.61807991535701079</v>
      </c>
      <c r="PY12" s="43">
        <f t="shared" si="44"/>
        <v>0.51670875661500271</v>
      </c>
      <c r="PZ12" s="43">
        <f t="shared" si="44"/>
        <v>0.10243378684900019</v>
      </c>
      <c r="QA12" s="43">
        <f t="shared" si="44"/>
        <v>8.8483181149999861E-3</v>
      </c>
      <c r="QB12" s="43">
        <f t="shared" si="45"/>
        <v>0.22805090095600236</v>
      </c>
      <c r="QC12" s="43">
        <f t="shared" si="45"/>
        <v>2.9313964083999999E-2</v>
      </c>
      <c r="QD12" s="43">
        <f t="shared" si="45"/>
        <v>8.0107390400000096E-3</v>
      </c>
      <c r="QE12" s="43">
        <f t="shared" si="45"/>
        <v>3.6269731373999962E-2</v>
      </c>
      <c r="QF12" s="43">
        <f t="shared" si="45"/>
        <v>1.3657775740120099</v>
      </c>
      <c r="QG12" s="43">
        <f t="shared" si="45"/>
        <v>0.72239702430599473</v>
      </c>
      <c r="QH12" s="43">
        <f t="shared" si="45"/>
        <v>7.8779701916999872E-2</v>
      </c>
      <c r="QI12" s="43">
        <f t="shared" si="45"/>
        <v>0.40469926415699742</v>
      </c>
      <c r="QJ12" s="43">
        <f t="shared" si="45"/>
        <v>0.41910206235600511</v>
      </c>
      <c r="QK12" s="43">
        <f t="shared" si="45"/>
        <v>0.18409684783900016</v>
      </c>
      <c r="QL12" s="43">
        <f t="shared" si="46"/>
        <v>4.7153601672289334</v>
      </c>
      <c r="QM12" s="43">
        <f t="shared" si="46"/>
        <v>3.1784513975999996E-2</v>
      </c>
      <c r="QN12" s="43">
        <f t="shared" si="46"/>
        <v>0.10468572225099938</v>
      </c>
      <c r="QO12" s="43">
        <f t="shared" si="46"/>
        <v>0.26555734374599954</v>
      </c>
      <c r="QP12" s="43">
        <f t="shared" si="46"/>
        <v>0.35662886215299833</v>
      </c>
      <c r="QQ12" s="43">
        <f t="shared" si="46"/>
        <v>5.2020219206999549E-2</v>
      </c>
      <c r="QR12" s="43">
        <f t="shared" si="46"/>
        <v>0.64366060384000812</v>
      </c>
      <c r="QS12" s="43">
        <f t="shared" si="46"/>
        <v>0.28318493685500307</v>
      </c>
      <c r="QT12" s="43">
        <f t="shared" si="46"/>
        <v>0.53203432962400476</v>
      </c>
      <c r="QU12" s="43">
        <f t="shared" si="46"/>
        <v>9.200990233299991E-2</v>
      </c>
      <c r="QV12" s="43">
        <f t="shared" si="47"/>
        <v>0.20235963143899982</v>
      </c>
      <c r="QW12" s="43">
        <f t="shared" si="47"/>
        <v>0.10459997248200008</v>
      </c>
      <c r="QX12" s="43">
        <f t="shared" si="47"/>
        <v>0.40053148866000099</v>
      </c>
      <c r="QY12" s="43">
        <f t="shared" si="47"/>
        <v>5.7419011360999785E-2</v>
      </c>
      <c r="QZ12" s="43">
        <f t="shared" si="47"/>
        <v>3.8668408819999959E-3</v>
      </c>
      <c r="RA12" s="43">
        <f t="shared" si="47"/>
        <v>0.28337874369000338</v>
      </c>
      <c r="RB12" s="43">
        <f t="shared" si="47"/>
        <v>0.32028160483300266</v>
      </c>
      <c r="RC12" s="43">
        <f t="shared" si="47"/>
        <v>1.0703589478079967</v>
      </c>
      <c r="RD12" s="43">
        <f t="shared" si="47"/>
        <v>0.4976587768780053</v>
      </c>
      <c r="RE12" s="43">
        <f t="shared" si="47"/>
        <v>0.25312645402900036</v>
      </c>
      <c r="RF12" s="43">
        <f t="shared" si="48"/>
        <v>0.23277419318899883</v>
      </c>
      <c r="RG12" s="43">
        <f t="shared" si="48"/>
        <v>1.0583703330859955</v>
      </c>
      <c r="RH12" s="43">
        <f t="shared" si="48"/>
        <v>0.31521973559299959</v>
      </c>
      <c r="RI12" s="43">
        <f t="shared" si="48"/>
        <v>0.45427929086699975</v>
      </c>
      <c r="RJ12" s="43">
        <f t="shared" si="48"/>
        <v>8.2629583095000389E-2</v>
      </c>
      <c r="RK12" s="43">
        <f t="shared" si="48"/>
        <v>5.081688091800006E-2</v>
      </c>
      <c r="RL12" s="43">
        <f t="shared" si="48"/>
        <v>1.3980766718999983E-2</v>
      </c>
      <c r="RM12" s="43">
        <f t="shared" si="48"/>
        <v>5.25621158990002E-2</v>
      </c>
      <c r="RN12" s="43">
        <f t="shared" si="48"/>
        <v>1.0021688593999949E-2</v>
      </c>
      <c r="RO12" s="43">
        <f t="shared" si="48"/>
        <v>5.1338038789999957E-2</v>
      </c>
      <c r="RP12" s="43">
        <f t="shared" si="49"/>
        <v>6.3079186472999996E-2</v>
      </c>
      <c r="RQ12" s="43">
        <f t="shared" si="49"/>
        <v>1.7196383427999975E-2</v>
      </c>
      <c r="RR12" s="43">
        <f t="shared" si="49"/>
        <v>2.5709603649999978E-3</v>
      </c>
      <c r="RS12" s="43">
        <f t="shared" si="49"/>
        <v>8.6320854782000148E-2</v>
      </c>
      <c r="RT12" s="43">
        <f t="shared" si="49"/>
        <v>1.0561269891999949E-2</v>
      </c>
      <c r="RU12" s="43">
        <f t="shared" si="49"/>
        <v>1.3432041943999941E-2</v>
      </c>
      <c r="RV12" s="43">
        <f t="shared" si="49"/>
        <v>1.5967350379809977</v>
      </c>
      <c r="RW12" s="43">
        <f t="shared" si="49"/>
        <v>1.1822760768050256</v>
      </c>
      <c r="RX12" s="43">
        <f t="shared" si="49"/>
        <v>0.50863575891400159</v>
      </c>
      <c r="RY12" s="43">
        <f t="shared" si="49"/>
        <v>1.4521592382999994E-2</v>
      </c>
      <c r="RZ12" s="43">
        <f t="shared" si="50"/>
        <v>0.24946161605600015</v>
      </c>
      <c r="SA12" s="43">
        <f t="shared" si="50"/>
        <v>7.8491060390000218E-3</v>
      </c>
      <c r="SB12" s="43">
        <f t="shared" si="50"/>
        <v>0.47365459018200012</v>
      </c>
      <c r="SC12" s="43">
        <f t="shared" si="50"/>
        <v>9.69326779999998E-2</v>
      </c>
      <c r="SD12" s="43">
        <f t="shared" si="50"/>
        <v>0.15427900059999997</v>
      </c>
      <c r="SE12" s="43">
        <f t="shared" si="50"/>
        <v>1.6089810900000022E-2</v>
      </c>
      <c r="SF12" s="43">
        <f t="shared" si="50"/>
        <v>0</v>
      </c>
      <c r="SG12" s="43">
        <f t="shared" si="50"/>
        <v>0</v>
      </c>
      <c r="SH12" s="43">
        <f t="shared" si="50"/>
        <v>0</v>
      </c>
      <c r="SI12" s="43">
        <f t="shared" si="50"/>
        <v>0</v>
      </c>
      <c r="SJ12" s="43">
        <f t="shared" si="51"/>
        <v>0</v>
      </c>
      <c r="SK12" s="43">
        <f t="shared" si="51"/>
        <v>0</v>
      </c>
      <c r="SL12" s="43">
        <f t="shared" si="51"/>
        <v>3.6833589400000033E-2</v>
      </c>
      <c r="SM12" s="43">
        <f t="shared" si="51"/>
        <v>1.7145958800000007E-2</v>
      </c>
      <c r="SN12" s="43">
        <f t="shared" si="51"/>
        <v>1.2915867184000391</v>
      </c>
      <c r="SO12" s="43">
        <f t="shared" si="51"/>
        <v>1.9139643410000014E-2</v>
      </c>
      <c r="SP12" s="43">
        <f t="shared" si="51"/>
        <v>15.799994022946798</v>
      </c>
    </row>
    <row r="17" spans="1:510">
      <c r="D17" s="88" t="s">
        <v>0</v>
      </c>
      <c r="E17" s="88" t="s">
        <v>1</v>
      </c>
      <c r="F17" s="88" t="s">
        <v>2</v>
      </c>
      <c r="G17" s="88" t="s">
        <v>3</v>
      </c>
      <c r="H17" s="88" t="s">
        <v>4</v>
      </c>
      <c r="I17" s="88" t="s">
        <v>5</v>
      </c>
      <c r="J17" s="88" t="s">
        <v>6</v>
      </c>
      <c r="K17" s="88" t="s">
        <v>7</v>
      </c>
      <c r="L17" s="88" t="s">
        <v>8</v>
      </c>
      <c r="M17" s="88" t="s">
        <v>9</v>
      </c>
      <c r="N17" s="88" t="s">
        <v>10</v>
      </c>
      <c r="O17" s="88" t="s">
        <v>11</v>
      </c>
      <c r="P17" s="88" t="s">
        <v>12</v>
      </c>
      <c r="Q17" s="88" t="s">
        <v>13</v>
      </c>
      <c r="R17" s="88" t="s">
        <v>14</v>
      </c>
      <c r="S17" s="88" t="s">
        <v>15</v>
      </c>
      <c r="T17" s="88" t="s">
        <v>16</v>
      </c>
      <c r="U17" s="88" t="s">
        <v>17</v>
      </c>
      <c r="V17" s="88" t="s">
        <v>18</v>
      </c>
      <c r="W17" s="88" t="s">
        <v>19</v>
      </c>
      <c r="X17" s="88" t="s">
        <v>20</v>
      </c>
      <c r="Y17" s="88" t="s">
        <v>21</v>
      </c>
      <c r="Z17" s="88" t="s">
        <v>22</v>
      </c>
      <c r="AA17" s="88" t="s">
        <v>23</v>
      </c>
      <c r="AB17" s="88" t="s">
        <v>24</v>
      </c>
      <c r="AC17" s="88" t="s">
        <v>25</v>
      </c>
      <c r="AD17" s="88" t="s">
        <v>26</v>
      </c>
      <c r="AE17" s="88" t="s">
        <v>27</v>
      </c>
      <c r="AF17" s="88" t="s">
        <v>28</v>
      </c>
      <c r="AG17" s="88" t="s">
        <v>29</v>
      </c>
      <c r="AH17" s="88" t="s">
        <v>30</v>
      </c>
      <c r="AI17" s="88" t="s">
        <v>31</v>
      </c>
      <c r="AJ17" s="88" t="s">
        <v>32</v>
      </c>
      <c r="AK17" s="88" t="s">
        <v>33</v>
      </c>
      <c r="AL17" s="88" t="s">
        <v>34</v>
      </c>
      <c r="AM17" s="88" t="s">
        <v>35</v>
      </c>
      <c r="AN17" s="88" t="s">
        <v>36</v>
      </c>
      <c r="AO17" s="88" t="s">
        <v>37</v>
      </c>
      <c r="AP17" s="88" t="s">
        <v>38</v>
      </c>
      <c r="AQ17" s="88" t="s">
        <v>39</v>
      </c>
      <c r="AR17" s="88" t="s">
        <v>40</v>
      </c>
      <c r="AS17" s="88" t="s">
        <v>41</v>
      </c>
      <c r="AT17" s="88" t="s">
        <v>42</v>
      </c>
      <c r="AU17" s="88" t="s">
        <v>43</v>
      </c>
      <c r="AV17" s="88" t="s">
        <v>44</v>
      </c>
      <c r="AW17" s="88" t="s">
        <v>45</v>
      </c>
      <c r="AX17" s="88" t="s">
        <v>46</v>
      </c>
      <c r="AY17" s="88" t="s">
        <v>47</v>
      </c>
      <c r="AZ17" s="88" t="s">
        <v>48</v>
      </c>
      <c r="BA17" s="88" t="s">
        <v>49</v>
      </c>
      <c r="BB17" s="88" t="s">
        <v>50</v>
      </c>
      <c r="BC17" s="88" t="s">
        <v>51</v>
      </c>
      <c r="BD17" s="88" t="s">
        <v>52</v>
      </c>
      <c r="BE17" s="88" t="s">
        <v>53</v>
      </c>
      <c r="BF17" s="88" t="s">
        <v>54</v>
      </c>
      <c r="BG17" s="88" t="s">
        <v>55</v>
      </c>
      <c r="BH17" s="88" t="s">
        <v>56</v>
      </c>
      <c r="BI17" s="88" t="s">
        <v>57</v>
      </c>
      <c r="BJ17" s="88" t="s">
        <v>58</v>
      </c>
      <c r="BK17" s="88" t="s">
        <v>59</v>
      </c>
      <c r="BL17" s="88" t="s">
        <v>60</v>
      </c>
      <c r="BM17" s="88" t="s">
        <v>61</v>
      </c>
      <c r="BN17" s="88" t="s">
        <v>62</v>
      </c>
      <c r="BO17" s="88" t="s">
        <v>63</v>
      </c>
      <c r="BP17" s="88" t="s">
        <v>64</v>
      </c>
      <c r="BQ17" s="88" t="s">
        <v>65</v>
      </c>
      <c r="BR17" s="88" t="s">
        <v>66</v>
      </c>
      <c r="BS17" s="88" t="s">
        <v>67</v>
      </c>
      <c r="BT17" s="88" t="s">
        <v>68</v>
      </c>
      <c r="BU17" s="88" t="s">
        <v>69</v>
      </c>
      <c r="BV17" s="88" t="s">
        <v>70</v>
      </c>
      <c r="BW17" s="88" t="s">
        <v>71</v>
      </c>
      <c r="BX17" s="88" t="s">
        <v>72</v>
      </c>
      <c r="BY17" s="88" t="s">
        <v>73</v>
      </c>
      <c r="BZ17" s="88" t="s">
        <v>74</v>
      </c>
      <c r="CA17" s="88" t="s">
        <v>75</v>
      </c>
      <c r="CB17" s="88" t="s">
        <v>76</v>
      </c>
      <c r="CC17" s="88" t="s">
        <v>77</v>
      </c>
      <c r="CD17" s="88" t="s">
        <v>78</v>
      </c>
      <c r="CE17" s="88" t="s">
        <v>79</v>
      </c>
      <c r="CF17" s="88" t="s">
        <v>80</v>
      </c>
      <c r="CG17" s="88" t="s">
        <v>81</v>
      </c>
      <c r="CH17" s="88" t="s">
        <v>82</v>
      </c>
      <c r="CI17" s="88" t="s">
        <v>83</v>
      </c>
      <c r="CJ17" s="88" t="s">
        <v>84</v>
      </c>
      <c r="CK17" s="88" t="s">
        <v>85</v>
      </c>
      <c r="CL17" s="88" t="s">
        <v>86</v>
      </c>
      <c r="CM17" s="88" t="s">
        <v>87</v>
      </c>
      <c r="CN17" s="88" t="s">
        <v>88</v>
      </c>
      <c r="CO17" s="88" t="s">
        <v>89</v>
      </c>
      <c r="CP17" s="88" t="s">
        <v>90</v>
      </c>
      <c r="CQ17" s="88" t="s">
        <v>91</v>
      </c>
      <c r="CR17" s="88" t="s">
        <v>92</v>
      </c>
      <c r="CS17" s="88" t="s">
        <v>93</v>
      </c>
      <c r="CT17" s="88" t="s">
        <v>94</v>
      </c>
      <c r="CU17" s="88" t="s">
        <v>95</v>
      </c>
      <c r="CV17" s="88" t="s">
        <v>96</v>
      </c>
      <c r="CW17" s="88" t="s">
        <v>97</v>
      </c>
      <c r="CX17" s="88" t="s">
        <v>98</v>
      </c>
      <c r="CY17" s="88" t="s">
        <v>99</v>
      </c>
      <c r="CZ17" s="88" t="s">
        <v>100</v>
      </c>
      <c r="DA17" s="88" t="s">
        <v>101</v>
      </c>
      <c r="DB17" s="88" t="s">
        <v>102</v>
      </c>
      <c r="DC17" s="88" t="s">
        <v>103</v>
      </c>
      <c r="DD17" s="88" t="s">
        <v>104</v>
      </c>
      <c r="DE17" s="88" t="s">
        <v>105</v>
      </c>
      <c r="DF17" s="88" t="s">
        <v>106</v>
      </c>
      <c r="DG17" s="88" t="s">
        <v>107</v>
      </c>
      <c r="DH17" s="88" t="s">
        <v>108</v>
      </c>
      <c r="DI17" s="88" t="s">
        <v>109</v>
      </c>
      <c r="DJ17" s="88" t="s">
        <v>110</v>
      </c>
      <c r="DK17" s="88" t="s">
        <v>111</v>
      </c>
      <c r="DL17" s="88" t="s">
        <v>112</v>
      </c>
      <c r="DM17" s="88" t="s">
        <v>113</v>
      </c>
      <c r="DN17" s="88" t="s">
        <v>114</v>
      </c>
      <c r="DO17" s="88" t="s">
        <v>115</v>
      </c>
      <c r="DP17" s="88" t="s">
        <v>116</v>
      </c>
      <c r="DQ17" s="88" t="s">
        <v>117</v>
      </c>
      <c r="DR17" s="88" t="s">
        <v>118</v>
      </c>
      <c r="DS17" s="88" t="s">
        <v>119</v>
      </c>
      <c r="DT17" s="88" t="s">
        <v>120</v>
      </c>
      <c r="DU17" s="88" t="s">
        <v>121</v>
      </c>
      <c r="DV17" s="88" t="s">
        <v>122</v>
      </c>
      <c r="DW17" s="88" t="s">
        <v>123</v>
      </c>
      <c r="DX17" s="88" t="s">
        <v>124</v>
      </c>
      <c r="DY17" s="88" t="s">
        <v>125</v>
      </c>
      <c r="DZ17" s="88" t="s">
        <v>126</v>
      </c>
      <c r="EA17" s="88" t="s">
        <v>127</v>
      </c>
      <c r="EB17" s="88" t="s">
        <v>128</v>
      </c>
      <c r="EC17" s="88" t="s">
        <v>129</v>
      </c>
      <c r="ED17" s="88" t="s">
        <v>130</v>
      </c>
      <c r="EE17" s="88" t="s">
        <v>131</v>
      </c>
      <c r="EF17" s="88" t="s">
        <v>132</v>
      </c>
      <c r="EG17" s="88" t="s">
        <v>133</v>
      </c>
      <c r="EH17" s="88" t="s">
        <v>134</v>
      </c>
      <c r="EI17" s="88" t="s">
        <v>135</v>
      </c>
      <c r="EJ17" s="88" t="s">
        <v>136</v>
      </c>
      <c r="EK17" s="88" t="s">
        <v>137</v>
      </c>
      <c r="EL17" s="88" t="s">
        <v>138</v>
      </c>
      <c r="EM17" s="88" t="s">
        <v>139</v>
      </c>
      <c r="EN17" s="88" t="s">
        <v>140</v>
      </c>
      <c r="EO17" s="88" t="s">
        <v>141</v>
      </c>
      <c r="EP17" s="88" t="s">
        <v>142</v>
      </c>
      <c r="EQ17" s="88" t="s">
        <v>143</v>
      </c>
      <c r="ER17" s="88" t="s">
        <v>144</v>
      </c>
      <c r="ES17" s="88" t="s">
        <v>145</v>
      </c>
      <c r="ET17" s="88" t="s">
        <v>146</v>
      </c>
      <c r="EU17" s="88" t="s">
        <v>147</v>
      </c>
      <c r="EV17" s="88" t="s">
        <v>148</v>
      </c>
      <c r="EW17" s="88" t="s">
        <v>149</v>
      </c>
      <c r="EX17" s="88" t="s">
        <v>150</v>
      </c>
      <c r="EY17" s="88" t="s">
        <v>151</v>
      </c>
      <c r="EZ17" s="88" t="s">
        <v>152</v>
      </c>
      <c r="FA17" s="88" t="s">
        <v>153</v>
      </c>
      <c r="FB17" s="88" t="s">
        <v>154</v>
      </c>
      <c r="FC17" s="88" t="s">
        <v>155</v>
      </c>
      <c r="FD17" s="88" t="s">
        <v>156</v>
      </c>
      <c r="FE17" s="88" t="s">
        <v>157</v>
      </c>
      <c r="FF17" s="88" t="s">
        <v>158</v>
      </c>
      <c r="FG17" s="88" t="s">
        <v>159</v>
      </c>
      <c r="FH17" s="88" t="s">
        <v>160</v>
      </c>
      <c r="FI17" s="88" t="s">
        <v>161</v>
      </c>
      <c r="FJ17" s="88" t="s">
        <v>162</v>
      </c>
      <c r="FK17" s="88" t="s">
        <v>163</v>
      </c>
      <c r="FL17" s="88" t="s">
        <v>164</v>
      </c>
      <c r="FM17" s="88" t="s">
        <v>165</v>
      </c>
      <c r="FN17" s="88" t="s">
        <v>166</v>
      </c>
      <c r="FO17" s="88" t="s">
        <v>167</v>
      </c>
      <c r="FP17" s="88" t="s">
        <v>168</v>
      </c>
      <c r="FQ17" s="88" t="s">
        <v>169</v>
      </c>
      <c r="FR17" s="88" t="s">
        <v>170</v>
      </c>
      <c r="FS17" s="88" t="s">
        <v>171</v>
      </c>
      <c r="FT17" s="88" t="s">
        <v>172</v>
      </c>
      <c r="FU17" s="88" t="s">
        <v>173</v>
      </c>
      <c r="FV17" s="88" t="s">
        <v>174</v>
      </c>
      <c r="FW17" s="88" t="s">
        <v>175</v>
      </c>
      <c r="FX17" s="88" t="s">
        <v>176</v>
      </c>
      <c r="FY17" s="88" t="s">
        <v>177</v>
      </c>
      <c r="FZ17" s="88" t="s">
        <v>178</v>
      </c>
      <c r="GA17" s="88" t="s">
        <v>179</v>
      </c>
      <c r="GB17" s="88" t="s">
        <v>180</v>
      </c>
      <c r="GC17" s="88" t="s">
        <v>181</v>
      </c>
      <c r="GD17" s="88" t="s">
        <v>182</v>
      </c>
      <c r="GE17" s="88" t="s">
        <v>183</v>
      </c>
      <c r="GF17" s="88" t="s">
        <v>184</v>
      </c>
      <c r="GG17" s="88" t="s">
        <v>185</v>
      </c>
      <c r="GH17" s="88" t="s">
        <v>186</v>
      </c>
      <c r="GI17" s="88" t="s">
        <v>187</v>
      </c>
      <c r="GJ17" s="88" t="s">
        <v>188</v>
      </c>
      <c r="GK17" s="88" t="s">
        <v>189</v>
      </c>
      <c r="GL17" s="88" t="s">
        <v>190</v>
      </c>
      <c r="GM17" s="88" t="s">
        <v>191</v>
      </c>
      <c r="GN17" s="88" t="s">
        <v>192</v>
      </c>
      <c r="GO17" s="88" t="s">
        <v>193</v>
      </c>
      <c r="GP17" s="88" t="s">
        <v>194</v>
      </c>
      <c r="GQ17" s="88" t="s">
        <v>195</v>
      </c>
      <c r="GR17" s="88" t="s">
        <v>196</v>
      </c>
      <c r="GS17" s="88" t="s">
        <v>197</v>
      </c>
      <c r="GT17" s="88" t="s">
        <v>198</v>
      </c>
      <c r="GU17" s="88" t="s">
        <v>199</v>
      </c>
      <c r="GV17" s="88" t="s">
        <v>200</v>
      </c>
      <c r="GW17" s="88" t="s">
        <v>201</v>
      </c>
      <c r="GX17" s="88" t="s">
        <v>202</v>
      </c>
      <c r="GY17" s="88" t="s">
        <v>203</v>
      </c>
      <c r="GZ17" s="88" t="s">
        <v>204</v>
      </c>
      <c r="HA17" s="88" t="s">
        <v>205</v>
      </c>
      <c r="HB17" s="88" t="s">
        <v>206</v>
      </c>
      <c r="HC17" s="88" t="s">
        <v>207</v>
      </c>
      <c r="HD17" s="88" t="s">
        <v>208</v>
      </c>
      <c r="HE17" s="88" t="s">
        <v>209</v>
      </c>
      <c r="HF17" s="88" t="s">
        <v>210</v>
      </c>
      <c r="HG17" s="88" t="s">
        <v>211</v>
      </c>
      <c r="HH17" s="88" t="s">
        <v>212</v>
      </c>
      <c r="HI17" s="88" t="s">
        <v>213</v>
      </c>
      <c r="HJ17" s="88" t="s">
        <v>214</v>
      </c>
      <c r="HK17" s="88" t="s">
        <v>215</v>
      </c>
      <c r="HL17" s="88" t="s">
        <v>216</v>
      </c>
      <c r="HM17" s="88" t="s">
        <v>217</v>
      </c>
      <c r="HN17" s="88" t="s">
        <v>218</v>
      </c>
      <c r="HO17" s="88" t="s">
        <v>219</v>
      </c>
      <c r="HP17" s="88" t="s">
        <v>220</v>
      </c>
      <c r="HQ17" s="88" t="s">
        <v>221</v>
      </c>
      <c r="HR17" s="88" t="s">
        <v>222</v>
      </c>
      <c r="HS17" s="88" t="s">
        <v>223</v>
      </c>
      <c r="HT17" s="88" t="s">
        <v>224</v>
      </c>
      <c r="HU17" s="88" t="s">
        <v>225</v>
      </c>
      <c r="HV17" s="88" t="s">
        <v>226</v>
      </c>
      <c r="HW17" s="88" t="s">
        <v>227</v>
      </c>
      <c r="HX17" s="88" t="s">
        <v>228</v>
      </c>
      <c r="HY17" s="88" t="s">
        <v>229</v>
      </c>
      <c r="HZ17" s="88" t="s">
        <v>230</v>
      </c>
      <c r="IA17" s="88" t="s">
        <v>231</v>
      </c>
      <c r="IB17" s="88" t="s">
        <v>232</v>
      </c>
      <c r="IC17" s="88" t="s">
        <v>233</v>
      </c>
      <c r="ID17" s="88" t="s">
        <v>234</v>
      </c>
      <c r="IE17" s="88" t="s">
        <v>235</v>
      </c>
      <c r="IF17" s="88" t="s">
        <v>236</v>
      </c>
      <c r="IG17" s="88" t="s">
        <v>237</v>
      </c>
      <c r="IH17" s="88" t="s">
        <v>238</v>
      </c>
      <c r="II17" s="88" t="s">
        <v>239</v>
      </c>
      <c r="IJ17" s="88" t="s">
        <v>240</v>
      </c>
      <c r="IK17" s="88" t="s">
        <v>241</v>
      </c>
      <c r="IL17" s="88" t="s">
        <v>242</v>
      </c>
      <c r="IM17" s="88" t="s">
        <v>243</v>
      </c>
      <c r="IN17" s="88" t="s">
        <v>244</v>
      </c>
      <c r="IO17" s="88" t="s">
        <v>245</v>
      </c>
      <c r="IP17" s="88" t="s">
        <v>246</v>
      </c>
      <c r="IQ17" s="88" t="s">
        <v>247</v>
      </c>
      <c r="IR17" s="88" t="s">
        <v>248</v>
      </c>
      <c r="IS17" s="88" t="s">
        <v>249</v>
      </c>
      <c r="IT17" s="88" t="s">
        <v>250</v>
      </c>
      <c r="IU17" s="88" t="s">
        <v>251</v>
      </c>
      <c r="IV17" s="88" t="s">
        <v>252</v>
      </c>
      <c r="IW17" s="88" t="s">
        <v>253</v>
      </c>
      <c r="IX17" s="88" t="s">
        <v>254</v>
      </c>
      <c r="IY17" s="88" t="s">
        <v>255</v>
      </c>
      <c r="IZ17" s="88" t="s">
        <v>256</v>
      </c>
      <c r="JA17" s="88" t="s">
        <v>257</v>
      </c>
      <c r="JB17" s="88" t="s">
        <v>258</v>
      </c>
      <c r="JC17" s="88" t="s">
        <v>259</v>
      </c>
      <c r="JD17" s="88" t="s">
        <v>260</v>
      </c>
      <c r="JE17" s="88" t="s">
        <v>261</v>
      </c>
      <c r="JF17" s="88" t="s">
        <v>262</v>
      </c>
      <c r="JG17" s="88" t="s">
        <v>263</v>
      </c>
      <c r="JH17" s="88" t="s">
        <v>264</v>
      </c>
      <c r="JI17" s="88" t="s">
        <v>265</v>
      </c>
      <c r="JJ17" s="88" t="s">
        <v>266</v>
      </c>
      <c r="JK17" s="88" t="s">
        <v>267</v>
      </c>
      <c r="JL17" s="88" t="s">
        <v>268</v>
      </c>
      <c r="JM17" s="88" t="s">
        <v>269</v>
      </c>
      <c r="JN17" s="88" t="s">
        <v>270</v>
      </c>
      <c r="JO17" s="88" t="s">
        <v>271</v>
      </c>
      <c r="JP17" s="88" t="s">
        <v>272</v>
      </c>
      <c r="JQ17" s="88" t="s">
        <v>273</v>
      </c>
      <c r="JR17" s="88" t="s">
        <v>274</v>
      </c>
      <c r="JS17" s="88" t="s">
        <v>275</v>
      </c>
      <c r="JT17" s="88" t="s">
        <v>276</v>
      </c>
      <c r="JU17" s="88" t="s">
        <v>277</v>
      </c>
      <c r="JV17" s="88" t="s">
        <v>278</v>
      </c>
      <c r="JW17" s="88" t="s">
        <v>279</v>
      </c>
      <c r="JX17" s="88" t="s">
        <v>280</v>
      </c>
      <c r="JY17" s="88" t="s">
        <v>281</v>
      </c>
      <c r="JZ17" s="88" t="s">
        <v>282</v>
      </c>
      <c r="KA17" s="88" t="s">
        <v>283</v>
      </c>
      <c r="KB17" s="88" t="s">
        <v>284</v>
      </c>
      <c r="KC17" s="88" t="s">
        <v>285</v>
      </c>
      <c r="KD17" s="88" t="s">
        <v>286</v>
      </c>
      <c r="KE17" s="88" t="s">
        <v>287</v>
      </c>
      <c r="KF17" s="88" t="s">
        <v>288</v>
      </c>
      <c r="KG17" s="88" t="s">
        <v>289</v>
      </c>
      <c r="KH17" s="88" t="s">
        <v>290</v>
      </c>
      <c r="KI17" s="88" t="s">
        <v>291</v>
      </c>
      <c r="KJ17" s="88" t="s">
        <v>292</v>
      </c>
      <c r="KK17" s="88" t="s">
        <v>293</v>
      </c>
      <c r="KL17" s="88" t="s">
        <v>294</v>
      </c>
      <c r="KM17" s="88" t="s">
        <v>295</v>
      </c>
      <c r="KN17" s="88" t="s">
        <v>296</v>
      </c>
      <c r="KO17" s="88" t="s">
        <v>297</v>
      </c>
      <c r="KP17" s="88" t="s">
        <v>298</v>
      </c>
      <c r="KQ17" s="88" t="s">
        <v>299</v>
      </c>
      <c r="KR17" s="88" t="s">
        <v>300</v>
      </c>
      <c r="KS17" s="88" t="s">
        <v>301</v>
      </c>
      <c r="KT17" s="88" t="s">
        <v>302</v>
      </c>
      <c r="KU17" s="88" t="s">
        <v>303</v>
      </c>
      <c r="KV17" s="88" t="s">
        <v>304</v>
      </c>
      <c r="KW17" s="88" t="s">
        <v>305</v>
      </c>
      <c r="KX17" s="88" t="s">
        <v>306</v>
      </c>
      <c r="KY17" s="88" t="s">
        <v>307</v>
      </c>
      <c r="KZ17" s="88" t="s">
        <v>308</v>
      </c>
      <c r="LA17" s="88" t="s">
        <v>309</v>
      </c>
      <c r="LB17" s="88" t="s">
        <v>310</v>
      </c>
      <c r="LC17" s="88" t="s">
        <v>311</v>
      </c>
      <c r="LD17" s="88" t="s">
        <v>312</v>
      </c>
      <c r="LE17" s="88" t="s">
        <v>313</v>
      </c>
      <c r="LF17" s="88" t="s">
        <v>314</v>
      </c>
      <c r="LG17" s="88" t="s">
        <v>315</v>
      </c>
      <c r="LH17" s="88" t="s">
        <v>316</v>
      </c>
      <c r="LI17" s="88" t="s">
        <v>317</v>
      </c>
      <c r="LJ17" s="88" t="s">
        <v>318</v>
      </c>
      <c r="LK17" s="88" t="s">
        <v>319</v>
      </c>
      <c r="LL17" s="88" t="s">
        <v>320</v>
      </c>
      <c r="LM17" s="88" t="s">
        <v>321</v>
      </c>
      <c r="LN17" s="88" t="s">
        <v>322</v>
      </c>
      <c r="LO17" s="88" t="s">
        <v>323</v>
      </c>
      <c r="LP17" s="88" t="s">
        <v>324</v>
      </c>
      <c r="LQ17" s="88" t="s">
        <v>325</v>
      </c>
      <c r="LR17" s="88" t="s">
        <v>326</v>
      </c>
      <c r="LS17" s="88" t="s">
        <v>327</v>
      </c>
      <c r="LT17" s="88" t="s">
        <v>328</v>
      </c>
      <c r="LU17" s="88" t="s">
        <v>329</v>
      </c>
      <c r="LV17" s="88" t="s">
        <v>330</v>
      </c>
      <c r="LW17" s="88" t="s">
        <v>331</v>
      </c>
      <c r="LX17" s="88" t="s">
        <v>332</v>
      </c>
      <c r="LY17" s="88" t="s">
        <v>333</v>
      </c>
      <c r="LZ17" s="88" t="s">
        <v>334</v>
      </c>
      <c r="MA17" s="88" t="s">
        <v>335</v>
      </c>
      <c r="MB17" s="88" t="s">
        <v>336</v>
      </c>
      <c r="MC17" s="88" t="s">
        <v>337</v>
      </c>
      <c r="MD17" s="88" t="s">
        <v>338</v>
      </c>
      <c r="ME17" s="88" t="s">
        <v>339</v>
      </c>
      <c r="MF17" s="88" t="s">
        <v>340</v>
      </c>
      <c r="MG17" s="88" t="s">
        <v>341</v>
      </c>
      <c r="MH17" s="88" t="s">
        <v>342</v>
      </c>
      <c r="MI17" s="88" t="s">
        <v>343</v>
      </c>
      <c r="MJ17" s="88" t="s">
        <v>344</v>
      </c>
      <c r="MK17" s="88" t="s">
        <v>345</v>
      </c>
      <c r="ML17" s="88" t="s">
        <v>346</v>
      </c>
      <c r="MM17" s="88" t="s">
        <v>347</v>
      </c>
      <c r="MN17" s="88" t="s">
        <v>348</v>
      </c>
      <c r="MO17" s="88" t="s">
        <v>349</v>
      </c>
      <c r="MP17" s="88" t="s">
        <v>350</v>
      </c>
      <c r="MQ17" s="88" t="s">
        <v>351</v>
      </c>
      <c r="MR17" s="88" t="s">
        <v>352</v>
      </c>
      <c r="MS17" s="88" t="s">
        <v>353</v>
      </c>
      <c r="MT17" s="88" t="s">
        <v>354</v>
      </c>
      <c r="MU17" s="88" t="s">
        <v>355</v>
      </c>
      <c r="MV17" s="88" t="s">
        <v>356</v>
      </c>
      <c r="MW17" s="88" t="s">
        <v>357</v>
      </c>
      <c r="MX17" s="88" t="s">
        <v>358</v>
      </c>
      <c r="MY17" s="88" t="s">
        <v>359</v>
      </c>
      <c r="MZ17" s="88" t="s">
        <v>360</v>
      </c>
      <c r="NA17" s="88" t="s">
        <v>361</v>
      </c>
      <c r="NB17" s="88" t="s">
        <v>362</v>
      </c>
      <c r="NC17" s="88" t="s">
        <v>363</v>
      </c>
      <c r="ND17" s="88" t="s">
        <v>364</v>
      </c>
      <c r="NE17" s="88" t="s">
        <v>365</v>
      </c>
      <c r="NF17" s="88" t="s">
        <v>366</v>
      </c>
      <c r="NG17" s="88" t="s">
        <v>367</v>
      </c>
      <c r="NH17" s="88" t="s">
        <v>368</v>
      </c>
      <c r="NI17" s="88" t="s">
        <v>369</v>
      </c>
      <c r="NJ17" s="88" t="s">
        <v>370</v>
      </c>
      <c r="NK17" s="88" t="s">
        <v>371</v>
      </c>
      <c r="NL17" s="88" t="s">
        <v>372</v>
      </c>
      <c r="NM17" s="88" t="s">
        <v>373</v>
      </c>
      <c r="NN17" s="88" t="s">
        <v>374</v>
      </c>
      <c r="NO17" s="88" t="s">
        <v>375</v>
      </c>
      <c r="NP17" s="88" t="s">
        <v>376</v>
      </c>
      <c r="NQ17" s="88" t="s">
        <v>377</v>
      </c>
      <c r="NR17" s="88" t="s">
        <v>378</v>
      </c>
      <c r="NS17" s="88" t="s">
        <v>379</v>
      </c>
      <c r="NT17" s="88" t="s">
        <v>380</v>
      </c>
      <c r="NU17" s="88" t="s">
        <v>381</v>
      </c>
      <c r="NV17" s="88" t="s">
        <v>382</v>
      </c>
      <c r="NW17" s="88" t="s">
        <v>383</v>
      </c>
      <c r="NX17" s="88" t="s">
        <v>384</v>
      </c>
      <c r="NY17" s="88" t="s">
        <v>385</v>
      </c>
      <c r="NZ17" s="88" t="s">
        <v>2465</v>
      </c>
      <c r="OA17" s="88" t="s">
        <v>2466</v>
      </c>
      <c r="OB17" s="88" t="s">
        <v>2467</v>
      </c>
      <c r="OC17" s="88" t="s">
        <v>2468</v>
      </c>
      <c r="OD17" s="88" t="s">
        <v>2469</v>
      </c>
      <c r="OE17" s="88" t="s">
        <v>2470</v>
      </c>
      <c r="OF17" s="88" t="s">
        <v>2471</v>
      </c>
      <c r="OG17" s="88" t="s">
        <v>2472</v>
      </c>
      <c r="OH17" s="88" t="s">
        <v>2473</v>
      </c>
      <c r="OI17" s="88" t="s">
        <v>2474</v>
      </c>
      <c r="OJ17" s="88" t="s">
        <v>2475</v>
      </c>
      <c r="OK17" s="88" t="s">
        <v>2476</v>
      </c>
      <c r="OL17" s="88" t="s">
        <v>2477</v>
      </c>
      <c r="OM17" s="88" t="s">
        <v>2353</v>
      </c>
      <c r="ON17" s="88" t="s">
        <v>2478</v>
      </c>
      <c r="OO17" s="88" t="s">
        <v>2479</v>
      </c>
      <c r="OP17" s="88" t="s">
        <v>2480</v>
      </c>
      <c r="OQ17" s="88" t="s">
        <v>2481</v>
      </c>
      <c r="OR17" s="88" t="s">
        <v>2482</v>
      </c>
      <c r="OS17" s="88" t="s">
        <v>2483</v>
      </c>
      <c r="OT17" s="88" t="s">
        <v>2484</v>
      </c>
      <c r="OU17" s="88" t="s">
        <v>2485</v>
      </c>
      <c r="OV17" s="88" t="s">
        <v>2356</v>
      </c>
      <c r="OW17" s="88" t="s">
        <v>2486</v>
      </c>
      <c r="OX17" s="88" t="s">
        <v>2487</v>
      </c>
      <c r="OY17" s="88" t="s">
        <v>2488</v>
      </c>
      <c r="OZ17" s="88" t="s">
        <v>2489</v>
      </c>
      <c r="PA17" s="88" t="s">
        <v>2490</v>
      </c>
      <c r="PB17" s="88" t="s">
        <v>2491</v>
      </c>
      <c r="PC17" s="88" t="s">
        <v>2492</v>
      </c>
      <c r="PD17" s="88" t="s">
        <v>2493</v>
      </c>
      <c r="PE17" s="88" t="s">
        <v>2494</v>
      </c>
      <c r="PF17" s="88" t="s">
        <v>2495</v>
      </c>
      <c r="PG17" s="88" t="s">
        <v>2496</v>
      </c>
      <c r="PH17" s="88" t="s">
        <v>2497</v>
      </c>
      <c r="PI17" s="88" t="s">
        <v>2498</v>
      </c>
      <c r="PJ17" s="88" t="s">
        <v>2499</v>
      </c>
      <c r="PK17" s="88" t="s">
        <v>2500</v>
      </c>
      <c r="PL17" s="88" t="s">
        <v>2501</v>
      </c>
      <c r="PM17" s="88" t="s">
        <v>2502</v>
      </c>
      <c r="PN17" s="88" t="s">
        <v>2503</v>
      </c>
      <c r="PO17" s="88" t="s">
        <v>2504</v>
      </c>
      <c r="PP17" s="88" t="s">
        <v>2505</v>
      </c>
      <c r="PQ17" s="88" t="s">
        <v>2506</v>
      </c>
      <c r="PR17" s="88" t="s">
        <v>2507</v>
      </c>
      <c r="PS17" s="88" t="s">
        <v>2508</v>
      </c>
      <c r="PT17" s="88" t="s">
        <v>2509</v>
      </c>
      <c r="PU17" s="88" t="s">
        <v>2510</v>
      </c>
      <c r="PV17" s="88" t="s">
        <v>2511</v>
      </c>
      <c r="PW17" s="88" t="s">
        <v>2512</v>
      </c>
      <c r="PX17" s="88" t="s">
        <v>2513</v>
      </c>
      <c r="PY17" s="88" t="s">
        <v>2514</v>
      </c>
      <c r="PZ17" s="88" t="s">
        <v>2515</v>
      </c>
      <c r="QA17" s="88" t="s">
        <v>2516</v>
      </c>
      <c r="QB17" s="88" t="s">
        <v>2517</v>
      </c>
      <c r="QC17" s="88" t="s">
        <v>2518</v>
      </c>
      <c r="QD17" s="88" t="s">
        <v>2519</v>
      </c>
      <c r="QE17" s="88" t="s">
        <v>2520</v>
      </c>
      <c r="QF17" s="88" t="s">
        <v>2521</v>
      </c>
      <c r="QG17" s="88" t="s">
        <v>2522</v>
      </c>
      <c r="QH17" s="88" t="s">
        <v>2523</v>
      </c>
      <c r="QI17" s="88" t="s">
        <v>2524</v>
      </c>
      <c r="QJ17" s="88" t="s">
        <v>2525</v>
      </c>
      <c r="QK17" s="88" t="s">
        <v>2526</v>
      </c>
      <c r="QL17" s="88" t="s">
        <v>2527</v>
      </c>
      <c r="QM17" s="88" t="s">
        <v>2528</v>
      </c>
      <c r="QN17" s="88" t="s">
        <v>2529</v>
      </c>
      <c r="QO17" s="88" t="s">
        <v>2530</v>
      </c>
      <c r="QP17" s="88" t="s">
        <v>2531</v>
      </c>
      <c r="QQ17" s="88" t="s">
        <v>2532</v>
      </c>
      <c r="QR17" s="88" t="s">
        <v>2533</v>
      </c>
      <c r="QS17" s="88" t="s">
        <v>2534</v>
      </c>
      <c r="QT17" s="88" t="s">
        <v>2535</v>
      </c>
      <c r="QU17" s="88" t="s">
        <v>2536</v>
      </c>
      <c r="QV17" s="88" t="s">
        <v>2537</v>
      </c>
      <c r="QW17" s="88" t="s">
        <v>2538</v>
      </c>
      <c r="QX17" s="88" t="s">
        <v>2539</v>
      </c>
      <c r="QY17" s="88" t="s">
        <v>2540</v>
      </c>
      <c r="QZ17" s="88" t="s">
        <v>2541</v>
      </c>
      <c r="RA17" s="88" t="s">
        <v>2542</v>
      </c>
      <c r="RB17" s="88" t="s">
        <v>2543</v>
      </c>
      <c r="RC17" s="88" t="s">
        <v>2544</v>
      </c>
      <c r="RD17" s="88" t="s">
        <v>2545</v>
      </c>
      <c r="RE17" s="88" t="s">
        <v>2546</v>
      </c>
      <c r="RF17" s="88" t="s">
        <v>2547</v>
      </c>
      <c r="RG17" s="88" t="s">
        <v>2548</v>
      </c>
      <c r="RH17" s="88" t="s">
        <v>2549</v>
      </c>
      <c r="RI17" s="88" t="s">
        <v>2550</v>
      </c>
      <c r="RJ17" s="88" t="s">
        <v>2551</v>
      </c>
      <c r="RK17" s="88" t="s">
        <v>2552</v>
      </c>
      <c r="RL17" s="88" t="s">
        <v>2553</v>
      </c>
      <c r="RM17" s="88" t="s">
        <v>2554</v>
      </c>
      <c r="RN17" s="88" t="s">
        <v>2555</v>
      </c>
      <c r="RO17" s="88" t="s">
        <v>2556</v>
      </c>
      <c r="RP17" s="88" t="s">
        <v>2557</v>
      </c>
      <c r="RQ17" s="88" t="s">
        <v>2558</v>
      </c>
      <c r="RR17" s="88" t="s">
        <v>2559</v>
      </c>
      <c r="RS17" s="88" t="s">
        <v>2560</v>
      </c>
      <c r="RT17" s="88" t="s">
        <v>2561</v>
      </c>
      <c r="RU17" s="88" t="s">
        <v>2562</v>
      </c>
      <c r="RV17" s="88" t="s">
        <v>2563</v>
      </c>
      <c r="RW17" s="88" t="s">
        <v>2564</v>
      </c>
      <c r="RX17" s="88" t="s">
        <v>2565</v>
      </c>
      <c r="RY17" s="88" t="s">
        <v>2566</v>
      </c>
      <c r="RZ17" s="88" t="s">
        <v>2567</v>
      </c>
      <c r="SA17" s="88" t="s">
        <v>2568</v>
      </c>
      <c r="SB17" s="88" t="s">
        <v>2569</v>
      </c>
      <c r="SC17" s="88" t="s">
        <v>2570</v>
      </c>
      <c r="SD17" s="88" t="s">
        <v>2571</v>
      </c>
      <c r="SE17" s="88" t="s">
        <v>2572</v>
      </c>
      <c r="SF17" s="88" t="s">
        <v>2573</v>
      </c>
      <c r="SG17" s="88" t="s">
        <v>2574</v>
      </c>
      <c r="SH17" s="88" t="s">
        <v>2575</v>
      </c>
      <c r="SI17" s="88" t="s">
        <v>2576</v>
      </c>
      <c r="SJ17" s="88" t="s">
        <v>2577</v>
      </c>
      <c r="SK17" s="88" t="s">
        <v>2578</v>
      </c>
      <c r="SL17" s="88" t="s">
        <v>2579</v>
      </c>
      <c r="SM17" s="88" t="s">
        <v>2580</v>
      </c>
      <c r="SN17" s="88" t="s">
        <v>2581</v>
      </c>
      <c r="SO17" s="88" t="s">
        <v>2582</v>
      </c>
      <c r="SP17" s="88" t="s">
        <v>2583</v>
      </c>
    </row>
    <row r="18" spans="1:510">
      <c r="A18" s="88" t="str">
        <f>+B18&amp;C18</f>
        <v>EUSD1</v>
      </c>
      <c r="B18" s="88" t="s">
        <v>2237</v>
      </c>
      <c r="C18" s="88" t="s">
        <v>386</v>
      </c>
      <c r="E18" s="88" t="s">
        <v>2584</v>
      </c>
      <c r="F18" s="88">
        <v>2010</v>
      </c>
      <c r="U18" s="88">
        <v>6.8320020024979744</v>
      </c>
      <c r="V18" s="88">
        <v>2.7958269143369936</v>
      </c>
      <c r="W18" s="88">
        <v>0.39140027092700069</v>
      </c>
      <c r="X18" s="88">
        <v>0.19549025028399966</v>
      </c>
      <c r="Y18" s="88">
        <v>2.2309802893310007</v>
      </c>
      <c r="Z18" s="88">
        <v>0.17182724163399976</v>
      </c>
      <c r="AA18" s="88">
        <v>0.18213193934799965</v>
      </c>
      <c r="AB18" s="88">
        <v>0.2367720975520009</v>
      </c>
      <c r="AC18" s="88">
        <v>0.19702746938499985</v>
      </c>
      <c r="AD18" s="88">
        <v>0.17343381925199955</v>
      </c>
      <c r="AE18" s="88">
        <v>1.5790884273999987E-2</v>
      </c>
      <c r="AF18" s="88">
        <v>8.9908760101999996E-2</v>
      </c>
      <c r="AG18" s="88">
        <v>2.6770316256179987</v>
      </c>
      <c r="AH18" s="88">
        <v>0.15141268435199987</v>
      </c>
      <c r="AI18" s="88">
        <v>0.118726966322</v>
      </c>
      <c r="AJ18" s="88">
        <v>0.15883861919899961</v>
      </c>
      <c r="AK18" s="88">
        <v>0.2325615837929996</v>
      </c>
      <c r="AL18" s="88">
        <v>0</v>
      </c>
      <c r="AM18" s="88">
        <v>0.11232122723799987</v>
      </c>
      <c r="AN18" s="88">
        <v>8.3168679891999719E-2</v>
      </c>
      <c r="AO18" s="88">
        <v>3.5309504096999997E-2</v>
      </c>
      <c r="AP18" s="88">
        <v>1.4347801420189972</v>
      </c>
      <c r="AQ18" s="88">
        <v>2.4587162838000012E-2</v>
      </c>
      <c r="AR18" s="88">
        <v>0.10049562306500011</v>
      </c>
      <c r="AS18" s="88">
        <v>0.63570677357299854</v>
      </c>
      <c r="AT18" s="88">
        <v>1.5940744439000003E-2</v>
      </c>
      <c r="AU18" s="88">
        <v>1.5173627387000002E-2</v>
      </c>
      <c r="AV18" s="88">
        <v>1.4706201849000003E-2</v>
      </c>
      <c r="AW18" s="88">
        <v>5.9736282109999995E-3</v>
      </c>
      <c r="AX18" s="88">
        <v>5.9287550380000015E-3</v>
      </c>
      <c r="AY18" s="88">
        <v>0.11410289105899994</v>
      </c>
      <c r="AZ18" s="88">
        <v>0.15424670127100018</v>
      </c>
      <c r="BA18" s="88">
        <v>2.4306432987000002E-2</v>
      </c>
      <c r="BB18" s="88">
        <v>3.5785789519999995E-3</v>
      </c>
      <c r="BC18" s="88">
        <v>5.0071696075000012E-2</v>
      </c>
      <c r="BD18" s="88">
        <v>0.10107346853500003</v>
      </c>
      <c r="BE18" s="88">
        <v>8.5627214234999915E-2</v>
      </c>
      <c r="BF18" s="88">
        <v>9.65721599E-4</v>
      </c>
      <c r="BG18" s="88">
        <v>1.129741347E-3</v>
      </c>
      <c r="BH18" s="88">
        <v>0.19493214835399988</v>
      </c>
      <c r="BI18" s="88">
        <v>9.7693683950000002E-3</v>
      </c>
      <c r="BJ18" s="88">
        <v>2.2490994499999999E-4</v>
      </c>
      <c r="BK18" s="88">
        <v>1.8432495802000005E-2</v>
      </c>
      <c r="BL18" s="88">
        <v>0.10147073306900009</v>
      </c>
      <c r="BM18" s="88">
        <v>3.6317892767999967E-2</v>
      </c>
      <c r="BN18" s="88">
        <v>7.2185441999999995E-3</v>
      </c>
      <c r="BO18" s="88">
        <v>3.3609682470000005E-3</v>
      </c>
      <c r="BP18" s="88">
        <v>4.2840770059999998E-3</v>
      </c>
      <c r="BQ18" s="88">
        <v>1.5676448690000002E-3</v>
      </c>
      <c r="BR18" s="88">
        <v>5.7243277259999992E-3</v>
      </c>
      <c r="BS18" s="88">
        <v>8.5383212600000005E-4</v>
      </c>
      <c r="BT18" s="88">
        <v>6.7526074148999984E-2</v>
      </c>
      <c r="BU18" s="88">
        <v>0.63620957060599848</v>
      </c>
      <c r="BV18" s="88">
        <v>2.2383080320999994E-2</v>
      </c>
      <c r="BW18" s="88">
        <v>0.63498701279700032</v>
      </c>
      <c r="BX18" s="88">
        <v>7.1602533864999929E-2</v>
      </c>
      <c r="BY18" s="88">
        <v>0.49250867887099975</v>
      </c>
      <c r="BZ18" s="88">
        <v>0.12017516726100032</v>
      </c>
      <c r="CA18" s="88">
        <v>0.13228467782500009</v>
      </c>
      <c r="CB18" s="88">
        <v>0.43290654972800224</v>
      </c>
      <c r="CC18" s="88">
        <v>0.12013045505199994</v>
      </c>
      <c r="CD18" s="88">
        <v>3.6221064617999989E-2</v>
      </c>
      <c r="CE18" s="88">
        <v>9.8988953891000445E-2</v>
      </c>
      <c r="CF18" s="88">
        <v>6.1309650223000042E-2</v>
      </c>
      <c r="CG18" s="88">
        <v>0</v>
      </c>
      <c r="CH18" s="88">
        <v>5.7412874400000022E-2</v>
      </c>
      <c r="CI18" s="88">
        <v>5.287591560000005E-3</v>
      </c>
      <c r="CJ18" s="88">
        <v>2.7735287770000007E-3</v>
      </c>
      <c r="CK18" s="88">
        <v>2.5357303219E-2</v>
      </c>
      <c r="CL18" s="88">
        <v>4.0639269539999995E-3</v>
      </c>
      <c r="CM18" s="88">
        <v>1.4533492542000004E-2</v>
      </c>
      <c r="CN18" s="88">
        <v>4.7473864457000012E-2</v>
      </c>
      <c r="CO18" s="88">
        <v>7.356508545599999E-2</v>
      </c>
      <c r="CP18" s="88">
        <v>3.7805838102999985E-2</v>
      </c>
      <c r="CQ18" s="88">
        <v>0.2325615837929996</v>
      </c>
      <c r="CR18" s="88">
        <v>0</v>
      </c>
      <c r="CS18" s="88">
        <v>1.67422758E-4</v>
      </c>
      <c r="CT18" s="88">
        <v>0.10941652606099991</v>
      </c>
      <c r="CU18" s="88">
        <v>2.1165619660000008E-3</v>
      </c>
      <c r="CV18" s="88">
        <v>6.2082267099999996E-4</v>
      </c>
      <c r="CW18" s="88">
        <v>8.287813509399973E-2</v>
      </c>
      <c r="CX18" s="88">
        <v>2.9041008499999994E-4</v>
      </c>
      <c r="CY18" s="88">
        <v>3.5295342776999993E-2</v>
      </c>
      <c r="CZ18" s="88">
        <v>1.4161319999999999E-5</v>
      </c>
      <c r="DA18" s="88">
        <v>1.3507791262069988</v>
      </c>
      <c r="DB18" s="88">
        <v>3.4678217211999998E-2</v>
      </c>
      <c r="DC18" s="88">
        <v>1.6111832318000004E-2</v>
      </c>
      <c r="DD18" s="88">
        <v>8.4754209840000004E-3</v>
      </c>
      <c r="DE18" s="88">
        <v>7.2652705340000123E-2</v>
      </c>
      <c r="DF18" s="88">
        <v>5.4993246819999989E-3</v>
      </c>
      <c r="DG18" s="88">
        <v>7.6074196359999999E-3</v>
      </c>
      <c r="DH18" s="88">
        <v>1.4736764208000004E-2</v>
      </c>
      <c r="DI18" s="88">
        <v>0.32085168334699904</v>
      </c>
      <c r="DJ18" s="88">
        <v>0.14981025598799991</v>
      </c>
      <c r="DK18" s="88">
        <v>6.3917971429999984E-3</v>
      </c>
      <c r="DL18" s="88">
        <v>0.1390155078519999</v>
      </c>
      <c r="DM18" s="88">
        <v>1.9641154142999995E-2</v>
      </c>
      <c r="DN18" s="88">
        <v>1.0247345652999999E-2</v>
      </c>
      <c r="DO18" s="88">
        <v>5.6571426410000018E-3</v>
      </c>
      <c r="DP18" s="88">
        <v>3.6183300000000003E-5</v>
      </c>
      <c r="DQ18" s="88">
        <v>1.5173627387000002E-2</v>
      </c>
      <c r="DR18" s="88">
        <v>1.1830816995000002E-2</v>
      </c>
      <c r="DS18" s="88">
        <v>2.2327843049999999E-3</v>
      </c>
      <c r="DT18" s="88">
        <v>6.4260198900000008E-4</v>
      </c>
      <c r="DU18" s="88">
        <v>5.9736282109999995E-3</v>
      </c>
      <c r="DV18" s="88">
        <v>1.2380927489999999E-3</v>
      </c>
      <c r="DW18" s="88">
        <v>4.6906485469999986E-3</v>
      </c>
      <c r="DX18" s="88">
        <v>0.10842795494999991</v>
      </c>
      <c r="DY18" s="88">
        <v>5.6750320939999988E-3</v>
      </c>
      <c r="DZ18" s="88">
        <v>0.14891865308300031</v>
      </c>
      <c r="EA18" s="88">
        <v>1.2087042770000001E-3</v>
      </c>
      <c r="EB18" s="88">
        <v>4.1190166689999991E-3</v>
      </c>
      <c r="EC18" s="88">
        <v>6.0666376679999979E-3</v>
      </c>
      <c r="ED18" s="88">
        <v>1.4544281176E-2</v>
      </c>
      <c r="EE18" s="88">
        <v>3.6954925639999994E-3</v>
      </c>
      <c r="EF18" s="88">
        <v>4.8526995405000002E-2</v>
      </c>
      <c r="EG18" s="88">
        <v>8.1078042500000002E-4</v>
      </c>
      <c r="EH18" s="88">
        <v>1.10435442E-4</v>
      </c>
      <c r="EI18" s="88">
        <v>6.2348480299999993E-4</v>
      </c>
      <c r="EJ18" s="88">
        <v>4.8085502700000006E-3</v>
      </c>
      <c r="EK18" s="88">
        <v>8.2844667538999939E-2</v>
      </c>
      <c r="EL18" s="88">
        <v>5.656183431E-3</v>
      </c>
      <c r="EM18" s="88">
        <v>7.7641163730000013E-3</v>
      </c>
      <c r="EN18" s="88">
        <v>6.4804791630000014E-3</v>
      </c>
      <c r="EO18" s="88">
        <v>6.676173704299998E-2</v>
      </c>
      <c r="EP18" s="88">
        <v>3.2848921230000001E-3</v>
      </c>
      <c r="EQ18" s="88">
        <v>1.6563398999999999E-4</v>
      </c>
      <c r="ER18" s="88">
        <v>5.3218652459999993E-3</v>
      </c>
      <c r="ES18" s="88">
        <v>3.6130648250000011E-3</v>
      </c>
      <c r="ET18" s="88">
        <v>9.2268299899999999E-4</v>
      </c>
      <c r="EU18" s="88">
        <v>9.7245034699999994E-4</v>
      </c>
      <c r="EV18" s="88">
        <v>0.18510143995399994</v>
      </c>
      <c r="EW18" s="88">
        <v>2.5384645249999999E-3</v>
      </c>
      <c r="EX18" s="88">
        <v>8.8780345599999996E-4</v>
      </c>
      <c r="EY18" s="88">
        <v>4.601585545E-3</v>
      </c>
      <c r="EZ18" s="88">
        <v>1.7037736109999997E-3</v>
      </c>
      <c r="FA18" s="88">
        <v>3.7852199999999996E-5</v>
      </c>
      <c r="FB18" s="88">
        <v>3.1979849999999995E-6</v>
      </c>
      <c r="FC18" s="88">
        <v>2.2171195999999999E-4</v>
      </c>
      <c r="FD18" s="88">
        <v>0</v>
      </c>
      <c r="FE18" s="88">
        <v>3.6957707580000014E-3</v>
      </c>
      <c r="FF18" s="88">
        <v>7.8513095200000009E-4</v>
      </c>
      <c r="FG18" s="88">
        <v>7.4559114669999959E-3</v>
      </c>
      <c r="FH18" s="88">
        <v>5.674385498999999E-3</v>
      </c>
      <c r="FI18" s="88">
        <v>8.2118229499999985E-4</v>
      </c>
      <c r="FJ18" s="88">
        <v>2.9735931360000008E-3</v>
      </c>
      <c r="FK18" s="88">
        <v>9.8497062286000164E-2</v>
      </c>
      <c r="FL18" s="88">
        <v>0</v>
      </c>
      <c r="FM18" s="88">
        <v>6.7466751029999989E-3</v>
      </c>
      <c r="FN18" s="88">
        <v>1.0707596173000006E-2</v>
      </c>
      <c r="FO18" s="88">
        <v>1.5109064613999995E-2</v>
      </c>
      <c r="FP18" s="88">
        <v>3.7548511569999998E-3</v>
      </c>
      <c r="FQ18" s="88">
        <v>2.0120712470000001E-3</v>
      </c>
      <c r="FR18" s="88">
        <v>4.0823558059999996E-3</v>
      </c>
      <c r="FS18" s="88">
        <v>1.5676448690000002E-3</v>
      </c>
      <c r="FT18" s="88">
        <v>5.4896929259999998E-3</v>
      </c>
      <c r="FU18" s="88">
        <v>5.2340622599999999E-4</v>
      </c>
      <c r="FV18" s="88">
        <v>5.5344268906999963E-2</v>
      </c>
      <c r="FW18" s="88">
        <v>3.9287811891000064E-2</v>
      </c>
      <c r="FX18" s="88">
        <v>1.1316274276999999E-2</v>
      </c>
      <c r="FY18" s="88">
        <v>0.47165414063799782</v>
      </c>
      <c r="FZ18" s="88">
        <v>2.651602864099991E-2</v>
      </c>
      <c r="GA18" s="88">
        <v>2.3822620436999949E-2</v>
      </c>
      <c r="GB18" s="88">
        <v>2.6892221999999999E-4</v>
      </c>
      <c r="GC18" s="88">
        <v>7.4648633830000213E-2</v>
      </c>
      <c r="GD18" s="88">
        <v>2.2383080320999994E-2</v>
      </c>
      <c r="GE18" s="88">
        <v>4.5125851396999921E-2</v>
      </c>
      <c r="GF18" s="88">
        <v>0.13938130018599962</v>
      </c>
      <c r="GG18" s="88">
        <v>2.4623169823000002E-2</v>
      </c>
      <c r="GH18" s="88">
        <v>0.16335200780899928</v>
      </c>
      <c r="GI18" s="88">
        <v>0.18147863860700009</v>
      </c>
      <c r="GJ18" s="88">
        <v>7.8280384213000348E-2</v>
      </c>
      <c r="GK18" s="88">
        <v>2.7588079850000002E-3</v>
      </c>
      <c r="GL18" s="88">
        <v>6.4807640646000031E-2</v>
      </c>
      <c r="GM18" s="88">
        <v>5.3378519699999992E-4</v>
      </c>
      <c r="GN18" s="88">
        <v>1.2366654919999998E-3</v>
      </c>
      <c r="GO18" s="88">
        <v>5.0247287700000021E-3</v>
      </c>
      <c r="GP18" s="88">
        <v>0.1366433346240005</v>
      </c>
      <c r="GQ18" s="88">
        <v>2.4182781470000022E-2</v>
      </c>
      <c r="GR18" s="88">
        <v>3.0163015190000013E-3</v>
      </c>
      <c r="GS18" s="88">
        <v>3.8049246864999955E-2</v>
      </c>
      <c r="GT18" s="88">
        <v>0.18199664670999885</v>
      </c>
      <c r="GU18" s="88">
        <v>2.4076837676000058E-2</v>
      </c>
      <c r="GV18" s="88">
        <v>8.4498463545000013E-2</v>
      </c>
      <c r="GW18" s="88">
        <v>6.3690440040000042E-3</v>
      </c>
      <c r="GX18" s="88">
        <v>1.8410863778000001E-2</v>
      </c>
      <c r="GY18" s="88">
        <v>2.9856941200000014E-3</v>
      </c>
      <c r="GZ18" s="88">
        <v>7.7360922360999632E-2</v>
      </c>
      <c r="HA18" s="88">
        <v>1.5042726873999974E-2</v>
      </c>
      <c r="HB18" s="88">
        <v>2.8006738042999926E-2</v>
      </c>
      <c r="HC18" s="88">
        <v>1.775568737099998E-2</v>
      </c>
      <c r="HD18" s="88">
        <v>3.9296004874999867E-2</v>
      </c>
      <c r="HE18" s="88">
        <v>3.6209477990000009E-3</v>
      </c>
      <c r="HF18" s="88">
        <v>1.3168515473000004E-2</v>
      </c>
      <c r="HG18" s="88">
        <v>1.0710131845999992E-2</v>
      </c>
      <c r="HH18" s="88">
        <v>1.0002687385000004E-2</v>
      </c>
      <c r="HI18" s="88">
        <v>9.6318565880000092E-3</v>
      </c>
      <c r="HJ18" s="88">
        <v>8.2339235999999991E-5</v>
      </c>
      <c r="HK18" s="88">
        <v>2.2150326986000023E-2</v>
      </c>
      <c r="HL18" s="88">
        <v>1.6824070816999995E-2</v>
      </c>
      <c r="HM18" s="88">
        <v>9.1021670798999865E-2</v>
      </c>
      <c r="HN18" s="88">
        <v>6.1341493069000129E-2</v>
      </c>
      <c r="HO18" s="88">
        <v>4.3896246479000145E-2</v>
      </c>
      <c r="HP18" s="88">
        <v>0.11730936364499989</v>
      </c>
      <c r="HQ18" s="88">
        <v>7.7938702758999806E-2</v>
      </c>
      <c r="HR18" s="88">
        <v>2.1769498480000002E-3</v>
      </c>
      <c r="HS18" s="88">
        <v>4.1065201233999885E-2</v>
      </c>
      <c r="HT18" s="88">
        <v>3.6543450373000039E-2</v>
      </c>
      <c r="HU18" s="88">
        <v>1.4791773836999988E-2</v>
      </c>
      <c r="HV18" s="88">
        <v>7.6070032450000005E-3</v>
      </c>
      <c r="HW18" s="88">
        <v>5.0301404030000029E-3</v>
      </c>
      <c r="HX18" s="88">
        <v>1.5083268649000031E-2</v>
      </c>
      <c r="HY18" s="88">
        <v>1.1035492237000002E-2</v>
      </c>
      <c r="HZ18" s="88">
        <v>9.7639563910000057E-3</v>
      </c>
      <c r="IA18" s="88">
        <v>1.2328639540000019E-2</v>
      </c>
      <c r="IB18" s="88">
        <v>2.9102785580000013E-3</v>
      </c>
      <c r="IC18" s="88">
        <v>1.1923439020999984E-2</v>
      </c>
      <c r="ID18" s="88">
        <v>4.9870535834000175E-2</v>
      </c>
      <c r="IE18" s="88">
        <v>6.5664753200000005E-4</v>
      </c>
      <c r="IF18" s="88">
        <v>8.2905753999999963E-3</v>
      </c>
      <c r="IG18" s="88">
        <v>8.6408771477000407E-2</v>
      </c>
      <c r="IH18" s="88">
        <v>3.1473252689999984E-3</v>
      </c>
      <c r="II18" s="88">
        <v>0</v>
      </c>
      <c r="IJ18" s="88">
        <v>1.032665240499997E-2</v>
      </c>
      <c r="IK18" s="88">
        <v>3.9847734775999996E-2</v>
      </c>
      <c r="IL18" s="88">
        <v>6.9887632790000013E-3</v>
      </c>
      <c r="IM18" s="88">
        <v>2.4921040699999998E-4</v>
      </c>
      <c r="IN18" s="88">
        <v>1.1823525090000001E-3</v>
      </c>
      <c r="IO18" s="88">
        <v>4.1050415389999994E-3</v>
      </c>
      <c r="IP18" s="88">
        <v>2.7735287770000007E-3</v>
      </c>
      <c r="IQ18" s="88">
        <v>3.6717434839999992E-3</v>
      </c>
      <c r="IR18" s="88">
        <v>7.176135491000003E-3</v>
      </c>
      <c r="IS18" s="88">
        <v>1.1964312186000007E-2</v>
      </c>
      <c r="IT18" s="88">
        <v>1.1400596040000003E-3</v>
      </c>
      <c r="IU18" s="88">
        <v>4.0639269539999995E-3</v>
      </c>
      <c r="IV18" s="88">
        <v>1.1702331242000003E-2</v>
      </c>
      <c r="IW18" s="88">
        <v>4.7473864457000012E-2</v>
      </c>
      <c r="IX18" s="88">
        <v>7.2484751066999989E-2</v>
      </c>
      <c r="IY18" s="88">
        <v>1.080331997E-3</v>
      </c>
      <c r="IZ18" s="88">
        <v>3.7805838102999985E-2</v>
      </c>
      <c r="JA18" s="88">
        <v>0.23166299727599959</v>
      </c>
      <c r="JB18" s="88">
        <v>2.1834911999999999E-5</v>
      </c>
      <c r="JC18" s="88">
        <v>8.7675160500000002E-4</v>
      </c>
      <c r="JD18" s="88">
        <v>1.67422758E-4</v>
      </c>
      <c r="JE18" s="88">
        <v>3.2984420332000011E-2</v>
      </c>
      <c r="JF18" s="88">
        <v>3.4523985675999971E-2</v>
      </c>
      <c r="JG18" s="88">
        <v>4.1817603017999985E-2</v>
      </c>
      <c r="JH18" s="88">
        <v>2.1165619660000008E-3</v>
      </c>
      <c r="JI18" s="88">
        <v>6.2082267099999996E-4</v>
      </c>
      <c r="JJ18" s="88">
        <v>2.4997825090000012E-2</v>
      </c>
      <c r="JK18" s="88">
        <v>2.6018780377000009E-2</v>
      </c>
      <c r="JL18" s="88">
        <v>3.1861206282000003E-2</v>
      </c>
      <c r="JM18" s="88">
        <v>2.9041008499999994E-4</v>
      </c>
      <c r="JN18" s="88">
        <v>3.5295342776999993E-2</v>
      </c>
      <c r="JO18" s="88">
        <v>1.4161319999999999E-5</v>
      </c>
      <c r="JP18" s="88">
        <v>1.3507791262069988</v>
      </c>
      <c r="JQ18" s="88">
        <v>3.4678217211999998E-2</v>
      </c>
      <c r="JR18" s="88">
        <v>0</v>
      </c>
      <c r="JS18" s="88">
        <v>1.6111832318000004E-2</v>
      </c>
      <c r="JT18" s="88">
        <v>8.4754209840000004E-3</v>
      </c>
      <c r="JU18" s="88">
        <v>7.2652705340000123E-2</v>
      </c>
      <c r="JV18" s="88">
        <v>5.4993246819999989E-3</v>
      </c>
      <c r="JW18" s="88">
        <v>7.6074196359999999E-3</v>
      </c>
      <c r="JX18" s="88">
        <v>1.4736764208000004E-2</v>
      </c>
      <c r="JY18" s="88">
        <v>0.32085168334699904</v>
      </c>
      <c r="JZ18" s="88">
        <v>5.583038039399997E-2</v>
      </c>
      <c r="KA18" s="88">
        <v>9.3979857580999734E-2</v>
      </c>
      <c r="KB18" s="88">
        <v>6.3917971429999984E-3</v>
      </c>
      <c r="KC18" s="88">
        <v>0.1390155078519999</v>
      </c>
      <c r="KD18" s="88">
        <v>1.9641154142999995E-2</v>
      </c>
      <c r="KE18" s="88">
        <v>1.0247345652999999E-2</v>
      </c>
      <c r="KF18" s="88">
        <v>5.6571426410000018E-3</v>
      </c>
      <c r="KG18" s="88">
        <v>3.6183300000000003E-5</v>
      </c>
      <c r="KH18" s="88">
        <v>1.5173627387000002E-2</v>
      </c>
      <c r="KI18" s="88">
        <v>2.3978038529999996E-3</v>
      </c>
      <c r="KJ18" s="88">
        <v>2.0477640499999999E-3</v>
      </c>
      <c r="KK18" s="88">
        <v>3.9761259890000004E-3</v>
      </c>
      <c r="KL18" s="88">
        <v>2.125924535E-3</v>
      </c>
      <c r="KM18" s="88">
        <v>1.1697781519999998E-3</v>
      </c>
      <c r="KN18" s="88">
        <v>0</v>
      </c>
      <c r="KO18" s="88">
        <v>1.1449195800000002E-3</v>
      </c>
      <c r="KP18" s="88">
        <v>1.201172405E-3</v>
      </c>
      <c r="KQ18" s="88">
        <v>6.4260198900000008E-4</v>
      </c>
      <c r="KR18" s="88">
        <v>2.1741464949999994E-3</v>
      </c>
      <c r="KS18" s="88">
        <v>2.88695909E-4</v>
      </c>
      <c r="KT18" s="88">
        <v>3.5060538260000009E-3</v>
      </c>
      <c r="KU18" s="88">
        <v>4.9763999999999995E-6</v>
      </c>
      <c r="KV18" s="88">
        <v>1.2380927489999999E-3</v>
      </c>
      <c r="KW18" s="88">
        <v>4.6906485469999986E-3</v>
      </c>
      <c r="KX18" s="88">
        <v>9.6568847598999891E-2</v>
      </c>
      <c r="KY18" s="88">
        <v>1.1854665266000002E-2</v>
      </c>
      <c r="KZ18" s="88">
        <v>2.2643730119999996E-3</v>
      </c>
      <c r="LA18" s="88">
        <v>3.4106733830000014E-3</v>
      </c>
      <c r="LB18" s="88">
        <v>0.14891865308300031</v>
      </c>
      <c r="LC18" s="88">
        <v>1.2087042770000001E-3</v>
      </c>
      <c r="LD18" s="88">
        <v>4.1190166689999991E-3</v>
      </c>
      <c r="LE18" s="88">
        <v>6.0666376679999979E-3</v>
      </c>
      <c r="LF18" s="88">
        <v>1.4544281176E-2</v>
      </c>
      <c r="LG18" s="88">
        <v>2.8263802119999995E-3</v>
      </c>
      <c r="LH18" s="88">
        <v>5.7791146899999993E-4</v>
      </c>
      <c r="LI18" s="88">
        <v>2.9120088300000003E-4</v>
      </c>
      <c r="LJ18" s="88">
        <v>3.2244270102000004E-2</v>
      </c>
      <c r="LK18" s="88">
        <v>1.6282725303000001E-2</v>
      </c>
      <c r="LL18" s="88">
        <v>8.1078042500000002E-4</v>
      </c>
      <c r="LM18" s="88">
        <v>1.10435442E-4</v>
      </c>
      <c r="LN18" s="88">
        <v>6.2348480299999993E-4</v>
      </c>
      <c r="LO18" s="88">
        <v>4.8085502700000006E-3</v>
      </c>
      <c r="LP18" s="88">
        <v>8.2844667538999939E-2</v>
      </c>
      <c r="LQ18" s="88">
        <v>5.656183431E-3</v>
      </c>
      <c r="LR18" s="88">
        <v>7.7641163730000013E-3</v>
      </c>
      <c r="LS18" s="88">
        <v>6.4804791630000014E-3</v>
      </c>
      <c r="LT18" s="88">
        <v>6.676173704299998E-2</v>
      </c>
      <c r="LU18" s="88">
        <v>3.2848921230000001E-3</v>
      </c>
      <c r="LV18" s="88">
        <v>1.6563398999999999E-4</v>
      </c>
      <c r="LW18" s="88">
        <v>5.3218652459999993E-3</v>
      </c>
      <c r="LX18" s="88">
        <v>3.6130648250000011E-3</v>
      </c>
      <c r="LY18" s="88">
        <v>9.2268299899999999E-4</v>
      </c>
      <c r="LZ18" s="88">
        <v>9.7245034699999994E-4</v>
      </c>
      <c r="MA18" s="88">
        <v>0.18510143995399994</v>
      </c>
      <c r="MB18" s="88">
        <v>2.1081316099999997E-4</v>
      </c>
      <c r="MC18" s="88">
        <v>2.327515014E-3</v>
      </c>
      <c r="MD18" s="88">
        <v>8.867038080000001E-4</v>
      </c>
      <c r="ME18" s="88">
        <v>1.0996479999999999E-6</v>
      </c>
      <c r="MF18" s="88">
        <v>4.601585545E-3</v>
      </c>
      <c r="MG18" s="88">
        <v>1.7037736109999997E-3</v>
      </c>
      <c r="MH18" s="88">
        <v>3.7852199999999996E-5</v>
      </c>
      <c r="MI18" s="88">
        <v>3.1979849999999995E-6</v>
      </c>
      <c r="MJ18" s="88">
        <v>1.2623084799999999E-4</v>
      </c>
      <c r="MK18" s="88">
        <v>9.5481111999999989E-5</v>
      </c>
      <c r="ML18" s="88">
        <v>0</v>
      </c>
      <c r="MM18" s="88">
        <v>3.6957707580000014E-3</v>
      </c>
      <c r="MN18" s="88">
        <v>7.8513095200000009E-4</v>
      </c>
      <c r="MO18" s="88">
        <v>7.4559114669999959E-3</v>
      </c>
      <c r="MP18" s="88">
        <v>5.674385498999999E-3</v>
      </c>
      <c r="MQ18" s="88">
        <v>8.2118229499999985E-4</v>
      </c>
      <c r="MR18" s="88">
        <v>2.9735931360000008E-3</v>
      </c>
      <c r="MS18" s="88">
        <v>9.9048063600000002E-4</v>
      </c>
      <c r="MT18" s="88">
        <v>1.2367710400000003E-4</v>
      </c>
      <c r="MU18" s="88">
        <v>9.7053135994000117E-2</v>
      </c>
      <c r="MV18" s="88">
        <v>3.2988060299999998E-4</v>
      </c>
      <c r="MW18" s="88">
        <v>0</v>
      </c>
      <c r="MX18" s="88">
        <v>6.7466751029999989E-3</v>
      </c>
      <c r="MY18" s="88">
        <v>1.0707596173000006E-2</v>
      </c>
      <c r="MZ18" s="88">
        <v>1.5109064613999995E-2</v>
      </c>
      <c r="NA18" s="88">
        <v>3.7548511569999998E-3</v>
      </c>
      <c r="NB18" s="88">
        <v>2.0120712470000001E-3</v>
      </c>
      <c r="NC18" s="88">
        <v>4.0823558059999996E-3</v>
      </c>
      <c r="ND18" s="88">
        <v>1.5676448690000002E-3</v>
      </c>
      <c r="NE18" s="88">
        <v>5.4896929259999998E-3</v>
      </c>
      <c r="NF18" s="88">
        <v>5.2340622599999999E-4</v>
      </c>
      <c r="NG18" s="88">
        <v>2.2484132387999994E-2</v>
      </c>
      <c r="NH18" s="88">
        <v>3.2043748576000002E-2</v>
      </c>
      <c r="NI18" s="88">
        <v>1.1316274276999999E-2</v>
      </c>
      <c r="NJ18" s="88">
        <v>2.2383080320999994E-2</v>
      </c>
      <c r="NK18" s="88">
        <v>1.1923439020999984E-2</v>
      </c>
      <c r="NL18" s="88">
        <v>6.5664753200000005E-4</v>
      </c>
      <c r="NM18" s="88">
        <v>8.6408771477000407E-2</v>
      </c>
      <c r="NN18" s="88">
        <v>0</v>
      </c>
      <c r="NO18" s="88">
        <v>1.1823525090000001E-3</v>
      </c>
      <c r="NP18" s="88">
        <v>2.6610057979999991E-3</v>
      </c>
      <c r="NQ18" s="88">
        <v>1.4440949860000001E-3</v>
      </c>
      <c r="NR18" s="88">
        <v>2.4917963970000007E-3</v>
      </c>
      <c r="NS18" s="88">
        <v>2.8182633000000003E-4</v>
      </c>
      <c r="NT18" s="88">
        <v>3.6717434839999992E-3</v>
      </c>
      <c r="NU18" s="88">
        <v>7.176135491000003E-3</v>
      </c>
      <c r="NV18" s="88">
        <v>1.1964312186000007E-2</v>
      </c>
      <c r="NW18" s="88">
        <v>1.1400596040000003E-3</v>
      </c>
      <c r="NX18" s="88">
        <v>4.0639269539999995E-3</v>
      </c>
      <c r="NY18" s="88">
        <v>2.4016062090000006E-3</v>
      </c>
      <c r="NZ18" s="88">
        <v>0</v>
      </c>
      <c r="OA18" s="88">
        <v>2.3699107E-4</v>
      </c>
      <c r="OB18" s="88">
        <v>1.9304482099999999E-4</v>
      </c>
      <c r="OC18" s="88">
        <v>2.9674604999999999E-5</v>
      </c>
      <c r="OD18" s="88">
        <v>1.7931630500000003E-4</v>
      </c>
      <c r="OE18" s="88">
        <v>0</v>
      </c>
      <c r="OF18" s="88">
        <v>4.3808765199999998E-4</v>
      </c>
      <c r="OG18" s="88">
        <v>0</v>
      </c>
      <c r="OH18" s="88">
        <v>1.3244917560000001E-3</v>
      </c>
      <c r="OI18" s="88">
        <v>0</v>
      </c>
      <c r="OJ18" s="88">
        <v>0</v>
      </c>
      <c r="OK18" s="88">
        <v>0</v>
      </c>
      <c r="OL18" s="88">
        <v>6.8978799000000003E-4</v>
      </c>
      <c r="OM18" s="88">
        <v>6.2155509100000486E-3</v>
      </c>
      <c r="ON18" s="88">
        <v>3.1983465999999987E-4</v>
      </c>
      <c r="OO18" s="88">
        <v>8.3231784999999905E-4</v>
      </c>
      <c r="OP18" s="88">
        <v>2.2048278999999978E-4</v>
      </c>
      <c r="OQ18" s="88">
        <v>9.154356999999981E-4</v>
      </c>
      <c r="OR18" s="88">
        <v>1.2846127999999995E-4</v>
      </c>
      <c r="OS18" s="88">
        <v>3.1609781499999942E-3</v>
      </c>
      <c r="OT18" s="88">
        <v>7.6637363999999711E-4</v>
      </c>
      <c r="OU18" s="88">
        <v>4.7221270590000032E-3</v>
      </c>
      <c r="OV18" s="88">
        <v>3.8803003090000102E-3</v>
      </c>
      <c r="OW18" s="88">
        <v>6.7430096800000436E-3</v>
      </c>
      <c r="OX18" s="88">
        <v>2.0718931299999938E-3</v>
      </c>
      <c r="OY18" s="88">
        <v>2.0057984600000043E-3</v>
      </c>
      <c r="OZ18" s="88">
        <v>1.1243230999999996E-3</v>
      </c>
      <c r="PA18" s="88">
        <v>1.4692516767999987E-2</v>
      </c>
      <c r="PB18" s="88">
        <v>7.5512829713999918E-2</v>
      </c>
      <c r="PC18" s="88">
        <v>2.6148843680000023E-2</v>
      </c>
      <c r="PD18" s="88">
        <v>3.4095394579999982E-3</v>
      </c>
      <c r="PE18" s="88">
        <v>8.4949363260000185E-3</v>
      </c>
      <c r="PF18" s="88">
        <v>2.1309105820999992E-2</v>
      </c>
      <c r="PG18" s="88">
        <v>5.8221888662999925E-2</v>
      </c>
      <c r="PH18" s="88">
        <v>7.835708466000034E-3</v>
      </c>
      <c r="PI18" s="88">
        <v>9.2006908400000024E-4</v>
      </c>
      <c r="PJ18" s="88">
        <v>1.284195452000002E-3</v>
      </c>
      <c r="PK18" s="88">
        <v>2.5317121448000045E-2</v>
      </c>
      <c r="PL18" s="88">
        <v>1.5268913619999964E-3</v>
      </c>
      <c r="PM18" s="88">
        <v>7.5486420650000127E-3</v>
      </c>
      <c r="PN18" s="88">
        <v>1.0437867400000011E-2</v>
      </c>
      <c r="PO18" s="88">
        <v>6.9860545260000276E-3</v>
      </c>
      <c r="PP18" s="88">
        <v>0.12178590792599975</v>
      </c>
      <c r="PQ18" s="88">
        <v>5.6628468369999902E-3</v>
      </c>
      <c r="PR18" s="88">
        <v>2.9471843749999944E-3</v>
      </c>
      <c r="PS18" s="88">
        <v>1.0529096E-5</v>
      </c>
      <c r="PT18" s="88">
        <v>2.2213100086999907E-2</v>
      </c>
      <c r="PU18" s="88">
        <v>2.2982174469999969E-3</v>
      </c>
      <c r="PV18" s="88">
        <v>7.2660232729999984E-3</v>
      </c>
      <c r="PW18" s="88">
        <v>1.0702082910000004E-3</v>
      </c>
      <c r="PX18" s="88">
        <v>1.3378596244000002E-2</v>
      </c>
      <c r="PY18" s="88">
        <v>1.4207272626999995E-2</v>
      </c>
      <c r="PZ18" s="88">
        <v>6.5918909989999925E-3</v>
      </c>
      <c r="QA18" s="88">
        <v>1.8984713199999992E-4</v>
      </c>
      <c r="QB18" s="88">
        <v>5.2419372770000205E-3</v>
      </c>
      <c r="QC18" s="88">
        <v>6.0743484000000008E-5</v>
      </c>
      <c r="QD18" s="88">
        <v>4.8436242000000004E-5</v>
      </c>
      <c r="QE18" s="88">
        <v>3.5430005999999932E-4</v>
      </c>
      <c r="QF18" s="88">
        <v>3.8508643859999837E-2</v>
      </c>
      <c r="QG18" s="88">
        <v>7.5524456780000056E-3</v>
      </c>
      <c r="QH18" s="88">
        <v>1.4043634100000001E-4</v>
      </c>
      <c r="QI18" s="88">
        <v>1.5426011788999978E-2</v>
      </c>
      <c r="QJ18" s="88">
        <v>1.4185983873000001E-2</v>
      </c>
      <c r="QK18" s="88">
        <v>2.0751114270000002E-3</v>
      </c>
      <c r="QL18" s="88">
        <v>0.12816672009800018</v>
      </c>
      <c r="QM18" s="88">
        <v>3.7556987500000135E-4</v>
      </c>
      <c r="QN18" s="88">
        <v>2.2110443749999991E-3</v>
      </c>
      <c r="QO18" s="88">
        <v>5.0844489900000013E-4</v>
      </c>
      <c r="QP18" s="88">
        <v>1.4991492309000036E-2</v>
      </c>
      <c r="QQ18" s="88">
        <v>1.1460660939999975E-3</v>
      </c>
      <c r="QR18" s="88">
        <v>6.2512466260000099E-3</v>
      </c>
      <c r="QS18" s="88">
        <v>3.6073049639999957E-3</v>
      </c>
      <c r="QT18" s="88">
        <v>1.2384337454000034E-2</v>
      </c>
      <c r="QU18" s="88">
        <v>6.8867332499999913E-4</v>
      </c>
      <c r="QV18" s="88">
        <v>3.2925017350000072E-3</v>
      </c>
      <c r="QW18" s="88">
        <v>1.5903787609999997E-3</v>
      </c>
      <c r="QX18" s="88">
        <v>6.044806881999998E-3</v>
      </c>
      <c r="QY18" s="88">
        <v>9.0306492599999877E-4</v>
      </c>
      <c r="QZ18" s="88">
        <v>6.2932680999999962E-5</v>
      </c>
      <c r="RA18" s="88">
        <v>2.3970007780000106E-3</v>
      </c>
      <c r="RB18" s="88">
        <v>1.0301238008000044E-2</v>
      </c>
      <c r="RC18" s="88">
        <v>2.6521017930000081E-2</v>
      </c>
      <c r="RD18" s="88">
        <v>1.447861066600001E-2</v>
      </c>
      <c r="RE18" s="88">
        <v>7.2570569800000147E-3</v>
      </c>
      <c r="RF18" s="88">
        <v>8.3689187320000226E-3</v>
      </c>
      <c r="RG18" s="88">
        <v>3.5125220061999939E-2</v>
      </c>
      <c r="RH18" s="88">
        <v>1.9161949600000005E-3</v>
      </c>
      <c r="RI18" s="88">
        <v>1.2656430080999995E-2</v>
      </c>
      <c r="RJ18" s="88">
        <v>1.8751812190000007E-3</v>
      </c>
      <c r="RK18" s="88">
        <v>7.058680249999985E-4</v>
      </c>
      <c r="RL18" s="88">
        <v>6.0944884400000027E-4</v>
      </c>
      <c r="RM18" s="88">
        <v>4.567902410000005E-4</v>
      </c>
      <c r="RN18" s="88">
        <v>5.4315210599999999E-4</v>
      </c>
      <c r="RO18" s="88">
        <v>2.8803299300000001E-4</v>
      </c>
      <c r="RP18" s="88">
        <v>3.1921932109999973E-3</v>
      </c>
      <c r="RQ18" s="88">
        <v>1.0236019099999997E-4</v>
      </c>
      <c r="RR18" s="88">
        <v>1.3697030000000001E-6</v>
      </c>
      <c r="RS18" s="88">
        <v>1.6889011090000044E-3</v>
      </c>
      <c r="RT18" s="88">
        <v>1.4466676599999968E-4</v>
      </c>
      <c r="RU18" s="88">
        <v>8.2257508999999967E-5</v>
      </c>
      <c r="RV18" s="88">
        <v>1.3226561819000018E-2</v>
      </c>
      <c r="RW18" s="88">
        <v>2.5697048441000018E-2</v>
      </c>
      <c r="RX18" s="88">
        <v>4.6862878869999977E-3</v>
      </c>
      <c r="RY18" s="88">
        <v>8.2384120999999994E-5</v>
      </c>
      <c r="RZ18" s="88">
        <v>7.7557975390000139E-3</v>
      </c>
      <c r="SA18" s="88">
        <v>5.1724779000000026E-5</v>
      </c>
      <c r="SB18" s="88">
        <v>3.1714496400000003E-3</v>
      </c>
      <c r="SC18" s="88">
        <v>6.961608999999999E-4</v>
      </c>
      <c r="SD18" s="88">
        <v>1.0113030000000001E-3</v>
      </c>
      <c r="SE18" s="88">
        <v>1.884918E-4</v>
      </c>
      <c r="SF18" s="88">
        <v>0</v>
      </c>
      <c r="SG18" s="88">
        <v>0</v>
      </c>
      <c r="SH18" s="88">
        <v>0</v>
      </c>
      <c r="SI18" s="88">
        <v>0</v>
      </c>
      <c r="SJ18" s="88">
        <v>0</v>
      </c>
      <c r="SK18" s="88">
        <v>0</v>
      </c>
      <c r="SL18" s="88">
        <v>2.7394939999999992E-4</v>
      </c>
      <c r="SM18" s="88">
        <v>1.035892E-4</v>
      </c>
      <c r="SN18" s="88">
        <v>6.0085330420000201E-2</v>
      </c>
      <c r="SO18" s="88">
        <v>1.8782856E-4</v>
      </c>
      <c r="SP18" s="88">
        <v>1.0430185648098027</v>
      </c>
    </row>
    <row r="19" spans="1:510">
      <c r="A19" s="88" t="str">
        <f t="shared" ref="A19:A82" si="52">+B19&amp;C19</f>
        <v>EUSD2</v>
      </c>
      <c r="B19" s="88" t="s">
        <v>2237</v>
      </c>
      <c r="C19" s="88" t="s">
        <v>388</v>
      </c>
      <c r="U19" s="88">
        <v>9.4895029362349828</v>
      </c>
      <c r="V19" s="88">
        <v>3.3591391797989978</v>
      </c>
      <c r="W19" s="88">
        <v>0.49943585193599987</v>
      </c>
      <c r="X19" s="88">
        <v>0.28751614708900053</v>
      </c>
      <c r="Y19" s="88">
        <v>3.4835400932590046</v>
      </c>
      <c r="Z19" s="88">
        <v>0.24872105698599928</v>
      </c>
      <c r="AA19" s="88">
        <v>0.34812657740799985</v>
      </c>
      <c r="AB19" s="88">
        <v>0.321998814302001</v>
      </c>
      <c r="AC19" s="88">
        <v>0.32886063240100011</v>
      </c>
      <c r="AD19" s="88">
        <v>0.2258276462509998</v>
      </c>
      <c r="AE19" s="88">
        <v>3.4737922377000012E-2</v>
      </c>
      <c r="AF19" s="88">
        <v>0.118369378759</v>
      </c>
      <c r="AG19" s="88">
        <v>3.1936542206339902</v>
      </c>
      <c r="AH19" s="88">
        <v>0.23323432630000004</v>
      </c>
      <c r="AI19" s="88">
        <v>0.16548334548900026</v>
      </c>
      <c r="AJ19" s="88">
        <v>0.1621048691749998</v>
      </c>
      <c r="AK19" s="88">
        <v>0.33733119806700007</v>
      </c>
      <c r="AL19" s="88">
        <v>0</v>
      </c>
      <c r="AM19" s="88">
        <v>0.16759198503999997</v>
      </c>
      <c r="AN19" s="88">
        <v>0.11992493104800002</v>
      </c>
      <c r="AO19" s="88">
        <v>3.4117961780999996E-2</v>
      </c>
      <c r="AP19" s="88">
        <v>2.1938618013479974</v>
      </c>
      <c r="AQ19" s="88">
        <v>4.5170638721000037E-2</v>
      </c>
      <c r="AR19" s="88">
        <v>0.18175158146399942</v>
      </c>
      <c r="AS19" s="88">
        <v>1.0286078440410009</v>
      </c>
      <c r="AT19" s="88">
        <v>2.5472546321000007E-2</v>
      </c>
      <c r="AU19" s="88">
        <v>2.053411772700001E-2</v>
      </c>
      <c r="AV19" s="88">
        <v>2.0778126569999993E-2</v>
      </c>
      <c r="AW19" s="88">
        <v>1.0615401875999993E-2</v>
      </c>
      <c r="AX19" s="88">
        <v>9.1857939180000053E-3</v>
      </c>
      <c r="AY19" s="88">
        <v>0.16213115882499948</v>
      </c>
      <c r="AZ19" s="88">
        <v>0.29869031311999938</v>
      </c>
      <c r="BA19" s="88">
        <v>4.1803116900000006E-2</v>
      </c>
      <c r="BB19" s="88">
        <v>7.6329936219999995E-3</v>
      </c>
      <c r="BC19" s="88">
        <v>1.1777710186999999E-2</v>
      </c>
      <c r="BD19" s="88">
        <v>0.18117304642700011</v>
      </c>
      <c r="BE19" s="88">
        <v>0.129048366803</v>
      </c>
      <c r="BF19" s="88">
        <v>6.2721384399999993E-4</v>
      </c>
      <c r="BG19" s="88">
        <v>2.3059426819999999E-3</v>
      </c>
      <c r="BH19" s="88">
        <v>0.32592729988099994</v>
      </c>
      <c r="BI19" s="88">
        <v>9.1274960569999973E-3</v>
      </c>
      <c r="BJ19" s="88">
        <v>9.8046025000000011E-5</v>
      </c>
      <c r="BK19" s="88">
        <v>1.8870948218000016E-2</v>
      </c>
      <c r="BL19" s="88">
        <v>0.13669077510899999</v>
      </c>
      <c r="BM19" s="88">
        <v>5.0799312969999962E-2</v>
      </c>
      <c r="BN19" s="88">
        <v>1.0239915594000001E-2</v>
      </c>
      <c r="BO19" s="88">
        <v>2.1200499319999999E-3</v>
      </c>
      <c r="BP19" s="88">
        <v>2.4551925729999996E-3</v>
      </c>
      <c r="BQ19" s="88">
        <v>3.3397864369999987E-3</v>
      </c>
      <c r="BR19" s="88">
        <v>2.4629453439999997E-2</v>
      </c>
      <c r="BS19" s="88">
        <v>2.1935644910000005E-3</v>
      </c>
      <c r="BT19" s="88">
        <v>8.9546755576999926E-2</v>
      </c>
      <c r="BU19" s="88">
        <v>0.69762958560800103</v>
      </c>
      <c r="BV19" s="88">
        <v>2.8822721264999993E-2</v>
      </c>
      <c r="BW19" s="88">
        <v>0.80470844019000054</v>
      </c>
      <c r="BX19" s="88">
        <v>8.6191230598999705E-2</v>
      </c>
      <c r="BY19" s="88">
        <v>0.59229082494499985</v>
      </c>
      <c r="BZ19" s="88">
        <v>0.14349147953600067</v>
      </c>
      <c r="CA19" s="88">
        <v>0.17062234879799956</v>
      </c>
      <c r="CB19" s="88">
        <v>0.49559450916600145</v>
      </c>
      <c r="CC19" s="88">
        <v>0.15016723796100021</v>
      </c>
      <c r="CD19" s="88">
        <v>5.295430721999992E-2</v>
      </c>
      <c r="CE19" s="88">
        <v>0.16179465006700014</v>
      </c>
      <c r="CF19" s="88">
        <v>8.1483666571999819E-2</v>
      </c>
      <c r="CG19" s="88">
        <v>0</v>
      </c>
      <c r="CH19" s="88">
        <v>8.3999896336000038E-2</v>
      </c>
      <c r="CI19" s="88">
        <v>1.0680664186000012E-2</v>
      </c>
      <c r="CJ19" s="88">
        <v>5.5503712810000003E-3</v>
      </c>
      <c r="CK19" s="88">
        <v>2.3628657313000005E-2</v>
      </c>
      <c r="CL19" s="88">
        <v>6.234752740999998E-3</v>
      </c>
      <c r="CM19" s="88">
        <v>2.5343795873000015E-2</v>
      </c>
      <c r="CN19" s="88">
        <v>4.7847623745999983E-2</v>
      </c>
      <c r="CO19" s="88">
        <v>6.7055179656999919E-2</v>
      </c>
      <c r="CP19" s="88">
        <v>4.7205903977999855E-2</v>
      </c>
      <c r="CQ19" s="88">
        <v>0.33733119806700007</v>
      </c>
      <c r="CR19" s="88">
        <v>0</v>
      </c>
      <c r="CS19" s="88">
        <v>2.9151021400000005E-4</v>
      </c>
      <c r="CT19" s="88">
        <v>0.16397014450099992</v>
      </c>
      <c r="CU19" s="88">
        <v>3.1356876999999997E-3</v>
      </c>
      <c r="CV19" s="88">
        <v>1.9478670699999998E-4</v>
      </c>
      <c r="CW19" s="88">
        <v>0.11940758779900001</v>
      </c>
      <c r="CX19" s="88">
        <v>5.1728513000000005E-4</v>
      </c>
      <c r="CY19" s="88">
        <v>3.3386341199999996E-2</v>
      </c>
      <c r="CZ19" s="88">
        <v>7.3162058100000016E-4</v>
      </c>
      <c r="DA19" s="88">
        <v>2.0585885904379997</v>
      </c>
      <c r="DB19" s="88">
        <v>5.0985678709999982E-2</v>
      </c>
      <c r="DC19" s="88">
        <v>3.3243091028000028E-2</v>
      </c>
      <c r="DD19" s="88">
        <v>1.1927631708000005E-2</v>
      </c>
      <c r="DE19" s="88">
        <v>0.13904024590900002</v>
      </c>
      <c r="DF19" s="88">
        <v>8.6247776939999948E-3</v>
      </c>
      <c r="DG19" s="88">
        <v>1.2350875255000006E-2</v>
      </c>
      <c r="DH19" s="88">
        <v>2.1733985298000007E-2</v>
      </c>
      <c r="DI19" s="88">
        <v>0.48324328299500008</v>
      </c>
      <c r="DJ19" s="88">
        <v>0.22310584660799906</v>
      </c>
      <c r="DK19" s="88">
        <v>3.2998403950000002E-3</v>
      </c>
      <c r="DL19" s="88">
        <v>0.27568269503599996</v>
      </c>
      <c r="DM19" s="88">
        <v>4.3276122998000044E-2</v>
      </c>
      <c r="DN19" s="88">
        <v>1.9293056964000004E-2</v>
      </c>
      <c r="DO19" s="88">
        <v>6.1358072999999971E-3</v>
      </c>
      <c r="DP19" s="88">
        <v>4.3731125999999997E-5</v>
      </c>
      <c r="DQ19" s="88">
        <v>2.053411772700001E-2</v>
      </c>
      <c r="DR19" s="88">
        <v>1.5589802723999997E-2</v>
      </c>
      <c r="DS19" s="88">
        <v>2.2681932130000004E-3</v>
      </c>
      <c r="DT19" s="88">
        <v>2.9200303230000001E-3</v>
      </c>
      <c r="DU19" s="88">
        <v>1.0615401875999993E-2</v>
      </c>
      <c r="DV19" s="88">
        <v>1.8353916300000003E-3</v>
      </c>
      <c r="DW19" s="88">
        <v>7.350425731000006E-3</v>
      </c>
      <c r="DX19" s="88">
        <v>0.15662691086999936</v>
      </c>
      <c r="DY19" s="88">
        <v>5.5040382820000008E-3</v>
      </c>
      <c r="DZ19" s="88">
        <v>0.29315308689399938</v>
      </c>
      <c r="EA19" s="88">
        <v>1.2136215919999998E-3</v>
      </c>
      <c r="EB19" s="88">
        <v>4.3238049580000002E-3</v>
      </c>
      <c r="EC19" s="88">
        <v>1.1457623566E-2</v>
      </c>
      <c r="ED19" s="88">
        <v>1.7720941268999986E-2</v>
      </c>
      <c r="EE19" s="88">
        <v>1.2624530111999996E-2</v>
      </c>
      <c r="EF19" s="88">
        <v>1.0577015600000001E-2</v>
      </c>
      <c r="EG19" s="88">
        <v>3.2143920000000004E-4</v>
      </c>
      <c r="EH19" s="88">
        <v>8.2681545800000007E-4</v>
      </c>
      <c r="EI19" s="88">
        <v>5.2439928999999998E-5</v>
      </c>
      <c r="EJ19" s="88">
        <v>1.1434043238000006E-2</v>
      </c>
      <c r="EK19" s="88">
        <v>0.15163590938800001</v>
      </c>
      <c r="EL19" s="88">
        <v>1.2057845937000001E-2</v>
      </c>
      <c r="EM19" s="88">
        <v>6.0448849050000024E-3</v>
      </c>
      <c r="EN19" s="88">
        <v>6.7983840249999971E-3</v>
      </c>
      <c r="EO19" s="88">
        <v>0.10570501907800003</v>
      </c>
      <c r="EP19" s="88">
        <v>4.3754635800000001E-4</v>
      </c>
      <c r="EQ19" s="88">
        <v>3.6121505300000002E-4</v>
      </c>
      <c r="ER19" s="88">
        <v>1.0058314461000006E-2</v>
      </c>
      <c r="ES19" s="88">
        <v>5.687569523999997E-3</v>
      </c>
      <c r="ET19" s="88">
        <v>5.6564264400000002E-4</v>
      </c>
      <c r="EU19" s="88">
        <v>1.9064602820000002E-3</v>
      </c>
      <c r="EV19" s="88">
        <v>0.30975103968099976</v>
      </c>
      <c r="EW19" s="88">
        <v>5.0740681350000018E-3</v>
      </c>
      <c r="EX19" s="88">
        <v>2.6766714700000003E-4</v>
      </c>
      <c r="EY19" s="88">
        <v>2.4568129290000007E-3</v>
      </c>
      <c r="EZ19" s="88">
        <v>5.3661515799999996E-4</v>
      </c>
      <c r="FA19" s="88">
        <v>7.9203366999999996E-4</v>
      </c>
      <c r="FB19" s="88">
        <v>0</v>
      </c>
      <c r="FC19" s="88">
        <v>9.8046025000000011E-5</v>
      </c>
      <c r="FD19" s="88">
        <v>0</v>
      </c>
      <c r="FE19" s="88">
        <v>4.6042684150000021E-3</v>
      </c>
      <c r="FF19" s="88">
        <v>1.4247476109999998E-3</v>
      </c>
      <c r="FG19" s="88">
        <v>6.3188583190000045E-3</v>
      </c>
      <c r="FH19" s="88">
        <v>5.4983126659999999E-3</v>
      </c>
      <c r="FI19" s="88">
        <v>1.0251566069999997E-3</v>
      </c>
      <c r="FJ19" s="88">
        <v>3.5027241250000017E-3</v>
      </c>
      <c r="FK19" s="88">
        <v>0.13318746418100025</v>
      </c>
      <c r="FL19" s="88">
        <v>0</v>
      </c>
      <c r="FM19" s="88">
        <v>9.4958198369999997E-3</v>
      </c>
      <c r="FN19" s="88">
        <v>1.8619662169000007E-2</v>
      </c>
      <c r="FO19" s="88">
        <v>1.7492343608000012E-2</v>
      </c>
      <c r="FP19" s="88">
        <v>5.1896915450000015E-3</v>
      </c>
      <c r="FQ19" s="88">
        <v>1.3599559319999999E-3</v>
      </c>
      <c r="FR19" s="88">
        <v>2.0597326730000002E-3</v>
      </c>
      <c r="FS19" s="88">
        <v>2.7947140369999992E-3</v>
      </c>
      <c r="FT19" s="88">
        <v>2.1872342439999998E-2</v>
      </c>
      <c r="FU19" s="88">
        <v>1.6761635910000001E-3</v>
      </c>
      <c r="FV19" s="88">
        <v>7.2825656905999916E-2</v>
      </c>
      <c r="FW19" s="88">
        <v>4.5041548587000109E-2</v>
      </c>
      <c r="FX19" s="88">
        <v>1.6194761122000006E-2</v>
      </c>
      <c r="FY19" s="88">
        <v>0.5093734881450005</v>
      </c>
      <c r="FZ19" s="88">
        <v>3.1715513957999972E-2</v>
      </c>
      <c r="GA19" s="88">
        <v>4.1032314782000083E-2</v>
      </c>
      <c r="GB19" s="88">
        <v>7.4510133299999983E-4</v>
      </c>
      <c r="GC19" s="88">
        <v>6.9704748839999942E-2</v>
      </c>
      <c r="GD19" s="88">
        <v>2.8822721264999993E-2</v>
      </c>
      <c r="GE19" s="88">
        <v>5.6306433100000018E-2</v>
      </c>
      <c r="GF19" s="88">
        <v>0.18358588991200012</v>
      </c>
      <c r="GG19" s="88">
        <v>2.657430237300001E-2</v>
      </c>
      <c r="GH19" s="88">
        <v>0.1965440826699992</v>
      </c>
      <c r="GI19" s="88">
        <v>0.23646131131899961</v>
      </c>
      <c r="GJ19" s="88">
        <v>0.10325896277299985</v>
      </c>
      <c r="GK19" s="88">
        <v>1.9887412720000002E-3</v>
      </c>
      <c r="GL19" s="88">
        <v>7.9288050099999757E-2</v>
      </c>
      <c r="GM19" s="88">
        <v>2.8781828300000002E-4</v>
      </c>
      <c r="GN19" s="88">
        <v>1.1818299019999996E-3</v>
      </c>
      <c r="GO19" s="88">
        <v>5.4325569140000014E-3</v>
      </c>
      <c r="GP19" s="88">
        <v>0.1495065482850001</v>
      </c>
      <c r="GQ19" s="88">
        <v>2.9750004677000008E-2</v>
      </c>
      <c r="GR19" s="88">
        <v>3.9474898909999997E-3</v>
      </c>
      <c r="GS19" s="88">
        <v>5.7418275055000058E-2</v>
      </c>
      <c r="GT19" s="88">
        <v>0.2234340099469988</v>
      </c>
      <c r="GU19" s="88">
        <v>2.936385271300004E-2</v>
      </c>
      <c r="GV19" s="88">
        <v>9.8881579630999986E-2</v>
      </c>
      <c r="GW19" s="88">
        <v>1.2311609435999991E-2</v>
      </c>
      <c r="GX19" s="88">
        <v>2.2195673028999958E-2</v>
      </c>
      <c r="GY19" s="88">
        <v>1.957221446999999E-3</v>
      </c>
      <c r="GZ19" s="88">
        <v>9.2998367485000344E-2</v>
      </c>
      <c r="HA19" s="88">
        <v>1.4027092935999984E-2</v>
      </c>
      <c r="HB19" s="88">
        <v>3.9236642341999979E-2</v>
      </c>
      <c r="HC19" s="88">
        <v>2.3978891832999977E-2</v>
      </c>
      <c r="HD19" s="88">
        <v>4.702718420000003E-2</v>
      </c>
      <c r="HE19" s="88">
        <v>4.4701475839999966E-3</v>
      </c>
      <c r="HF19" s="88">
        <v>1.8127747567999997E-2</v>
      </c>
      <c r="HG19" s="88">
        <v>1.2434222437999999E-2</v>
      </c>
      <c r="HH19" s="88">
        <v>1.4158101667999988E-2</v>
      </c>
      <c r="HI19" s="88">
        <v>1.1070431381000032E-2</v>
      </c>
      <c r="HJ19" s="88">
        <v>1.06385839E-4</v>
      </c>
      <c r="HK19" s="88">
        <v>2.4447383999E-2</v>
      </c>
      <c r="HL19" s="88">
        <v>2.2074201124000072E-2</v>
      </c>
      <c r="HM19" s="88">
        <v>0.14140295811999973</v>
      </c>
      <c r="HN19" s="88">
        <v>7.2336465964999971E-2</v>
      </c>
      <c r="HO19" s="88">
        <v>4.2100491143999857E-2</v>
      </c>
      <c r="HP19" s="88">
        <v>0.10876336606800008</v>
      </c>
      <c r="HQ19" s="88">
        <v>8.0099807772000139E-2</v>
      </c>
      <c r="HR19" s="88">
        <v>4.0438060890000006E-3</v>
      </c>
      <c r="HS19" s="88">
        <v>5.1805258796999924E-2</v>
      </c>
      <c r="HT19" s="88">
        <v>4.2343833837999868E-2</v>
      </c>
      <c r="HU19" s="88">
        <v>2.2167081738000059E-2</v>
      </c>
      <c r="HV19" s="88">
        <v>8.639128054E-3</v>
      </c>
      <c r="HW19" s="88">
        <v>7.5849627149999939E-3</v>
      </c>
      <c r="HX19" s="88">
        <v>1.7617556276000014E-2</v>
      </c>
      <c r="HY19" s="88">
        <v>1.6583273143000034E-2</v>
      </c>
      <c r="HZ19" s="88">
        <v>1.4773804673000063E-2</v>
      </c>
      <c r="IA19" s="88">
        <v>1.8137984694000017E-2</v>
      </c>
      <c r="IB19" s="88">
        <v>3.4436742149999977E-3</v>
      </c>
      <c r="IC19" s="88">
        <v>1.6164277215000012E-2</v>
      </c>
      <c r="ID19" s="88">
        <v>6.7567623609000094E-2</v>
      </c>
      <c r="IE19" s="88">
        <v>1.2253203260000004E-3</v>
      </c>
      <c r="IF19" s="88">
        <v>9.6507999689999929E-3</v>
      </c>
      <c r="IG19" s="88">
        <v>0.14440391559400056</v>
      </c>
      <c r="IH19" s="88">
        <v>4.2611562959999983E-3</v>
      </c>
      <c r="II19" s="88">
        <v>0</v>
      </c>
      <c r="IJ19" s="88">
        <v>1.8652876279999963E-2</v>
      </c>
      <c r="IK19" s="88">
        <v>5.6311462883000075E-2</v>
      </c>
      <c r="IL19" s="88">
        <v>8.4905332379999945E-3</v>
      </c>
      <c r="IM19" s="88">
        <v>5.4648097300000014E-4</v>
      </c>
      <c r="IN19" s="88">
        <v>4.4903731159999993E-3</v>
      </c>
      <c r="IO19" s="88">
        <v>6.1904035520000036E-3</v>
      </c>
      <c r="IP19" s="88">
        <v>5.5503712810000003E-3</v>
      </c>
      <c r="IQ19" s="88">
        <v>4.1245449340000006E-3</v>
      </c>
      <c r="IR19" s="88">
        <v>3.301080877E-3</v>
      </c>
      <c r="IS19" s="88">
        <v>1.3372368295000003E-2</v>
      </c>
      <c r="IT19" s="88">
        <v>1.4623754320000004E-3</v>
      </c>
      <c r="IU19" s="88">
        <v>6.234752740999998E-3</v>
      </c>
      <c r="IV19" s="88">
        <v>2.185483777300002E-2</v>
      </c>
      <c r="IW19" s="88">
        <v>4.7847623745999983E-2</v>
      </c>
      <c r="IX19" s="88">
        <v>6.5904583994999946E-2</v>
      </c>
      <c r="IY19" s="88">
        <v>1.1502792860000003E-3</v>
      </c>
      <c r="IZ19" s="88">
        <v>4.7205903977999855E-2</v>
      </c>
      <c r="JA19" s="88">
        <v>0.33245388720299995</v>
      </c>
      <c r="JB19" s="88">
        <v>0</v>
      </c>
      <c r="JC19" s="88">
        <v>4.8771855439999987E-3</v>
      </c>
      <c r="JD19" s="88">
        <v>2.9151021400000005E-4</v>
      </c>
      <c r="JE19" s="88">
        <v>5.9098194737999973E-2</v>
      </c>
      <c r="JF19" s="88">
        <v>5.9363215344000075E-2</v>
      </c>
      <c r="JG19" s="88">
        <v>4.5508647475999989E-2</v>
      </c>
      <c r="JH19" s="88">
        <v>3.1356876999999997E-3</v>
      </c>
      <c r="JI19" s="88">
        <v>1.9478670699999998E-4</v>
      </c>
      <c r="JJ19" s="88">
        <v>4.1505159061000031E-2</v>
      </c>
      <c r="JK19" s="88">
        <v>4.4464735628999913E-2</v>
      </c>
      <c r="JL19" s="88">
        <v>3.3437717468999983E-2</v>
      </c>
      <c r="JM19" s="88">
        <v>5.1728513000000005E-4</v>
      </c>
      <c r="JN19" s="88">
        <v>3.3386341199999996E-2</v>
      </c>
      <c r="JO19" s="88">
        <v>7.3162058100000016E-4</v>
      </c>
      <c r="JP19" s="88">
        <v>2.0585885904379997</v>
      </c>
      <c r="JQ19" s="88">
        <v>4.946620870999998E-2</v>
      </c>
      <c r="JR19" s="88">
        <v>1.51947E-3</v>
      </c>
      <c r="JS19" s="88">
        <v>3.3243091028000028E-2</v>
      </c>
      <c r="JT19" s="88">
        <v>1.1927631708000005E-2</v>
      </c>
      <c r="JU19" s="88">
        <v>0.13904024590900002</v>
      </c>
      <c r="JV19" s="88">
        <v>8.6247776939999948E-3</v>
      </c>
      <c r="JW19" s="88">
        <v>1.2350875255000006E-2</v>
      </c>
      <c r="JX19" s="88">
        <v>2.1733985298000007E-2</v>
      </c>
      <c r="JY19" s="88">
        <v>0.48324328299500008</v>
      </c>
      <c r="JZ19" s="88">
        <v>0.11750663332300004</v>
      </c>
      <c r="KA19" s="88">
        <v>0.10559899952900018</v>
      </c>
      <c r="KB19" s="88">
        <v>3.2998403950000002E-3</v>
      </c>
      <c r="KC19" s="88">
        <v>0.27568269503599996</v>
      </c>
      <c r="KD19" s="88">
        <v>4.3276122998000044E-2</v>
      </c>
      <c r="KE19" s="88">
        <v>1.9293056964000004E-2</v>
      </c>
      <c r="KF19" s="88">
        <v>6.1358072999999971E-3</v>
      </c>
      <c r="KG19" s="88">
        <v>4.3731125999999997E-5</v>
      </c>
      <c r="KH19" s="88">
        <v>2.053411772700001E-2</v>
      </c>
      <c r="KI19" s="88">
        <v>2.3107183249999998E-3</v>
      </c>
      <c r="KJ19" s="88">
        <v>2.7805146720000003E-3</v>
      </c>
      <c r="KK19" s="88">
        <v>2.8964187920000003E-3</v>
      </c>
      <c r="KL19" s="88">
        <v>4.959138820999999E-3</v>
      </c>
      <c r="KM19" s="88">
        <v>2.3733105739999999E-3</v>
      </c>
      <c r="KN19" s="88">
        <v>0</v>
      </c>
      <c r="KO19" s="88">
        <v>1.4693859990000003E-3</v>
      </c>
      <c r="KP19" s="88">
        <v>1.06852025E-3</v>
      </c>
      <c r="KQ19" s="88">
        <v>2.9200303230000001E-3</v>
      </c>
      <c r="KR19" s="88">
        <v>3.1522281469999994E-3</v>
      </c>
      <c r="KS19" s="88">
        <v>6.3615634900000004E-4</v>
      </c>
      <c r="KT19" s="88">
        <v>6.736042933000003E-3</v>
      </c>
      <c r="KU19" s="88">
        <v>9.0659949999999999E-5</v>
      </c>
      <c r="KV19" s="88">
        <v>1.8353916300000003E-3</v>
      </c>
      <c r="KW19" s="88">
        <v>7.350425731000006E-3</v>
      </c>
      <c r="KX19" s="88">
        <v>0.14149006379600024</v>
      </c>
      <c r="KY19" s="88">
        <v>1.5130898249999971E-2</v>
      </c>
      <c r="KZ19" s="88">
        <v>8.6161137399999956E-4</v>
      </c>
      <c r="LA19" s="88">
        <v>4.6424142309999996E-3</v>
      </c>
      <c r="LB19" s="88">
        <v>0.29315308689399938</v>
      </c>
      <c r="LC19" s="88">
        <v>1.2136215919999998E-3</v>
      </c>
      <c r="LD19" s="88">
        <v>4.3238049580000002E-3</v>
      </c>
      <c r="LE19" s="88">
        <v>1.1457623566E-2</v>
      </c>
      <c r="LF19" s="88">
        <v>1.7720941268999986E-2</v>
      </c>
      <c r="LG19" s="88">
        <v>7.4436767180000004E-3</v>
      </c>
      <c r="LH19" s="88">
        <v>4.8176170619999995E-3</v>
      </c>
      <c r="LI19" s="88">
        <v>3.6324928200000002E-4</v>
      </c>
      <c r="LJ19" s="88">
        <v>7.0820991999999989E-3</v>
      </c>
      <c r="LK19" s="88">
        <v>3.4949164E-3</v>
      </c>
      <c r="LL19" s="88">
        <v>3.2143920000000004E-4</v>
      </c>
      <c r="LM19" s="88">
        <v>8.2681545800000007E-4</v>
      </c>
      <c r="LN19" s="88">
        <v>5.2439928999999998E-5</v>
      </c>
      <c r="LO19" s="88">
        <v>1.1434043238000006E-2</v>
      </c>
      <c r="LP19" s="88">
        <v>0.15163590938800001</v>
      </c>
      <c r="LQ19" s="88">
        <v>1.2057845937000001E-2</v>
      </c>
      <c r="LR19" s="88">
        <v>6.0448849050000024E-3</v>
      </c>
      <c r="LS19" s="88">
        <v>6.7983840249999971E-3</v>
      </c>
      <c r="LT19" s="88">
        <v>0.10570501907800003</v>
      </c>
      <c r="LU19" s="88">
        <v>4.3754635800000001E-4</v>
      </c>
      <c r="LV19" s="88">
        <v>3.6121505300000002E-4</v>
      </c>
      <c r="LW19" s="88">
        <v>1.0058314461000006E-2</v>
      </c>
      <c r="LX19" s="88">
        <v>5.687569523999997E-3</v>
      </c>
      <c r="LY19" s="88">
        <v>5.6564264400000002E-4</v>
      </c>
      <c r="LZ19" s="88">
        <v>1.9064602820000002E-3</v>
      </c>
      <c r="MA19" s="88">
        <v>0.30975103968099976</v>
      </c>
      <c r="MB19" s="88">
        <v>4.7174835999999994E-4</v>
      </c>
      <c r="MC19" s="88">
        <v>4.6023197750000014E-3</v>
      </c>
      <c r="MD19" s="88">
        <v>2.6766714700000003E-4</v>
      </c>
      <c r="ME19" s="88">
        <v>0</v>
      </c>
      <c r="MF19" s="88">
        <v>2.4568129290000007E-3</v>
      </c>
      <c r="MG19" s="88">
        <v>5.3661515799999996E-4</v>
      </c>
      <c r="MH19" s="88">
        <v>7.9203366999999996E-4</v>
      </c>
      <c r="MI19" s="88">
        <v>0</v>
      </c>
      <c r="MJ19" s="88">
        <v>2.9851337000000001E-5</v>
      </c>
      <c r="MK19" s="88">
        <v>6.8194688000000007E-5</v>
      </c>
      <c r="ML19" s="88">
        <v>0</v>
      </c>
      <c r="MM19" s="88">
        <v>4.6042684150000021E-3</v>
      </c>
      <c r="MN19" s="88">
        <v>1.4247476109999998E-3</v>
      </c>
      <c r="MO19" s="88">
        <v>6.3188583190000045E-3</v>
      </c>
      <c r="MP19" s="88">
        <v>5.4983126659999999E-3</v>
      </c>
      <c r="MQ19" s="88">
        <v>1.0251566069999997E-3</v>
      </c>
      <c r="MR19" s="88">
        <v>3.5027241250000017E-3</v>
      </c>
      <c r="MS19" s="88">
        <v>1.4008246089999995E-3</v>
      </c>
      <c r="MT19" s="88">
        <v>7.0071820000000004E-5</v>
      </c>
      <c r="MU19" s="88">
        <v>0.13070293460500029</v>
      </c>
      <c r="MV19" s="88">
        <v>1.0135931980000004E-3</v>
      </c>
      <c r="MW19" s="88">
        <v>0</v>
      </c>
      <c r="MX19" s="88">
        <v>9.4958198369999997E-3</v>
      </c>
      <c r="MY19" s="88">
        <v>1.8619662169000007E-2</v>
      </c>
      <c r="MZ19" s="88">
        <v>1.7492343608000012E-2</v>
      </c>
      <c r="NA19" s="88">
        <v>5.1896915450000015E-3</v>
      </c>
      <c r="NB19" s="88">
        <v>1.3599559319999999E-3</v>
      </c>
      <c r="NC19" s="88">
        <v>2.0597326730000002E-3</v>
      </c>
      <c r="ND19" s="88">
        <v>2.7947140369999992E-3</v>
      </c>
      <c r="NE19" s="88">
        <v>2.1872342439999998E-2</v>
      </c>
      <c r="NF19" s="88">
        <v>1.6761635910000001E-3</v>
      </c>
      <c r="NG19" s="88">
        <v>2.5884459123000022E-2</v>
      </c>
      <c r="NH19" s="88">
        <v>4.6940137243999994E-2</v>
      </c>
      <c r="NI19" s="88">
        <v>1.6194761122000006E-2</v>
      </c>
      <c r="NJ19" s="88">
        <v>2.8822721264999993E-2</v>
      </c>
      <c r="NK19" s="88">
        <v>1.6164277215000012E-2</v>
      </c>
      <c r="NL19" s="88">
        <v>1.2253203260000004E-3</v>
      </c>
      <c r="NM19" s="88">
        <v>0.14440391559400056</v>
      </c>
      <c r="NN19" s="88">
        <v>0</v>
      </c>
      <c r="NO19" s="88">
        <v>4.4903731159999993E-3</v>
      </c>
      <c r="NP19" s="88">
        <v>4.2811067620000002E-3</v>
      </c>
      <c r="NQ19" s="88">
        <v>1.9094867330000001E-3</v>
      </c>
      <c r="NR19" s="88">
        <v>3.5706215509999991E-3</v>
      </c>
      <c r="NS19" s="88">
        <v>1.97974973E-3</v>
      </c>
      <c r="NT19" s="88">
        <v>4.1245449340000006E-3</v>
      </c>
      <c r="NU19" s="88">
        <v>3.301080877E-3</v>
      </c>
      <c r="NV19" s="88">
        <v>1.3372368295000003E-2</v>
      </c>
      <c r="NW19" s="88">
        <v>1.4623754320000004E-3</v>
      </c>
      <c r="NX19" s="88">
        <v>6.234752740999998E-3</v>
      </c>
      <c r="NY19" s="88">
        <v>1.6437345670000001E-3</v>
      </c>
      <c r="NZ19" s="88">
        <v>1.6375589999999999E-5</v>
      </c>
      <c r="OA19" s="88">
        <v>1.9532254399999999E-4</v>
      </c>
      <c r="OB19" s="88">
        <v>5.2963043999999999E-4</v>
      </c>
      <c r="OC19" s="88">
        <v>0</v>
      </c>
      <c r="OD19" s="88">
        <v>0</v>
      </c>
      <c r="OE19" s="88">
        <v>0</v>
      </c>
      <c r="OF19" s="88">
        <v>6.3655286000000011E-4</v>
      </c>
      <c r="OG19" s="88">
        <v>0</v>
      </c>
      <c r="OH19" s="88">
        <v>1.20583008E-4</v>
      </c>
      <c r="OI19" s="88">
        <v>0</v>
      </c>
      <c r="OJ19" s="88">
        <v>1.4530534199999999E-4</v>
      </c>
      <c r="OK19" s="88">
        <v>0</v>
      </c>
      <c r="OL19" s="88">
        <v>2.3290467699999995E-3</v>
      </c>
      <c r="OM19" s="88">
        <v>6.2335052900000147E-3</v>
      </c>
      <c r="ON19" s="88">
        <v>2.4424859E-4</v>
      </c>
      <c r="OO19" s="88">
        <v>5.0822241999999953E-4</v>
      </c>
      <c r="OP19" s="88">
        <v>1.6768856999999998E-4</v>
      </c>
      <c r="OQ19" s="88">
        <v>8.2811681000000159E-4</v>
      </c>
      <c r="OR19" s="88">
        <v>2.1819923000000022E-4</v>
      </c>
      <c r="OS19" s="88">
        <v>3.1332442299999972E-3</v>
      </c>
      <c r="OT19" s="88">
        <v>1.3519846699999981E-3</v>
      </c>
      <c r="OU19" s="88">
        <v>4.9175357109999982E-3</v>
      </c>
      <c r="OV19" s="88">
        <v>4.1407833930000044E-3</v>
      </c>
      <c r="OW19" s="88">
        <v>6.982217399999999E-3</v>
      </c>
      <c r="OX19" s="88">
        <v>1.9163426499999975E-3</v>
      </c>
      <c r="OY19" s="88">
        <v>2.0474242699999997E-3</v>
      </c>
      <c r="OZ19" s="88">
        <v>1.6377446600000008E-3</v>
      </c>
      <c r="PA19" s="88">
        <v>1.5350849648999959E-2</v>
      </c>
      <c r="PB19" s="88">
        <v>9.3268892103000239E-2</v>
      </c>
      <c r="PC19" s="88">
        <v>3.6477698047000143E-2</v>
      </c>
      <c r="PD19" s="88">
        <v>3.3156542650000132E-3</v>
      </c>
      <c r="PE19" s="88">
        <v>1.1381590521999999E-2</v>
      </c>
      <c r="PF19" s="88">
        <v>2.3420801963000077E-2</v>
      </c>
      <c r="PG19" s="88">
        <v>7.0370107560999692E-2</v>
      </c>
      <c r="PH19" s="88">
        <v>1.1164457799999999E-2</v>
      </c>
      <c r="PI19" s="88">
        <v>1.8804163559999997E-3</v>
      </c>
      <c r="PJ19" s="88">
        <v>1.7890014710000041E-3</v>
      </c>
      <c r="PK19" s="88">
        <v>3.2561901178000091E-2</v>
      </c>
      <c r="PL19" s="88">
        <v>1.6117754430000023E-3</v>
      </c>
      <c r="PM19" s="88">
        <v>6.9656608389999921E-3</v>
      </c>
      <c r="PN19" s="88">
        <v>1.7228067117000007E-2</v>
      </c>
      <c r="PO19" s="88">
        <v>1.1762916427999945E-2</v>
      </c>
      <c r="PP19" s="88">
        <v>0.18638808172200008</v>
      </c>
      <c r="PQ19" s="88">
        <v>8.7543001629999846E-3</v>
      </c>
      <c r="PR19" s="88">
        <v>6.1022368619999797E-3</v>
      </c>
      <c r="PS19" s="88">
        <v>9.5857858000000001E-5</v>
      </c>
      <c r="PT19" s="88">
        <v>3.0608546749999889E-2</v>
      </c>
      <c r="PU19" s="88">
        <v>2.6979243339999978E-3</v>
      </c>
      <c r="PV19" s="88">
        <v>1.334238146999998E-2</v>
      </c>
      <c r="PW19" s="88">
        <v>1.0630817459999996E-3</v>
      </c>
      <c r="PX19" s="88">
        <v>2.2373848979000174E-2</v>
      </c>
      <c r="PY19" s="88">
        <v>2.4804136583999901E-2</v>
      </c>
      <c r="PZ19" s="88">
        <v>1.1896962499999985E-2</v>
      </c>
      <c r="QA19" s="88">
        <v>8.3854674999999987E-5</v>
      </c>
      <c r="QB19" s="88">
        <v>8.157218766000042E-3</v>
      </c>
      <c r="QC19" s="88">
        <v>5.864778500000001E-5</v>
      </c>
      <c r="QD19" s="88">
        <v>5.0596900999999999E-5</v>
      </c>
      <c r="QE19" s="88">
        <v>4.1213250899999987E-4</v>
      </c>
      <c r="QF19" s="88">
        <v>5.0707838056000355E-2</v>
      </c>
      <c r="QG19" s="88">
        <v>1.2260137243999965E-2</v>
      </c>
      <c r="QH19" s="88">
        <v>6.6739373000000013E-5</v>
      </c>
      <c r="QI19" s="88">
        <v>2.7605824149000018E-2</v>
      </c>
      <c r="QJ19" s="88">
        <v>2.2795703780999967E-2</v>
      </c>
      <c r="QK19" s="88">
        <v>2.6978515369999972E-3</v>
      </c>
      <c r="QL19" s="88">
        <v>0.20421748416200033</v>
      </c>
      <c r="QM19" s="88">
        <v>8.893741910000005E-4</v>
      </c>
      <c r="QN19" s="88">
        <v>3.7002771070000027E-3</v>
      </c>
      <c r="QO19" s="88">
        <v>1.4819401900000013E-4</v>
      </c>
      <c r="QP19" s="88">
        <v>2.4523670758999774E-2</v>
      </c>
      <c r="QQ19" s="88">
        <v>1.9917925580000008E-3</v>
      </c>
      <c r="QR19" s="88">
        <v>1.0472114736999997E-2</v>
      </c>
      <c r="QS19" s="88">
        <v>5.6312094199999817E-3</v>
      </c>
      <c r="QT19" s="88">
        <v>1.8736884489000002E-2</v>
      </c>
      <c r="QU19" s="88">
        <v>6.9769225800000057E-4</v>
      </c>
      <c r="QV19" s="88">
        <v>5.5605717680000007E-3</v>
      </c>
      <c r="QW19" s="88">
        <v>2.4710028889999998E-3</v>
      </c>
      <c r="QX19" s="88">
        <v>1.1637103068000018E-2</v>
      </c>
      <c r="QY19" s="88">
        <v>1.3265216310000018E-3</v>
      </c>
      <c r="QZ19" s="88">
        <v>1.0566758299999995E-4</v>
      </c>
      <c r="RA19" s="88">
        <v>3.1726215940000024E-3</v>
      </c>
      <c r="RB19" s="88">
        <v>1.8570145297000067E-2</v>
      </c>
      <c r="RC19" s="88">
        <v>5.2518401381000064E-2</v>
      </c>
      <c r="RD19" s="88">
        <v>2.3422142401000105E-2</v>
      </c>
      <c r="RE19" s="88">
        <v>9.7487928900000156E-3</v>
      </c>
      <c r="RF19" s="88">
        <v>9.5050366889999956E-3</v>
      </c>
      <c r="RG19" s="88">
        <v>4.5101994355999916E-2</v>
      </c>
      <c r="RH19" s="88">
        <v>7.3686273580000012E-3</v>
      </c>
      <c r="RI19" s="88">
        <v>2.3887291392999933E-2</v>
      </c>
      <c r="RJ19" s="88">
        <v>2.4871107840000019E-3</v>
      </c>
      <c r="RK19" s="88">
        <v>1.1820389260000042E-3</v>
      </c>
      <c r="RL19" s="88">
        <v>9.7959901699999847E-4</v>
      </c>
      <c r="RM19" s="88">
        <v>1.0708126999999996E-3</v>
      </c>
      <c r="RN19" s="88">
        <v>6.0267613699999893E-4</v>
      </c>
      <c r="RO19" s="88">
        <v>7.255383490000002E-4</v>
      </c>
      <c r="RP19" s="88">
        <v>5.9932170309999937E-3</v>
      </c>
      <c r="RQ19" s="88">
        <v>3.0268133499999987E-4</v>
      </c>
      <c r="RR19" s="88">
        <v>2.7741246999999996E-5</v>
      </c>
      <c r="RS19" s="88">
        <v>2.6974080360000164E-3</v>
      </c>
      <c r="RT19" s="88">
        <v>1.8694602900000022E-4</v>
      </c>
      <c r="RU19" s="88">
        <v>1.6661581299999976E-4</v>
      </c>
      <c r="RV19" s="88">
        <v>2.3799078550000054E-2</v>
      </c>
      <c r="RW19" s="88">
        <v>4.6311941251000042E-2</v>
      </c>
      <c r="RX19" s="88">
        <v>5.6103801919999974E-3</v>
      </c>
      <c r="RY19" s="88">
        <v>1.3813404300000001E-4</v>
      </c>
      <c r="RZ19" s="88">
        <v>7.9624123480000111E-3</v>
      </c>
      <c r="SA19" s="88">
        <v>1.4645414000000005E-4</v>
      </c>
      <c r="SB19" s="88">
        <v>1.3995832154999999E-2</v>
      </c>
      <c r="SC19" s="88">
        <v>1.5632018999999996E-3</v>
      </c>
      <c r="SD19" s="88">
        <v>3.8662452E-3</v>
      </c>
      <c r="SE19" s="88">
        <v>3.0100179999999996E-4</v>
      </c>
      <c r="SF19" s="88">
        <v>0</v>
      </c>
      <c r="SG19" s="88">
        <v>0</v>
      </c>
      <c r="SH19" s="88">
        <v>0</v>
      </c>
      <c r="SI19" s="88">
        <v>0</v>
      </c>
      <c r="SJ19" s="88">
        <v>0</v>
      </c>
      <c r="SK19" s="88">
        <v>0</v>
      </c>
      <c r="SL19" s="88">
        <v>4.2678639999999983E-4</v>
      </c>
      <c r="SM19" s="88">
        <v>2.1190050000000001E-4</v>
      </c>
      <c r="SN19" s="88">
        <v>6.6295391570000417E-2</v>
      </c>
      <c r="SO19" s="88">
        <v>7.6541133E-4</v>
      </c>
      <c r="SP19" s="88">
        <v>1.3271675960508076</v>
      </c>
    </row>
    <row r="20" spans="1:510">
      <c r="A20" s="88" t="str">
        <f t="shared" si="52"/>
        <v>EUSD3</v>
      </c>
      <c r="B20" s="88" t="s">
        <v>2237</v>
      </c>
      <c r="C20" s="88" t="s">
        <v>389</v>
      </c>
      <c r="U20" s="88">
        <v>11.648287541068017</v>
      </c>
      <c r="V20" s="88">
        <v>3.6343199406619968</v>
      </c>
      <c r="W20" s="88">
        <v>0.5679769998199995</v>
      </c>
      <c r="X20" s="88">
        <v>0.37571854271100114</v>
      </c>
      <c r="Y20" s="88">
        <v>4.4792867272269801</v>
      </c>
      <c r="Z20" s="88">
        <v>0.33222771410999924</v>
      </c>
      <c r="AA20" s="88">
        <v>0.43672632512300019</v>
      </c>
      <c r="AB20" s="88">
        <v>0.49545750736600069</v>
      </c>
      <c r="AC20" s="88">
        <v>0.45836408263700085</v>
      </c>
      <c r="AD20" s="88">
        <v>0.30638845897800104</v>
      </c>
      <c r="AE20" s="88">
        <v>5.2676174671000012E-2</v>
      </c>
      <c r="AF20" s="88">
        <v>0.18260124496200011</v>
      </c>
      <c r="AG20" s="88">
        <v>3.4265363801040039</v>
      </c>
      <c r="AH20" s="88">
        <v>0.32655283124199841</v>
      </c>
      <c r="AI20" s="88">
        <v>0.20778379618699977</v>
      </c>
      <c r="AJ20" s="88">
        <v>0.16932512549600001</v>
      </c>
      <c r="AK20" s="88">
        <v>0.39865153732299974</v>
      </c>
      <c r="AL20" s="88">
        <v>0</v>
      </c>
      <c r="AM20" s="88">
        <v>0.22151546344300052</v>
      </c>
      <c r="AN20" s="88">
        <v>0.15420519291599974</v>
      </c>
      <c r="AO20" s="88">
        <v>8.365087474699999E-2</v>
      </c>
      <c r="AP20" s="88">
        <v>2.7032294960859842</v>
      </c>
      <c r="AQ20" s="88">
        <v>7.0684830168000076E-2</v>
      </c>
      <c r="AR20" s="88">
        <v>0.28874068180699941</v>
      </c>
      <c r="AS20" s="88">
        <v>1.3307421037320053</v>
      </c>
      <c r="AT20" s="88">
        <v>3.6876519070000016E-2</v>
      </c>
      <c r="AU20" s="88">
        <v>2.3250194725999991E-2</v>
      </c>
      <c r="AV20" s="88">
        <v>4.0171372237999999E-2</v>
      </c>
      <c r="AW20" s="88">
        <v>1.5229396204000004E-2</v>
      </c>
      <c r="AX20" s="88">
        <v>1.2238141999000005E-2</v>
      </c>
      <c r="AY20" s="88">
        <v>0.20446002352299916</v>
      </c>
      <c r="AZ20" s="88">
        <v>0.37469870648100029</v>
      </c>
      <c r="BA20" s="88">
        <v>4.977085901599998E-2</v>
      </c>
      <c r="BB20" s="88">
        <v>1.2254157029000004E-2</v>
      </c>
      <c r="BC20" s="88">
        <v>3.6207937649000002E-2</v>
      </c>
      <c r="BD20" s="88">
        <v>0.30243549957699994</v>
      </c>
      <c r="BE20" s="88">
        <v>0.15681403196199978</v>
      </c>
      <c r="BF20" s="88">
        <v>9.0013653399999987E-4</v>
      </c>
      <c r="BG20" s="88">
        <v>2.9773818480000012E-3</v>
      </c>
      <c r="BH20" s="88">
        <v>0.45448638566800093</v>
      </c>
      <c r="BI20" s="88">
        <v>1.745035348300001E-2</v>
      </c>
      <c r="BJ20" s="88">
        <v>9.0121894800000008E-4</v>
      </c>
      <c r="BK20" s="88">
        <v>3.7256254632999912E-2</v>
      </c>
      <c r="BL20" s="88">
        <v>0.16278402693699948</v>
      </c>
      <c r="BM20" s="88">
        <v>7.1613930492999897E-2</v>
      </c>
      <c r="BN20" s="88">
        <v>1.6382339740000001E-2</v>
      </c>
      <c r="BO20" s="88">
        <v>7.9474980999999986E-3</v>
      </c>
      <c r="BP20" s="88">
        <v>2.5765888000000002E-3</v>
      </c>
      <c r="BQ20" s="88">
        <v>4.3144840729999996E-3</v>
      </c>
      <c r="BR20" s="88">
        <v>3.4771245987999994E-2</v>
      </c>
      <c r="BS20" s="88">
        <v>3.0666162689999992E-3</v>
      </c>
      <c r="BT20" s="88">
        <v>0.15427728848</v>
      </c>
      <c r="BU20" s="88">
        <v>0.68493159623400068</v>
      </c>
      <c r="BV20" s="88">
        <v>2.832436470300001E-2</v>
      </c>
      <c r="BW20" s="88">
        <v>0.91058036799499764</v>
      </c>
      <c r="BX20" s="88">
        <v>9.1223043396999923E-2</v>
      </c>
      <c r="BY20" s="88">
        <v>0.6381979555300008</v>
      </c>
      <c r="BZ20" s="88">
        <v>0.15379406595900078</v>
      </c>
      <c r="CA20" s="88">
        <v>0.20338978578299949</v>
      </c>
      <c r="CB20" s="88">
        <v>0.51401801951299741</v>
      </c>
      <c r="CC20" s="88">
        <v>0.16523928043799924</v>
      </c>
      <c r="CD20" s="88">
        <v>6.5157822576999966E-2</v>
      </c>
      <c r="CE20" s="88">
        <v>0.2203639650379999</v>
      </c>
      <c r="CF20" s="88">
        <v>9.5800853389999843E-2</v>
      </c>
      <c r="CG20" s="88">
        <v>0</v>
      </c>
      <c r="CH20" s="88">
        <v>0.11198092012599997</v>
      </c>
      <c r="CI20" s="88">
        <v>1.2727199487000011E-2</v>
      </c>
      <c r="CJ20" s="88">
        <v>1.0973598409000003E-2</v>
      </c>
      <c r="CK20" s="88">
        <v>4.1950703982000015E-2</v>
      </c>
      <c r="CL20" s="88">
        <v>1.4184330898999994E-2</v>
      </c>
      <c r="CM20" s="88">
        <v>2.6351733324000034E-2</v>
      </c>
      <c r="CN20" s="88">
        <v>4.8212372523999868E-2</v>
      </c>
      <c r="CO20" s="88">
        <v>6.384502474099997E-2</v>
      </c>
      <c r="CP20" s="88">
        <v>5.7271683092000043E-2</v>
      </c>
      <c r="CQ20" s="88">
        <v>0.39865153732299974</v>
      </c>
      <c r="CR20" s="88">
        <v>0</v>
      </c>
      <c r="CS20" s="88">
        <v>7.1983673500000006E-4</v>
      </c>
      <c r="CT20" s="88">
        <v>0.21465065262600039</v>
      </c>
      <c r="CU20" s="88">
        <v>4.3278370790000003E-3</v>
      </c>
      <c r="CV20" s="88">
        <v>1.8164736569999998E-3</v>
      </c>
      <c r="CW20" s="88">
        <v>0.15360784081299969</v>
      </c>
      <c r="CX20" s="88">
        <v>5.9728767199999976E-4</v>
      </c>
      <c r="CY20" s="88">
        <v>8.2970219251999988E-2</v>
      </c>
      <c r="CZ20" s="88">
        <v>6.8065549500000004E-4</v>
      </c>
      <c r="DA20" s="88">
        <v>2.3855241263760023</v>
      </c>
      <c r="DB20" s="88">
        <v>8.1208946909999996E-2</v>
      </c>
      <c r="DC20" s="88">
        <v>5.4522034805999993E-2</v>
      </c>
      <c r="DD20" s="88">
        <v>1.6162567964999999E-2</v>
      </c>
      <c r="DE20" s="88">
        <v>0.19912743047799994</v>
      </c>
      <c r="DF20" s="88">
        <v>1.9890134489000021E-2</v>
      </c>
      <c r="DG20" s="88">
        <v>2.6882622990000014E-2</v>
      </c>
      <c r="DH20" s="88">
        <v>4.2840640921999976E-2</v>
      </c>
      <c r="DI20" s="88">
        <v>0.58626356086799991</v>
      </c>
      <c r="DJ20" s="88">
        <v>0.31645347398100027</v>
      </c>
      <c r="DK20" s="88">
        <v>4.1525189070000003E-3</v>
      </c>
      <c r="DL20" s="88">
        <v>0.33463793329599917</v>
      </c>
      <c r="DM20" s="88">
        <v>8.9234911613000012E-2</v>
      </c>
      <c r="DN20" s="88">
        <v>2.6283306960999998E-2</v>
      </c>
      <c r="DO20" s="88">
        <v>1.0254792181E-2</v>
      </c>
      <c r="DP20" s="88">
        <v>3.3846521799999998E-4</v>
      </c>
      <c r="DQ20" s="88">
        <v>2.3250194725999991E-2</v>
      </c>
      <c r="DR20" s="88">
        <v>3.1680552390000005E-2</v>
      </c>
      <c r="DS20" s="88">
        <v>4.0640394780000026E-3</v>
      </c>
      <c r="DT20" s="88">
        <v>4.4266471280000009E-3</v>
      </c>
      <c r="DU20" s="88">
        <v>1.5229396204000004E-2</v>
      </c>
      <c r="DV20" s="88">
        <v>2.7295031189999994E-3</v>
      </c>
      <c r="DW20" s="88">
        <v>9.5086548590000118E-3</v>
      </c>
      <c r="DX20" s="88">
        <v>0.19696494915099919</v>
      </c>
      <c r="DY20" s="88">
        <v>7.4949599670000007E-3</v>
      </c>
      <c r="DZ20" s="88">
        <v>0.36552559835700027</v>
      </c>
      <c r="EA20" s="88">
        <v>2.992647798E-3</v>
      </c>
      <c r="EB20" s="88">
        <v>6.1805641600000015E-3</v>
      </c>
      <c r="EC20" s="88">
        <v>1.6291306450000008E-2</v>
      </c>
      <c r="ED20" s="88">
        <v>2.0849993016999989E-2</v>
      </c>
      <c r="EE20" s="88">
        <v>1.2629357136999997E-2</v>
      </c>
      <c r="EF20" s="88">
        <v>3.2569734524999998E-2</v>
      </c>
      <c r="EG20" s="88">
        <v>1.4627605090000004E-3</v>
      </c>
      <c r="EH20" s="88">
        <v>1.2767261210000001E-3</v>
      </c>
      <c r="EI20" s="88">
        <v>8.9868349399999992E-4</v>
      </c>
      <c r="EJ20" s="88">
        <v>1.9270832369000002E-2</v>
      </c>
      <c r="EK20" s="88">
        <v>0.24769448386299919</v>
      </c>
      <c r="EL20" s="88">
        <v>1.8168213674999999E-2</v>
      </c>
      <c r="EM20" s="88">
        <v>1.7303005099999998E-2</v>
      </c>
      <c r="EN20" s="88">
        <v>1.0416114909999991E-2</v>
      </c>
      <c r="EO20" s="88">
        <v>0.11705260623799989</v>
      </c>
      <c r="EP20" s="88">
        <v>1.6503932549999998E-3</v>
      </c>
      <c r="EQ20" s="88">
        <v>2.5880888099999997E-4</v>
      </c>
      <c r="ER20" s="88">
        <v>2.1096956161000012E-2</v>
      </c>
      <c r="ES20" s="88">
        <v>6.3389008670000045E-3</v>
      </c>
      <c r="ET20" s="88">
        <v>6.9801583399999988E-4</v>
      </c>
      <c r="EU20" s="88">
        <v>1.8457473479999997E-3</v>
      </c>
      <c r="EV20" s="88">
        <v>0.40721983916800036</v>
      </c>
      <c r="EW20" s="88">
        <v>9.3772843100000027E-3</v>
      </c>
      <c r="EX20" s="88">
        <v>1.396507704E-3</v>
      </c>
      <c r="EY20" s="88">
        <v>3.9737120899999995E-3</v>
      </c>
      <c r="EZ20" s="88">
        <v>8.3256013599999998E-4</v>
      </c>
      <c r="FA20" s="88">
        <v>1.8704765949999998E-3</v>
      </c>
      <c r="FB20" s="88">
        <v>8.0814874000000004E-4</v>
      </c>
      <c r="FC20" s="88">
        <v>8.5552808000000007E-5</v>
      </c>
      <c r="FD20" s="88">
        <v>7.5173999999999994E-6</v>
      </c>
      <c r="FE20" s="88">
        <v>9.6541298930000012E-3</v>
      </c>
      <c r="FF20" s="88">
        <v>1.6942778140000003E-3</v>
      </c>
      <c r="FG20" s="88">
        <v>1.6946304740000008E-2</v>
      </c>
      <c r="FH20" s="88">
        <v>7.4141085539999934E-3</v>
      </c>
      <c r="FI20" s="88">
        <v>1.5465607139999997E-3</v>
      </c>
      <c r="FJ20" s="88">
        <v>5.1932114489999966E-3</v>
      </c>
      <c r="FK20" s="88">
        <v>0.15759109053699996</v>
      </c>
      <c r="FL20" s="88">
        <v>0</v>
      </c>
      <c r="FM20" s="88">
        <v>1.6662873754999977E-2</v>
      </c>
      <c r="FN20" s="88">
        <v>3.2351949370000056E-2</v>
      </c>
      <c r="FO20" s="88">
        <v>1.3048510588000002E-2</v>
      </c>
      <c r="FP20" s="88">
        <v>9.5521264790000178E-3</v>
      </c>
      <c r="FQ20" s="88">
        <v>5.4531683999999988E-3</v>
      </c>
      <c r="FR20" s="88">
        <v>1.1724035E-3</v>
      </c>
      <c r="FS20" s="88">
        <v>4.134921873000001E-3</v>
      </c>
      <c r="FT20" s="88">
        <v>3.2903813087999993E-2</v>
      </c>
      <c r="FU20" s="88">
        <v>2.6312656689999993E-3</v>
      </c>
      <c r="FV20" s="88">
        <v>0.12128361983499999</v>
      </c>
      <c r="FW20" s="88">
        <v>4.2233851284000097E-2</v>
      </c>
      <c r="FX20" s="88">
        <v>3.2168105126000004E-2</v>
      </c>
      <c r="FY20" s="88">
        <v>0.4951255938359993</v>
      </c>
      <c r="FZ20" s="88">
        <v>3.5588814646000069E-2</v>
      </c>
      <c r="GA20" s="88">
        <v>4.6210111722000069E-2</v>
      </c>
      <c r="GB20" s="88">
        <v>2.9784224399999993E-4</v>
      </c>
      <c r="GC20" s="88">
        <v>6.5463227683999717E-2</v>
      </c>
      <c r="GD20" s="88">
        <v>2.832436470300001E-2</v>
      </c>
      <c r="GE20" s="88">
        <v>7.0928825060000145E-2</v>
      </c>
      <c r="GF20" s="88">
        <v>0.21914474145699961</v>
      </c>
      <c r="GG20" s="88">
        <v>2.5152499522999978E-2</v>
      </c>
      <c r="GH20" s="88">
        <v>0.21690336281300029</v>
      </c>
      <c r="GI20" s="88">
        <v>0.27107675294399991</v>
      </c>
      <c r="GJ20" s="88">
        <v>0.10504001996500009</v>
      </c>
      <c r="GK20" s="88">
        <v>2.3477393590000009E-3</v>
      </c>
      <c r="GL20" s="88">
        <v>8.1602021837000022E-2</v>
      </c>
      <c r="GM20" s="88">
        <v>3.7028146300000002E-4</v>
      </c>
      <c r="GN20" s="88">
        <v>1.262414833E-3</v>
      </c>
      <c r="GO20" s="88">
        <v>7.9868016389999952E-3</v>
      </c>
      <c r="GP20" s="88">
        <v>0.15044332784400005</v>
      </c>
      <c r="GQ20" s="88">
        <v>4.111590549100004E-2</v>
      </c>
      <c r="GR20" s="88">
        <v>4.7057324550000019E-3</v>
      </c>
      <c r="GS20" s="88">
        <v>6.6692647363000235E-2</v>
      </c>
      <c r="GT20" s="88">
        <v>0.23795390371299996</v>
      </c>
      <c r="GU20" s="88">
        <v>3.659937736499997E-2</v>
      </c>
      <c r="GV20" s="88">
        <v>0.10069642494599988</v>
      </c>
      <c r="GW20" s="88">
        <v>1.6651791201000046E-2</v>
      </c>
      <c r="GX20" s="88">
        <v>2.4598126300999983E-2</v>
      </c>
      <c r="GY20" s="88">
        <v>5.6869960449999974E-3</v>
      </c>
      <c r="GZ20" s="88">
        <v>9.215877742999963E-2</v>
      </c>
      <c r="HA20" s="88">
        <v>1.4696626436999958E-2</v>
      </c>
      <c r="HB20" s="88">
        <v>4.6571257124000197E-2</v>
      </c>
      <c r="HC20" s="88">
        <v>3.0763623884000033E-2</v>
      </c>
      <c r="HD20" s="88">
        <v>5.0966684632000055E-2</v>
      </c>
      <c r="HE20" s="88">
        <v>4.6125677590000023E-3</v>
      </c>
      <c r="HF20" s="88">
        <v>2.1953146156999996E-2</v>
      </c>
      <c r="HG20" s="88">
        <v>1.6780906237000008E-2</v>
      </c>
      <c r="HH20" s="88">
        <v>1.7878832088000014E-2</v>
      </c>
      <c r="HI20" s="88">
        <v>1.3481499732000007E-2</v>
      </c>
      <c r="HJ20" s="88">
        <v>3.7261064300000003E-4</v>
      </c>
      <c r="HK20" s="88">
        <v>2.5686669706000011E-2</v>
      </c>
      <c r="HL20" s="88">
        <v>2.5148640022999963E-2</v>
      </c>
      <c r="HM20" s="88">
        <v>0.15704657026199939</v>
      </c>
      <c r="HN20" s="88">
        <v>7.878807147799996E-2</v>
      </c>
      <c r="HO20" s="88">
        <v>3.7353797522999888E-2</v>
      </c>
      <c r="HP20" s="88">
        <v>9.8201340343999979E-2</v>
      </c>
      <c r="HQ20" s="88">
        <v>8.0593929548000001E-2</v>
      </c>
      <c r="HR20" s="88">
        <v>1.0249247966999981E-2</v>
      </c>
      <c r="HS20" s="88">
        <v>5.3140439717999928E-2</v>
      </c>
      <c r="HT20" s="88">
        <v>4.3405326295000012E-2</v>
      </c>
      <c r="HU20" s="88">
        <v>2.9719710328999959E-2</v>
      </c>
      <c r="HV20" s="88">
        <v>1.0245827192999992E-2</v>
      </c>
      <c r="HW20" s="88">
        <v>1.073602892700003E-2</v>
      </c>
      <c r="HX20" s="88">
        <v>1.7982320858000007E-2</v>
      </c>
      <c r="HY20" s="88">
        <v>2.088845220900002E-2</v>
      </c>
      <c r="HZ20" s="88">
        <v>1.7734617911999987E-2</v>
      </c>
      <c r="IA20" s="88">
        <v>2.1072048875999994E-2</v>
      </c>
      <c r="IB20" s="88">
        <v>5.4501264080000058E-3</v>
      </c>
      <c r="IC20" s="88">
        <v>2.3754044625999997E-2</v>
      </c>
      <c r="ID20" s="88">
        <v>7.858440877999999E-2</v>
      </c>
      <c r="IE20" s="88">
        <v>1.065196289E-3</v>
      </c>
      <c r="IF20" s="88">
        <v>1.1796987297000015E-2</v>
      </c>
      <c r="IG20" s="88">
        <v>0.19554473960999991</v>
      </c>
      <c r="IH20" s="88">
        <v>5.4143882959999936E-3</v>
      </c>
      <c r="II20" s="88">
        <v>0</v>
      </c>
      <c r="IJ20" s="88">
        <v>3.0537786039999983E-2</v>
      </c>
      <c r="IK20" s="88">
        <v>6.7321424867000157E-2</v>
      </c>
      <c r="IL20" s="88">
        <v>1.362686510199999E-2</v>
      </c>
      <c r="IM20" s="88">
        <v>4.931611380000002E-4</v>
      </c>
      <c r="IN20" s="88">
        <v>5.1369365899999993E-3</v>
      </c>
      <c r="IO20" s="88">
        <v>7.5900512089999974E-3</v>
      </c>
      <c r="IP20" s="88">
        <v>1.0973598409000003E-2</v>
      </c>
      <c r="IQ20" s="88">
        <v>1.0789104169999997E-2</v>
      </c>
      <c r="IR20" s="88">
        <v>4.9024185129999988E-3</v>
      </c>
      <c r="IS20" s="88">
        <v>2.3986665870999999E-2</v>
      </c>
      <c r="IT20" s="88">
        <v>8.4912824200000011E-4</v>
      </c>
      <c r="IU20" s="88">
        <v>1.4184330898999994E-2</v>
      </c>
      <c r="IV20" s="88">
        <v>2.0954594024000035E-2</v>
      </c>
      <c r="IW20" s="88">
        <v>4.8212372523999868E-2</v>
      </c>
      <c r="IX20" s="88">
        <v>6.2228294108999931E-2</v>
      </c>
      <c r="IY20" s="88">
        <v>1.6165079620000006E-3</v>
      </c>
      <c r="IZ20" s="88">
        <v>5.7271683092000043E-2</v>
      </c>
      <c r="JA20" s="88">
        <v>0.39037311127399982</v>
      </c>
      <c r="JB20" s="88">
        <v>7.6497112999999992E-5</v>
      </c>
      <c r="JC20" s="88">
        <v>8.201793805000003E-3</v>
      </c>
      <c r="JD20" s="88">
        <v>7.1983673500000006E-4</v>
      </c>
      <c r="JE20" s="88">
        <v>7.4951334511999965E-2</v>
      </c>
      <c r="JF20" s="88">
        <v>8.6074322454999824E-2</v>
      </c>
      <c r="JG20" s="88">
        <v>5.3624365155999949E-2</v>
      </c>
      <c r="JH20" s="88">
        <v>4.3278370790000003E-3</v>
      </c>
      <c r="JI20" s="88">
        <v>1.8164736569999998E-3</v>
      </c>
      <c r="JJ20" s="88">
        <v>5.6996057582999984E-2</v>
      </c>
      <c r="JK20" s="88">
        <v>6.3946558148999952E-2</v>
      </c>
      <c r="JL20" s="88">
        <v>3.2666685847999984E-2</v>
      </c>
      <c r="JM20" s="88">
        <v>5.9728767199999976E-4</v>
      </c>
      <c r="JN20" s="88">
        <v>8.2970219251999988E-2</v>
      </c>
      <c r="JO20" s="88">
        <v>6.8065549500000004E-4</v>
      </c>
      <c r="JP20" s="88">
        <v>2.3855241263760023</v>
      </c>
      <c r="JQ20" s="88">
        <v>8.1208946909999996E-2</v>
      </c>
      <c r="JR20" s="88">
        <v>0</v>
      </c>
      <c r="JS20" s="88">
        <v>5.4522034805999993E-2</v>
      </c>
      <c r="JT20" s="88">
        <v>1.6162567964999999E-2</v>
      </c>
      <c r="JU20" s="88">
        <v>0.19912743047799994</v>
      </c>
      <c r="JV20" s="88">
        <v>1.9890134489000021E-2</v>
      </c>
      <c r="JW20" s="88">
        <v>2.6882622990000014E-2</v>
      </c>
      <c r="JX20" s="88">
        <v>4.2840640921999976E-2</v>
      </c>
      <c r="JY20" s="88">
        <v>0.58626356086799991</v>
      </c>
      <c r="JZ20" s="88">
        <v>0.21379875978599969</v>
      </c>
      <c r="KA20" s="88">
        <v>0.10265504850600024</v>
      </c>
      <c r="KB20" s="88">
        <v>4.1525189070000003E-3</v>
      </c>
      <c r="KC20" s="88">
        <v>0.33463793329599917</v>
      </c>
      <c r="KD20" s="88">
        <v>8.9234911613000012E-2</v>
      </c>
      <c r="KE20" s="88">
        <v>2.6283306960999998E-2</v>
      </c>
      <c r="KF20" s="88">
        <v>1.0254792181E-2</v>
      </c>
      <c r="KG20" s="88">
        <v>3.3846521799999998E-4</v>
      </c>
      <c r="KH20" s="88">
        <v>2.3250194725999991E-2</v>
      </c>
      <c r="KI20" s="88">
        <v>1.1529504865999999E-2</v>
      </c>
      <c r="KJ20" s="88">
        <v>3.1596111809999998E-3</v>
      </c>
      <c r="KK20" s="88">
        <v>6.9637745680000002E-3</v>
      </c>
      <c r="KL20" s="88">
        <v>6.2441602949999979E-3</v>
      </c>
      <c r="KM20" s="88">
        <v>3.4229387769999999E-3</v>
      </c>
      <c r="KN20" s="88">
        <v>7.3435969999999996E-6</v>
      </c>
      <c r="KO20" s="88">
        <v>1.686763321E-3</v>
      </c>
      <c r="KP20" s="88">
        <v>2.7305172630000007E-3</v>
      </c>
      <c r="KQ20" s="88">
        <v>4.4266471280000009E-3</v>
      </c>
      <c r="KR20" s="88">
        <v>5.1089021760000021E-3</v>
      </c>
      <c r="KS20" s="88">
        <v>1.0301541230000003E-3</v>
      </c>
      <c r="KT20" s="88">
        <v>9.080313508000001E-3</v>
      </c>
      <c r="KU20" s="88">
        <v>1.0392639999999999E-5</v>
      </c>
      <c r="KV20" s="88">
        <v>2.7295031189999994E-3</v>
      </c>
      <c r="KW20" s="88">
        <v>9.5086548590000118E-3</v>
      </c>
      <c r="KX20" s="88">
        <v>0.17826269700999978</v>
      </c>
      <c r="KY20" s="88">
        <v>1.8700424920999967E-2</v>
      </c>
      <c r="KZ20" s="88">
        <v>2.2583166040000004E-3</v>
      </c>
      <c r="LA20" s="88">
        <v>5.2366293960000015E-3</v>
      </c>
      <c r="LB20" s="88">
        <v>0.36552559835700027</v>
      </c>
      <c r="LC20" s="88">
        <v>2.992647798E-3</v>
      </c>
      <c r="LD20" s="88">
        <v>6.1805641600000015E-3</v>
      </c>
      <c r="LE20" s="88">
        <v>1.6291306450000008E-2</v>
      </c>
      <c r="LF20" s="88">
        <v>2.0849993016999989E-2</v>
      </c>
      <c r="LG20" s="88">
        <v>1.0583204565999994E-2</v>
      </c>
      <c r="LH20" s="88">
        <v>1.6378076040000002E-3</v>
      </c>
      <c r="LI20" s="88">
        <v>4.082176209999999E-4</v>
      </c>
      <c r="LJ20" s="88">
        <v>1.81794526E-2</v>
      </c>
      <c r="LK20" s="88">
        <v>1.4390281925000002E-2</v>
      </c>
      <c r="LL20" s="88">
        <v>1.4627605090000004E-3</v>
      </c>
      <c r="LM20" s="88">
        <v>1.2767261210000001E-3</v>
      </c>
      <c r="LN20" s="88">
        <v>8.9868349399999992E-4</v>
      </c>
      <c r="LO20" s="88">
        <v>1.9270832369000002E-2</v>
      </c>
      <c r="LP20" s="88">
        <v>0.24769448386299919</v>
      </c>
      <c r="LQ20" s="88">
        <v>1.8168213674999999E-2</v>
      </c>
      <c r="LR20" s="88">
        <v>1.7303005099999998E-2</v>
      </c>
      <c r="LS20" s="88">
        <v>1.0416114909999991E-2</v>
      </c>
      <c r="LT20" s="88">
        <v>0.11705260623799989</v>
      </c>
      <c r="LU20" s="88">
        <v>1.6503932549999998E-3</v>
      </c>
      <c r="LV20" s="88">
        <v>2.5880888099999997E-4</v>
      </c>
      <c r="LW20" s="88">
        <v>2.1096956161000012E-2</v>
      </c>
      <c r="LX20" s="88">
        <v>6.3389008670000045E-3</v>
      </c>
      <c r="LY20" s="88">
        <v>6.9801583399999988E-4</v>
      </c>
      <c r="LZ20" s="88">
        <v>1.8457473479999997E-3</v>
      </c>
      <c r="MA20" s="88">
        <v>0.40721983916800036</v>
      </c>
      <c r="MB20" s="88">
        <v>6.4047843999999997E-4</v>
      </c>
      <c r="MC20" s="88">
        <v>8.7368058700000011E-3</v>
      </c>
      <c r="MD20" s="88">
        <v>1.3578525559999998E-3</v>
      </c>
      <c r="ME20" s="88">
        <v>3.8701946000000002E-5</v>
      </c>
      <c r="MF20" s="88">
        <v>3.9737120899999995E-3</v>
      </c>
      <c r="MG20" s="88">
        <v>8.3256013599999998E-4</v>
      </c>
      <c r="MH20" s="88">
        <v>1.8704765949999998E-3</v>
      </c>
      <c r="MI20" s="88">
        <v>8.0814874000000004E-4</v>
      </c>
      <c r="MJ20" s="88">
        <v>0</v>
      </c>
      <c r="MK20" s="88">
        <v>8.5552808000000007E-5</v>
      </c>
      <c r="ML20" s="88">
        <v>7.5173999999999994E-6</v>
      </c>
      <c r="MM20" s="88">
        <v>9.6541298930000012E-3</v>
      </c>
      <c r="MN20" s="88">
        <v>1.6942778140000003E-3</v>
      </c>
      <c r="MO20" s="88">
        <v>1.6946304740000008E-2</v>
      </c>
      <c r="MP20" s="88">
        <v>7.4141085539999934E-3</v>
      </c>
      <c r="MQ20" s="88">
        <v>1.5465607139999997E-3</v>
      </c>
      <c r="MR20" s="88">
        <v>5.1932114489999966E-3</v>
      </c>
      <c r="MS20" s="88">
        <v>2.2417710140000004E-3</v>
      </c>
      <c r="MT20" s="88">
        <v>2.3501802700000001E-4</v>
      </c>
      <c r="MU20" s="88">
        <v>0.15416041020900012</v>
      </c>
      <c r="MV20" s="88">
        <v>9.548790359999997E-4</v>
      </c>
      <c r="MW20" s="88">
        <v>0</v>
      </c>
      <c r="MX20" s="88">
        <v>1.6662873754999977E-2</v>
      </c>
      <c r="MY20" s="88">
        <v>3.2351949370000056E-2</v>
      </c>
      <c r="MZ20" s="88">
        <v>1.3048510588000002E-2</v>
      </c>
      <c r="NA20" s="88">
        <v>9.5521264790000178E-3</v>
      </c>
      <c r="NB20" s="88">
        <v>5.4531683999999988E-3</v>
      </c>
      <c r="NC20" s="88">
        <v>1.1724035E-3</v>
      </c>
      <c r="ND20" s="88">
        <v>4.134921873000001E-3</v>
      </c>
      <c r="NE20" s="88">
        <v>3.2903813087999993E-2</v>
      </c>
      <c r="NF20" s="88">
        <v>2.6312656689999993E-3</v>
      </c>
      <c r="NG20" s="88">
        <v>4.9449277089000036E-2</v>
      </c>
      <c r="NH20" s="88">
        <v>7.1833732395999952E-2</v>
      </c>
      <c r="NI20" s="88">
        <v>3.2168105126000004E-2</v>
      </c>
      <c r="NJ20" s="88">
        <v>2.832436470300001E-2</v>
      </c>
      <c r="NK20" s="88">
        <v>2.3754044625999997E-2</v>
      </c>
      <c r="NL20" s="88">
        <v>1.065196289E-3</v>
      </c>
      <c r="NM20" s="88">
        <v>0.19554473960999991</v>
      </c>
      <c r="NN20" s="88">
        <v>0</v>
      </c>
      <c r="NO20" s="88">
        <v>5.1369365899999993E-3</v>
      </c>
      <c r="NP20" s="88">
        <v>3.9447677879999978E-3</v>
      </c>
      <c r="NQ20" s="88">
        <v>3.6452711270000006E-3</v>
      </c>
      <c r="NR20" s="88">
        <v>8.2206222889999996E-3</v>
      </c>
      <c r="NS20" s="88">
        <v>2.7529761199999998E-3</v>
      </c>
      <c r="NT20" s="88">
        <v>1.0789104169999997E-2</v>
      </c>
      <c r="NU20" s="88">
        <v>4.9024185129999988E-3</v>
      </c>
      <c r="NV20" s="88">
        <v>2.3986665870999999E-2</v>
      </c>
      <c r="NW20" s="88">
        <v>8.4912824200000011E-4</v>
      </c>
      <c r="NX20" s="88">
        <v>1.4184330898999994E-2</v>
      </c>
      <c r="NY20" s="88">
        <v>3.600644117E-3</v>
      </c>
      <c r="NZ20" s="88">
        <v>2.1307395000000002E-5</v>
      </c>
      <c r="OA20" s="88">
        <v>6.9700304200000002E-4</v>
      </c>
      <c r="OB20" s="88">
        <v>6.5370835000000003E-5</v>
      </c>
      <c r="OC20" s="88">
        <v>1.0697399999999999E-6</v>
      </c>
      <c r="OD20" s="88">
        <v>1.5776064000000001E-5</v>
      </c>
      <c r="OE20" s="88">
        <v>2.1694039999999996E-6</v>
      </c>
      <c r="OF20" s="88">
        <v>1.713249934E-3</v>
      </c>
      <c r="OG20" s="88">
        <v>4.523472E-6</v>
      </c>
      <c r="OH20" s="88">
        <v>5.66727148E-4</v>
      </c>
      <c r="OI20" s="88">
        <v>1.6137791999999998E-5</v>
      </c>
      <c r="OJ20" s="88">
        <v>1.10296895E-4</v>
      </c>
      <c r="OK20" s="88">
        <v>1.9131199000000001E-5</v>
      </c>
      <c r="OL20" s="88">
        <v>1.5770373199999999E-3</v>
      </c>
      <c r="OM20" s="88">
        <v>6.2284972100000065E-3</v>
      </c>
      <c r="ON20" s="88">
        <v>2.6705437000000001E-4</v>
      </c>
      <c r="OO20" s="88">
        <v>5.1805990999999991E-4</v>
      </c>
      <c r="OP20" s="88">
        <v>1.5706428999999984E-4</v>
      </c>
      <c r="OQ20" s="88">
        <v>7.6589398000000088E-4</v>
      </c>
      <c r="OR20" s="88">
        <v>2.6706113000000005E-4</v>
      </c>
      <c r="OS20" s="88">
        <v>3.2823559400000013E-3</v>
      </c>
      <c r="OT20" s="88">
        <v>1.2379358800000003E-3</v>
      </c>
      <c r="OU20" s="88">
        <v>4.9026651759999885E-3</v>
      </c>
      <c r="OV20" s="88">
        <v>4.1249481240000106E-3</v>
      </c>
      <c r="OW20" s="88">
        <v>7.1047725500000044E-3</v>
      </c>
      <c r="OX20" s="88">
        <v>2.0859670399999966E-3</v>
      </c>
      <c r="OY20" s="88">
        <v>1.97693608E-3</v>
      </c>
      <c r="OZ20" s="88">
        <v>2.986878609999999E-3</v>
      </c>
      <c r="PA20" s="88">
        <v>2.1413154915999898E-2</v>
      </c>
      <c r="PB20" s="88">
        <v>0.13570003241099959</v>
      </c>
      <c r="PC20" s="88">
        <v>6.3081957447000167E-2</v>
      </c>
      <c r="PD20" s="88">
        <v>4.0303411750000047E-3</v>
      </c>
      <c r="PE20" s="88">
        <v>1.8972917356000013E-2</v>
      </c>
      <c r="PF20" s="88">
        <v>3.9545204024999982E-2</v>
      </c>
      <c r="PG20" s="88">
        <v>0.10572759169599992</v>
      </c>
      <c r="PH20" s="88">
        <v>1.8192933315000017E-2</v>
      </c>
      <c r="PI20" s="88">
        <v>2.256221131E-3</v>
      </c>
      <c r="PJ20" s="88">
        <v>2.9934123220000069E-3</v>
      </c>
      <c r="PK20" s="88">
        <v>6.9208062740999943E-2</v>
      </c>
      <c r="PL20" s="88">
        <v>1.9112490419999977E-3</v>
      </c>
      <c r="PM20" s="88">
        <v>9.2017955419999888E-3</v>
      </c>
      <c r="PN20" s="88">
        <v>2.3204281925999912E-2</v>
      </c>
      <c r="PO20" s="88">
        <v>1.2210493193999949E-2</v>
      </c>
      <c r="PP20" s="88">
        <v>0.19894437386999908</v>
      </c>
      <c r="PQ20" s="88">
        <v>1.151713226199993E-2</v>
      </c>
      <c r="PR20" s="88">
        <v>6.7265726149999998E-3</v>
      </c>
      <c r="PS20" s="88">
        <v>3.4864020999999994E-5</v>
      </c>
      <c r="PT20" s="88">
        <v>3.534103462200025E-2</v>
      </c>
      <c r="PU20" s="88">
        <v>4.2293171200000002E-3</v>
      </c>
      <c r="PV20" s="88">
        <v>2.1786621650999947E-2</v>
      </c>
      <c r="PW20" s="88">
        <v>1.0599706679999994E-3</v>
      </c>
      <c r="PX20" s="88">
        <v>3.0562455876999964E-2</v>
      </c>
      <c r="PY20" s="88">
        <v>3.1310109135000035E-2</v>
      </c>
      <c r="PZ20" s="88">
        <v>1.203928363199995E-2</v>
      </c>
      <c r="QA20" s="88">
        <v>2.2826404100000002E-4</v>
      </c>
      <c r="QB20" s="88">
        <v>8.2440836920000225E-3</v>
      </c>
      <c r="QC20" s="88">
        <v>3.9714179000000009E-5</v>
      </c>
      <c r="QD20" s="88">
        <v>4.345649899999999E-5</v>
      </c>
      <c r="QE20" s="88">
        <v>6.7530414800000087E-4</v>
      </c>
      <c r="QF20" s="88">
        <v>6.4524404582999878E-2</v>
      </c>
      <c r="QG20" s="88">
        <v>2.2094483626999985E-2</v>
      </c>
      <c r="QH20" s="88">
        <v>3.9464461600000002E-4</v>
      </c>
      <c r="QI20" s="88">
        <v>2.9898932287999971E-2</v>
      </c>
      <c r="QJ20" s="88">
        <v>2.3434625059999957E-2</v>
      </c>
      <c r="QK20" s="88">
        <v>5.0699630599999861E-3</v>
      </c>
      <c r="QL20" s="88">
        <v>0.26844868669900018</v>
      </c>
      <c r="QM20" s="88">
        <v>1.2954095079999995E-3</v>
      </c>
      <c r="QN20" s="88">
        <v>4.8909420629999912E-3</v>
      </c>
      <c r="QO20" s="88">
        <v>7.123186780000002E-4</v>
      </c>
      <c r="QP20" s="88">
        <v>2.5939253107999997E-2</v>
      </c>
      <c r="QQ20" s="88">
        <v>3.6464694399999929E-3</v>
      </c>
      <c r="QR20" s="88">
        <v>1.4045150635999959E-2</v>
      </c>
      <c r="QS20" s="88">
        <v>8.4516999700000144E-3</v>
      </c>
      <c r="QT20" s="88">
        <v>2.3010984613999984E-2</v>
      </c>
      <c r="QU20" s="88">
        <v>8.2566089900000007E-4</v>
      </c>
      <c r="QV20" s="88">
        <v>7.1568809370000054E-3</v>
      </c>
      <c r="QW20" s="88">
        <v>4.9186052890000092E-3</v>
      </c>
      <c r="QX20" s="88">
        <v>1.6541420920999989E-2</v>
      </c>
      <c r="QY20" s="88">
        <v>1.7653972360000035E-3</v>
      </c>
      <c r="QZ20" s="88">
        <v>1.7098795200000007E-4</v>
      </c>
      <c r="RA20" s="88">
        <v>4.7812384519999966E-3</v>
      </c>
      <c r="RB20" s="88">
        <v>2.085112635000002E-2</v>
      </c>
      <c r="RC20" s="88">
        <v>5.7614498072999905E-2</v>
      </c>
      <c r="RD20" s="88">
        <v>2.8776551960999916E-2</v>
      </c>
      <c r="RE20" s="88">
        <v>9.2776419380000315E-3</v>
      </c>
      <c r="RF20" s="88">
        <v>1.0012500310999983E-2</v>
      </c>
      <c r="RG20" s="88">
        <v>4.8237487866999933E-2</v>
      </c>
      <c r="RH20" s="88">
        <v>2.0591744812999996E-2</v>
      </c>
      <c r="RI20" s="88">
        <v>2.7204100754999808E-2</v>
      </c>
      <c r="RJ20" s="88">
        <v>3.2955956499999971E-3</v>
      </c>
      <c r="RK20" s="88">
        <v>1.4926082330000009E-3</v>
      </c>
      <c r="RL20" s="88">
        <v>9.428910200000015E-4</v>
      </c>
      <c r="RM20" s="88">
        <v>1.6966363470000041E-3</v>
      </c>
      <c r="RN20" s="88">
        <v>5.8698191000000025E-4</v>
      </c>
      <c r="RO20" s="88">
        <v>8.9973961100000004E-4</v>
      </c>
      <c r="RP20" s="88">
        <v>5.4263035549999986E-3</v>
      </c>
      <c r="RQ20" s="88">
        <v>3.432754009999999E-4</v>
      </c>
      <c r="RR20" s="88">
        <v>6.9022286999999996E-5</v>
      </c>
      <c r="RS20" s="88">
        <v>3.648876945000002E-3</v>
      </c>
      <c r="RT20" s="88">
        <v>2.7538485899999976E-4</v>
      </c>
      <c r="RU20" s="88">
        <v>3.5289894900000074E-4</v>
      </c>
      <c r="RV20" s="88">
        <v>4.5765542180999971E-2</v>
      </c>
      <c r="RW20" s="88">
        <v>6.0919335283999815E-2</v>
      </c>
      <c r="RX20" s="88">
        <v>1.1069627683999982E-2</v>
      </c>
      <c r="RY20" s="88">
        <v>1.87844555E-4</v>
      </c>
      <c r="RZ20" s="88">
        <v>9.8301124079999656E-3</v>
      </c>
      <c r="SA20" s="88">
        <v>3.2787906100000008E-4</v>
      </c>
      <c r="SB20" s="88">
        <v>3.8377028845999993E-2</v>
      </c>
      <c r="SC20" s="88">
        <v>3.8462190999999984E-3</v>
      </c>
      <c r="SD20" s="88">
        <v>1.05681E-2</v>
      </c>
      <c r="SE20" s="88">
        <v>7.6669040000000013E-4</v>
      </c>
      <c r="SF20" s="88">
        <v>0</v>
      </c>
      <c r="SG20" s="88">
        <v>0</v>
      </c>
      <c r="SH20" s="88">
        <v>0</v>
      </c>
      <c r="SI20" s="88">
        <v>0</v>
      </c>
      <c r="SJ20" s="88">
        <v>0</v>
      </c>
      <c r="SK20" s="88">
        <v>0</v>
      </c>
      <c r="SL20" s="88">
        <v>1.0555418999999993E-3</v>
      </c>
      <c r="SM20" s="88">
        <v>7.0140079999999997E-4</v>
      </c>
      <c r="SN20" s="88">
        <v>8.0147458300000585E-2</v>
      </c>
      <c r="SO20" s="88">
        <v>1.9261851699999999E-3</v>
      </c>
      <c r="SP20" s="88">
        <v>1.3448495165339098</v>
      </c>
    </row>
    <row r="21" spans="1:510">
      <c r="A21" s="88" t="str">
        <f t="shared" si="52"/>
        <v>EUSD4</v>
      </c>
      <c r="B21" s="88" t="s">
        <v>2237</v>
      </c>
      <c r="C21" s="88" t="s">
        <v>390</v>
      </c>
      <c r="U21" s="88">
        <v>14.276504419240014</v>
      </c>
      <c r="V21" s="88">
        <v>4.006920687854004</v>
      </c>
      <c r="W21" s="88">
        <v>0.69040270349300148</v>
      </c>
      <c r="X21" s="88">
        <v>0.48827661404200084</v>
      </c>
      <c r="Y21" s="88">
        <v>5.5699936204450058</v>
      </c>
      <c r="Z21" s="88">
        <v>0.41302464908800052</v>
      </c>
      <c r="AA21" s="88">
        <v>0.56697773295399911</v>
      </c>
      <c r="AB21" s="88">
        <v>0.71678124682699951</v>
      </c>
      <c r="AC21" s="88">
        <v>0.58448758515299892</v>
      </c>
      <c r="AD21" s="88">
        <v>0.41345450219400143</v>
      </c>
      <c r="AE21" s="88">
        <v>7.0793083150999997E-2</v>
      </c>
      <c r="AF21" s="88">
        <v>0.28677627603500017</v>
      </c>
      <c r="AG21" s="88">
        <v>3.7546654515129956</v>
      </c>
      <c r="AH21" s="88">
        <v>0.46861984750199992</v>
      </c>
      <c r="AI21" s="88">
        <v>0.25225518239200007</v>
      </c>
      <c r="AJ21" s="88">
        <v>0.17066421249999947</v>
      </c>
      <c r="AK21" s="88">
        <v>0.51973824995400064</v>
      </c>
      <c r="AL21" s="88">
        <v>0</v>
      </c>
      <c r="AM21" s="88">
        <v>0.3017847713060004</v>
      </c>
      <c r="AN21" s="88">
        <v>0.18649250529699996</v>
      </c>
      <c r="AO21" s="88">
        <v>0.10054131888100008</v>
      </c>
      <c r="AP21" s="88">
        <v>3.344458361349004</v>
      </c>
      <c r="AQ21" s="88">
        <v>0.11204397344100001</v>
      </c>
      <c r="AR21" s="88">
        <v>0.40293682317600055</v>
      </c>
      <c r="AS21" s="88">
        <v>1.6086862076790009</v>
      </c>
      <c r="AT21" s="88">
        <v>4.1579885907000028E-2</v>
      </c>
      <c r="AU21" s="88">
        <v>2.8128491166000021E-2</v>
      </c>
      <c r="AV21" s="88">
        <v>6.1665777450999951E-2</v>
      </c>
      <c r="AW21" s="88">
        <v>1.8529500598000005E-2</v>
      </c>
      <c r="AX21" s="88">
        <v>1.6988830220000008E-2</v>
      </c>
      <c r="AY21" s="88">
        <v>0.24613318670300058</v>
      </c>
      <c r="AZ21" s="88">
        <v>0.45286046657799933</v>
      </c>
      <c r="BA21" s="88">
        <v>9.3993911348000031E-2</v>
      </c>
      <c r="BB21" s="88">
        <v>2.0126811291000003E-2</v>
      </c>
      <c r="BC21" s="88">
        <v>5.5771849637E-2</v>
      </c>
      <c r="BD21" s="88">
        <v>0.45918312022099994</v>
      </c>
      <c r="BE21" s="88">
        <v>0.20182639846500028</v>
      </c>
      <c r="BF21" s="88">
        <v>1.795126922E-3</v>
      </c>
      <c r="BG21" s="88">
        <v>4.1390189400000001E-3</v>
      </c>
      <c r="BH21" s="88">
        <v>0.57855345768899968</v>
      </c>
      <c r="BI21" s="88">
        <v>3.2013939746999981E-2</v>
      </c>
      <c r="BJ21" s="88">
        <v>1.8933599440000002E-3</v>
      </c>
      <c r="BK21" s="88">
        <v>5.7322522279999913E-2</v>
      </c>
      <c r="BL21" s="88">
        <v>0.18631179661899913</v>
      </c>
      <c r="BM21" s="88">
        <v>0.10468757449799984</v>
      </c>
      <c r="BN21" s="88">
        <v>3.1228084812999997E-2</v>
      </c>
      <c r="BO21" s="88">
        <v>1.2641419130000008E-2</v>
      </c>
      <c r="BP21" s="88">
        <v>1.3497385355000001E-2</v>
      </c>
      <c r="BQ21" s="88">
        <v>5.1461253849999986E-3</v>
      </c>
      <c r="BR21" s="88">
        <v>3.3612788084999998E-2</v>
      </c>
      <c r="BS21" s="88">
        <v>5.8958424579999974E-3</v>
      </c>
      <c r="BT21" s="88">
        <v>0.25362814540600004</v>
      </c>
      <c r="BU21" s="88">
        <v>0.69765585201700242</v>
      </c>
      <c r="BV21" s="88">
        <v>3.3148274944999986E-2</v>
      </c>
      <c r="BW21" s="88">
        <v>1.0565339077079987</v>
      </c>
      <c r="BX21" s="88">
        <v>0.10245907329400034</v>
      </c>
      <c r="BY21" s="88">
        <v>0.6858547969600004</v>
      </c>
      <c r="BZ21" s="88">
        <v>0.1690704181680002</v>
      </c>
      <c r="CA21" s="88">
        <v>0.2364947840869995</v>
      </c>
      <c r="CB21" s="88">
        <v>0.5357543682870004</v>
      </c>
      <c r="CC21" s="88">
        <v>0.19559184870500038</v>
      </c>
      <c r="CD21" s="88">
        <v>7.5251423445000132E-2</v>
      </c>
      <c r="CE21" s="88">
        <v>0.28568471955799868</v>
      </c>
      <c r="CF21" s="88">
        <v>0.11063906946399935</v>
      </c>
      <c r="CG21" s="88">
        <v>0</v>
      </c>
      <c r="CH21" s="88">
        <v>0.14161915276600071</v>
      </c>
      <c r="CI21" s="88">
        <v>2.3071335077000019E-2</v>
      </c>
      <c r="CJ21" s="88">
        <v>1.4198376796000004E-2</v>
      </c>
      <c r="CK21" s="88">
        <v>9.0816694204999923E-2</v>
      </c>
      <c r="CL21" s="88">
        <v>1.7868505220000008E-2</v>
      </c>
      <c r="CM21" s="88">
        <v>3.7055672245999996E-2</v>
      </c>
      <c r="CN21" s="88">
        <v>4.6115918424000056E-2</v>
      </c>
      <c r="CO21" s="88">
        <v>5.8382457380000009E-2</v>
      </c>
      <c r="CP21" s="88">
        <v>6.6165341511999876E-2</v>
      </c>
      <c r="CQ21" s="88">
        <v>0.51973824995400064</v>
      </c>
      <c r="CR21" s="88">
        <v>0</v>
      </c>
      <c r="CS21" s="88">
        <v>4.4368403200000005E-4</v>
      </c>
      <c r="CT21" s="88">
        <v>0.29348874134100045</v>
      </c>
      <c r="CU21" s="88">
        <v>6.5790708950000092E-3</v>
      </c>
      <c r="CV21" s="88">
        <v>1.2728690720000004E-3</v>
      </c>
      <c r="CW21" s="88">
        <v>0.18527571990799988</v>
      </c>
      <c r="CX21" s="88">
        <v>1.2165987919999996E-3</v>
      </c>
      <c r="CY21" s="88">
        <v>9.5542448379000111E-2</v>
      </c>
      <c r="CZ21" s="88">
        <v>4.9932929019999997E-3</v>
      </c>
      <c r="DA21" s="88">
        <v>2.744849985527996</v>
      </c>
      <c r="DB21" s="88">
        <v>8.1288977420999969E-2</v>
      </c>
      <c r="DC21" s="88">
        <v>8.1414189915000004E-2</v>
      </c>
      <c r="DD21" s="88">
        <v>3.0630145463999999E-2</v>
      </c>
      <c r="DE21" s="88">
        <v>0.24216133496399966</v>
      </c>
      <c r="DF21" s="88">
        <v>3.3426055418000082E-2</v>
      </c>
      <c r="DG21" s="88">
        <v>5.0285380091000059E-2</v>
      </c>
      <c r="DH21" s="88">
        <v>7.7067934890000064E-2</v>
      </c>
      <c r="DI21" s="88">
        <v>0.67380541107300107</v>
      </c>
      <c r="DJ21" s="88">
        <v>0.43949005927900037</v>
      </c>
      <c r="DK21" s="88">
        <v>1.4119294184E-2</v>
      </c>
      <c r="DL21" s="88">
        <v>0.33459677843499935</v>
      </c>
      <c r="DM21" s="88">
        <v>0.14667432904500008</v>
      </c>
      <c r="DN21" s="88">
        <v>3.1749857145000011E-2</v>
      </c>
      <c r="DO21" s="88">
        <v>9.528422325000006E-3</v>
      </c>
      <c r="DP21" s="88">
        <v>3.0160088699999999E-4</v>
      </c>
      <c r="DQ21" s="88">
        <v>2.8128491166000021E-2</v>
      </c>
      <c r="DR21" s="88">
        <v>5.0231672958999968E-2</v>
      </c>
      <c r="DS21" s="88">
        <v>7.1113115049999962E-3</v>
      </c>
      <c r="DT21" s="88">
        <v>4.3227001710000003E-3</v>
      </c>
      <c r="DU21" s="88">
        <v>1.8529500598000005E-2</v>
      </c>
      <c r="DV21" s="88">
        <v>3.8097718709999995E-3</v>
      </c>
      <c r="DW21" s="88">
        <v>1.3179001854000004E-2</v>
      </c>
      <c r="DX21" s="88">
        <v>0.23849304884800054</v>
      </c>
      <c r="DY21" s="88">
        <v>7.6398459989999975E-3</v>
      </c>
      <c r="DZ21" s="88">
        <v>0.43411029535199924</v>
      </c>
      <c r="EA21" s="88">
        <v>2.921970713E-3</v>
      </c>
      <c r="EB21" s="88">
        <v>1.5829356159999999E-2</v>
      </c>
      <c r="EC21" s="88">
        <v>2.4556418811999998E-2</v>
      </c>
      <c r="ED21" s="88">
        <v>5.2861906741999982E-2</v>
      </c>
      <c r="EE21" s="88">
        <v>1.6575360046E-2</v>
      </c>
      <c r="EF21" s="88">
        <v>5.2262647851000009E-2</v>
      </c>
      <c r="EG21" s="88">
        <v>1.1338962250000001E-3</v>
      </c>
      <c r="EH21" s="88">
        <v>2.3419595529999998E-3</v>
      </c>
      <c r="EI21" s="88">
        <v>3.3346008000000004E-5</v>
      </c>
      <c r="EJ21" s="88">
        <v>2.5558326605999996E-2</v>
      </c>
      <c r="EK21" s="88">
        <v>0.37448215437199972</v>
      </c>
      <c r="EL21" s="88">
        <v>3.1792411167999989E-2</v>
      </c>
      <c r="EM21" s="88">
        <v>2.7353248753000013E-2</v>
      </c>
      <c r="EN21" s="88">
        <v>1.7072153319000007E-2</v>
      </c>
      <c r="EO21" s="88">
        <v>0.14186520116999998</v>
      </c>
      <c r="EP21" s="88">
        <v>3.6272515470000002E-3</v>
      </c>
      <c r="EQ21" s="88">
        <v>1.2442527199999997E-4</v>
      </c>
      <c r="ER21" s="88">
        <v>3.4076779548000008E-2</v>
      </c>
      <c r="ES21" s="88">
        <v>5.0599052630000019E-3</v>
      </c>
      <c r="ET21" s="88">
        <v>1.1239515220000005E-3</v>
      </c>
      <c r="EU21" s="88">
        <v>1.6975366400000002E-3</v>
      </c>
      <c r="EV21" s="88">
        <v>0.46974440768899967</v>
      </c>
      <c r="EW21" s="88">
        <v>1.5742372405E-2</v>
      </c>
      <c r="EX21" s="88">
        <v>1.9541591129999996E-3</v>
      </c>
      <c r="EY21" s="88">
        <v>1.1216545043000001E-2</v>
      </c>
      <c r="EZ21" s="88">
        <v>1.9838892129999991E-3</v>
      </c>
      <c r="FA21" s="88">
        <v>1.035600813E-3</v>
      </c>
      <c r="FB21" s="88">
        <v>1.415366791E-3</v>
      </c>
      <c r="FC21" s="88">
        <v>1.9020526799999997E-4</v>
      </c>
      <c r="FD21" s="88">
        <v>2.87787885E-4</v>
      </c>
      <c r="FE21" s="88">
        <v>1.5081338242999997E-2</v>
      </c>
      <c r="FF21" s="88">
        <v>3.2190680139999998E-3</v>
      </c>
      <c r="FG21" s="88">
        <v>2.2567666941000028E-2</v>
      </c>
      <c r="FH21" s="88">
        <v>1.4226148605999989E-2</v>
      </c>
      <c r="FI21" s="88">
        <v>2.227776951E-3</v>
      </c>
      <c r="FJ21" s="88">
        <v>8.7561253029999984E-3</v>
      </c>
      <c r="FK21" s="88">
        <v>0.17755569866999948</v>
      </c>
      <c r="FL21" s="88">
        <v>0</v>
      </c>
      <c r="FM21" s="88">
        <v>2.9889075336999998E-2</v>
      </c>
      <c r="FN21" s="88">
        <v>4.6822882752000007E-2</v>
      </c>
      <c r="FO21" s="88">
        <v>1.342987301500001E-2</v>
      </c>
      <c r="FP21" s="88">
        <v>1.4549108881999992E-2</v>
      </c>
      <c r="FQ21" s="88">
        <v>8.7863365299999992E-3</v>
      </c>
      <c r="FR21" s="88">
        <v>9.0858290549999977E-3</v>
      </c>
      <c r="FS21" s="88">
        <v>3.2864171849999995E-3</v>
      </c>
      <c r="FT21" s="88">
        <v>2.5781774585E-2</v>
      </c>
      <c r="FU21" s="88">
        <v>3.7199543579999996E-3</v>
      </c>
      <c r="FV21" s="88">
        <v>0.19861708914700005</v>
      </c>
      <c r="FW21" s="88">
        <v>3.9749197526999971E-2</v>
      </c>
      <c r="FX21" s="88">
        <v>4.921672320800001E-2</v>
      </c>
      <c r="FY21" s="88">
        <v>0.49762324640999894</v>
      </c>
      <c r="FZ21" s="88">
        <v>4.1533653940000088E-2</v>
      </c>
      <c r="GA21" s="88">
        <v>5.3345201701000107E-2</v>
      </c>
      <c r="GB21" s="88">
        <v>6.0575452499999987E-4</v>
      </c>
      <c r="GC21" s="88">
        <v>6.4787492364000054E-2</v>
      </c>
      <c r="GD21" s="88">
        <v>3.3148274944999986E-2</v>
      </c>
      <c r="GE21" s="88">
        <v>9.0094095705000043E-2</v>
      </c>
      <c r="GF21" s="88">
        <v>0.26795118038699955</v>
      </c>
      <c r="GG21" s="88">
        <v>3.7087297931000046E-2</v>
      </c>
      <c r="GH21" s="88">
        <v>0.2412258770170003</v>
      </c>
      <c r="GI21" s="88">
        <v>0.31099362636700129</v>
      </c>
      <c r="GJ21" s="88">
        <v>0.10668760228599992</v>
      </c>
      <c r="GK21" s="88">
        <v>2.5045721570000012E-3</v>
      </c>
      <c r="GL21" s="88">
        <v>8.900691188700012E-2</v>
      </c>
      <c r="GM21" s="88">
        <v>8.8266284599999986E-4</v>
      </c>
      <c r="GN21" s="88">
        <v>1.9592630330000005E-3</v>
      </c>
      <c r="GO21" s="88">
        <v>1.061057451800001E-2</v>
      </c>
      <c r="GP21" s="88">
        <v>0.15053416226299965</v>
      </c>
      <c r="GQ21" s="88">
        <v>5.6354293853000156E-2</v>
      </c>
      <c r="GR21" s="88">
        <v>7.9670045939999948E-3</v>
      </c>
      <c r="GS21" s="88">
        <v>7.4857468620000117E-2</v>
      </c>
      <c r="GT21" s="88">
        <v>0.24579998289199864</v>
      </c>
      <c r="GU21" s="88">
        <v>4.8206065787000145E-2</v>
      </c>
      <c r="GV21" s="88">
        <v>0.10213970944799977</v>
      </c>
      <c r="GW21" s="88">
        <v>2.2089546338000057E-2</v>
      </c>
      <c r="GX21" s="88">
        <v>2.622995262199988E-2</v>
      </c>
      <c r="GY21" s="88">
        <v>1.2372560642999991E-2</v>
      </c>
      <c r="GZ21" s="88">
        <v>8.9698848390000294E-2</v>
      </c>
      <c r="HA21" s="88">
        <v>1.8673880587999996E-2</v>
      </c>
      <c r="HB21" s="88">
        <v>5.258286654000003E-2</v>
      </c>
      <c r="HC21" s="88">
        <v>3.4661030263999852E-2</v>
      </c>
      <c r="HD21" s="88">
        <v>5.4669769269999766E-2</v>
      </c>
      <c r="HE21" s="88">
        <v>7.0603559619999935E-3</v>
      </c>
      <c r="HF21" s="88">
        <v>2.6075812701999979E-2</v>
      </c>
      <c r="HG21" s="88">
        <v>2.1198903558000012E-2</v>
      </c>
      <c r="HH21" s="88">
        <v>2.1343586439999986E-2</v>
      </c>
      <c r="HI21" s="88">
        <v>1.8477612648999997E-2</v>
      </c>
      <c r="HJ21" s="88">
        <v>4.1555030200000003E-4</v>
      </c>
      <c r="HK21" s="88">
        <v>2.852944316299998E-2</v>
      </c>
      <c r="HL21" s="88">
        <v>2.6661697635999907E-2</v>
      </c>
      <c r="HM21" s="88">
        <v>0.16925120272900124</v>
      </c>
      <c r="HN21" s="88">
        <v>8.669626138399987E-2</v>
      </c>
      <c r="HO21" s="88">
        <v>3.2846626430000102E-2</v>
      </c>
      <c r="HP21" s="88">
        <v>9.0899348123999732E-2</v>
      </c>
      <c r="HQ21" s="88">
        <v>7.8871962858000105E-2</v>
      </c>
      <c r="HR21" s="88">
        <v>1.9552638801000017E-2</v>
      </c>
      <c r="HS21" s="88">
        <v>5.4605529855000098E-2</v>
      </c>
      <c r="HT21" s="88">
        <v>4.9637969661999931E-2</v>
      </c>
      <c r="HU21" s="88">
        <v>3.969057460500007E-2</v>
      </c>
      <c r="HV21" s="88">
        <v>1.5886408973999969E-2</v>
      </c>
      <c r="HW21" s="88">
        <v>1.3626165814999994E-2</v>
      </c>
      <c r="HX21" s="88">
        <v>2.2136707704999963E-2</v>
      </c>
      <c r="HY21" s="88">
        <v>2.6508163572999972E-2</v>
      </c>
      <c r="HZ21" s="88">
        <v>2.0946944208999996E-2</v>
      </c>
      <c r="IA21" s="88">
        <v>2.2331611854000007E-2</v>
      </c>
      <c r="IB21" s="88">
        <v>5.4523129780000039E-3</v>
      </c>
      <c r="IC21" s="88">
        <v>3.6402331646E-2</v>
      </c>
      <c r="ID21" s="88">
        <v>9.136780372599991E-2</v>
      </c>
      <c r="IE21" s="88">
        <v>1.5079953849999998E-3</v>
      </c>
      <c r="IF21" s="88">
        <v>1.3022207918999979E-2</v>
      </c>
      <c r="IG21" s="88">
        <v>0.2477744751619996</v>
      </c>
      <c r="IH21" s="88">
        <v>6.2449656110000074E-3</v>
      </c>
      <c r="II21" s="88">
        <v>0</v>
      </c>
      <c r="IJ21" s="88">
        <v>4.1692948249000057E-2</v>
      </c>
      <c r="IK21" s="88">
        <v>7.709142827599981E-2</v>
      </c>
      <c r="IL21" s="88">
        <v>2.2065202677000004E-2</v>
      </c>
      <c r="IM21" s="88">
        <v>7.6762796899999992E-4</v>
      </c>
      <c r="IN21" s="88">
        <v>7.4416907090000019E-3</v>
      </c>
      <c r="IO21" s="88">
        <v>1.5626859724000013E-2</v>
      </c>
      <c r="IP21" s="88">
        <v>1.4198376796000004E-2</v>
      </c>
      <c r="IQ21" s="88">
        <v>2.4973403662999973E-2</v>
      </c>
      <c r="IR21" s="88">
        <v>8.3059572209999936E-3</v>
      </c>
      <c r="IS21" s="88">
        <v>4.6059981568000001E-2</v>
      </c>
      <c r="IT21" s="88">
        <v>2.6974653389999991E-3</v>
      </c>
      <c r="IU21" s="88">
        <v>1.7868505220000008E-2</v>
      </c>
      <c r="IV21" s="88">
        <v>2.2725398445999991E-2</v>
      </c>
      <c r="IW21" s="88">
        <v>4.6115918424000056E-2</v>
      </c>
      <c r="IX21" s="88">
        <v>5.5462433375999994E-2</v>
      </c>
      <c r="IY21" s="88">
        <v>2.92029279E-3</v>
      </c>
      <c r="IZ21" s="88">
        <v>6.6165341511999876E-2</v>
      </c>
      <c r="JA21" s="88">
        <v>0.50691621100900064</v>
      </c>
      <c r="JB21" s="88">
        <v>1.3462102E-4</v>
      </c>
      <c r="JC21" s="88">
        <v>1.2686906775000005E-2</v>
      </c>
      <c r="JD21" s="88">
        <v>4.4368403200000005E-4</v>
      </c>
      <c r="JE21" s="88">
        <v>0.10289390046299995</v>
      </c>
      <c r="JF21" s="88">
        <v>0.11720471984500014</v>
      </c>
      <c r="JG21" s="88">
        <v>7.339150323400008E-2</v>
      </c>
      <c r="JH21" s="88">
        <v>6.5790708950000092E-3</v>
      </c>
      <c r="JI21" s="88">
        <v>1.2728690720000004E-3</v>
      </c>
      <c r="JJ21" s="88">
        <v>6.6936398607000028E-2</v>
      </c>
      <c r="JK21" s="88">
        <v>7.9372526481000016E-2</v>
      </c>
      <c r="JL21" s="88">
        <v>3.8968122227000045E-2</v>
      </c>
      <c r="JM21" s="88">
        <v>1.2165987919999996E-3</v>
      </c>
      <c r="JN21" s="88">
        <v>9.5542448379000111E-2</v>
      </c>
      <c r="JO21" s="88">
        <v>4.9932929019999997E-3</v>
      </c>
      <c r="JP21" s="88">
        <v>2.744849985527996</v>
      </c>
      <c r="JQ21" s="88">
        <v>8.0310305420999969E-2</v>
      </c>
      <c r="JR21" s="88">
        <v>9.7867199999999988E-4</v>
      </c>
      <c r="JS21" s="88">
        <v>8.1414189915000004E-2</v>
      </c>
      <c r="JT21" s="88">
        <v>3.0630145463999999E-2</v>
      </c>
      <c r="JU21" s="88">
        <v>0.24216133496399966</v>
      </c>
      <c r="JV21" s="88">
        <v>3.3426055418000082E-2</v>
      </c>
      <c r="JW21" s="88">
        <v>5.0285380091000059E-2</v>
      </c>
      <c r="JX21" s="88">
        <v>7.7067934890000064E-2</v>
      </c>
      <c r="JY21" s="88">
        <v>0.67380541107300107</v>
      </c>
      <c r="JZ21" s="88">
        <v>0.35751130026400058</v>
      </c>
      <c r="KA21" s="88">
        <v>8.1978987807000137E-2</v>
      </c>
      <c r="KB21" s="88">
        <v>1.4119294184E-2</v>
      </c>
      <c r="KC21" s="88">
        <v>0.33459677843499935</v>
      </c>
      <c r="KD21" s="88">
        <v>0.14667432904500008</v>
      </c>
      <c r="KE21" s="88">
        <v>3.1749857145000011E-2</v>
      </c>
      <c r="KF21" s="88">
        <v>9.528422325000006E-3</v>
      </c>
      <c r="KG21" s="88">
        <v>3.0160088699999999E-4</v>
      </c>
      <c r="KH21" s="88">
        <v>2.8128491166000021E-2</v>
      </c>
      <c r="KI21" s="88">
        <v>1.8222715665999995E-2</v>
      </c>
      <c r="KJ21" s="88">
        <v>1.0085330730999998E-2</v>
      </c>
      <c r="KK21" s="88">
        <v>1.0104631663999998E-2</v>
      </c>
      <c r="KL21" s="88">
        <v>6.3463379340000002E-3</v>
      </c>
      <c r="KM21" s="88">
        <v>4.5653893039999992E-3</v>
      </c>
      <c r="KN21" s="88">
        <v>4.1261202E-4</v>
      </c>
      <c r="KO21" s="88">
        <v>4.083087436E-3</v>
      </c>
      <c r="KP21" s="88">
        <v>3.5230739829999998E-3</v>
      </c>
      <c r="KQ21" s="88">
        <v>4.3227001710000003E-3</v>
      </c>
      <c r="KR21" s="88">
        <v>5.5386057259999948E-3</v>
      </c>
      <c r="KS21" s="88">
        <v>1.6157089280000004E-3</v>
      </c>
      <c r="KT21" s="88">
        <v>1.1366366635000017E-2</v>
      </c>
      <c r="KU21" s="88">
        <v>0</v>
      </c>
      <c r="KV21" s="88">
        <v>3.8097718709999995E-3</v>
      </c>
      <c r="KW21" s="88">
        <v>1.3179001854000004E-2</v>
      </c>
      <c r="KX21" s="88">
        <v>0.21190601648000032</v>
      </c>
      <c r="KY21" s="88">
        <v>2.6583812571000016E-2</v>
      </c>
      <c r="KZ21" s="88">
        <v>2.467499471E-3</v>
      </c>
      <c r="LA21" s="88">
        <v>5.1724149430000003E-3</v>
      </c>
      <c r="LB21" s="88">
        <v>0.43411029535199924</v>
      </c>
      <c r="LC21" s="88">
        <v>2.921970713E-3</v>
      </c>
      <c r="LD21" s="88">
        <v>1.5829356159999999E-2</v>
      </c>
      <c r="LE21" s="88">
        <v>2.4556418811999998E-2</v>
      </c>
      <c r="LF21" s="88">
        <v>5.2861906741999982E-2</v>
      </c>
      <c r="LG21" s="88">
        <v>1.2919374099000003E-2</v>
      </c>
      <c r="LH21" s="88">
        <v>2.7700110739999994E-3</v>
      </c>
      <c r="LI21" s="88">
        <v>8.8601986699999994E-4</v>
      </c>
      <c r="LJ21" s="88">
        <v>2.5864428900000003E-2</v>
      </c>
      <c r="LK21" s="88">
        <v>2.6398218950999995E-2</v>
      </c>
      <c r="LL21" s="88">
        <v>1.1338962250000001E-3</v>
      </c>
      <c r="LM21" s="88">
        <v>2.3419595529999998E-3</v>
      </c>
      <c r="LN21" s="88">
        <v>3.3346008000000004E-5</v>
      </c>
      <c r="LO21" s="88">
        <v>2.5558326605999996E-2</v>
      </c>
      <c r="LP21" s="88">
        <v>0.37448215437199972</v>
      </c>
      <c r="LQ21" s="88">
        <v>3.1792411167999989E-2</v>
      </c>
      <c r="LR21" s="88">
        <v>2.7353248753000013E-2</v>
      </c>
      <c r="LS21" s="88">
        <v>1.7072153319000007E-2</v>
      </c>
      <c r="LT21" s="88">
        <v>0.14186520116999998</v>
      </c>
      <c r="LU21" s="88">
        <v>3.6272515470000002E-3</v>
      </c>
      <c r="LV21" s="88">
        <v>1.2442527199999997E-4</v>
      </c>
      <c r="LW21" s="88">
        <v>3.4076779548000008E-2</v>
      </c>
      <c r="LX21" s="88">
        <v>5.0599052630000019E-3</v>
      </c>
      <c r="LY21" s="88">
        <v>1.1239515220000005E-3</v>
      </c>
      <c r="LZ21" s="88">
        <v>1.6975366400000002E-3</v>
      </c>
      <c r="MA21" s="88">
        <v>0.46974440768899967</v>
      </c>
      <c r="MB21" s="88">
        <v>1.4383339929999997E-3</v>
      </c>
      <c r="MC21" s="88">
        <v>1.4304014061000002E-2</v>
      </c>
      <c r="MD21" s="88">
        <v>1.9517164129999999E-3</v>
      </c>
      <c r="ME21" s="88">
        <v>2.4427000000000003E-6</v>
      </c>
      <c r="MF21" s="88">
        <v>1.1216545043000001E-2</v>
      </c>
      <c r="MG21" s="88">
        <v>1.9838892129999991E-3</v>
      </c>
      <c r="MH21" s="88">
        <v>1.035600813E-3</v>
      </c>
      <c r="MI21" s="88">
        <v>1.415366791E-3</v>
      </c>
      <c r="MJ21" s="88">
        <v>3.2750372000000001E-5</v>
      </c>
      <c r="MK21" s="88">
        <v>1.5745489600000001E-4</v>
      </c>
      <c r="ML21" s="88">
        <v>2.87787885E-4</v>
      </c>
      <c r="MM21" s="88">
        <v>1.5081338242999997E-2</v>
      </c>
      <c r="MN21" s="88">
        <v>3.2190680139999998E-3</v>
      </c>
      <c r="MO21" s="88">
        <v>2.2567666941000028E-2</v>
      </c>
      <c r="MP21" s="88">
        <v>1.4226148605999989E-2</v>
      </c>
      <c r="MQ21" s="88">
        <v>2.227776951E-3</v>
      </c>
      <c r="MR21" s="88">
        <v>8.7561253029999984E-3</v>
      </c>
      <c r="MS21" s="88">
        <v>4.9996507769999978E-3</v>
      </c>
      <c r="MT21" s="88">
        <v>5.1528701300000007E-4</v>
      </c>
      <c r="MU21" s="88">
        <v>0.17037528851900005</v>
      </c>
      <c r="MV21" s="88">
        <v>1.6657460369999999E-3</v>
      </c>
      <c r="MW21" s="88">
        <v>0</v>
      </c>
      <c r="MX21" s="88">
        <v>2.9889075336999998E-2</v>
      </c>
      <c r="MY21" s="88">
        <v>4.6822882752000007E-2</v>
      </c>
      <c r="MZ21" s="88">
        <v>1.342987301500001E-2</v>
      </c>
      <c r="NA21" s="88">
        <v>1.4549108881999992E-2</v>
      </c>
      <c r="NB21" s="88">
        <v>8.7863365299999992E-3</v>
      </c>
      <c r="NC21" s="88">
        <v>9.0858290549999977E-3</v>
      </c>
      <c r="ND21" s="88">
        <v>3.2864171849999995E-3</v>
      </c>
      <c r="NE21" s="88">
        <v>2.5781774585E-2</v>
      </c>
      <c r="NF21" s="88">
        <v>3.7199543579999996E-3</v>
      </c>
      <c r="NG21" s="88">
        <v>7.016317325899997E-2</v>
      </c>
      <c r="NH21" s="88">
        <v>0.12845505776999988</v>
      </c>
      <c r="NI21" s="88">
        <v>4.921672320800001E-2</v>
      </c>
      <c r="NJ21" s="88">
        <v>3.3148274944999986E-2</v>
      </c>
      <c r="NK21" s="88">
        <v>3.6402331646E-2</v>
      </c>
      <c r="NL21" s="88">
        <v>1.5079953849999998E-3</v>
      </c>
      <c r="NM21" s="88">
        <v>0.2477744751619996</v>
      </c>
      <c r="NN21" s="88">
        <v>0</v>
      </c>
      <c r="NO21" s="88">
        <v>7.4416907090000019E-3</v>
      </c>
      <c r="NP21" s="88">
        <v>8.3367313209999992E-3</v>
      </c>
      <c r="NQ21" s="88">
        <v>7.289959082999997E-3</v>
      </c>
      <c r="NR21" s="88">
        <v>1.0713117215999999E-2</v>
      </c>
      <c r="NS21" s="88">
        <v>3.4852595800000008E-3</v>
      </c>
      <c r="NT21" s="88">
        <v>2.4973403662999973E-2</v>
      </c>
      <c r="NU21" s="88">
        <v>8.3059572209999936E-3</v>
      </c>
      <c r="NV21" s="88">
        <v>4.6059981568000001E-2</v>
      </c>
      <c r="NW21" s="88">
        <v>2.6974653389999991E-3</v>
      </c>
      <c r="NX21" s="88">
        <v>1.7868505220000008E-2</v>
      </c>
      <c r="NY21" s="88">
        <v>7.0958545770000003E-3</v>
      </c>
      <c r="NZ21" s="88">
        <v>4.771302E-6</v>
      </c>
      <c r="OA21" s="88">
        <v>4.3750147700000002E-4</v>
      </c>
      <c r="OB21" s="88">
        <v>1.3848597710000002E-3</v>
      </c>
      <c r="OC21" s="88">
        <v>2.1724000000000001E-7</v>
      </c>
      <c r="OD21" s="88">
        <v>2.8948794500000002E-4</v>
      </c>
      <c r="OE21" s="88">
        <v>2.86015455E-4</v>
      </c>
      <c r="OF21" s="88">
        <v>2.5601910020000003E-3</v>
      </c>
      <c r="OG21" s="88">
        <v>0</v>
      </c>
      <c r="OH21" s="88">
        <v>9.6126767799999992E-4</v>
      </c>
      <c r="OI21" s="88">
        <v>7.4573416999999993E-4</v>
      </c>
      <c r="OJ21" s="88">
        <v>9.7439410000000002E-5</v>
      </c>
      <c r="OK21" s="88">
        <v>3.2832018399999997E-4</v>
      </c>
      <c r="OL21" s="88">
        <v>9.7439410000000002E-5</v>
      </c>
      <c r="OM21" s="88">
        <v>6.2258241199999757E-3</v>
      </c>
      <c r="ON21" s="88">
        <v>2.6564047000000022E-4</v>
      </c>
      <c r="OO21" s="88">
        <v>5.1101155999999962E-4</v>
      </c>
      <c r="OP21" s="88">
        <v>1.4935085999999995E-4</v>
      </c>
      <c r="OQ21" s="88">
        <v>6.8827150999999965E-4</v>
      </c>
      <c r="OR21" s="88">
        <v>2.5765974000000006E-4</v>
      </c>
      <c r="OS21" s="88">
        <v>3.4674803900000095E-3</v>
      </c>
      <c r="OT21" s="88">
        <v>1.1441530500000013E-3</v>
      </c>
      <c r="OU21" s="88">
        <v>4.9015890479999586E-3</v>
      </c>
      <c r="OV21" s="88">
        <v>4.1240859560000018E-3</v>
      </c>
      <c r="OW21" s="88">
        <v>7.1420573099999704E-3</v>
      </c>
      <c r="OX21" s="88">
        <v>2.331519770000001E-3</v>
      </c>
      <c r="OY21" s="88">
        <v>1.8430212399999986E-3</v>
      </c>
      <c r="OZ21" s="88">
        <v>3.5516898700000011E-3</v>
      </c>
      <c r="PA21" s="88">
        <v>3.1038296784000032E-2</v>
      </c>
      <c r="PB21" s="88">
        <v>0.19267327743599888</v>
      </c>
      <c r="PC21" s="88">
        <v>0.10094328059799945</v>
      </c>
      <c r="PD21" s="88">
        <v>6.4423588359999997E-3</v>
      </c>
      <c r="PE21" s="88">
        <v>3.2436053846999879E-2</v>
      </c>
      <c r="PF21" s="88">
        <v>6.8426557322000009E-2</v>
      </c>
      <c r="PG21" s="88">
        <v>0.16197607045400081</v>
      </c>
      <c r="PH21" s="88">
        <v>2.9985460335999921E-2</v>
      </c>
      <c r="PI21" s="88">
        <v>4.3345538300000016E-3</v>
      </c>
      <c r="PJ21" s="88">
        <v>5.0499913490000175E-3</v>
      </c>
      <c r="PK21" s="88">
        <v>0.13050121488199995</v>
      </c>
      <c r="PL21" s="88">
        <v>2.2906446180000024E-3</v>
      </c>
      <c r="PM21" s="88">
        <v>1.1370369319000024E-2</v>
      </c>
      <c r="PN21" s="88">
        <v>3.2896140005000025E-2</v>
      </c>
      <c r="PO21" s="88">
        <v>1.3847591672000085E-2</v>
      </c>
      <c r="PP21" s="88">
        <v>0.21773450090999938</v>
      </c>
      <c r="PQ21" s="88">
        <v>1.5196228108999956E-2</v>
      </c>
      <c r="PR21" s="88">
        <v>6.8630509430000104E-3</v>
      </c>
      <c r="PS21" s="88">
        <v>6.1465948999999984E-5</v>
      </c>
      <c r="PT21" s="88">
        <v>4.2590832040000103E-2</v>
      </c>
      <c r="PU21" s="88">
        <v>6.4116108240000157E-3</v>
      </c>
      <c r="PV21" s="88">
        <v>3.3332290821999962E-2</v>
      </c>
      <c r="PW21" s="88">
        <v>2.6159004329999987E-3</v>
      </c>
      <c r="PX21" s="88">
        <v>4.1124923562999877E-2</v>
      </c>
      <c r="PY21" s="88">
        <v>4.1036130533999793E-2</v>
      </c>
      <c r="PZ21" s="88">
        <v>1.1736561421999997E-2</v>
      </c>
      <c r="QA21" s="88">
        <v>1.8483709900000002E-4</v>
      </c>
      <c r="QB21" s="88">
        <v>9.5088706240000036E-3</v>
      </c>
      <c r="QC21" s="88">
        <v>1.0566991799999997E-4</v>
      </c>
      <c r="QD21" s="88">
        <v>1.5142023799999993E-4</v>
      </c>
      <c r="QE21" s="88">
        <v>1.0881749240000001E-3</v>
      </c>
      <c r="QF21" s="88">
        <v>8.1369071675000265E-2</v>
      </c>
      <c r="QG21" s="88">
        <v>3.7828374623999919E-2</v>
      </c>
      <c r="QH21" s="88">
        <v>1.1544700980000004E-3</v>
      </c>
      <c r="QI21" s="88">
        <v>3.1514968666999994E-2</v>
      </c>
      <c r="QJ21" s="88">
        <v>2.4660665928000071E-2</v>
      </c>
      <c r="QK21" s="88">
        <v>9.0031985510000273E-3</v>
      </c>
      <c r="QL21" s="88">
        <v>0.3637807441859997</v>
      </c>
      <c r="QM21" s="88">
        <v>1.8600378440000022E-3</v>
      </c>
      <c r="QN21" s="88">
        <v>6.7118659210000028E-3</v>
      </c>
      <c r="QO21" s="88">
        <v>2.0898807889999987E-3</v>
      </c>
      <c r="QP21" s="88">
        <v>2.9751910357000057E-2</v>
      </c>
      <c r="QQ21" s="88">
        <v>6.1962412670000079E-3</v>
      </c>
      <c r="QR21" s="88">
        <v>1.7986811704999973E-2</v>
      </c>
      <c r="QS21" s="88">
        <v>1.1229471858999975E-2</v>
      </c>
      <c r="QT21" s="88">
        <v>2.994207011399988E-2</v>
      </c>
      <c r="QU21" s="88">
        <v>2.3737082570000024E-3</v>
      </c>
      <c r="QV21" s="88">
        <v>1.1489188123000009E-2</v>
      </c>
      <c r="QW21" s="88">
        <v>7.1197473319999883E-3</v>
      </c>
      <c r="QX21" s="88">
        <v>2.1127300974999999E-2</v>
      </c>
      <c r="QY21" s="88">
        <v>2.7117940970000044E-3</v>
      </c>
      <c r="QZ21" s="88">
        <v>2.6444713000000009E-4</v>
      </c>
      <c r="RA21" s="88">
        <v>7.6086904089999671E-3</v>
      </c>
      <c r="RB21" s="88">
        <v>2.2942422694000091E-2</v>
      </c>
      <c r="RC21" s="88">
        <v>6.6034049588999666E-2</v>
      </c>
      <c r="RD21" s="88">
        <v>3.8570807097000094E-2</v>
      </c>
      <c r="RE21" s="88">
        <v>8.4439479450000039E-3</v>
      </c>
      <c r="RF21" s="88">
        <v>1.1062277571999969E-2</v>
      </c>
      <c r="RG21" s="88">
        <v>5.1910939583999803E-2</v>
      </c>
      <c r="RH21" s="88">
        <v>3.7441438313000001E-2</v>
      </c>
      <c r="RI21" s="88">
        <v>3.4869925349000054E-2</v>
      </c>
      <c r="RJ21" s="88">
        <v>4.734347656000005E-3</v>
      </c>
      <c r="RK21" s="88">
        <v>1.7852081470000024E-3</v>
      </c>
      <c r="RL21" s="88">
        <v>8.9551751800000094E-4</v>
      </c>
      <c r="RM21" s="88">
        <v>1.7756909590000013E-3</v>
      </c>
      <c r="RN21" s="88">
        <v>6.4463604000000014E-4</v>
      </c>
      <c r="RO21" s="88">
        <v>1.7121920380000007E-3</v>
      </c>
      <c r="RP21" s="88">
        <v>5.1390640760000019E-3</v>
      </c>
      <c r="RQ21" s="88">
        <v>4.7873733599999987E-4</v>
      </c>
      <c r="RR21" s="88">
        <v>8.2892622E-5</v>
      </c>
      <c r="RS21" s="88">
        <v>5.3290378560000009E-3</v>
      </c>
      <c r="RT21" s="88">
        <v>3.929918270000009E-4</v>
      </c>
      <c r="RU21" s="88">
        <v>6.0752630900000294E-4</v>
      </c>
      <c r="RV21" s="88">
        <v>7.931441538200007E-2</v>
      </c>
      <c r="RW21" s="88">
        <v>7.7102371614000367E-2</v>
      </c>
      <c r="RX21" s="88">
        <v>1.8553323113999969E-2</v>
      </c>
      <c r="RY21" s="88">
        <v>4.6344487899999993E-4</v>
      </c>
      <c r="RZ21" s="88">
        <v>1.218671008700002E-2</v>
      </c>
      <c r="SA21" s="88">
        <v>5.1114360600000011E-4</v>
      </c>
      <c r="SB21" s="88">
        <v>5.9798724843000035E-2</v>
      </c>
      <c r="SC21" s="88">
        <v>8.5544535999999925E-3</v>
      </c>
      <c r="SD21" s="88">
        <v>1.7767031999999999E-2</v>
      </c>
      <c r="SE21" s="88">
        <v>1.3419783000000009E-3</v>
      </c>
      <c r="SF21" s="88">
        <v>0</v>
      </c>
      <c r="SG21" s="88">
        <v>0</v>
      </c>
      <c r="SH21" s="88">
        <v>0</v>
      </c>
      <c r="SI21" s="88">
        <v>0</v>
      </c>
      <c r="SJ21" s="88">
        <v>0</v>
      </c>
      <c r="SK21" s="88">
        <v>0</v>
      </c>
      <c r="SL21" s="88">
        <v>2.5082889000000012E-3</v>
      </c>
      <c r="SM21" s="88">
        <v>1.5926784000000001E-3</v>
      </c>
      <c r="SN21" s="88">
        <v>9.7561518159999999E-2</v>
      </c>
      <c r="SO21" s="88">
        <v>2.50501213E-3</v>
      </c>
      <c r="SP21" s="88">
        <v>1.390976921676395</v>
      </c>
    </row>
    <row r="22" spans="1:510">
      <c r="A22" s="88" t="str">
        <f t="shared" si="52"/>
        <v>EUSD5</v>
      </c>
      <c r="B22" s="88" t="s">
        <v>2237</v>
      </c>
      <c r="C22" s="88" t="s">
        <v>391</v>
      </c>
      <c r="U22" s="88">
        <v>17.28092658525302</v>
      </c>
      <c r="V22" s="88">
        <v>4.3827358841669932</v>
      </c>
      <c r="W22" s="88">
        <v>0.73916138236400286</v>
      </c>
      <c r="X22" s="88">
        <v>0.61277904911600045</v>
      </c>
      <c r="Y22" s="88">
        <v>6.6680418781900253</v>
      </c>
      <c r="Z22" s="88">
        <v>0.5525376811600009</v>
      </c>
      <c r="AA22" s="88">
        <v>0.66386455866200145</v>
      </c>
      <c r="AB22" s="88">
        <v>1.1029273667759998</v>
      </c>
      <c r="AC22" s="88">
        <v>0.76147209700200391</v>
      </c>
      <c r="AD22" s="88">
        <v>0.6004453758540016</v>
      </c>
      <c r="AE22" s="88">
        <v>0.10434100594299989</v>
      </c>
      <c r="AF22" s="88">
        <v>0.42158403775100012</v>
      </c>
      <c r="AG22" s="88">
        <v>4.0703864301000072</v>
      </c>
      <c r="AH22" s="88">
        <v>0.67104946642800001</v>
      </c>
      <c r="AI22" s="88">
        <v>0.3123391273750003</v>
      </c>
      <c r="AJ22" s="88">
        <v>0.19288347972500025</v>
      </c>
      <c r="AK22" s="88">
        <v>0.54627721717300015</v>
      </c>
      <c r="AL22" s="88">
        <v>0</v>
      </c>
      <c r="AM22" s="88">
        <v>0.38765957843399873</v>
      </c>
      <c r="AN22" s="88">
        <v>0.22512160827500052</v>
      </c>
      <c r="AO22" s="88">
        <v>0.15959643108699981</v>
      </c>
      <c r="AP22" s="88">
        <v>3.7801686129420076</v>
      </c>
      <c r="AQ22" s="88">
        <v>0.14964195421499998</v>
      </c>
      <c r="AR22" s="88">
        <v>0.57714007502299913</v>
      </c>
      <c r="AS22" s="88">
        <v>1.9741585052379995</v>
      </c>
      <c r="AT22" s="88">
        <v>8.6811768790999944E-2</v>
      </c>
      <c r="AU22" s="88">
        <v>3.3836830236000003E-2</v>
      </c>
      <c r="AV22" s="88">
        <v>9.301109489199999E-2</v>
      </c>
      <c r="AW22" s="88">
        <v>2.6232565620999983E-2</v>
      </c>
      <c r="AX22" s="88">
        <v>2.3798455247000014E-2</v>
      </c>
      <c r="AY22" s="88">
        <v>0.28884899520799923</v>
      </c>
      <c r="AZ22" s="88">
        <v>0.54214685580799915</v>
      </c>
      <c r="BA22" s="88">
        <v>9.6746248109000038E-2</v>
      </c>
      <c r="BB22" s="88">
        <v>2.4973182507000004E-2</v>
      </c>
      <c r="BC22" s="88">
        <v>0.1791726787270001</v>
      </c>
      <c r="BD22" s="88">
        <v>0.70114553940400115</v>
      </c>
      <c r="BE22" s="88">
        <v>0.22260952418300001</v>
      </c>
      <c r="BF22" s="88">
        <v>2.9757165399999989E-3</v>
      </c>
      <c r="BG22" s="88">
        <v>7.9065222330000039E-3</v>
      </c>
      <c r="BH22" s="88">
        <v>0.75058964789700366</v>
      </c>
      <c r="BI22" s="88">
        <v>5.287027255199999E-2</v>
      </c>
      <c r="BJ22" s="88">
        <v>2.3076957559999994E-3</v>
      </c>
      <c r="BK22" s="88">
        <v>0.10252843247399987</v>
      </c>
      <c r="BL22" s="88">
        <v>0.24204657430099949</v>
      </c>
      <c r="BM22" s="88">
        <v>0.1458844389169997</v>
      </c>
      <c r="BN22" s="88">
        <v>5.4809915689000004E-2</v>
      </c>
      <c r="BO22" s="88">
        <v>1.5632480606000015E-2</v>
      </c>
      <c r="BP22" s="88">
        <v>1.8994772756000002E-2</v>
      </c>
      <c r="BQ22" s="88">
        <v>8.0540063169999999E-3</v>
      </c>
      <c r="BR22" s="88">
        <v>4.9268796251999987E-2</v>
      </c>
      <c r="BS22" s="88">
        <v>1.2391869865000002E-2</v>
      </c>
      <c r="BT22" s="88">
        <v>0.38268637021500052</v>
      </c>
      <c r="BU22" s="88">
        <v>0.69712080018200007</v>
      </c>
      <c r="BV22" s="88">
        <v>3.8897584343000002E-2</v>
      </c>
      <c r="BW22" s="88">
        <v>1.1930072960199998</v>
      </c>
      <c r="BX22" s="88">
        <v>0.11220864234300008</v>
      </c>
      <c r="BY22" s="88">
        <v>0.7379368320150026</v>
      </c>
      <c r="BZ22" s="88">
        <v>0.19042111858600033</v>
      </c>
      <c r="CA22" s="88">
        <v>0.27088952451500048</v>
      </c>
      <c r="CB22" s="88">
        <v>0.54599362976900301</v>
      </c>
      <c r="CC22" s="88">
        <v>0.22204272020199972</v>
      </c>
      <c r="CD22" s="88">
        <v>0.10077229705500047</v>
      </c>
      <c r="CE22" s="88">
        <v>0.36708916420300036</v>
      </c>
      <c r="CF22" s="88">
        <v>0.13057047209099998</v>
      </c>
      <c r="CG22" s="88">
        <v>0</v>
      </c>
      <c r="CH22" s="88">
        <v>0.18176778957799944</v>
      </c>
      <c r="CI22" s="88">
        <v>3.2131220807999968E-2</v>
      </c>
      <c r="CJ22" s="88">
        <v>2.438232013500001E-2</v>
      </c>
      <c r="CK22" s="88">
        <v>0.16403125360800003</v>
      </c>
      <c r="CL22" s="88">
        <v>2.4769452302000009E-2</v>
      </c>
      <c r="CM22" s="88">
        <v>5.8441002530999923E-2</v>
      </c>
      <c r="CN22" s="88">
        <v>4.9144736031000134E-2</v>
      </c>
      <c r="CO22" s="88">
        <v>6.3391478136999996E-2</v>
      </c>
      <c r="CP22" s="88">
        <v>8.0350142364000093E-2</v>
      </c>
      <c r="CQ22" s="88">
        <v>0.54627721717300015</v>
      </c>
      <c r="CR22" s="88">
        <v>0</v>
      </c>
      <c r="CS22" s="88">
        <v>7.5519836199999997E-4</v>
      </c>
      <c r="CT22" s="88">
        <v>0.37525053644399847</v>
      </c>
      <c r="CU22" s="88">
        <v>8.8592489059999904E-3</v>
      </c>
      <c r="CV22" s="88">
        <v>2.795933721000001E-3</v>
      </c>
      <c r="CW22" s="88">
        <v>0.22390612333500046</v>
      </c>
      <c r="CX22" s="88">
        <v>1.2152964430000004E-3</v>
      </c>
      <c r="CY22" s="88">
        <v>0.15719685636599987</v>
      </c>
      <c r="CZ22" s="88">
        <v>2.399574721E-3</v>
      </c>
      <c r="DA22" s="88">
        <v>2.6943783132260055</v>
      </c>
      <c r="DB22" s="88">
        <v>8.6156876415999992E-2</v>
      </c>
      <c r="DC22" s="88">
        <v>0.10251698218499999</v>
      </c>
      <c r="DD22" s="88">
        <v>4.7125715234999963E-2</v>
      </c>
      <c r="DE22" s="88">
        <v>0.28670441141499992</v>
      </c>
      <c r="DF22" s="88">
        <v>5.6404678684999994E-2</v>
      </c>
      <c r="DG22" s="88">
        <v>9.1637494344999945E-2</v>
      </c>
      <c r="DH22" s="88">
        <v>0.14239799302800044</v>
      </c>
      <c r="DI22" s="88">
        <v>0.81330924891400214</v>
      </c>
      <c r="DJ22" s="88">
        <v>0.61014546303699979</v>
      </c>
      <c r="DK22" s="88">
        <v>2.0724609192999992E-2</v>
      </c>
      <c r="DL22" s="88">
        <v>0.30532206968000031</v>
      </c>
      <c r="DM22" s="88">
        <v>0.22465960248799963</v>
      </c>
      <c r="DN22" s="88">
        <v>7.2061882316999989E-2</v>
      </c>
      <c r="DO22" s="88">
        <v>1.3632724988000002E-2</v>
      </c>
      <c r="DP22" s="88">
        <v>1.117657808E-3</v>
      </c>
      <c r="DQ22" s="88">
        <v>3.3836830236000003E-2</v>
      </c>
      <c r="DR22" s="88">
        <v>7.6806198346000026E-2</v>
      </c>
      <c r="DS22" s="88">
        <v>7.1904410819999993E-3</v>
      </c>
      <c r="DT22" s="88">
        <v>9.0142326269999993E-3</v>
      </c>
      <c r="DU22" s="88">
        <v>2.6232565620999983E-2</v>
      </c>
      <c r="DV22" s="88">
        <v>5.9401383679999996E-3</v>
      </c>
      <c r="DW22" s="88">
        <v>1.7858536774999982E-2</v>
      </c>
      <c r="DX22" s="88">
        <v>0.27898208352199938</v>
      </c>
      <c r="DY22" s="88">
        <v>9.866631671999998E-3</v>
      </c>
      <c r="DZ22" s="88">
        <v>0.51298017931199913</v>
      </c>
      <c r="EA22" s="88">
        <v>5.0230999029999999E-3</v>
      </c>
      <c r="EB22" s="88">
        <v>2.414402001600003E-2</v>
      </c>
      <c r="EC22" s="88">
        <v>3.0140379133000012E-2</v>
      </c>
      <c r="ED22" s="88">
        <v>4.8597498587999999E-2</v>
      </c>
      <c r="EE22" s="88">
        <v>1.8008711910000013E-2</v>
      </c>
      <c r="EF22" s="88">
        <v>0.17238360376500003</v>
      </c>
      <c r="EG22" s="88">
        <v>4.2257213670000007E-3</v>
      </c>
      <c r="EH22" s="88">
        <v>2.5484899330000003E-3</v>
      </c>
      <c r="EI22" s="88">
        <v>1.4863662000000001E-5</v>
      </c>
      <c r="EJ22" s="88">
        <v>3.7901191171000034E-2</v>
      </c>
      <c r="EK22" s="88">
        <v>0.56119567171300078</v>
      </c>
      <c r="EL22" s="88">
        <v>4.9867518838999973E-2</v>
      </c>
      <c r="EM22" s="88">
        <v>5.2185371053999965E-2</v>
      </c>
      <c r="EN22" s="88">
        <v>2.4763099217000005E-2</v>
      </c>
      <c r="EO22" s="88">
        <v>0.15260707374799984</v>
      </c>
      <c r="EP22" s="88">
        <v>1.777927509E-3</v>
      </c>
      <c r="EQ22" s="88">
        <v>4.9498952000000002E-4</v>
      </c>
      <c r="ER22" s="88">
        <v>3.8543828893000009E-2</v>
      </c>
      <c r="ES22" s="88">
        <v>4.4223889830000019E-3</v>
      </c>
      <c r="ET22" s="88">
        <v>1.7803140399999995E-3</v>
      </c>
      <c r="EU22" s="88">
        <v>3.5732564330000008E-3</v>
      </c>
      <c r="EV22" s="88">
        <v>0.5260182788970007</v>
      </c>
      <c r="EW22" s="88">
        <v>2.8411746604000001E-2</v>
      </c>
      <c r="EX22" s="88">
        <v>4.2969024529999995E-3</v>
      </c>
      <c r="EY22" s="88">
        <v>1.4509532482000001E-2</v>
      </c>
      <c r="EZ22" s="88">
        <v>2.5928762270000004E-3</v>
      </c>
      <c r="FA22" s="88">
        <v>3.0592260339999998E-3</v>
      </c>
      <c r="FB22" s="88">
        <v>1.8858170119999997E-3</v>
      </c>
      <c r="FC22" s="88">
        <v>1.8611624500000003E-4</v>
      </c>
      <c r="FD22" s="88">
        <v>2.3576249899999997E-4</v>
      </c>
      <c r="FE22" s="88">
        <v>2.4461812044999989E-2</v>
      </c>
      <c r="FF22" s="88">
        <v>4.4268693799999993E-3</v>
      </c>
      <c r="FG22" s="88">
        <v>4.0882133262000089E-2</v>
      </c>
      <c r="FH22" s="88">
        <v>2.9061141034999998E-2</v>
      </c>
      <c r="FI22" s="88">
        <v>3.6957135200000007E-3</v>
      </c>
      <c r="FJ22" s="88">
        <v>1.9984029494000018E-2</v>
      </c>
      <c r="FK22" s="88">
        <v>0.22206355046799958</v>
      </c>
      <c r="FL22" s="88">
        <v>0</v>
      </c>
      <c r="FM22" s="88">
        <v>4.2847993795999982E-2</v>
      </c>
      <c r="FN22" s="88">
        <v>7.0647781606000049E-2</v>
      </c>
      <c r="FO22" s="88">
        <v>1.1426527681000002E-2</v>
      </c>
      <c r="FP22" s="88">
        <v>2.0964985690000004E-2</v>
      </c>
      <c r="FQ22" s="88">
        <v>1.0143325806000003E-2</v>
      </c>
      <c r="FR22" s="88">
        <v>1.2921744256E-2</v>
      </c>
      <c r="FS22" s="88">
        <v>6.6846834169999991E-3</v>
      </c>
      <c r="FT22" s="88">
        <v>3.7024052652000011E-2</v>
      </c>
      <c r="FU22" s="88">
        <v>8.3306518650000001E-3</v>
      </c>
      <c r="FV22" s="88">
        <v>0.27141189878299971</v>
      </c>
      <c r="FW22" s="88">
        <v>3.8639434930000049E-2</v>
      </c>
      <c r="FX22" s="88">
        <v>0.10081424381399995</v>
      </c>
      <c r="FY22" s="88">
        <v>0.47852577054700118</v>
      </c>
      <c r="FZ22" s="88">
        <v>4.941432825600002E-2</v>
      </c>
      <c r="GA22" s="88">
        <v>5.9792610365999976E-2</v>
      </c>
      <c r="GB22" s="88">
        <v>1.1531745719999995E-3</v>
      </c>
      <c r="GC22" s="88">
        <v>6.9593768731000219E-2</v>
      </c>
      <c r="GD22" s="88">
        <v>3.8897584343000002E-2</v>
      </c>
      <c r="GE22" s="88">
        <v>0.10210273826800005</v>
      </c>
      <c r="GF22" s="88">
        <v>0.32418988949799926</v>
      </c>
      <c r="GG22" s="88">
        <v>4.5615795161000006E-2</v>
      </c>
      <c r="GH22" s="88">
        <v>0.26939098463499922</v>
      </c>
      <c r="GI22" s="88">
        <v>0.35279539788799885</v>
      </c>
      <c r="GJ22" s="88">
        <v>9.5957009115999942E-2</v>
      </c>
      <c r="GK22" s="88">
        <v>2.9567952650000006E-3</v>
      </c>
      <c r="GL22" s="88">
        <v>9.1834119919000048E-2</v>
      </c>
      <c r="GM22" s="88">
        <v>2.6681580549999992E-3</v>
      </c>
      <c r="GN22" s="88">
        <v>2.647619703000001E-3</v>
      </c>
      <c r="GO22" s="88">
        <v>1.5058233974000029E-2</v>
      </c>
      <c r="GP22" s="88">
        <v>0.14519981019299982</v>
      </c>
      <c r="GQ22" s="88">
        <v>7.5468516715000072E-2</v>
      </c>
      <c r="GR22" s="88">
        <v>1.0694284948999993E-2</v>
      </c>
      <c r="GS22" s="88">
        <v>8.4729869289999704E-2</v>
      </c>
      <c r="GT22" s="88">
        <v>0.25526296340300048</v>
      </c>
      <c r="GU22" s="88">
        <v>6.1833224712999971E-2</v>
      </c>
      <c r="GV22" s="88">
        <v>0.10473800546199986</v>
      </c>
      <c r="GW22" s="88">
        <v>2.6899170939000006E-2</v>
      </c>
      <c r="GX22" s="88">
        <v>3.1267705554000054E-2</v>
      </c>
      <c r="GY22" s="88">
        <v>1.8455198179000022E-2</v>
      </c>
      <c r="GZ22" s="88">
        <v>9.0146591059000247E-2</v>
      </c>
      <c r="HA22" s="88">
        <v>2.3650803986000016E-2</v>
      </c>
      <c r="HB22" s="88">
        <v>5.9632789182999989E-2</v>
      </c>
      <c r="HC22" s="88">
        <v>3.9927725207000025E-2</v>
      </c>
      <c r="HD22" s="88">
        <v>5.8304190226999966E-2</v>
      </c>
      <c r="HE22" s="88">
        <v>7.8065709070000043E-3</v>
      </c>
      <c r="HF22" s="88">
        <v>2.9787042726000006E-2</v>
      </c>
      <c r="HG22" s="88">
        <v>2.4765703362000024E-2</v>
      </c>
      <c r="HH22" s="88">
        <v>2.2680564380000032E-2</v>
      </c>
      <c r="HI22" s="88">
        <v>2.7337807421999993E-2</v>
      </c>
      <c r="HJ22" s="88">
        <v>6.4166038100000006E-4</v>
      </c>
      <c r="HK22" s="88">
        <v>3.0699114656000028E-2</v>
      </c>
      <c r="HL22" s="88">
        <v>2.9151663890999973E-2</v>
      </c>
      <c r="HM22" s="88">
        <v>0.17928333551600009</v>
      </c>
      <c r="HN22" s="88">
        <v>9.206932315500016E-2</v>
      </c>
      <c r="HO22" s="88">
        <v>2.6711572140999954E-2</v>
      </c>
      <c r="HP22" s="88">
        <v>8.124611405600006E-2</v>
      </c>
      <c r="HQ22" s="88">
        <v>7.5303390167000078E-2</v>
      </c>
      <c r="HR22" s="88">
        <v>2.8302965390000018E-2</v>
      </c>
      <c r="HS22" s="88">
        <v>5.6293452869999948E-2</v>
      </c>
      <c r="HT22" s="88">
        <v>4.618636255900007E-2</v>
      </c>
      <c r="HU22" s="88">
        <v>5.4547540840999983E-2</v>
      </c>
      <c r="HV22" s="88">
        <v>2.3933042464000059E-2</v>
      </c>
      <c r="HW22" s="88">
        <v>1.8116886317000005E-2</v>
      </c>
      <c r="HX22" s="88">
        <v>2.2958578236999982E-2</v>
      </c>
      <c r="HY22" s="88">
        <v>3.5772966126999997E-2</v>
      </c>
      <c r="HZ22" s="88">
        <v>2.7176644540000076E-2</v>
      </c>
      <c r="IA22" s="88">
        <v>3.0261086940000112E-2</v>
      </c>
      <c r="IB22" s="88">
        <v>7.4468494189999955E-3</v>
      </c>
      <c r="IC22" s="88">
        <v>5.1887254439000115E-2</v>
      </c>
      <c r="ID22" s="88">
        <v>0.10319208410600075</v>
      </c>
      <c r="IE22" s="88">
        <v>2.0672453419999996E-3</v>
      </c>
      <c r="IF22" s="88">
        <v>1.8344806381999982E-2</v>
      </c>
      <c r="IG22" s="88">
        <v>0.31313502155599976</v>
      </c>
      <c r="IH22" s="88">
        <v>9.0344365750000023E-3</v>
      </c>
      <c r="II22" s="88">
        <v>0</v>
      </c>
      <c r="IJ22" s="88">
        <v>5.6443110262000051E-2</v>
      </c>
      <c r="IK22" s="88">
        <v>8.6420225545000215E-2</v>
      </c>
      <c r="IL22" s="88">
        <v>3.7876093567000044E-2</v>
      </c>
      <c r="IM22" s="88">
        <v>1.0275101919999996E-3</v>
      </c>
      <c r="IN22" s="88">
        <v>1.4831018806000009E-2</v>
      </c>
      <c r="IO22" s="88">
        <v>1.7300372392999992E-2</v>
      </c>
      <c r="IP22" s="88">
        <v>2.438232013500001E-2</v>
      </c>
      <c r="IQ22" s="88">
        <v>4.8214790320999977E-2</v>
      </c>
      <c r="IR22" s="88">
        <v>1.7675404181000012E-2</v>
      </c>
      <c r="IS22" s="88">
        <v>7.1247860288999987E-2</v>
      </c>
      <c r="IT22" s="88">
        <v>2.1852575980000001E-3</v>
      </c>
      <c r="IU22" s="88">
        <v>2.4769452302000009E-2</v>
      </c>
      <c r="IV22" s="88">
        <v>3.577521973099998E-2</v>
      </c>
      <c r="IW22" s="88">
        <v>4.9144736031000134E-2</v>
      </c>
      <c r="IX22" s="88">
        <v>5.914392989599996E-2</v>
      </c>
      <c r="IY22" s="88">
        <v>4.2469572770000002E-3</v>
      </c>
      <c r="IZ22" s="88">
        <v>8.0350142364000093E-2</v>
      </c>
      <c r="JA22" s="88">
        <v>0.5309342683799998</v>
      </c>
      <c r="JB22" s="88">
        <v>3.8805508500000004E-4</v>
      </c>
      <c r="JC22" s="88">
        <v>1.4955004079999997E-2</v>
      </c>
      <c r="JD22" s="88">
        <v>7.5519836199999997E-4</v>
      </c>
      <c r="JE22" s="88">
        <v>0.13311568546600003</v>
      </c>
      <c r="JF22" s="88">
        <v>0.16451622186700038</v>
      </c>
      <c r="JG22" s="88">
        <v>7.7570910061999843E-2</v>
      </c>
      <c r="JH22" s="88">
        <v>8.8592489059999904E-3</v>
      </c>
      <c r="JI22" s="88">
        <v>2.795933721000001E-3</v>
      </c>
      <c r="JJ22" s="88">
        <v>8.3442274365999755E-2</v>
      </c>
      <c r="JK22" s="88">
        <v>0.10146091692500014</v>
      </c>
      <c r="JL22" s="88">
        <v>3.9005497269000003E-2</v>
      </c>
      <c r="JM22" s="88">
        <v>1.2152964430000004E-3</v>
      </c>
      <c r="JN22" s="88">
        <v>0.15719685636599987</v>
      </c>
      <c r="JO22" s="88">
        <v>2.399574721E-3</v>
      </c>
      <c r="JP22" s="88">
        <v>2.6943783132260055</v>
      </c>
      <c r="JQ22" s="88">
        <v>8.5562606415999998E-2</v>
      </c>
      <c r="JR22" s="88">
        <v>5.9427000000000004E-4</v>
      </c>
      <c r="JS22" s="88">
        <v>0.10251698218499999</v>
      </c>
      <c r="JT22" s="88">
        <v>4.7125715234999963E-2</v>
      </c>
      <c r="JU22" s="88">
        <v>0.28670441141499992</v>
      </c>
      <c r="JV22" s="88">
        <v>5.6404678684999994E-2</v>
      </c>
      <c r="JW22" s="88">
        <v>9.1637494344999945E-2</v>
      </c>
      <c r="JX22" s="88">
        <v>0.14239799302800044</v>
      </c>
      <c r="JY22" s="88">
        <v>0.81330924891400214</v>
      </c>
      <c r="JZ22" s="88">
        <v>0.53987310128600063</v>
      </c>
      <c r="KA22" s="88">
        <v>7.0272346245999956E-2</v>
      </c>
      <c r="KB22" s="88">
        <v>2.0724609192999992E-2</v>
      </c>
      <c r="KC22" s="88">
        <v>0.30532206968000031</v>
      </c>
      <c r="KD22" s="88">
        <v>0.22465960248799963</v>
      </c>
      <c r="KE22" s="88">
        <v>7.2061882316999989E-2</v>
      </c>
      <c r="KF22" s="88">
        <v>1.3632724988000002E-2</v>
      </c>
      <c r="KG22" s="88">
        <v>1.117657808E-3</v>
      </c>
      <c r="KH22" s="88">
        <v>3.3836830236000003E-2</v>
      </c>
      <c r="KI22" s="88">
        <v>1.8686529894999995E-2</v>
      </c>
      <c r="KJ22" s="88">
        <v>1.0804481731E-2</v>
      </c>
      <c r="KK22" s="88">
        <v>1.1534410480999999E-2</v>
      </c>
      <c r="KL22" s="88">
        <v>2.8452296949000002E-2</v>
      </c>
      <c r="KM22" s="88">
        <v>6.255842222000001E-3</v>
      </c>
      <c r="KN22" s="88">
        <v>0</v>
      </c>
      <c r="KO22" s="88">
        <v>5.0568310230000007E-3</v>
      </c>
      <c r="KP22" s="88">
        <v>3.2062694099999995E-3</v>
      </c>
      <c r="KQ22" s="88">
        <v>9.0142326269999993E-3</v>
      </c>
      <c r="KR22" s="88">
        <v>8.0446851039999989E-3</v>
      </c>
      <c r="KS22" s="88">
        <v>2.3171986670000003E-3</v>
      </c>
      <c r="KT22" s="88">
        <v>1.5736134204999998E-2</v>
      </c>
      <c r="KU22" s="88">
        <v>1.3430199999999999E-4</v>
      </c>
      <c r="KV22" s="88">
        <v>5.9401383679999996E-3</v>
      </c>
      <c r="KW22" s="88">
        <v>1.7858536774999982E-2</v>
      </c>
      <c r="KX22" s="88">
        <v>0.23842650780999944</v>
      </c>
      <c r="KY22" s="88">
        <v>4.0554413392000048E-2</v>
      </c>
      <c r="KZ22" s="88">
        <v>5.9223437730000017E-3</v>
      </c>
      <c r="LA22" s="88">
        <v>3.9443177930000017E-3</v>
      </c>
      <c r="LB22" s="88">
        <v>0.51298017931199913</v>
      </c>
      <c r="LC22" s="88">
        <v>5.0230999029999999E-3</v>
      </c>
      <c r="LD22" s="88">
        <v>2.414402001600003E-2</v>
      </c>
      <c r="LE22" s="88">
        <v>3.0140379133000012E-2</v>
      </c>
      <c r="LF22" s="88">
        <v>4.8597498587999999E-2</v>
      </c>
      <c r="LG22" s="88">
        <v>1.3436271801000007E-2</v>
      </c>
      <c r="LH22" s="88">
        <v>3.0148973560000011E-3</v>
      </c>
      <c r="LI22" s="88">
        <v>1.5576680179999998E-3</v>
      </c>
      <c r="LJ22" s="88">
        <v>6.1213465182000007E-2</v>
      </c>
      <c r="LK22" s="88">
        <v>0.11117010758300001</v>
      </c>
      <c r="LL22" s="88">
        <v>4.2257213670000007E-3</v>
      </c>
      <c r="LM22" s="88">
        <v>2.5484899330000003E-3</v>
      </c>
      <c r="LN22" s="88">
        <v>1.4863662000000001E-5</v>
      </c>
      <c r="LO22" s="88">
        <v>3.7901191171000034E-2</v>
      </c>
      <c r="LP22" s="88">
        <v>0.56119567171300078</v>
      </c>
      <c r="LQ22" s="88">
        <v>4.9867518838999973E-2</v>
      </c>
      <c r="LR22" s="88">
        <v>5.2185371053999965E-2</v>
      </c>
      <c r="LS22" s="88">
        <v>2.4763099217000005E-2</v>
      </c>
      <c r="LT22" s="88">
        <v>0.15260707374799984</v>
      </c>
      <c r="LU22" s="88">
        <v>1.777927509E-3</v>
      </c>
      <c r="LV22" s="88">
        <v>4.9498952000000002E-4</v>
      </c>
      <c r="LW22" s="88">
        <v>3.8543828893000009E-2</v>
      </c>
      <c r="LX22" s="88">
        <v>4.4223889830000019E-3</v>
      </c>
      <c r="LY22" s="88">
        <v>1.7803140399999995E-3</v>
      </c>
      <c r="LZ22" s="88">
        <v>3.5732564330000008E-3</v>
      </c>
      <c r="MA22" s="88">
        <v>0.5260182788970007</v>
      </c>
      <c r="MB22" s="88">
        <v>3.0030476659999999E-3</v>
      </c>
      <c r="MC22" s="88">
        <v>2.5408698937999994E-2</v>
      </c>
      <c r="MD22" s="88">
        <v>4.2878582049999999E-3</v>
      </c>
      <c r="ME22" s="88">
        <v>9.0442479999999985E-6</v>
      </c>
      <c r="MF22" s="88">
        <v>1.4509532482000001E-2</v>
      </c>
      <c r="MG22" s="88">
        <v>2.5928762270000004E-3</v>
      </c>
      <c r="MH22" s="88">
        <v>3.0592260339999998E-3</v>
      </c>
      <c r="MI22" s="88">
        <v>1.8858170119999997E-3</v>
      </c>
      <c r="MJ22" s="88">
        <v>1.6493617300000001E-4</v>
      </c>
      <c r="MK22" s="88">
        <v>2.1180072000000001E-5</v>
      </c>
      <c r="ML22" s="88">
        <v>2.3576249899999997E-4</v>
      </c>
      <c r="MM22" s="88">
        <v>2.4461812044999989E-2</v>
      </c>
      <c r="MN22" s="88">
        <v>4.4268693799999993E-3</v>
      </c>
      <c r="MO22" s="88">
        <v>4.0882133262000089E-2</v>
      </c>
      <c r="MP22" s="88">
        <v>2.9061141034999998E-2</v>
      </c>
      <c r="MQ22" s="88">
        <v>3.6957135200000007E-3</v>
      </c>
      <c r="MR22" s="88">
        <v>1.9984029494000018E-2</v>
      </c>
      <c r="MS22" s="88">
        <v>1.0805674932999998E-2</v>
      </c>
      <c r="MT22" s="88">
        <v>1.1308927560000001E-3</v>
      </c>
      <c r="MU22" s="88">
        <v>0.20704911781999946</v>
      </c>
      <c r="MV22" s="88">
        <v>3.0787843589999996E-3</v>
      </c>
      <c r="MW22" s="88">
        <v>0</v>
      </c>
      <c r="MX22" s="88">
        <v>4.2847993795999982E-2</v>
      </c>
      <c r="MY22" s="88">
        <v>7.0647781606000049E-2</v>
      </c>
      <c r="MZ22" s="88">
        <v>1.1426527681000002E-2</v>
      </c>
      <c r="NA22" s="88">
        <v>2.0964985690000004E-2</v>
      </c>
      <c r="NB22" s="88">
        <v>1.0143325806000003E-2</v>
      </c>
      <c r="NC22" s="88">
        <v>1.2921744256E-2</v>
      </c>
      <c r="ND22" s="88">
        <v>6.6846834169999991E-3</v>
      </c>
      <c r="NE22" s="88">
        <v>3.7024052652000011E-2</v>
      </c>
      <c r="NF22" s="88">
        <v>8.3306518650000001E-3</v>
      </c>
      <c r="NG22" s="88">
        <v>0.103591681719</v>
      </c>
      <c r="NH22" s="88">
        <v>0.1678210042099996</v>
      </c>
      <c r="NI22" s="88">
        <v>0.10081424381399995</v>
      </c>
      <c r="NJ22" s="88">
        <v>3.8897584343000002E-2</v>
      </c>
      <c r="NK22" s="88">
        <v>5.1887254439000115E-2</v>
      </c>
      <c r="NL22" s="88">
        <v>2.0672453419999996E-3</v>
      </c>
      <c r="NM22" s="88">
        <v>0.31313502155599976</v>
      </c>
      <c r="NN22" s="88">
        <v>0</v>
      </c>
      <c r="NO22" s="88">
        <v>1.4831018806000009E-2</v>
      </c>
      <c r="NP22" s="88">
        <v>9.4592428790000096E-3</v>
      </c>
      <c r="NQ22" s="88">
        <v>7.840984014000003E-3</v>
      </c>
      <c r="NR22" s="88">
        <v>2.118831871100001E-2</v>
      </c>
      <c r="NS22" s="88">
        <v>3.1940014240000002E-3</v>
      </c>
      <c r="NT22" s="88">
        <v>4.8214790320999977E-2</v>
      </c>
      <c r="NU22" s="88">
        <v>1.7675404181000012E-2</v>
      </c>
      <c r="NV22" s="88">
        <v>7.1247860288999987E-2</v>
      </c>
      <c r="NW22" s="88">
        <v>2.1852575980000001E-3</v>
      </c>
      <c r="NX22" s="88">
        <v>2.4769452302000009E-2</v>
      </c>
      <c r="NY22" s="88">
        <v>6.6039750170000001E-3</v>
      </c>
      <c r="NZ22" s="88">
        <v>4.2712999600000003E-4</v>
      </c>
      <c r="OA22" s="88">
        <v>1.2338088600000001E-4</v>
      </c>
      <c r="OB22" s="88">
        <v>1.3140587819999998E-3</v>
      </c>
      <c r="OC22" s="88">
        <v>5.1628000000000001E-7</v>
      </c>
      <c r="OD22" s="88">
        <v>1.5543310099999999E-4</v>
      </c>
      <c r="OE22" s="88">
        <v>6.5681186100000001E-4</v>
      </c>
      <c r="OF22" s="88">
        <v>1.5054383110000001E-3</v>
      </c>
      <c r="OG22" s="88">
        <v>0</v>
      </c>
      <c r="OH22" s="88">
        <v>1.1184680550000001E-3</v>
      </c>
      <c r="OI22" s="88">
        <v>0</v>
      </c>
      <c r="OJ22" s="88">
        <v>1.2956181349999998E-3</v>
      </c>
      <c r="OK22" s="88">
        <v>7.2696049999999993E-6</v>
      </c>
      <c r="OL22" s="88">
        <v>1.8799960219999998E-3</v>
      </c>
      <c r="OM22" s="88">
        <v>6.2214730399999859E-3</v>
      </c>
      <c r="ON22" s="88">
        <v>2.9564467E-4</v>
      </c>
      <c r="OO22" s="88">
        <v>4.7992691000000009E-4</v>
      </c>
      <c r="OP22" s="88">
        <v>1.1750219999999989E-4</v>
      </c>
      <c r="OQ22" s="88">
        <v>7.1253779000000092E-4</v>
      </c>
      <c r="OR22" s="88">
        <v>3.3381445000000036E-4</v>
      </c>
      <c r="OS22" s="88">
        <v>3.5523725699999932E-3</v>
      </c>
      <c r="OT22" s="88">
        <v>1.0627520100000003E-3</v>
      </c>
      <c r="OU22" s="88">
        <v>4.9097994849999693E-3</v>
      </c>
      <c r="OV22" s="88">
        <v>4.1407845440000045E-3</v>
      </c>
      <c r="OW22" s="88">
        <v>7.1943565399999725E-3</v>
      </c>
      <c r="OX22" s="88">
        <v>2.47996939E-3</v>
      </c>
      <c r="OY22" s="88">
        <v>1.7977221800000002E-3</v>
      </c>
      <c r="OZ22" s="88">
        <v>2.8004206900000012E-3</v>
      </c>
      <c r="PA22" s="88">
        <v>5.1932402122999988E-2</v>
      </c>
      <c r="PB22" s="88">
        <v>0.29045755121699895</v>
      </c>
      <c r="PC22" s="88">
        <v>0.16780989440899916</v>
      </c>
      <c r="PD22" s="88">
        <v>1.0015451918999985E-2</v>
      </c>
      <c r="PE22" s="88">
        <v>5.4769468504999898E-2</v>
      </c>
      <c r="PF22" s="88">
        <v>0.11969278985999986</v>
      </c>
      <c r="PG22" s="88">
        <v>0.25831960172200014</v>
      </c>
      <c r="PH22" s="88">
        <v>5.0814826169999737E-2</v>
      </c>
      <c r="PI22" s="88">
        <v>1.0717309076000008E-2</v>
      </c>
      <c r="PJ22" s="88">
        <v>8.9056974419999928E-3</v>
      </c>
      <c r="PK22" s="88">
        <v>0.24271232821000013</v>
      </c>
      <c r="PL22" s="88">
        <v>3.2247638289999944E-3</v>
      </c>
      <c r="PM22" s="88">
        <v>1.6528232976999988E-2</v>
      </c>
      <c r="PN22" s="88">
        <v>4.7235948758999884E-2</v>
      </c>
      <c r="PO22" s="88">
        <v>1.7654089165999937E-2</v>
      </c>
      <c r="PP22" s="88">
        <v>0.24453193101200077</v>
      </c>
      <c r="PQ22" s="88">
        <v>2.1829575114000011E-2</v>
      </c>
      <c r="PR22" s="88">
        <v>8.0650026739999981E-3</v>
      </c>
      <c r="PS22" s="88">
        <v>1.3160287600000006E-4</v>
      </c>
      <c r="PT22" s="88">
        <v>6.5131829093999991E-2</v>
      </c>
      <c r="PU22" s="88">
        <v>9.5525884479999781E-3</v>
      </c>
      <c r="PV22" s="88">
        <v>5.4886611577000102E-2</v>
      </c>
      <c r="PW22" s="88">
        <v>4.2498995379999958E-3</v>
      </c>
      <c r="PX22" s="88">
        <v>5.9420470855000011E-2</v>
      </c>
      <c r="PY22" s="88">
        <v>5.4456908732999937E-2</v>
      </c>
      <c r="PZ22" s="88">
        <v>1.1315032170999976E-2</v>
      </c>
      <c r="QA22" s="88">
        <v>3.5994697200000011E-4</v>
      </c>
      <c r="QB22" s="88">
        <v>1.0735053882999947E-2</v>
      </c>
      <c r="QC22" s="88">
        <v>3.2767979499999996E-4</v>
      </c>
      <c r="QD22" s="88">
        <v>1.9007796999999998E-4</v>
      </c>
      <c r="QE22" s="88">
        <v>2.0084103609999933E-3</v>
      </c>
      <c r="QF22" s="88">
        <v>0.11274781679399971</v>
      </c>
      <c r="QG22" s="88">
        <v>7.1287178831000109E-2</v>
      </c>
      <c r="QH22" s="88">
        <v>7.8897636400000087E-4</v>
      </c>
      <c r="QI22" s="88">
        <v>3.5277215984000028E-2</v>
      </c>
      <c r="QJ22" s="88">
        <v>2.8418390299999912E-2</v>
      </c>
      <c r="QK22" s="88">
        <v>1.6078160165000032E-2</v>
      </c>
      <c r="QL22" s="88">
        <v>0.51538799318299933</v>
      </c>
      <c r="QM22" s="88">
        <v>2.9163405719999994E-3</v>
      </c>
      <c r="QN22" s="88">
        <v>1.0136278114000006E-2</v>
      </c>
      <c r="QO22" s="88">
        <v>3.2987987299999974E-3</v>
      </c>
      <c r="QP22" s="88">
        <v>3.8985722424000308E-2</v>
      </c>
      <c r="QQ22" s="88">
        <v>9.3404177619999963E-3</v>
      </c>
      <c r="QR22" s="88">
        <v>2.7111346620999888E-2</v>
      </c>
      <c r="QS22" s="88">
        <v>1.8275697286999952E-2</v>
      </c>
      <c r="QT22" s="88">
        <v>4.381675297700003E-2</v>
      </c>
      <c r="QU22" s="88">
        <v>3.2932552330000066E-3</v>
      </c>
      <c r="QV22" s="88">
        <v>1.5771514725000008E-2</v>
      </c>
      <c r="QW22" s="88">
        <v>8.8168122309999954E-3</v>
      </c>
      <c r="QX22" s="88">
        <v>2.5494461549999979E-2</v>
      </c>
      <c r="QY22" s="88">
        <v>4.6608615939999843E-3</v>
      </c>
      <c r="QZ22" s="88">
        <v>2.9443482599999951E-4</v>
      </c>
      <c r="RA22" s="88">
        <v>1.1655616465999984E-2</v>
      </c>
      <c r="RB22" s="88">
        <v>2.7808839731999997E-2</v>
      </c>
      <c r="RC22" s="88">
        <v>7.9497213347999834E-2</v>
      </c>
      <c r="RD22" s="88">
        <v>5.2871260012000106E-2</v>
      </c>
      <c r="RE22" s="88">
        <v>8.016571075999979E-3</v>
      </c>
      <c r="RF22" s="88">
        <v>1.4553117381000001E-2</v>
      </c>
      <c r="RG22" s="88">
        <v>6.6984186425999542E-2</v>
      </c>
      <c r="RH22" s="88">
        <v>5.6441810715000006E-2</v>
      </c>
      <c r="RI22" s="88">
        <v>4.6863512102000016E-2</v>
      </c>
      <c r="RJ22" s="88">
        <v>6.7308233249999926E-3</v>
      </c>
      <c r="RK22" s="88">
        <v>2.7385793050000024E-3</v>
      </c>
      <c r="RL22" s="88">
        <v>1.1938935529999999E-3</v>
      </c>
      <c r="RM22" s="88">
        <v>2.6821470770000012E-3</v>
      </c>
      <c r="RN22" s="88">
        <v>7.9139095799999986E-4</v>
      </c>
      <c r="RO22" s="88">
        <v>3.9985299239999996E-3</v>
      </c>
      <c r="RP22" s="88">
        <v>7.3289005799999944E-3</v>
      </c>
      <c r="RQ22" s="88">
        <v>1.2439194460000002E-3</v>
      </c>
      <c r="RR22" s="88">
        <v>2.0016630900000001E-4</v>
      </c>
      <c r="RS22" s="88">
        <v>8.1372970479999876E-3</v>
      </c>
      <c r="RT22" s="88">
        <v>7.0347686800000225E-4</v>
      </c>
      <c r="RU22" s="88">
        <v>1.2043046969999959E-3</v>
      </c>
      <c r="RV22" s="88">
        <v>0.13834482531100004</v>
      </c>
      <c r="RW22" s="88">
        <v>0.1073954853170003</v>
      </c>
      <c r="RX22" s="88">
        <v>3.5388026792999967E-2</v>
      </c>
      <c r="RY22" s="88">
        <v>7.5997494499999943E-4</v>
      </c>
      <c r="RZ22" s="88">
        <v>1.6790774081999974E-2</v>
      </c>
      <c r="SA22" s="88">
        <v>7.7658818699999929E-4</v>
      </c>
      <c r="SB22" s="88">
        <v>8.6124996565000042E-2</v>
      </c>
      <c r="SC22" s="88">
        <v>1.5867163199999985E-2</v>
      </c>
      <c r="SD22" s="88">
        <v>3.05898834E-2</v>
      </c>
      <c r="SE22" s="88">
        <v>2.606492099999998E-3</v>
      </c>
      <c r="SF22" s="88">
        <v>0</v>
      </c>
      <c r="SG22" s="88">
        <v>0</v>
      </c>
      <c r="SH22" s="88">
        <v>0</v>
      </c>
      <c r="SI22" s="88">
        <v>0</v>
      </c>
      <c r="SJ22" s="88">
        <v>0</v>
      </c>
      <c r="SK22" s="88">
        <v>0</v>
      </c>
      <c r="SL22" s="88">
        <v>5.2035127999999929E-3</v>
      </c>
      <c r="SM22" s="88">
        <v>2.9401002000000011E-3</v>
      </c>
      <c r="SN22" s="88">
        <v>0.12416632344999994</v>
      </c>
      <c r="SO22" s="88">
        <v>1.6352713000000001E-3</v>
      </c>
      <c r="SP22" s="88">
        <v>1.3949047767113965</v>
      </c>
    </row>
    <row r="23" spans="1:510">
      <c r="A23" s="88" t="str">
        <f t="shared" si="52"/>
        <v>EUSD6</v>
      </c>
      <c r="B23" s="88" t="s">
        <v>2237</v>
      </c>
      <c r="C23" s="88" t="s">
        <v>392</v>
      </c>
      <c r="U23" s="88">
        <v>21.153336703160029</v>
      </c>
      <c r="V23" s="88">
        <v>4.868507841069011</v>
      </c>
      <c r="W23" s="88">
        <v>0.73889351678699788</v>
      </c>
      <c r="X23" s="88">
        <v>0.80056606708900147</v>
      </c>
      <c r="Y23" s="88">
        <v>8.0231427040699881</v>
      </c>
      <c r="Z23" s="88">
        <v>0.68911700966199929</v>
      </c>
      <c r="AA23" s="88">
        <v>0.81574891944600081</v>
      </c>
      <c r="AB23" s="88">
        <v>1.5021351357640003</v>
      </c>
      <c r="AC23" s="88">
        <v>0.95828599958500282</v>
      </c>
      <c r="AD23" s="88">
        <v>0.90581573541899862</v>
      </c>
      <c r="AE23" s="88">
        <v>0.20374736242099961</v>
      </c>
      <c r="AF23" s="88">
        <v>0.66400141417500091</v>
      </c>
      <c r="AG23" s="88">
        <v>4.4960232416149886</v>
      </c>
      <c r="AH23" s="88">
        <v>0.98338580923399854</v>
      </c>
      <c r="AI23" s="88">
        <v>0.37203394951699964</v>
      </c>
      <c r="AJ23" s="88">
        <v>0.21275602263400037</v>
      </c>
      <c r="AK23" s="88">
        <v>0.52613979058599936</v>
      </c>
      <c r="AL23" s="88">
        <v>0</v>
      </c>
      <c r="AM23" s="88">
        <v>0.5207313093859991</v>
      </c>
      <c r="AN23" s="88">
        <v>0.27984066163899973</v>
      </c>
      <c r="AO23" s="88">
        <v>0.35981659935099997</v>
      </c>
      <c r="AP23" s="88">
        <v>4.2711800924919965</v>
      </c>
      <c r="AQ23" s="88">
        <v>0.18207533580999996</v>
      </c>
      <c r="AR23" s="88">
        <v>0.75999992669599736</v>
      </c>
      <c r="AS23" s="88">
        <v>2.4087067240680002</v>
      </c>
      <c r="AT23" s="88">
        <v>0.11090798443099993</v>
      </c>
      <c r="AU23" s="88">
        <v>4.0556610780000002E-2</v>
      </c>
      <c r="AV23" s="88">
        <v>0.11475692429399978</v>
      </c>
      <c r="AW23" s="88">
        <v>4.0750186710999968E-2</v>
      </c>
      <c r="AX23" s="88">
        <v>4.0570219967999935E-2</v>
      </c>
      <c r="AY23" s="88">
        <v>0.34157823390899977</v>
      </c>
      <c r="AZ23" s="88">
        <v>0.6085704307600025</v>
      </c>
      <c r="BA23" s="88">
        <v>0.16812999820900007</v>
      </c>
      <c r="BB23" s="88">
        <v>3.9053030575000022E-2</v>
      </c>
      <c r="BC23" s="88">
        <v>0.23661039222299995</v>
      </c>
      <c r="BD23" s="88">
        <v>0.97720216404299864</v>
      </c>
      <c r="BE23" s="88">
        <v>0.28832433631300008</v>
      </c>
      <c r="BF23" s="88">
        <v>5.8346041929999998E-3</v>
      </c>
      <c r="BG23" s="88">
        <v>1.2780543423999997E-2</v>
      </c>
      <c r="BH23" s="88">
        <v>0.93967131357600375</v>
      </c>
      <c r="BI23" s="88">
        <v>9.7393037926999992E-2</v>
      </c>
      <c r="BJ23" s="88">
        <v>1.613433186E-3</v>
      </c>
      <c r="BK23" s="88">
        <v>0.15399217469400003</v>
      </c>
      <c r="BL23" s="88">
        <v>0.3120169854840002</v>
      </c>
      <c r="BM23" s="88">
        <v>0.20707812610999946</v>
      </c>
      <c r="BN23" s="88">
        <v>0.13372600251399994</v>
      </c>
      <c r="BO23" s="88">
        <v>2.9657590424000013E-2</v>
      </c>
      <c r="BP23" s="88">
        <v>5.0127362565000007E-2</v>
      </c>
      <c r="BQ23" s="88">
        <v>8.9047321250000002E-3</v>
      </c>
      <c r="BR23" s="88">
        <v>8.7808707743000078E-2</v>
      </c>
      <c r="BS23" s="88">
        <v>2.7249603116000005E-2</v>
      </c>
      <c r="BT23" s="88">
        <v>0.61063637677200078</v>
      </c>
      <c r="BU23" s="88">
        <v>0.76871021673299889</v>
      </c>
      <c r="BV23" s="88">
        <v>5.3365008514999965E-2</v>
      </c>
      <c r="BW23" s="88">
        <v>1.3202837311160007</v>
      </c>
      <c r="BX23" s="88">
        <v>0.13576254149199979</v>
      </c>
      <c r="BY23" s="88">
        <v>0.79904542863299954</v>
      </c>
      <c r="BZ23" s="88">
        <v>0.22073447282699943</v>
      </c>
      <c r="CA23" s="88">
        <v>0.30560830935199923</v>
      </c>
      <c r="CB23" s="88">
        <v>0.55045221286099855</v>
      </c>
      <c r="CC23" s="88">
        <v>0.26777419720199963</v>
      </c>
      <c r="CD23" s="88">
        <v>0.12765252138300007</v>
      </c>
      <c r="CE23" s="88">
        <v>0.47621650160600076</v>
      </c>
      <c r="CF23" s="88">
        <v>0.15056190460000049</v>
      </c>
      <c r="CG23" s="88">
        <v>0</v>
      </c>
      <c r="CH23" s="88">
        <v>0.22147384804000012</v>
      </c>
      <c r="CI23" s="88">
        <v>5.9240162172000038E-2</v>
      </c>
      <c r="CJ23" s="88">
        <v>2.3167593679000002E-2</v>
      </c>
      <c r="CK23" s="88">
        <v>0.28408393908500024</v>
      </c>
      <c r="CL23" s="88">
        <v>4.3671237415000008E-2</v>
      </c>
      <c r="CM23" s="88">
        <v>9.700695355599992E-2</v>
      </c>
      <c r="CN23" s="88">
        <v>5.2104437210999985E-2</v>
      </c>
      <c r="CO23" s="88">
        <v>7.3452059145999879E-2</v>
      </c>
      <c r="CP23" s="88">
        <v>8.7201133828000044E-2</v>
      </c>
      <c r="CQ23" s="88">
        <v>0.52613979058599936</v>
      </c>
      <c r="CR23" s="88">
        <v>0</v>
      </c>
      <c r="CS23" s="88">
        <v>1.7727538440000003E-3</v>
      </c>
      <c r="CT23" s="88">
        <v>0.50241874890600069</v>
      </c>
      <c r="CU23" s="88">
        <v>1.3364770188000002E-2</v>
      </c>
      <c r="CV23" s="88">
        <v>3.1753608289999992E-3</v>
      </c>
      <c r="CW23" s="88">
        <v>0.27782335396400004</v>
      </c>
      <c r="CX23" s="88">
        <v>2.017288768999999E-3</v>
      </c>
      <c r="CY23" s="88">
        <v>0.35120093012799986</v>
      </c>
      <c r="CZ23" s="88">
        <v>8.6090004809999988E-3</v>
      </c>
      <c r="DA23" s="88">
        <v>2.7017822361079977</v>
      </c>
      <c r="DB23" s="88">
        <v>9.1830350684000001E-2</v>
      </c>
      <c r="DC23" s="88">
        <v>0.11258248802599995</v>
      </c>
      <c r="DD23" s="88">
        <v>6.9493596473999969E-2</v>
      </c>
      <c r="DE23" s="88">
        <v>0.29945742545800041</v>
      </c>
      <c r="DF23" s="88">
        <v>8.453369105899966E-2</v>
      </c>
      <c r="DG23" s="88">
        <v>0.13388711693800021</v>
      </c>
      <c r="DH23" s="88">
        <v>0.24212914746000005</v>
      </c>
      <c r="DI23" s="88">
        <v>0.94373332794200115</v>
      </c>
      <c r="DJ23" s="88">
        <v>0.77978685095500277</v>
      </c>
      <c r="DK23" s="88">
        <v>6.445893561499999E-2</v>
      </c>
      <c r="DL23" s="88">
        <v>0.29141928113299975</v>
      </c>
      <c r="DM23" s="88">
        <v>0.32930710141100045</v>
      </c>
      <c r="DN23" s="88">
        <v>0.101051670385</v>
      </c>
      <c r="DO23" s="88">
        <v>9.2934837129999958E-3</v>
      </c>
      <c r="DP23" s="88">
        <v>5.6301726499999999E-4</v>
      </c>
      <c r="DQ23" s="88">
        <v>4.0556610780000002E-2</v>
      </c>
      <c r="DR23" s="88">
        <v>9.3988729362999845E-2</v>
      </c>
      <c r="DS23" s="88">
        <v>1.4726110821000006E-2</v>
      </c>
      <c r="DT23" s="88">
        <v>6.0414749860000011E-3</v>
      </c>
      <c r="DU23" s="88">
        <v>4.0750186710999968E-2</v>
      </c>
      <c r="DV23" s="88">
        <v>1.0258165178000002E-2</v>
      </c>
      <c r="DW23" s="88">
        <v>3.0311928667999977E-2</v>
      </c>
      <c r="DX23" s="88">
        <v>0.32774541958500025</v>
      </c>
      <c r="DY23" s="88">
        <v>1.3832954038999996E-2</v>
      </c>
      <c r="DZ23" s="88">
        <v>0.55352580429500076</v>
      </c>
      <c r="EA23" s="88">
        <v>7.7349333780000048E-3</v>
      </c>
      <c r="EB23" s="88">
        <v>4.730869419E-2</v>
      </c>
      <c r="EC23" s="88">
        <v>5.3620112142999971E-2</v>
      </c>
      <c r="ED23" s="88">
        <v>9.1744841854000087E-2</v>
      </c>
      <c r="EE23" s="88">
        <v>2.2766014122000008E-2</v>
      </c>
      <c r="EF23" s="88">
        <v>0.22808418030099992</v>
      </c>
      <c r="EG23" s="88">
        <v>5.7459685650000005E-3</v>
      </c>
      <c r="EH23" s="88">
        <v>2.7659264770000004E-3</v>
      </c>
      <c r="EI23" s="88">
        <v>1.436058E-5</v>
      </c>
      <c r="EJ23" s="88">
        <v>6.1490272871000021E-2</v>
      </c>
      <c r="EK23" s="88">
        <v>0.74041296008799751</v>
      </c>
      <c r="EL23" s="88">
        <v>9.2024765509000114E-2</v>
      </c>
      <c r="EM23" s="88">
        <v>8.3279889368000043E-2</v>
      </c>
      <c r="EN23" s="88">
        <v>4.3816594210999982E-2</v>
      </c>
      <c r="EO23" s="88">
        <v>0.19975436756700019</v>
      </c>
      <c r="EP23" s="88">
        <v>6.4764457889999998E-3</v>
      </c>
      <c r="EQ23" s="88">
        <v>3.9055171559999984E-3</v>
      </c>
      <c r="ER23" s="88">
        <v>2.8772990911000013E-2</v>
      </c>
      <c r="ES23" s="88">
        <v>5.5987363969999997E-3</v>
      </c>
      <c r="ET23" s="88">
        <v>4.0933688930000003E-3</v>
      </c>
      <c r="EU23" s="88">
        <v>6.4394113240000012E-3</v>
      </c>
      <c r="EV23" s="88">
        <v>0.59776258187600173</v>
      </c>
      <c r="EW23" s="88">
        <v>4.7536813649999982E-2</v>
      </c>
      <c r="EX23" s="88">
        <v>6.0802888100000008E-3</v>
      </c>
      <c r="EY23" s="88">
        <v>3.3503630648E-2</v>
      </c>
      <c r="EZ23" s="88">
        <v>6.7029877200000003E-3</v>
      </c>
      <c r="FA23" s="88">
        <v>3.5692600060000007E-3</v>
      </c>
      <c r="FB23" s="88">
        <v>9.4953637899999996E-4</v>
      </c>
      <c r="FC23" s="88">
        <v>6.0493899000000002E-4</v>
      </c>
      <c r="FD23" s="88">
        <v>5.9003316999999998E-5</v>
      </c>
      <c r="FE23" s="88">
        <v>3.6303516079999987E-2</v>
      </c>
      <c r="FF23" s="88">
        <v>9.5091229290000055E-3</v>
      </c>
      <c r="FG23" s="88">
        <v>6.3880570733000019E-2</v>
      </c>
      <c r="FH23" s="88">
        <v>3.9683655910000011E-2</v>
      </c>
      <c r="FI23" s="88">
        <v>4.6143719780000004E-3</v>
      </c>
      <c r="FJ23" s="88">
        <v>3.6553902931999949E-2</v>
      </c>
      <c r="FK23" s="88">
        <v>0.27546313923799964</v>
      </c>
      <c r="FL23" s="88">
        <v>0</v>
      </c>
      <c r="FM23" s="88">
        <v>7.1449351313999876E-2</v>
      </c>
      <c r="FN23" s="88">
        <v>9.7123642683000097E-2</v>
      </c>
      <c r="FO23" s="88">
        <v>6.2994328710000028E-3</v>
      </c>
      <c r="FP23" s="88">
        <v>3.2212018727000052E-2</v>
      </c>
      <c r="FQ23" s="88">
        <v>2.1824467224000003E-2</v>
      </c>
      <c r="FR23" s="88">
        <v>4.2339231465000016E-2</v>
      </c>
      <c r="FS23" s="88">
        <v>5.901357724999997E-3</v>
      </c>
      <c r="FT23" s="88">
        <v>6.3415676042999969E-2</v>
      </c>
      <c r="FU23" s="88">
        <v>1.8145588516E-2</v>
      </c>
      <c r="FV23" s="88">
        <v>0.39416520549800049</v>
      </c>
      <c r="FW23" s="88">
        <v>3.9049307382999936E-2</v>
      </c>
      <c r="FX23" s="88">
        <v>0.18887718694200001</v>
      </c>
      <c r="FY23" s="88">
        <v>0.51460951506799957</v>
      </c>
      <c r="FZ23" s="88">
        <v>6.4007837891000216E-2</v>
      </c>
      <c r="GA23" s="88">
        <v>7.2131638377999782E-2</v>
      </c>
      <c r="GB23" s="88">
        <v>3.1329848429999993E-3</v>
      </c>
      <c r="GC23" s="88">
        <v>7.5781297917000071E-2</v>
      </c>
      <c r="GD23" s="88">
        <v>5.3365008514999965E-2</v>
      </c>
      <c r="GE23" s="88">
        <v>0.14055600569200005</v>
      </c>
      <c r="GF23" s="88">
        <v>0.35105013968499982</v>
      </c>
      <c r="GG23" s="88">
        <v>2.9747193056000005E-2</v>
      </c>
      <c r="GH23" s="88">
        <v>0.30902893700899975</v>
      </c>
      <c r="GI23" s="88">
        <v>0.4098600666710005</v>
      </c>
      <c r="GJ23" s="88">
        <v>7.3975975921000095E-2</v>
      </c>
      <c r="GK23" s="88">
        <v>6.071537388999999E-3</v>
      </c>
      <c r="GL23" s="88">
        <v>0.10062505190399995</v>
      </c>
      <c r="GM23" s="88">
        <v>8.4884347569999987E-3</v>
      </c>
      <c r="GN23" s="88">
        <v>3.6193734109999992E-3</v>
      </c>
      <c r="GO23" s="88">
        <v>2.3030510285000041E-2</v>
      </c>
      <c r="GP23" s="88">
        <v>0.1504874283440005</v>
      </c>
      <c r="GQ23" s="88">
        <v>9.0454136940999894E-2</v>
      </c>
      <c r="GR23" s="88">
        <v>2.0231566249000018E-2</v>
      </c>
      <c r="GS23" s="88">
        <v>8.8556103463000108E-2</v>
      </c>
      <c r="GT23" s="88">
        <v>0.25477430456499967</v>
      </c>
      <c r="GU23" s="88">
        <v>8.5881989152999882E-2</v>
      </c>
      <c r="GV23" s="88">
        <v>0.10864095818399989</v>
      </c>
      <c r="GW23" s="88">
        <v>3.2377270392000078E-2</v>
      </c>
      <c r="GX23" s="88">
        <v>4.2577644681999878E-2</v>
      </c>
      <c r="GY23" s="88">
        <v>3.4875018933999996E-2</v>
      </c>
      <c r="GZ23" s="88">
        <v>8.4970629368999864E-2</v>
      </c>
      <c r="HA23" s="88">
        <v>2.593583818400003E-2</v>
      </c>
      <c r="HB23" s="88">
        <v>7.2755825296999962E-2</v>
      </c>
      <c r="HC23" s="88">
        <v>4.6108265197999938E-2</v>
      </c>
      <c r="HD23" s="88">
        <v>6.1606572031000013E-2</v>
      </c>
      <c r="HE23" s="88">
        <v>9.4323756189999899E-3</v>
      </c>
      <c r="HF23" s="88">
        <v>3.2371282166999985E-2</v>
      </c>
      <c r="HG23" s="88">
        <v>2.6172915969000003E-2</v>
      </c>
      <c r="HH23" s="88">
        <v>2.5411552418000017E-2</v>
      </c>
      <c r="HI23" s="88">
        <v>3.0386678685000005E-2</v>
      </c>
      <c r="HJ23" s="88">
        <v>1.3646677540000004E-3</v>
      </c>
      <c r="HK23" s="88">
        <v>3.6904472865000072E-2</v>
      </c>
      <c r="HL23" s="88">
        <v>3.2363746453999961E-2</v>
      </c>
      <c r="HM23" s="88">
        <v>0.16459477671200032</v>
      </c>
      <c r="HN23" s="88">
        <v>9.8007091750999781E-2</v>
      </c>
      <c r="HO23" s="88">
        <v>2.9731954208999958E-2</v>
      </c>
      <c r="HP23" s="88">
        <v>6.8709947258999926E-2</v>
      </c>
      <c r="HQ23" s="88">
        <v>7.9007337559000149E-2</v>
      </c>
      <c r="HR23" s="88">
        <v>3.6391024317999995E-2</v>
      </c>
      <c r="HS23" s="88">
        <v>5.9314521304999958E-2</v>
      </c>
      <c r="HT23" s="88">
        <v>4.6924680378000148E-2</v>
      </c>
      <c r="HU23" s="88">
        <v>7.4942158810999679E-2</v>
      </c>
      <c r="HV23" s="88">
        <v>3.7335951455999966E-2</v>
      </c>
      <c r="HW23" s="88">
        <v>2.586717518199998E-2</v>
      </c>
      <c r="HX23" s="88">
        <v>2.3389944360999986E-2</v>
      </c>
      <c r="HY23" s="88">
        <v>4.5819041948999946E-2</v>
      </c>
      <c r="HZ23" s="88">
        <v>3.2723815865999949E-2</v>
      </c>
      <c r="IA23" s="88">
        <v>4.0264923759000086E-2</v>
      </c>
      <c r="IB23" s="88">
        <v>8.7785449250000046E-3</v>
      </c>
      <c r="IC23" s="88">
        <v>8.664452566800003E-2</v>
      </c>
      <c r="ID23" s="88">
        <v>0.11380557803799997</v>
      </c>
      <c r="IE23" s="88">
        <v>4.3817169249999992E-3</v>
      </c>
      <c r="IF23" s="88">
        <v>2.4552240122000014E-2</v>
      </c>
      <c r="IG23" s="88">
        <v>0.38519019576100144</v>
      </c>
      <c r="IH23" s="88">
        <v>1.2203845933999978E-2</v>
      </c>
      <c r="II23" s="88">
        <v>0</v>
      </c>
      <c r="IJ23" s="88">
        <v>6.6235520123000005E-2</v>
      </c>
      <c r="IK23" s="88">
        <v>9.6516356865999797E-2</v>
      </c>
      <c r="IL23" s="88">
        <v>5.6995357631000158E-2</v>
      </c>
      <c r="IM23" s="88">
        <v>1.7269165929999998E-3</v>
      </c>
      <c r="IN23" s="88">
        <v>1.7694767975000004E-2</v>
      </c>
      <c r="IO23" s="88">
        <v>4.1545389118000021E-2</v>
      </c>
      <c r="IP23" s="88">
        <v>2.3167593679000002E-2</v>
      </c>
      <c r="IQ23" s="88">
        <v>6.9412209768999977E-2</v>
      </c>
      <c r="IR23" s="88">
        <v>4.4614682251999951E-2</v>
      </c>
      <c r="IS23" s="88">
        <v>0.12545390208299989</v>
      </c>
      <c r="IT23" s="88">
        <v>4.5905436029999988E-3</v>
      </c>
      <c r="IU23" s="88">
        <v>4.3671237415000008E-2</v>
      </c>
      <c r="IV23" s="88">
        <v>6.0159321155999985E-2</v>
      </c>
      <c r="IW23" s="88">
        <v>5.2104437210999985E-2</v>
      </c>
      <c r="IX23" s="88">
        <v>6.7775071200999931E-2</v>
      </c>
      <c r="IY23" s="88">
        <v>5.6768523860000007E-3</v>
      </c>
      <c r="IZ23" s="88">
        <v>8.7201133828000044E-2</v>
      </c>
      <c r="JA23" s="88">
        <v>0.51199981200399935</v>
      </c>
      <c r="JB23" s="88">
        <v>1.9619936399999999E-4</v>
      </c>
      <c r="JC23" s="88">
        <v>1.3943894475000001E-2</v>
      </c>
      <c r="JD23" s="88">
        <v>1.7727538440000003E-3</v>
      </c>
      <c r="JE23" s="88">
        <v>0.17574311105499982</v>
      </c>
      <c r="JF23" s="88">
        <v>0.22087868498499974</v>
      </c>
      <c r="JG23" s="88">
        <v>0.10571207086999987</v>
      </c>
      <c r="JH23" s="88">
        <v>1.3364770188000002E-2</v>
      </c>
      <c r="JI23" s="88">
        <v>3.1753608289999992E-3</v>
      </c>
      <c r="JJ23" s="88">
        <v>0.10208301140800004</v>
      </c>
      <c r="JK23" s="88">
        <v>0.1281076408939999</v>
      </c>
      <c r="JL23" s="88">
        <v>4.7635282162000039E-2</v>
      </c>
      <c r="JM23" s="88">
        <v>2.017288768999999E-3</v>
      </c>
      <c r="JN23" s="88">
        <v>0.35120093012799986</v>
      </c>
      <c r="JO23" s="88">
        <v>8.6090004809999988E-3</v>
      </c>
      <c r="JP23" s="88">
        <v>2.7017822361079977</v>
      </c>
      <c r="JQ23" s="88">
        <v>8.5451210683999981E-2</v>
      </c>
      <c r="JR23" s="88">
        <v>6.3791400000000002E-3</v>
      </c>
      <c r="JS23" s="88">
        <v>0.11258248802599995</v>
      </c>
      <c r="JT23" s="88">
        <v>6.9493596473999969E-2</v>
      </c>
      <c r="JU23" s="88">
        <v>0.29945742545800041</v>
      </c>
      <c r="JV23" s="88">
        <v>8.453369105899966E-2</v>
      </c>
      <c r="JW23" s="88">
        <v>0.13388711693800021</v>
      </c>
      <c r="JX23" s="88">
        <v>0.24212914746000005</v>
      </c>
      <c r="JY23" s="88">
        <v>0.94373332794200115</v>
      </c>
      <c r="JZ23" s="88">
        <v>0.72033842051300234</v>
      </c>
      <c r="KA23" s="88">
        <v>5.9448483175999996E-2</v>
      </c>
      <c r="KB23" s="88">
        <v>6.445893561499999E-2</v>
      </c>
      <c r="KC23" s="88">
        <v>0.29141928113299975</v>
      </c>
      <c r="KD23" s="88">
        <v>0.32930710141100045</v>
      </c>
      <c r="KE23" s="88">
        <v>0.101051670385</v>
      </c>
      <c r="KF23" s="88">
        <v>9.2934837129999958E-3</v>
      </c>
      <c r="KG23" s="88">
        <v>5.6301726499999999E-4</v>
      </c>
      <c r="KH23" s="88">
        <v>4.0556610780000002E-2</v>
      </c>
      <c r="KI23" s="88">
        <v>2.3748211938000009E-2</v>
      </c>
      <c r="KJ23" s="88">
        <v>2.2903415585000007E-2</v>
      </c>
      <c r="KK23" s="88">
        <v>1.3229930149999998E-2</v>
      </c>
      <c r="KL23" s="88">
        <v>2.6788897113000004E-2</v>
      </c>
      <c r="KM23" s="88">
        <v>5.8734123460000001E-3</v>
      </c>
      <c r="KN23" s="88">
        <v>3.2360804300000001E-4</v>
      </c>
      <c r="KO23" s="88">
        <v>7.0766992929999998E-3</v>
      </c>
      <c r="KP23" s="88">
        <v>8.7710651210000049E-3</v>
      </c>
      <c r="KQ23" s="88">
        <v>6.0414749860000011E-3</v>
      </c>
      <c r="KR23" s="88">
        <v>1.1297242378999999E-2</v>
      </c>
      <c r="KS23" s="88">
        <v>8.1201871819999959E-3</v>
      </c>
      <c r="KT23" s="88">
        <v>2.0766390465000006E-2</v>
      </c>
      <c r="KU23" s="88">
        <v>5.6640106899999995E-4</v>
      </c>
      <c r="KV23" s="88">
        <v>1.0258165178000002E-2</v>
      </c>
      <c r="KW23" s="88">
        <v>3.0311928667999977E-2</v>
      </c>
      <c r="KX23" s="88">
        <v>0.26549880948899973</v>
      </c>
      <c r="KY23" s="88">
        <v>6.2247320370000012E-2</v>
      </c>
      <c r="KZ23" s="88">
        <v>9.4344972579999981E-3</v>
      </c>
      <c r="LA23" s="88">
        <v>4.3984452529999994E-3</v>
      </c>
      <c r="LB23" s="88">
        <v>0.55352580429500076</v>
      </c>
      <c r="LC23" s="88">
        <v>7.7349333780000048E-3</v>
      </c>
      <c r="LD23" s="88">
        <v>4.730869419E-2</v>
      </c>
      <c r="LE23" s="88">
        <v>5.3620112142999971E-2</v>
      </c>
      <c r="LF23" s="88">
        <v>9.1744841854000087E-2</v>
      </c>
      <c r="LG23" s="88">
        <v>1.4625859923000003E-2</v>
      </c>
      <c r="LH23" s="88">
        <v>5.6847778360000021E-3</v>
      </c>
      <c r="LI23" s="88">
        <v>2.4553802499999986E-3</v>
      </c>
      <c r="LJ23" s="88">
        <v>0.13083789405999996</v>
      </c>
      <c r="LK23" s="88">
        <v>9.7246397141000016E-2</v>
      </c>
      <c r="LL23" s="88">
        <v>5.7459685650000005E-3</v>
      </c>
      <c r="LM23" s="88">
        <v>2.7659264770000004E-3</v>
      </c>
      <c r="LN23" s="88">
        <v>1.436058E-5</v>
      </c>
      <c r="LO23" s="88">
        <v>6.1490272871000021E-2</v>
      </c>
      <c r="LP23" s="88">
        <v>0.74041296008799751</v>
      </c>
      <c r="LQ23" s="88">
        <v>9.2024765509000114E-2</v>
      </c>
      <c r="LR23" s="88">
        <v>8.3279889368000043E-2</v>
      </c>
      <c r="LS23" s="88">
        <v>4.3816594210999982E-2</v>
      </c>
      <c r="LT23" s="88">
        <v>0.19975436756700019</v>
      </c>
      <c r="LU23" s="88">
        <v>6.4764457889999998E-3</v>
      </c>
      <c r="LV23" s="88">
        <v>3.9055171559999984E-3</v>
      </c>
      <c r="LW23" s="88">
        <v>2.8772990911000013E-2</v>
      </c>
      <c r="LX23" s="88">
        <v>5.5987363969999997E-3</v>
      </c>
      <c r="LY23" s="88">
        <v>4.0933688930000003E-3</v>
      </c>
      <c r="LZ23" s="88">
        <v>6.4394113240000012E-3</v>
      </c>
      <c r="MA23" s="88">
        <v>0.59776258187600173</v>
      </c>
      <c r="MB23" s="88">
        <v>3.3961826809999992E-3</v>
      </c>
      <c r="MC23" s="88">
        <v>4.4140688769E-2</v>
      </c>
      <c r="MD23" s="88">
        <v>6.0299367469999997E-3</v>
      </c>
      <c r="ME23" s="88">
        <v>5.0352063000000001E-5</v>
      </c>
      <c r="MF23" s="88">
        <v>3.3503630648E-2</v>
      </c>
      <c r="MG23" s="88">
        <v>6.7029877200000003E-3</v>
      </c>
      <c r="MH23" s="88">
        <v>3.5692600060000007E-3</v>
      </c>
      <c r="MI23" s="88">
        <v>8.5237319999999998E-4</v>
      </c>
      <c r="MJ23" s="88">
        <v>5.9167369499999996E-4</v>
      </c>
      <c r="MK23" s="88">
        <v>1.3265295E-5</v>
      </c>
      <c r="ML23" s="88">
        <v>5.9003316999999998E-5</v>
      </c>
      <c r="MM23" s="88">
        <v>3.6303516079999987E-2</v>
      </c>
      <c r="MN23" s="88">
        <v>9.5091229290000055E-3</v>
      </c>
      <c r="MO23" s="88">
        <v>6.3880570733000019E-2</v>
      </c>
      <c r="MP23" s="88">
        <v>3.9683655910000011E-2</v>
      </c>
      <c r="MQ23" s="88">
        <v>4.6143719780000004E-3</v>
      </c>
      <c r="MR23" s="88">
        <v>3.6553902931999949E-2</v>
      </c>
      <c r="MS23" s="88">
        <v>2.1393748937999991E-2</v>
      </c>
      <c r="MT23" s="88">
        <v>1.4646293060000004E-3</v>
      </c>
      <c r="MU23" s="88">
        <v>0.24609027049999926</v>
      </c>
      <c r="MV23" s="88">
        <v>6.5140435479999967E-3</v>
      </c>
      <c r="MW23" s="88">
        <v>0</v>
      </c>
      <c r="MX23" s="88">
        <v>7.1449351313999876E-2</v>
      </c>
      <c r="MY23" s="88">
        <v>9.7123642683000097E-2</v>
      </c>
      <c r="MZ23" s="88">
        <v>6.2994328710000028E-3</v>
      </c>
      <c r="NA23" s="88">
        <v>3.2212018727000052E-2</v>
      </c>
      <c r="NB23" s="88">
        <v>2.1824467224000003E-2</v>
      </c>
      <c r="NC23" s="88">
        <v>4.2339231465000016E-2</v>
      </c>
      <c r="ND23" s="88">
        <v>5.901357724999997E-3</v>
      </c>
      <c r="NE23" s="88">
        <v>6.3415676042999969E-2</v>
      </c>
      <c r="NF23" s="88">
        <v>1.8145588516E-2</v>
      </c>
      <c r="NG23" s="88">
        <v>0.20224883777799996</v>
      </c>
      <c r="NH23" s="88">
        <v>0.19191672553400013</v>
      </c>
      <c r="NI23" s="88">
        <v>0.18887718694200001</v>
      </c>
      <c r="NJ23" s="88">
        <v>5.3365008514999965E-2</v>
      </c>
      <c r="NK23" s="88">
        <v>8.664452566800003E-2</v>
      </c>
      <c r="NL23" s="88">
        <v>4.3817169249999992E-3</v>
      </c>
      <c r="NM23" s="88">
        <v>0.38519019576100144</v>
      </c>
      <c r="NN23" s="88">
        <v>0</v>
      </c>
      <c r="NO23" s="88">
        <v>1.7694767975000004E-2</v>
      </c>
      <c r="NP23" s="88">
        <v>1.6739473357000004E-2</v>
      </c>
      <c r="NQ23" s="88">
        <v>2.4806287204000018E-2</v>
      </c>
      <c r="NR23" s="88">
        <v>2.1279306039999998E-2</v>
      </c>
      <c r="NS23" s="88">
        <v>1.8882876390000003E-3</v>
      </c>
      <c r="NT23" s="88">
        <v>6.9412209768999977E-2</v>
      </c>
      <c r="NU23" s="88">
        <v>4.4614682251999951E-2</v>
      </c>
      <c r="NV23" s="88">
        <v>0.12545390208299989</v>
      </c>
      <c r="NW23" s="88">
        <v>4.5905436029999988E-3</v>
      </c>
      <c r="NX23" s="88">
        <v>4.3671237415000008E-2</v>
      </c>
      <c r="NY23" s="88">
        <v>1.5428229424000007E-2</v>
      </c>
      <c r="NZ23" s="88">
        <v>5.0767402699999984E-4</v>
      </c>
      <c r="OA23" s="88">
        <v>2.67730119E-4</v>
      </c>
      <c r="OB23" s="88">
        <v>1.4082610330000001E-3</v>
      </c>
      <c r="OC23" s="88">
        <v>1.8710467999999997E-4</v>
      </c>
      <c r="OD23" s="88">
        <v>1.7105384699999995E-4</v>
      </c>
      <c r="OE23" s="88">
        <v>4.7339158099999999E-4</v>
      </c>
      <c r="OF23" s="88">
        <v>5.1467755980000003E-3</v>
      </c>
      <c r="OG23" s="88">
        <v>1.2050181600000001E-4</v>
      </c>
      <c r="OH23" s="88">
        <v>2.8104946100000004E-3</v>
      </c>
      <c r="OI23" s="88">
        <v>2.1795700000000002E-5</v>
      </c>
      <c r="OJ23" s="88">
        <v>4.2728295910000004E-3</v>
      </c>
      <c r="OK23" s="88">
        <v>4.0549457000000004E-5</v>
      </c>
      <c r="OL23" s="88">
        <v>6.8203945779999981E-3</v>
      </c>
      <c r="OM23" s="88">
        <v>6.2303108699999941E-3</v>
      </c>
      <c r="ON23" s="88">
        <v>2.9308883999999957E-4</v>
      </c>
      <c r="OO23" s="88">
        <v>5.0315237999999955E-4</v>
      </c>
      <c r="OP23" s="88">
        <v>1.1999035999999999E-4</v>
      </c>
      <c r="OQ23" s="88">
        <v>7.1559178000000058E-4</v>
      </c>
      <c r="OR23" s="88">
        <v>3.7302074000000041E-4</v>
      </c>
      <c r="OS23" s="88">
        <v>3.4683565299999932E-3</v>
      </c>
      <c r="OT23" s="88">
        <v>1.125577099999999E-3</v>
      </c>
      <c r="OU23" s="88">
        <v>4.9221259600000043E-3</v>
      </c>
      <c r="OV23" s="88">
        <v>4.1588504430000051E-3</v>
      </c>
      <c r="OW23" s="88">
        <v>7.1946491100000056E-3</v>
      </c>
      <c r="OX23" s="88">
        <v>2.4795415299999992E-3</v>
      </c>
      <c r="OY23" s="88">
        <v>1.719347499999996E-3</v>
      </c>
      <c r="OZ23" s="88">
        <v>3.2394489799999994E-3</v>
      </c>
      <c r="PA23" s="88">
        <v>8.4118925075999815E-2</v>
      </c>
      <c r="PB23" s="88">
        <v>0.41102973680199884</v>
      </c>
      <c r="PC23" s="88">
        <v>0.2488080076549995</v>
      </c>
      <c r="PD23" s="88">
        <v>1.8645895690999979E-2</v>
      </c>
      <c r="PE23" s="88">
        <v>7.9163894249999894E-2</v>
      </c>
      <c r="PF23" s="88">
        <v>0.19446552816600041</v>
      </c>
      <c r="PG23" s="88">
        <v>0.36899925979999942</v>
      </c>
      <c r="PH23" s="88">
        <v>7.8169647709000034E-2</v>
      </c>
      <c r="PI23" s="88">
        <v>1.8278283578000001E-2</v>
      </c>
      <c r="PJ23" s="88">
        <v>1.3533007653999977E-2</v>
      </c>
      <c r="PK23" s="88">
        <v>0.38246848506099923</v>
      </c>
      <c r="PL23" s="88">
        <v>4.4985951840000038E-3</v>
      </c>
      <c r="PM23" s="88">
        <v>2.5809043138000077E-2</v>
      </c>
      <c r="PN23" s="88">
        <v>6.0704439430999964E-2</v>
      </c>
      <c r="PO23" s="88">
        <v>2.342230869299998E-2</v>
      </c>
      <c r="PP23" s="88">
        <v>0.28808935343900177</v>
      </c>
      <c r="PQ23" s="88">
        <v>3.1427764132999955E-2</v>
      </c>
      <c r="PR23" s="88">
        <v>1.0250986855999995E-2</v>
      </c>
      <c r="PS23" s="88">
        <v>2.9451017400000006E-4</v>
      </c>
      <c r="PT23" s="88">
        <v>8.5898042334000141E-2</v>
      </c>
      <c r="PU23" s="88">
        <v>1.6470389846999989E-2</v>
      </c>
      <c r="PV23" s="88">
        <v>7.3879751838000093E-2</v>
      </c>
      <c r="PW23" s="88">
        <v>2.6007891630000003E-3</v>
      </c>
      <c r="PX23" s="88">
        <v>8.1240511109000019E-2</v>
      </c>
      <c r="PY23" s="88">
        <v>7.523109570799999E-2</v>
      </c>
      <c r="PZ23" s="88">
        <v>1.0754967008999975E-2</v>
      </c>
      <c r="QA23" s="88">
        <v>7.2127072900000022E-4</v>
      </c>
      <c r="QB23" s="88">
        <v>1.5081784517999961E-2</v>
      </c>
      <c r="QC23" s="88">
        <v>1.0448334150000003E-3</v>
      </c>
      <c r="QD23" s="88">
        <v>3.2272277200000017E-4</v>
      </c>
      <c r="QE23" s="88">
        <v>3.6779371409999973E-3</v>
      </c>
      <c r="QF23" s="88">
        <v>0.15056867609300048</v>
      </c>
      <c r="QG23" s="88">
        <v>0.11198827280300015</v>
      </c>
      <c r="QH23" s="88">
        <v>3.3640739570000027E-3</v>
      </c>
      <c r="QI23" s="88">
        <v>3.7413471808000087E-2</v>
      </c>
      <c r="QJ23" s="88">
        <v>3.3643523582999921E-2</v>
      </c>
      <c r="QK23" s="88">
        <v>2.5059361648000014E-2</v>
      </c>
      <c r="QL23" s="88">
        <v>0.66704271291600037</v>
      </c>
      <c r="QM23" s="88">
        <v>4.469295005999986E-3</v>
      </c>
      <c r="QN23" s="88">
        <v>1.5255816044000023E-2</v>
      </c>
      <c r="QO23" s="88">
        <v>6.819307787000007E-3</v>
      </c>
      <c r="QP23" s="88">
        <v>4.6015083743000139E-2</v>
      </c>
      <c r="QQ23" s="88">
        <v>1.0858799437000018E-2</v>
      </c>
      <c r="QR23" s="88">
        <v>4.8241387111999989E-2</v>
      </c>
      <c r="QS23" s="88">
        <v>2.8094808607999948E-2</v>
      </c>
      <c r="QT23" s="88">
        <v>5.9917257215999893E-2</v>
      </c>
      <c r="QU23" s="88">
        <v>5.3710009860000012E-3</v>
      </c>
      <c r="QV23" s="88">
        <v>1.8908563969000067E-2</v>
      </c>
      <c r="QW23" s="88">
        <v>1.1660659901999998E-2</v>
      </c>
      <c r="QX23" s="88">
        <v>2.9999583727000005E-2</v>
      </c>
      <c r="QY23" s="88">
        <v>5.5102729010000065E-3</v>
      </c>
      <c r="QZ23" s="88">
        <v>5.3291374299999962E-4</v>
      </c>
      <c r="RA23" s="88">
        <v>1.9900254107000047E-2</v>
      </c>
      <c r="RB23" s="88">
        <v>3.4391604415000096E-2</v>
      </c>
      <c r="RC23" s="88">
        <v>8.2257928176000056E-2</v>
      </c>
      <c r="RD23" s="88">
        <v>6.7867624817000052E-2</v>
      </c>
      <c r="RE23" s="88">
        <v>1.3300485598000003E-2</v>
      </c>
      <c r="RF23" s="88">
        <v>1.9812510769000029E-2</v>
      </c>
      <c r="RG23" s="88">
        <v>8.8913924625000015E-2</v>
      </c>
      <c r="RH23" s="88">
        <v>6.6072418635999983E-2</v>
      </c>
      <c r="RI23" s="88">
        <v>6.2025753353E-2</v>
      </c>
      <c r="RJ23" s="88">
        <v>9.2283765170000157E-3</v>
      </c>
      <c r="RK23" s="88">
        <v>4.5733932110000285E-3</v>
      </c>
      <c r="RL23" s="88">
        <v>1.8441506920000021E-3</v>
      </c>
      <c r="RM23" s="88">
        <v>3.7712139820000046E-3</v>
      </c>
      <c r="RN23" s="88">
        <v>1.2139678039999962E-3</v>
      </c>
      <c r="RO23" s="88">
        <v>7.9487035079999872E-3</v>
      </c>
      <c r="RP23" s="88">
        <v>7.9429677369999944E-3</v>
      </c>
      <c r="RQ23" s="88">
        <v>2.5849803899999986E-3</v>
      </c>
      <c r="RR23" s="88">
        <v>3.2667940099999999E-4</v>
      </c>
      <c r="RS23" s="88">
        <v>1.0769936687000001E-2</v>
      </c>
      <c r="RT23" s="88">
        <v>1.1836701619999997E-3</v>
      </c>
      <c r="RU23" s="88">
        <v>2.0521950500000021E-3</v>
      </c>
      <c r="RV23" s="88">
        <v>0.1990724621090007</v>
      </c>
      <c r="RW23" s="88">
        <v>0.14242644327200019</v>
      </c>
      <c r="RX23" s="88">
        <v>5.7434802860999959E-2</v>
      </c>
      <c r="RY23" s="88">
        <v>1.36683746E-3</v>
      </c>
      <c r="RZ23" s="88">
        <v>2.4734306997000056E-2</v>
      </c>
      <c r="SA23" s="88">
        <v>1.3045377240000003E-3</v>
      </c>
      <c r="SB23" s="88">
        <v>9.533544655799997E-2</v>
      </c>
      <c r="SC23" s="88">
        <v>2.2554094500000031E-2</v>
      </c>
      <c r="SD23" s="88">
        <v>3.6719199600000009E-2</v>
      </c>
      <c r="SE23" s="88">
        <v>3.3297912000000026E-3</v>
      </c>
      <c r="SF23" s="88">
        <v>0</v>
      </c>
      <c r="SG23" s="88">
        <v>0</v>
      </c>
      <c r="SH23" s="88">
        <v>0</v>
      </c>
      <c r="SI23" s="88">
        <v>0</v>
      </c>
      <c r="SJ23" s="88">
        <v>0</v>
      </c>
      <c r="SK23" s="88">
        <v>0</v>
      </c>
      <c r="SL23" s="88">
        <v>7.8440482999999998E-3</v>
      </c>
      <c r="SM23" s="88">
        <v>4.1418428999999996E-3</v>
      </c>
      <c r="SN23" s="88">
        <v>0.14348717990000043</v>
      </c>
      <c r="SO23" s="88">
        <v>2.0493893399999999E-3</v>
      </c>
      <c r="SP23" s="88">
        <v>1.3528291848657048</v>
      </c>
    </row>
    <row r="24" spans="1:510">
      <c r="A24" s="88" t="str">
        <f t="shared" si="52"/>
        <v>EUSD7</v>
      </c>
      <c r="B24" s="88" t="s">
        <v>2237</v>
      </c>
      <c r="C24" s="88" t="s">
        <v>393</v>
      </c>
      <c r="U24" s="88">
        <v>26.035104158095017</v>
      </c>
      <c r="V24" s="88">
        <v>5.7662333527709917</v>
      </c>
      <c r="W24" s="88">
        <v>0.88406413754199875</v>
      </c>
      <c r="X24" s="88">
        <v>1.1162205742079976</v>
      </c>
      <c r="Y24" s="88">
        <v>9.0932835904240044</v>
      </c>
      <c r="Z24" s="88">
        <v>0.98150197947299778</v>
      </c>
      <c r="AA24" s="88">
        <v>1.0231821456669976</v>
      </c>
      <c r="AB24" s="88">
        <v>2.040030591228001</v>
      </c>
      <c r="AC24" s="88">
        <v>1.180591185695002</v>
      </c>
      <c r="AD24" s="88">
        <v>1.2274490748219979</v>
      </c>
      <c r="AE24" s="88">
        <v>0.27168573708999966</v>
      </c>
      <c r="AF24" s="88">
        <v>1.0571407629770002</v>
      </c>
      <c r="AG24" s="88">
        <v>5.3056038112470185</v>
      </c>
      <c r="AH24" s="88">
        <v>1.3928394497979995</v>
      </c>
      <c r="AI24" s="88">
        <v>0.46032431137299945</v>
      </c>
      <c r="AJ24" s="88">
        <v>0.28138514796400077</v>
      </c>
      <c r="AK24" s="88">
        <v>0.6026628909380003</v>
      </c>
      <c r="AL24" s="88">
        <v>0</v>
      </c>
      <c r="AM24" s="88">
        <v>0.74497075671200175</v>
      </c>
      <c r="AN24" s="88">
        <v>0.37138917763800039</v>
      </c>
      <c r="AO24" s="88">
        <v>0.58019754671199952</v>
      </c>
      <c r="AP24" s="88">
        <v>4.6318492413119898</v>
      </c>
      <c r="AQ24" s="88">
        <v>0.28378048476700035</v>
      </c>
      <c r="AR24" s="88">
        <v>0.86804255863200019</v>
      </c>
      <c r="AS24" s="88">
        <v>2.623048797199997</v>
      </c>
      <c r="AT24" s="88">
        <v>0.16751923172100011</v>
      </c>
      <c r="AU24" s="88">
        <v>6.0836272313999962E-2</v>
      </c>
      <c r="AV24" s="88">
        <v>0.16897393406799963</v>
      </c>
      <c r="AW24" s="88">
        <v>5.5466835286000014E-2</v>
      </c>
      <c r="AX24" s="88">
        <v>5.837792310899996E-2</v>
      </c>
      <c r="AY24" s="88">
        <v>0.47032251078299914</v>
      </c>
      <c r="AZ24" s="88">
        <v>0.64006562628699915</v>
      </c>
      <c r="BA24" s="88">
        <v>0.28834439267399947</v>
      </c>
      <c r="BB24" s="88">
        <v>9.4884763143000095E-2</v>
      </c>
      <c r="BC24" s="88">
        <v>0.30783730370700002</v>
      </c>
      <c r="BD24" s="88">
        <v>1.3635882610039993</v>
      </c>
      <c r="BE24" s="88">
        <v>0.36868558053800066</v>
      </c>
      <c r="BF24" s="88">
        <v>7.7916223710000126E-3</v>
      </c>
      <c r="BG24" s="88">
        <v>1.4197483371000002E-2</v>
      </c>
      <c r="BH24" s="88">
        <v>1.1586021326100004</v>
      </c>
      <c r="BI24" s="88">
        <v>0.12886113381500006</v>
      </c>
      <c r="BJ24" s="88">
        <v>1.0006537961999998E-2</v>
      </c>
      <c r="BK24" s="88">
        <v>0.21927419223599975</v>
      </c>
      <c r="BL24" s="88">
        <v>0.37713356038600016</v>
      </c>
      <c r="BM24" s="88">
        <v>0.25551204175499981</v>
      </c>
      <c r="BN24" s="88">
        <v>0.23664612678099986</v>
      </c>
      <c r="BO24" s="88">
        <v>6.179589217100008E-2</v>
      </c>
      <c r="BP24" s="88">
        <v>8.765831485599998E-2</v>
      </c>
      <c r="BQ24" s="88">
        <v>1.4275189738999999E-2</v>
      </c>
      <c r="BR24" s="88">
        <v>7.9384439218999972E-2</v>
      </c>
      <c r="BS24" s="88">
        <v>2.8572569867000002E-2</v>
      </c>
      <c r="BT24" s="88">
        <v>0.98452717214000152</v>
      </c>
      <c r="BU24" s="88">
        <v>0.89222658160700141</v>
      </c>
      <c r="BV24" s="88">
        <v>7.2612714290999997E-2</v>
      </c>
      <c r="BW24" s="88">
        <v>1.4873754776319987</v>
      </c>
      <c r="BX24" s="88">
        <v>0.19239148324899985</v>
      </c>
      <c r="BY24" s="88">
        <v>0.92549614419000314</v>
      </c>
      <c r="BZ24" s="88">
        <v>0.28900536428300072</v>
      </c>
      <c r="CA24" s="88">
        <v>0.36782668424399911</v>
      </c>
      <c r="CB24" s="88">
        <v>0.63642389228999929</v>
      </c>
      <c r="CC24" s="88">
        <v>0.35212870529299917</v>
      </c>
      <c r="CD24" s="88">
        <v>0.16270395826899997</v>
      </c>
      <c r="CE24" s="88">
        <v>0.62937980206200006</v>
      </c>
      <c r="CF24" s="88">
        <v>0.18006135899399928</v>
      </c>
      <c r="CG24" s="88">
        <v>0</v>
      </c>
      <c r="CH24" s="88">
        <v>0.28026441951599912</v>
      </c>
      <c r="CI24" s="88">
        <v>8.0048383278000054E-2</v>
      </c>
      <c r="CJ24" s="88">
        <v>2.2533948685999998E-2</v>
      </c>
      <c r="CK24" s="88">
        <v>0.45058963838499955</v>
      </c>
      <c r="CL24" s="88">
        <v>5.7896895518000001E-2</v>
      </c>
      <c r="CM24" s="88">
        <v>0.15537944216599989</v>
      </c>
      <c r="CN24" s="88">
        <v>7.8843676181000008E-2</v>
      </c>
      <c r="CO24" s="88">
        <v>9.2809493353999808E-2</v>
      </c>
      <c r="CP24" s="88">
        <v>0.10975155645399996</v>
      </c>
      <c r="CQ24" s="88">
        <v>0.6026628909380003</v>
      </c>
      <c r="CR24" s="88">
        <v>0</v>
      </c>
      <c r="CS24" s="88">
        <v>2.0045200050000005E-3</v>
      </c>
      <c r="CT24" s="88">
        <v>0.71552506681900085</v>
      </c>
      <c r="CU24" s="88">
        <v>1.892320739500002E-2</v>
      </c>
      <c r="CV24" s="88">
        <v>8.5184565340000115E-3</v>
      </c>
      <c r="CW24" s="88">
        <v>0.36765359576700046</v>
      </c>
      <c r="CX24" s="88">
        <v>3.735460160999998E-3</v>
      </c>
      <c r="CY24" s="88">
        <v>0.55899311130699947</v>
      </c>
      <c r="CZ24" s="88">
        <v>2.1016659835999998E-2</v>
      </c>
      <c r="DA24" s="88">
        <v>3.0589561248850017</v>
      </c>
      <c r="DB24" s="88">
        <v>0.189262125827</v>
      </c>
      <c r="DC24" s="88">
        <v>0.17772001919699978</v>
      </c>
      <c r="DD24" s="88">
        <v>0.10606060797399994</v>
      </c>
      <c r="DE24" s="88">
        <v>0.29792968704799933</v>
      </c>
      <c r="DF24" s="88">
        <v>0.11175635222999999</v>
      </c>
      <c r="DG24" s="88">
        <v>0.15128132567899985</v>
      </c>
      <c r="DH24" s="88">
        <v>0.30708222596300078</v>
      </c>
      <c r="DI24" s="88">
        <v>1.0190951926520015</v>
      </c>
      <c r="DJ24" s="88">
        <v>0.81319482120000097</v>
      </c>
      <c r="DK24" s="88">
        <v>0.14690016289300004</v>
      </c>
      <c r="DL24" s="88">
        <v>0.25488106369000008</v>
      </c>
      <c r="DM24" s="88">
        <v>0.38897686401299941</v>
      </c>
      <c r="DN24" s="88">
        <v>0.14406406103900005</v>
      </c>
      <c r="DO24" s="88">
        <v>2.0587669321000014E-2</v>
      </c>
      <c r="DP24" s="88">
        <v>2.867520681E-3</v>
      </c>
      <c r="DQ24" s="88">
        <v>6.0836272313999962E-2</v>
      </c>
      <c r="DR24" s="88">
        <v>0.13521750060599985</v>
      </c>
      <c r="DS24" s="88">
        <v>2.4817575485999995E-2</v>
      </c>
      <c r="DT24" s="88">
        <v>8.9394580099999999E-3</v>
      </c>
      <c r="DU24" s="88">
        <v>5.5466835286000014E-2</v>
      </c>
      <c r="DV24" s="88">
        <v>2.0472290359999985E-2</v>
      </c>
      <c r="DW24" s="88">
        <v>3.790533827199994E-2</v>
      </c>
      <c r="DX24" s="88">
        <v>0.42211970548099942</v>
      </c>
      <c r="DY24" s="88">
        <v>4.8202891591999947E-2</v>
      </c>
      <c r="DZ24" s="88">
        <v>0.55669380092100029</v>
      </c>
      <c r="EA24" s="88">
        <v>1.2713349735000001E-2</v>
      </c>
      <c r="EB24" s="88">
        <v>7.0598390107000086E-2</v>
      </c>
      <c r="EC24" s="88">
        <v>0.10172489584899989</v>
      </c>
      <c r="ED24" s="88">
        <v>0.14412992819099993</v>
      </c>
      <c r="EE24" s="88">
        <v>4.2460263624000003E-2</v>
      </c>
      <c r="EF24" s="88">
        <v>0.292188811351</v>
      </c>
      <c r="EG24" s="88">
        <v>7.1855133500000005E-3</v>
      </c>
      <c r="EH24" s="88">
        <v>8.4508198280000002E-3</v>
      </c>
      <c r="EI24" s="88">
        <v>1.2172464000000001E-5</v>
      </c>
      <c r="EJ24" s="88">
        <v>8.2006986378999877E-2</v>
      </c>
      <c r="EK24" s="88">
        <v>1.0144804308780013</v>
      </c>
      <c r="EL24" s="88">
        <v>0.14504895059599976</v>
      </c>
      <c r="EM24" s="88">
        <v>0.1219782674469999</v>
      </c>
      <c r="EN24" s="88">
        <v>6.4627288906000044E-2</v>
      </c>
      <c r="EO24" s="88">
        <v>0.21798233186200008</v>
      </c>
      <c r="EP24" s="88">
        <v>2.4803237169E-2</v>
      </c>
      <c r="EQ24" s="88">
        <v>1.2304850482999995E-2</v>
      </c>
      <c r="ER24" s="88">
        <v>4.0688282810000045E-2</v>
      </c>
      <c r="ES24" s="88">
        <v>8.2796272309999981E-3</v>
      </c>
      <c r="ET24" s="88">
        <v>6.1411754710000085E-3</v>
      </c>
      <c r="EU24" s="88">
        <v>7.2792884710000012E-3</v>
      </c>
      <c r="EV24" s="88">
        <v>0.79867715341000034</v>
      </c>
      <c r="EW24" s="88">
        <v>5.3579570552000071E-2</v>
      </c>
      <c r="EX24" s="88">
        <v>1.0311338365999997E-2</v>
      </c>
      <c r="EY24" s="88">
        <v>5.3043129310999998E-2</v>
      </c>
      <c r="EZ24" s="88">
        <v>9.3437212030000067E-3</v>
      </c>
      <c r="FA24" s="88">
        <v>2.5834207000000001E-3</v>
      </c>
      <c r="FB24" s="88">
        <v>7.9310180049999984E-3</v>
      </c>
      <c r="FC24" s="88">
        <v>7.9808167899999996E-4</v>
      </c>
      <c r="FD24" s="88">
        <v>1.2774382779999996E-3</v>
      </c>
      <c r="FE24" s="88">
        <v>4.942865283899997E-2</v>
      </c>
      <c r="FF24" s="88">
        <v>1.4230579186000012E-2</v>
      </c>
      <c r="FG24" s="88">
        <v>8.657838623399991E-2</v>
      </c>
      <c r="FH24" s="88">
        <v>5.8183621635999973E-2</v>
      </c>
      <c r="FI24" s="88">
        <v>1.0853308297000005E-2</v>
      </c>
      <c r="FJ24" s="88">
        <v>5.641328951800003E-2</v>
      </c>
      <c r="FK24" s="88">
        <v>0.32072008160800003</v>
      </c>
      <c r="FL24" s="88">
        <v>0</v>
      </c>
      <c r="FM24" s="88">
        <v>9.044668956300006E-2</v>
      </c>
      <c r="FN24" s="88">
        <v>0.11854866975299988</v>
      </c>
      <c r="FO24" s="88">
        <v>7.1683115510000044E-3</v>
      </c>
      <c r="FP24" s="88">
        <v>3.9353131847000053E-2</v>
      </c>
      <c r="FQ24" s="88">
        <v>5.1374658771000017E-2</v>
      </c>
      <c r="FR24" s="88">
        <v>8.183284335600001E-2</v>
      </c>
      <c r="FS24" s="88">
        <v>1.2689511538999996E-2</v>
      </c>
      <c r="FT24" s="88">
        <v>5.9085912819000004E-2</v>
      </c>
      <c r="FU24" s="88">
        <v>1.9845555766999992E-2</v>
      </c>
      <c r="FV24" s="88">
        <v>0.67536375827100181</v>
      </c>
      <c r="FW24" s="88">
        <v>4.5606300392000088E-2</v>
      </c>
      <c r="FX24" s="88">
        <v>0.28424632499600017</v>
      </c>
      <c r="FY24" s="88">
        <v>0.58215518008099798</v>
      </c>
      <c r="FZ24" s="88">
        <v>8.0038265434000014E-2</v>
      </c>
      <c r="GA24" s="88">
        <v>8.9515958480999955E-2</v>
      </c>
      <c r="GB24" s="88">
        <v>6.4092160229999992E-3</v>
      </c>
      <c r="GC24" s="88">
        <v>8.848348638799991E-2</v>
      </c>
      <c r="GD24" s="88">
        <v>7.2612714290999997E-2</v>
      </c>
      <c r="GE24" s="88">
        <v>0.21873293993700046</v>
      </c>
      <c r="GF24" s="88">
        <v>0.36079916093200048</v>
      </c>
      <c r="GG24" s="88">
        <v>3.6481745720999985E-2</v>
      </c>
      <c r="GH24" s="88">
        <v>0.34419470440600153</v>
      </c>
      <c r="GI24" s="88">
        <v>0.45306843119700024</v>
      </c>
      <c r="GJ24" s="88">
        <v>6.7394417778000024E-2</v>
      </c>
      <c r="GK24" s="88">
        <v>6.6898966969999949E-3</v>
      </c>
      <c r="GL24" s="88">
        <v>0.13570924287800024</v>
      </c>
      <c r="GM24" s="88">
        <v>1.271246175900001E-2</v>
      </c>
      <c r="GN24" s="88">
        <v>5.0633360700000005E-3</v>
      </c>
      <c r="GO24" s="88">
        <v>3.8909242868999987E-2</v>
      </c>
      <c r="GP24" s="88">
        <v>0.1541772852700001</v>
      </c>
      <c r="GQ24" s="88">
        <v>0.10457894650299976</v>
      </c>
      <c r="GR24" s="88">
        <v>2.5537396130999996E-2</v>
      </c>
      <c r="GS24" s="88">
        <v>0.11851915434400016</v>
      </c>
      <c r="GT24" s="88">
        <v>0.30706450519700068</v>
      </c>
      <c r="GU24" s="88">
        <v>0.10288295563400018</v>
      </c>
      <c r="GV24" s="88">
        <v>0.11261532502399972</v>
      </c>
      <c r="GW24" s="88">
        <v>3.8186729750000051E-2</v>
      </c>
      <c r="GX24" s="88">
        <v>4.9755725159000092E-2</v>
      </c>
      <c r="GY24" s="88">
        <v>9.0133518049000078E-2</v>
      </c>
      <c r="GZ24" s="88">
        <v>8.9249869398000156E-2</v>
      </c>
      <c r="HA24" s="88">
        <v>2.1682270749000008E-2</v>
      </c>
      <c r="HB24" s="88">
        <v>8.4362835084000137E-2</v>
      </c>
      <c r="HC24" s="88">
        <v>5.4711348941000007E-2</v>
      </c>
      <c r="HD24" s="88">
        <v>6.5416476416000083E-2</v>
      </c>
      <c r="HE24" s="88">
        <v>1.3204573322999999E-2</v>
      </c>
      <c r="HF24" s="88">
        <v>4.2415907946999946E-2</v>
      </c>
      <c r="HG24" s="88">
        <v>3.295684400099997E-2</v>
      </c>
      <c r="HH24" s="88">
        <v>3.1851550549999996E-2</v>
      </c>
      <c r="HI24" s="88">
        <v>4.0936865885999957E-2</v>
      </c>
      <c r="HJ24" s="88">
        <v>1.9983224880000001E-3</v>
      </c>
      <c r="HK24" s="88">
        <v>4.9213552558000029E-2</v>
      </c>
      <c r="HL24" s="88">
        <v>3.8657705256999991E-2</v>
      </c>
      <c r="HM24" s="88">
        <v>0.19658159304399916</v>
      </c>
      <c r="HN24" s="88">
        <v>0.10091131067299999</v>
      </c>
      <c r="HO24" s="88">
        <v>3.743630802700005E-2</v>
      </c>
      <c r="HP24" s="88">
        <v>7.367736406400005E-2</v>
      </c>
      <c r="HQ24" s="88">
        <v>9.4232367043000198E-2</v>
      </c>
      <c r="HR24" s="88">
        <v>4.0591408069999918E-2</v>
      </c>
      <c r="HS24" s="88">
        <v>6.215123342700006E-2</v>
      </c>
      <c r="HT24" s="88">
        <v>6.0140953993000054E-2</v>
      </c>
      <c r="HU24" s="88">
        <v>9.8442015456999876E-2</v>
      </c>
      <c r="HV24" s="88">
        <v>6.2137344597000099E-2</v>
      </c>
      <c r="HW24" s="88">
        <v>3.7966860795000085E-2</v>
      </c>
      <c r="HX24" s="88">
        <v>3.1288624603000026E-2</v>
      </c>
      <c r="HY24" s="88">
        <v>6.213242120299986E-2</v>
      </c>
      <c r="HZ24" s="88">
        <v>4.1594297132999884E-2</v>
      </c>
      <c r="IA24" s="88">
        <v>4.8148473192999995E-2</v>
      </c>
      <c r="IB24" s="88">
        <v>9.816448115999998E-3</v>
      </c>
      <c r="IC24" s="88">
        <v>0.12094237431000002</v>
      </c>
      <c r="ID24" s="88">
        <v>0.13428806791099981</v>
      </c>
      <c r="IE24" s="88">
        <v>7.1359719980000017E-3</v>
      </c>
      <c r="IF24" s="88">
        <v>3.1479298027999966E-2</v>
      </c>
      <c r="IG24" s="88">
        <v>0.50130177305300017</v>
      </c>
      <c r="IH24" s="88">
        <v>1.4296809673999997E-2</v>
      </c>
      <c r="II24" s="88">
        <v>0</v>
      </c>
      <c r="IJ24" s="88">
        <v>7.9687246134999945E-2</v>
      </c>
      <c r="IK24" s="88">
        <v>0.10936454741699993</v>
      </c>
      <c r="IL24" s="88">
        <v>8.7878389674000204E-2</v>
      </c>
      <c r="IM24" s="88">
        <v>3.3371509360000016E-3</v>
      </c>
      <c r="IN24" s="88">
        <v>2.4076611907999989E-2</v>
      </c>
      <c r="IO24" s="88">
        <v>5.5971857363999997E-2</v>
      </c>
      <c r="IP24" s="88">
        <v>2.2533948685999998E-2</v>
      </c>
      <c r="IQ24" s="88">
        <v>7.5508250065000004E-2</v>
      </c>
      <c r="IR24" s="88">
        <v>8.9469708781000079E-2</v>
      </c>
      <c r="IS24" s="88">
        <v>0.21855487533299978</v>
      </c>
      <c r="IT24" s="88">
        <v>6.1150742699999979E-3</v>
      </c>
      <c r="IU24" s="88">
        <v>5.7896895518000001E-2</v>
      </c>
      <c r="IV24" s="88">
        <v>0.12924669956599985</v>
      </c>
      <c r="IW24" s="88">
        <v>7.8843676181000008E-2</v>
      </c>
      <c r="IX24" s="88">
        <v>8.5190231121999915E-2</v>
      </c>
      <c r="IY24" s="88">
        <v>7.6196063089999924E-3</v>
      </c>
      <c r="IZ24" s="88">
        <v>0.10975155645399996</v>
      </c>
      <c r="JA24" s="88">
        <v>0.5861524709</v>
      </c>
      <c r="JB24" s="88">
        <v>1.5519716899999999E-4</v>
      </c>
      <c r="JC24" s="88">
        <v>1.6354922330999996E-2</v>
      </c>
      <c r="JD24" s="88">
        <v>2.0045200050000005E-3</v>
      </c>
      <c r="JE24" s="88">
        <v>0.26887853710199994</v>
      </c>
      <c r="JF24" s="88">
        <v>0.31233115299400044</v>
      </c>
      <c r="JG24" s="88">
        <v>0.13398707254999981</v>
      </c>
      <c r="JH24" s="88">
        <v>1.892320739500002E-2</v>
      </c>
      <c r="JI24" s="88">
        <v>8.5184565340000115E-3</v>
      </c>
      <c r="JJ24" s="88">
        <v>0.13422127155799971</v>
      </c>
      <c r="JK24" s="88">
        <v>0.17242981001399946</v>
      </c>
      <c r="JL24" s="88">
        <v>6.1218071084000028E-2</v>
      </c>
      <c r="JM24" s="88">
        <v>3.735460160999998E-3</v>
      </c>
      <c r="JN24" s="88">
        <v>0.55899311130699947</v>
      </c>
      <c r="JO24" s="88">
        <v>2.1016659835999998E-2</v>
      </c>
      <c r="JP24" s="88">
        <v>3.0589561248850017</v>
      </c>
      <c r="JQ24" s="88">
        <v>0.14980687582700003</v>
      </c>
      <c r="JR24" s="88">
        <v>3.9455249999999997E-2</v>
      </c>
      <c r="JS24" s="88">
        <v>0.17772001919699978</v>
      </c>
      <c r="JT24" s="88">
        <v>0.10606060797399994</v>
      </c>
      <c r="JU24" s="88">
        <v>0.29792968704799933</v>
      </c>
      <c r="JV24" s="88">
        <v>0.11175635222999999</v>
      </c>
      <c r="JW24" s="88">
        <v>0.15128132567899985</v>
      </c>
      <c r="JX24" s="88">
        <v>0.30708222596300078</v>
      </c>
      <c r="JY24" s="88">
        <v>1.0190951926520015</v>
      </c>
      <c r="JZ24" s="88">
        <v>0.75188362818399979</v>
      </c>
      <c r="KA24" s="88">
        <v>6.1310795442999923E-2</v>
      </c>
      <c r="KB24" s="88">
        <v>0.14690016289300004</v>
      </c>
      <c r="KC24" s="88">
        <v>0.25488106369000008</v>
      </c>
      <c r="KD24" s="88">
        <v>0.38897686401299941</v>
      </c>
      <c r="KE24" s="88">
        <v>0.14406406103900005</v>
      </c>
      <c r="KF24" s="88">
        <v>2.0587669321000014E-2</v>
      </c>
      <c r="KG24" s="88">
        <v>2.867520681E-3</v>
      </c>
      <c r="KH24" s="88">
        <v>6.0836272313999962E-2</v>
      </c>
      <c r="KI24" s="88">
        <v>3.3440545464000007E-2</v>
      </c>
      <c r="KJ24" s="88">
        <v>2.8446445767000016E-2</v>
      </c>
      <c r="KK24" s="88">
        <v>2.4946290097000001E-2</v>
      </c>
      <c r="KL24" s="88">
        <v>3.1319672752999995E-2</v>
      </c>
      <c r="KM24" s="88">
        <v>1.1704130642999997E-2</v>
      </c>
      <c r="KN24" s="88">
        <v>4.713407969999999E-4</v>
      </c>
      <c r="KO24" s="88">
        <v>1.1497818578E-2</v>
      </c>
      <c r="KP24" s="88">
        <v>1.8208961933999998E-2</v>
      </c>
      <c r="KQ24" s="88">
        <v>8.9394580099999999E-3</v>
      </c>
      <c r="KR24" s="88">
        <v>1.6881070120999986E-2</v>
      </c>
      <c r="KS24" s="88">
        <v>5.5956359860000011E-3</v>
      </c>
      <c r="KT24" s="88">
        <v>3.2447865740999962E-2</v>
      </c>
      <c r="KU24" s="88">
        <v>5.4236720800000002E-4</v>
      </c>
      <c r="KV24" s="88">
        <v>2.0472290359999985E-2</v>
      </c>
      <c r="KW24" s="88">
        <v>3.790533827199994E-2</v>
      </c>
      <c r="KX24" s="88">
        <v>0.32291507956999976</v>
      </c>
      <c r="KY24" s="88">
        <v>9.9204220210999908E-2</v>
      </c>
      <c r="KZ24" s="88">
        <v>3.8826743791999997E-2</v>
      </c>
      <c r="LA24" s="88">
        <v>9.3761795050000037E-3</v>
      </c>
      <c r="LB24" s="88">
        <v>0.55669380092100029</v>
      </c>
      <c r="LC24" s="88">
        <v>1.2713349735000001E-2</v>
      </c>
      <c r="LD24" s="88">
        <v>7.0598390107000086E-2</v>
      </c>
      <c r="LE24" s="88">
        <v>0.10172489584899989</v>
      </c>
      <c r="LF24" s="88">
        <v>0.14412992819099993</v>
      </c>
      <c r="LG24" s="88">
        <v>1.7430276672000002E-2</v>
      </c>
      <c r="LH24" s="88">
        <v>2.074888225000001E-2</v>
      </c>
      <c r="LI24" s="88">
        <v>4.2812197149999986E-3</v>
      </c>
      <c r="LJ24" s="88">
        <v>0.16819243517600002</v>
      </c>
      <c r="LK24" s="88">
        <v>0.12399640657499994</v>
      </c>
      <c r="LL24" s="88">
        <v>7.1855133500000005E-3</v>
      </c>
      <c r="LM24" s="88">
        <v>8.4508198280000002E-3</v>
      </c>
      <c r="LN24" s="88">
        <v>1.2172464000000001E-5</v>
      </c>
      <c r="LO24" s="88">
        <v>8.2006986378999877E-2</v>
      </c>
      <c r="LP24" s="88">
        <v>1.0144804308780013</v>
      </c>
      <c r="LQ24" s="88">
        <v>0.14504895059599976</v>
      </c>
      <c r="LR24" s="88">
        <v>0.1219782674469999</v>
      </c>
      <c r="LS24" s="88">
        <v>6.4627288906000044E-2</v>
      </c>
      <c r="LT24" s="88">
        <v>0.21798233186200008</v>
      </c>
      <c r="LU24" s="88">
        <v>2.4803237169E-2</v>
      </c>
      <c r="LV24" s="88">
        <v>1.2304850482999995E-2</v>
      </c>
      <c r="LW24" s="88">
        <v>4.0688282810000045E-2</v>
      </c>
      <c r="LX24" s="88">
        <v>8.2796272309999981E-3</v>
      </c>
      <c r="LY24" s="88">
        <v>6.1411754710000085E-3</v>
      </c>
      <c r="LZ24" s="88">
        <v>7.2792884710000012E-3</v>
      </c>
      <c r="MA24" s="88">
        <v>0.79867715341000034</v>
      </c>
      <c r="MB24" s="88">
        <v>5.1604490790000002E-3</v>
      </c>
      <c r="MC24" s="88">
        <v>4.8418964105000024E-2</v>
      </c>
      <c r="MD24" s="88">
        <v>1.0176796126999997E-2</v>
      </c>
      <c r="ME24" s="88">
        <v>1.3454429700000001E-4</v>
      </c>
      <c r="MF24" s="88">
        <v>5.3043129310999998E-2</v>
      </c>
      <c r="MG24" s="88">
        <v>9.3437212030000067E-3</v>
      </c>
      <c r="MH24" s="88">
        <v>2.5834207000000001E-3</v>
      </c>
      <c r="MI24" s="88">
        <v>7.7246957889999992E-3</v>
      </c>
      <c r="MJ24" s="88">
        <v>4.6940397699999991E-4</v>
      </c>
      <c r="MK24" s="88">
        <v>3.2867770199999994E-4</v>
      </c>
      <c r="ML24" s="88">
        <v>1.2774382779999996E-3</v>
      </c>
      <c r="MM24" s="88">
        <v>4.942865283899997E-2</v>
      </c>
      <c r="MN24" s="88">
        <v>1.4230579186000012E-2</v>
      </c>
      <c r="MO24" s="88">
        <v>8.657838623399991E-2</v>
      </c>
      <c r="MP24" s="88">
        <v>5.8183621635999973E-2</v>
      </c>
      <c r="MQ24" s="88">
        <v>1.0853308297000005E-2</v>
      </c>
      <c r="MR24" s="88">
        <v>5.641328951800003E-2</v>
      </c>
      <c r="MS24" s="88">
        <v>3.5854135325000036E-2</v>
      </c>
      <c r="MT24" s="88">
        <v>4.2298457899999989E-3</v>
      </c>
      <c r="MU24" s="88">
        <v>0.27589809749800071</v>
      </c>
      <c r="MV24" s="88">
        <v>4.726316857E-3</v>
      </c>
      <c r="MW24" s="88">
        <v>0</v>
      </c>
      <c r="MX24" s="88">
        <v>9.044668956300006E-2</v>
      </c>
      <c r="MY24" s="88">
        <v>0.11854866975299988</v>
      </c>
      <c r="MZ24" s="88">
        <v>7.1683115510000044E-3</v>
      </c>
      <c r="NA24" s="88">
        <v>3.9353131847000053E-2</v>
      </c>
      <c r="NB24" s="88">
        <v>5.1374658771000017E-2</v>
      </c>
      <c r="NC24" s="88">
        <v>8.183284335600001E-2</v>
      </c>
      <c r="ND24" s="88">
        <v>1.2689511538999996E-2</v>
      </c>
      <c r="NE24" s="88">
        <v>5.9085912819000004E-2</v>
      </c>
      <c r="NF24" s="88">
        <v>1.9845555766999992E-2</v>
      </c>
      <c r="NG24" s="88">
        <v>0.35640008808700024</v>
      </c>
      <c r="NH24" s="88">
        <v>0.31864524636799979</v>
      </c>
      <c r="NI24" s="88">
        <v>0.28424632499600017</v>
      </c>
      <c r="NJ24" s="88">
        <v>7.2612714290999997E-2</v>
      </c>
      <c r="NK24" s="88">
        <v>0.12094237431000002</v>
      </c>
      <c r="NL24" s="88">
        <v>7.1359719980000017E-3</v>
      </c>
      <c r="NM24" s="88">
        <v>0.50130177305300017</v>
      </c>
      <c r="NN24" s="88">
        <v>0</v>
      </c>
      <c r="NO24" s="88">
        <v>2.4076611907999989E-2</v>
      </c>
      <c r="NP24" s="88">
        <v>1.7210647352000008E-2</v>
      </c>
      <c r="NQ24" s="88">
        <v>3.8761640800999975E-2</v>
      </c>
      <c r="NR24" s="88">
        <v>1.8970618314999996E-2</v>
      </c>
      <c r="NS24" s="88">
        <v>3.5633303709999998E-3</v>
      </c>
      <c r="NT24" s="88">
        <v>7.5508250065000004E-2</v>
      </c>
      <c r="NU24" s="88">
        <v>8.9469708781000079E-2</v>
      </c>
      <c r="NV24" s="88">
        <v>0.21855487533299978</v>
      </c>
      <c r="NW24" s="88">
        <v>6.1150742699999979E-3</v>
      </c>
      <c r="NX24" s="88">
        <v>5.7896895518000001E-2</v>
      </c>
      <c r="NY24" s="88">
        <v>5.1635169201999995E-2</v>
      </c>
      <c r="NZ24" s="88">
        <v>2.4690186070000005E-3</v>
      </c>
      <c r="OA24" s="88">
        <v>1.8358322949999996E-3</v>
      </c>
      <c r="OB24" s="88">
        <v>4.021385031E-3</v>
      </c>
      <c r="OC24" s="88">
        <v>3.9235267100000003E-4</v>
      </c>
      <c r="OD24" s="88">
        <v>9.4727649500000023E-4</v>
      </c>
      <c r="OE24" s="88">
        <v>2.90204819E-4</v>
      </c>
      <c r="OF24" s="88">
        <v>2.1149168226000003E-2</v>
      </c>
      <c r="OG24" s="88">
        <v>3.5104060000000005E-6</v>
      </c>
      <c r="OH24" s="88">
        <v>9.9571493169999959E-3</v>
      </c>
      <c r="OI24" s="88">
        <v>0</v>
      </c>
      <c r="OJ24" s="88">
        <v>6.2308766809999992E-3</v>
      </c>
      <c r="OK24" s="88">
        <v>3.886196589999999E-4</v>
      </c>
      <c r="OL24" s="88">
        <v>1.0197606373E-2</v>
      </c>
      <c r="OM24" s="88">
        <v>6.2246447100000228E-3</v>
      </c>
      <c r="ON24" s="88">
        <v>2.7590672999999955E-4</v>
      </c>
      <c r="OO24" s="88">
        <v>5.4438207999999962E-4</v>
      </c>
      <c r="OP24" s="88">
        <v>1.3852420000000004E-4</v>
      </c>
      <c r="OQ24" s="88">
        <v>7.1009844000000035E-4</v>
      </c>
      <c r="OR24" s="88">
        <v>3.7628430000000032E-4</v>
      </c>
      <c r="OS24" s="88">
        <v>3.4710368799999989E-3</v>
      </c>
      <c r="OT24" s="88">
        <v>1.0746892400000014E-3</v>
      </c>
      <c r="OU24" s="88">
        <v>4.8985215290000264E-3</v>
      </c>
      <c r="OV24" s="88">
        <v>4.1251374960000206E-3</v>
      </c>
      <c r="OW24" s="88">
        <v>7.2126154800000366E-3</v>
      </c>
      <c r="OX24" s="88">
        <v>2.514380680000003E-3</v>
      </c>
      <c r="OY24" s="88">
        <v>1.677256939999998E-3</v>
      </c>
      <c r="OZ24" s="88">
        <v>3.7352563399999949E-3</v>
      </c>
      <c r="PA24" s="88">
        <v>0.12210300354400012</v>
      </c>
      <c r="PB24" s="88">
        <v>0.49788482841500042</v>
      </c>
      <c r="PC24" s="88">
        <v>0.30574980588800038</v>
      </c>
      <c r="PD24" s="88">
        <v>3.0444312664999935E-2</v>
      </c>
      <c r="PE24" s="88">
        <v>0.10671526318399968</v>
      </c>
      <c r="PF24" s="88">
        <v>0.26950482278300114</v>
      </c>
      <c r="PG24" s="88">
        <v>0.49631221939400011</v>
      </c>
      <c r="PH24" s="88">
        <v>0.10153205582700003</v>
      </c>
      <c r="PI24" s="88">
        <v>2.8684755689000013E-2</v>
      </c>
      <c r="PJ24" s="88">
        <v>1.7271186178999968E-2</v>
      </c>
      <c r="PK24" s="88">
        <v>0.50693904428500014</v>
      </c>
      <c r="PL24" s="88">
        <v>7.476702555000006E-3</v>
      </c>
      <c r="PM24" s="88">
        <v>3.5020293201999994E-2</v>
      </c>
      <c r="PN24" s="88">
        <v>8.3916984376000009E-2</v>
      </c>
      <c r="PO24" s="88">
        <v>2.8911751036999975E-2</v>
      </c>
      <c r="PP24" s="88">
        <v>0.32225193580999933</v>
      </c>
      <c r="PQ24" s="88">
        <v>4.0333511805000041E-2</v>
      </c>
      <c r="PR24" s="88">
        <v>1.5176448015000002E-2</v>
      </c>
      <c r="PS24" s="88">
        <v>5.0765343100000017E-4</v>
      </c>
      <c r="PT24" s="88">
        <v>0.10033428979600022</v>
      </c>
      <c r="PU24" s="88">
        <v>2.8780285120000002E-2</v>
      </c>
      <c r="PV24" s="88">
        <v>8.1978420431999613E-2</v>
      </c>
      <c r="PW24" s="88">
        <v>4.1230416060000019E-3</v>
      </c>
      <c r="PX24" s="88">
        <v>9.6305473420000162E-2</v>
      </c>
      <c r="PY24" s="88">
        <v>8.6942739284999571E-2</v>
      </c>
      <c r="PZ24" s="88">
        <v>1.1880643187999983E-2</v>
      </c>
      <c r="QA24" s="88">
        <v>9.0183835500000017E-4</v>
      </c>
      <c r="QB24" s="88">
        <v>2.2622620610999997E-2</v>
      </c>
      <c r="QC24" s="88">
        <v>1.5544698970000003E-3</v>
      </c>
      <c r="QD24" s="88">
        <v>6.1897118199999955E-4</v>
      </c>
      <c r="QE24" s="88">
        <v>6.2649434029999999E-3</v>
      </c>
      <c r="QF24" s="88">
        <v>0.17450842078999976</v>
      </c>
      <c r="QG24" s="88">
        <v>0.14797620384899973</v>
      </c>
      <c r="QH24" s="88">
        <v>6.8635598449999962E-3</v>
      </c>
      <c r="QI24" s="88">
        <v>4.8481962228999975E-2</v>
      </c>
      <c r="QJ24" s="88">
        <v>4.5142191670999948E-2</v>
      </c>
      <c r="QK24" s="88">
        <v>3.3754672564999991E-2</v>
      </c>
      <c r="QL24" s="88">
        <v>0.7590585181290016</v>
      </c>
      <c r="QM24" s="88">
        <v>6.1498828510000098E-3</v>
      </c>
      <c r="QN24" s="88">
        <v>1.7437929702000032E-2</v>
      </c>
      <c r="QO24" s="88">
        <v>2.0966912230000009E-2</v>
      </c>
      <c r="QP24" s="88">
        <v>5.4848665618999926E-2</v>
      </c>
      <c r="QQ24" s="88">
        <v>8.9072528510000006E-3</v>
      </c>
      <c r="QR24" s="88">
        <v>6.6238990735999995E-2</v>
      </c>
      <c r="QS24" s="88">
        <v>4.0374166513999922E-2</v>
      </c>
      <c r="QT24" s="88">
        <v>6.7880362629000143E-2</v>
      </c>
      <c r="QU24" s="88">
        <v>7.5960951910000003E-3</v>
      </c>
      <c r="QV24" s="88">
        <v>2.8011716166000008E-2</v>
      </c>
      <c r="QW24" s="88">
        <v>1.4743875413999968E-2</v>
      </c>
      <c r="QX24" s="88">
        <v>4.2392620724999941E-2</v>
      </c>
      <c r="QY24" s="88">
        <v>7.6425556919999986E-3</v>
      </c>
      <c r="QZ24" s="88">
        <v>7.5626753900000059E-4</v>
      </c>
      <c r="RA24" s="88">
        <v>2.8945377339999929E-2</v>
      </c>
      <c r="RB24" s="88">
        <v>4.2634882943000003E-2</v>
      </c>
      <c r="RC24" s="88">
        <v>0.11340554918199977</v>
      </c>
      <c r="RD24" s="88">
        <v>7.7094678283000165E-2</v>
      </c>
      <c r="RE24" s="88">
        <v>1.9972796209999946E-2</v>
      </c>
      <c r="RF24" s="88">
        <v>2.919151013600008E-2</v>
      </c>
      <c r="RG24" s="88">
        <v>0.13457481375099992</v>
      </c>
      <c r="RH24" s="88">
        <v>5.9186790533000043E-2</v>
      </c>
      <c r="RI24" s="88">
        <v>7.1775080993999846E-2</v>
      </c>
      <c r="RJ24" s="88">
        <v>1.2923577798000001E-2</v>
      </c>
      <c r="RK24" s="88">
        <v>7.5318210950000141E-3</v>
      </c>
      <c r="RL24" s="88">
        <v>2.6385554940000001E-3</v>
      </c>
      <c r="RM24" s="88">
        <v>6.5543240370000014E-3</v>
      </c>
      <c r="RN24" s="88">
        <v>1.9795785200000028E-3</v>
      </c>
      <c r="RO24" s="88">
        <v>1.2994891486999983E-2</v>
      </c>
      <c r="RP24" s="88">
        <v>1.1171729559999989E-2</v>
      </c>
      <c r="RQ24" s="88">
        <v>3.797168303000001E-3</v>
      </c>
      <c r="RR24" s="88">
        <v>7.0057238999999996E-4</v>
      </c>
      <c r="RS24" s="88">
        <v>1.3202296523999972E-2</v>
      </c>
      <c r="RT24" s="88">
        <v>1.7710031649999967E-3</v>
      </c>
      <c r="RU24" s="88">
        <v>2.4908795259999997E-3</v>
      </c>
      <c r="RV24" s="88">
        <v>0.24722027728899995</v>
      </c>
      <c r="RW24" s="88">
        <v>0.18212033527299976</v>
      </c>
      <c r="RX24" s="88">
        <v>8.3932793301999806E-2</v>
      </c>
      <c r="RY24" s="88">
        <v>2.9056567370000005E-3</v>
      </c>
      <c r="RZ24" s="88">
        <v>3.2627244875999974E-2</v>
      </c>
      <c r="SA24" s="88">
        <v>1.5828706600000003E-3</v>
      </c>
      <c r="SB24" s="88">
        <v>7.9450729865000014E-2</v>
      </c>
      <c r="SC24" s="88">
        <v>2.1179785499999979E-2</v>
      </c>
      <c r="SD24" s="88">
        <v>3.0034144800000002E-2</v>
      </c>
      <c r="SE24" s="88">
        <v>3.4528475999999987E-3</v>
      </c>
      <c r="SF24" s="88">
        <v>0</v>
      </c>
      <c r="SG24" s="88">
        <v>0</v>
      </c>
      <c r="SH24" s="88">
        <v>0</v>
      </c>
      <c r="SI24" s="88">
        <v>0</v>
      </c>
      <c r="SJ24" s="88">
        <v>0</v>
      </c>
      <c r="SK24" s="88">
        <v>0</v>
      </c>
      <c r="SL24" s="88">
        <v>8.2229707999999964E-3</v>
      </c>
      <c r="SM24" s="88">
        <v>3.8304005999999992E-3</v>
      </c>
      <c r="SN24" s="88">
        <v>0.14742028284000058</v>
      </c>
      <c r="SO24" s="88">
        <v>2.6131065200000001E-3</v>
      </c>
      <c r="SP24" s="88">
        <v>1.3890219114166078</v>
      </c>
    </row>
    <row r="25" spans="1:510">
      <c r="A25" s="88" t="str">
        <f t="shared" si="52"/>
        <v>EUSD8</v>
      </c>
      <c r="B25" s="88" t="s">
        <v>2237</v>
      </c>
      <c r="C25" s="88" t="s">
        <v>394</v>
      </c>
      <c r="U25" s="88">
        <v>33.394110658569041</v>
      </c>
      <c r="V25" s="88">
        <v>6.8936108868759964</v>
      </c>
      <c r="W25" s="88">
        <v>1.049018967863002</v>
      </c>
      <c r="X25" s="88">
        <v>1.658099271755999</v>
      </c>
      <c r="Y25" s="88">
        <v>10.721638978428993</v>
      </c>
      <c r="Z25" s="88">
        <v>1.5151750303510048</v>
      </c>
      <c r="AA25" s="88">
        <v>1.3161388587339984</v>
      </c>
      <c r="AB25" s="88">
        <v>2.9939546553199943</v>
      </c>
      <c r="AC25" s="88">
        <v>1.4510798415979982</v>
      </c>
      <c r="AD25" s="88">
        <v>1.7078838868079986</v>
      </c>
      <c r="AE25" s="88">
        <v>0.35209324651899981</v>
      </c>
      <c r="AF25" s="88">
        <v>1.7819179172970021</v>
      </c>
      <c r="AG25" s="88">
        <v>6.3536233660339798</v>
      </c>
      <c r="AH25" s="88">
        <v>1.9535054331650001</v>
      </c>
      <c r="AI25" s="88">
        <v>0.53866472164399948</v>
      </c>
      <c r="AJ25" s="88">
        <v>0.33925165851899886</v>
      </c>
      <c r="AK25" s="88">
        <v>0.70976605393200032</v>
      </c>
      <c r="AL25" s="88">
        <v>0</v>
      </c>
      <c r="AM25" s="88">
        <v>1.1850265688509978</v>
      </c>
      <c r="AN25" s="88">
        <v>0.47307472553600149</v>
      </c>
      <c r="AO25" s="88">
        <v>0.96679577179000054</v>
      </c>
      <c r="AP25" s="88">
        <v>5.366732544879981</v>
      </c>
      <c r="AQ25" s="88">
        <v>0.39018196436100028</v>
      </c>
      <c r="AR25" s="88">
        <v>0.98885448471699744</v>
      </c>
      <c r="AS25" s="88">
        <v>2.784494182173999</v>
      </c>
      <c r="AT25" s="88">
        <v>0.3059887130950002</v>
      </c>
      <c r="AU25" s="88">
        <v>0.12288282391000009</v>
      </c>
      <c r="AV25" s="88">
        <v>0.2374961067329999</v>
      </c>
      <c r="AW25" s="88">
        <v>8.5080808432999921E-2</v>
      </c>
      <c r="AX25" s="88">
        <v>7.445842319599999E-2</v>
      </c>
      <c r="AY25" s="88">
        <v>0.68927511556300058</v>
      </c>
      <c r="AZ25" s="88">
        <v>0.69072117187799931</v>
      </c>
      <c r="BA25" s="88">
        <v>0.53928356661599963</v>
      </c>
      <c r="BB25" s="88">
        <v>8.6137830260000048E-2</v>
      </c>
      <c r="BC25" s="88">
        <v>0.65827699413799945</v>
      </c>
      <c r="BD25" s="88">
        <v>1.9120249596470023</v>
      </c>
      <c r="BE25" s="88">
        <v>0.42365352342300067</v>
      </c>
      <c r="BF25" s="88">
        <v>1.1787710407000019E-2</v>
      </c>
      <c r="BG25" s="88">
        <v>2.271880933599997E-2</v>
      </c>
      <c r="BH25" s="88">
        <v>1.4165742150959981</v>
      </c>
      <c r="BI25" s="88">
        <v>0.20494371298600003</v>
      </c>
      <c r="BJ25" s="88">
        <v>8.865082230999995E-3</v>
      </c>
      <c r="BK25" s="88">
        <v>0.32398080294699994</v>
      </c>
      <c r="BL25" s="88">
        <v>0.44577175005100012</v>
      </c>
      <c r="BM25" s="88">
        <v>0.32589497861199945</v>
      </c>
      <c r="BN25" s="88">
        <v>0.39841021128200033</v>
      </c>
      <c r="BO25" s="88">
        <v>7.9616033395000035E-2</v>
      </c>
      <c r="BP25" s="88">
        <v>0.12786663728899997</v>
      </c>
      <c r="BQ25" s="88">
        <v>1.6091109610000008E-2</v>
      </c>
      <c r="BR25" s="88">
        <v>7.7112047103000028E-2</v>
      </c>
      <c r="BS25" s="88">
        <v>5.1407351120999964E-2</v>
      </c>
      <c r="BT25" s="88">
        <v>1.6722399620040018</v>
      </c>
      <c r="BU25" s="88">
        <v>1.0496776645800019</v>
      </c>
      <c r="BV25" s="88">
        <v>0.10965951431500004</v>
      </c>
      <c r="BW25" s="88">
        <v>1.6948750453329999</v>
      </c>
      <c r="BX25" s="88">
        <v>0.29235724678100028</v>
      </c>
      <c r="BY25" s="88">
        <v>1.1195110341269989</v>
      </c>
      <c r="BZ25" s="88">
        <v>0.35774182995300086</v>
      </c>
      <c r="CA25" s="88">
        <v>0.47563277605999876</v>
      </c>
      <c r="CB25" s="88">
        <v>0.77470118540099908</v>
      </c>
      <c r="CC25" s="88">
        <v>0.40840400030699919</v>
      </c>
      <c r="CD25" s="88">
        <v>0.18072558877200048</v>
      </c>
      <c r="CE25" s="88">
        <v>0.89550554872900034</v>
      </c>
      <c r="CF25" s="88">
        <v>0.1912435910149998</v>
      </c>
      <c r="CG25" s="88">
        <v>0</v>
      </c>
      <c r="CH25" s="88">
        <v>0.34742452564900028</v>
      </c>
      <c r="CI25" s="88">
        <v>0.15703197170299979</v>
      </c>
      <c r="CJ25" s="88">
        <v>2.3806936679999998E-2</v>
      </c>
      <c r="CK25" s="88">
        <v>0.66281904371399836</v>
      </c>
      <c r="CL25" s="88">
        <v>5.944268530200001E-2</v>
      </c>
      <c r="CM25" s="88">
        <v>0.16173185750099991</v>
      </c>
      <c r="CN25" s="88">
        <v>9.9779697686000118E-2</v>
      </c>
      <c r="CO25" s="88">
        <v>0.1155085354280002</v>
      </c>
      <c r="CP25" s="88">
        <v>0.12396720443700007</v>
      </c>
      <c r="CQ25" s="88">
        <v>0.70976605393200032</v>
      </c>
      <c r="CR25" s="88">
        <v>0</v>
      </c>
      <c r="CS25" s="88">
        <v>2.9814104070000009E-3</v>
      </c>
      <c r="CT25" s="88">
        <v>1.1428976367780008</v>
      </c>
      <c r="CU25" s="88">
        <v>2.7420057986000036E-2</v>
      </c>
      <c r="CV25" s="88">
        <v>1.1727757996999998E-2</v>
      </c>
      <c r="CW25" s="88">
        <v>0.46773741667400187</v>
      </c>
      <c r="CX25" s="88">
        <v>5.3377032209999953E-3</v>
      </c>
      <c r="CY25" s="88">
        <v>0.94741434339300046</v>
      </c>
      <c r="CZ25" s="88">
        <v>1.9360965695999998E-2</v>
      </c>
      <c r="DA25" s="88">
        <v>3.9097331254260013</v>
      </c>
      <c r="DB25" s="88">
        <v>0.40254836245399978</v>
      </c>
      <c r="DC25" s="88">
        <v>0.206988998427</v>
      </c>
      <c r="DD25" s="88">
        <v>0.18319389308300016</v>
      </c>
      <c r="DE25" s="88">
        <v>0.31577757732700013</v>
      </c>
      <c r="DF25" s="88">
        <v>0.18392332504399986</v>
      </c>
      <c r="DG25" s="88">
        <v>0.15016566455200031</v>
      </c>
      <c r="DH25" s="88">
        <v>0.33899003062600008</v>
      </c>
      <c r="DI25" s="88">
        <v>1.0899629442069998</v>
      </c>
      <c r="DJ25" s="88">
        <v>0.73976761405600056</v>
      </c>
      <c r="DK25" s="88">
        <v>0.32813823185600016</v>
      </c>
      <c r="DL25" s="88">
        <v>0.24934814080399986</v>
      </c>
      <c r="DM25" s="88">
        <v>0.37727979290999952</v>
      </c>
      <c r="DN25" s="88">
        <v>0.27235642434900037</v>
      </c>
      <c r="DO25" s="88">
        <v>2.5667473031000008E-2</v>
      </c>
      <c r="DP25" s="88">
        <v>7.9653854699999992E-3</v>
      </c>
      <c r="DQ25" s="88">
        <v>0.12288282391000009</v>
      </c>
      <c r="DR25" s="88">
        <v>0.19953360533099976</v>
      </c>
      <c r="DS25" s="88">
        <v>2.7198350021999981E-2</v>
      </c>
      <c r="DT25" s="88">
        <v>1.0764496221000003E-2</v>
      </c>
      <c r="DU25" s="88">
        <v>8.5080808432999921E-2</v>
      </c>
      <c r="DV25" s="88">
        <v>2.0259758039000004E-2</v>
      </c>
      <c r="DW25" s="88">
        <v>5.4198565537999926E-2</v>
      </c>
      <c r="DX25" s="88">
        <v>0.54141882615099879</v>
      </c>
      <c r="DY25" s="88">
        <v>0.14785624925399998</v>
      </c>
      <c r="DZ25" s="88">
        <v>0.58314549780199865</v>
      </c>
      <c r="EA25" s="88">
        <v>1.6477525326000012E-2</v>
      </c>
      <c r="EB25" s="88">
        <v>9.1098118820000074E-2</v>
      </c>
      <c r="EC25" s="88">
        <v>0.18365742850099998</v>
      </c>
      <c r="ED25" s="88">
        <v>0.27656790208300003</v>
      </c>
      <c r="EE25" s="88">
        <v>7.9058862494000029E-2</v>
      </c>
      <c r="EF25" s="88">
        <v>0.61981384976199971</v>
      </c>
      <c r="EG25" s="88">
        <v>2.5040821817999999E-2</v>
      </c>
      <c r="EH25" s="88">
        <v>1.3422441500000003E-2</v>
      </c>
      <c r="EI25" s="88">
        <v>0</v>
      </c>
      <c r="EJ25" s="88">
        <v>0.13582928201899991</v>
      </c>
      <c r="EK25" s="88">
        <v>1.4093978542160048</v>
      </c>
      <c r="EL25" s="88">
        <v>0.21121594775400002</v>
      </c>
      <c r="EM25" s="88">
        <v>0.15558766633500004</v>
      </c>
      <c r="EN25" s="88">
        <v>7.7488570062999987E-2</v>
      </c>
      <c r="EO25" s="88">
        <v>0.26996508161099986</v>
      </c>
      <c r="EP25" s="88">
        <v>1.5919147460000001E-2</v>
      </c>
      <c r="EQ25" s="88">
        <v>1.5816014206000005E-2</v>
      </c>
      <c r="ER25" s="88">
        <v>3.8642174640000033E-2</v>
      </c>
      <c r="ES25" s="88">
        <v>5.8145822550000016E-3</v>
      </c>
      <c r="ET25" s="88">
        <v>1.0125403907000024E-2</v>
      </c>
      <c r="EU25" s="88">
        <v>1.5877657335999992E-2</v>
      </c>
      <c r="EV25" s="88">
        <v>1.1147212983959998</v>
      </c>
      <c r="EW25" s="88">
        <v>0.10186156943699987</v>
      </c>
      <c r="EX25" s="88">
        <v>1.7027321004000003E-2</v>
      </c>
      <c r="EY25" s="88">
        <v>6.7470361941999943E-2</v>
      </c>
      <c r="EZ25" s="88">
        <v>1.4623026307000006E-2</v>
      </c>
      <c r="FA25" s="88">
        <v>3.9609244609999997E-3</v>
      </c>
      <c r="FB25" s="88">
        <v>3.9372089349999986E-3</v>
      </c>
      <c r="FC25" s="88">
        <v>4.3662903740000003E-3</v>
      </c>
      <c r="FD25" s="88">
        <v>5.6158086400000002E-4</v>
      </c>
      <c r="FE25" s="88">
        <v>7.6399206873999953E-2</v>
      </c>
      <c r="FF25" s="88">
        <v>3.2844753140000071E-2</v>
      </c>
      <c r="FG25" s="88">
        <v>0.10755714844599994</v>
      </c>
      <c r="FH25" s="88">
        <v>8.8801513569999949E-2</v>
      </c>
      <c r="FI25" s="88">
        <v>1.8378118028999992E-2</v>
      </c>
      <c r="FJ25" s="88">
        <v>0.10402565096999998</v>
      </c>
      <c r="FK25" s="88">
        <v>0.34174589917299991</v>
      </c>
      <c r="FL25" s="88">
        <v>0</v>
      </c>
      <c r="FM25" s="88">
        <v>0.12332904700499996</v>
      </c>
      <c r="FN25" s="88">
        <v>0.14622704688900029</v>
      </c>
      <c r="FO25" s="88">
        <v>8.864653557000007E-3</v>
      </c>
      <c r="FP25" s="88">
        <v>4.7490985861999929E-2</v>
      </c>
      <c r="FQ25" s="88">
        <v>7.3157387094999971E-2</v>
      </c>
      <c r="FR25" s="88">
        <v>0.12399745528899998</v>
      </c>
      <c r="FS25" s="88">
        <v>1.5576181710000006E-2</v>
      </c>
      <c r="FT25" s="88">
        <v>5.1106558203000009E-2</v>
      </c>
      <c r="FU25" s="88">
        <v>4.0756063520999981E-2</v>
      </c>
      <c r="FV25" s="88">
        <v>1.241487143614004</v>
      </c>
      <c r="FW25" s="88">
        <v>5.2857860599000141E-2</v>
      </c>
      <c r="FX25" s="88">
        <v>0.40130707463299947</v>
      </c>
      <c r="FY25" s="88">
        <v>0.66113462101399956</v>
      </c>
      <c r="FZ25" s="88">
        <v>0.10121831439600022</v>
      </c>
      <c r="GA25" s="88">
        <v>0.11668668423300005</v>
      </c>
      <c r="GB25" s="88">
        <v>1.4352031446999992E-2</v>
      </c>
      <c r="GC25" s="88">
        <v>0.1034320908059999</v>
      </c>
      <c r="GD25" s="88">
        <v>0.10965951431500004</v>
      </c>
      <c r="GE25" s="88">
        <v>0.34061230887900018</v>
      </c>
      <c r="GF25" s="88">
        <v>0.36793574119400019</v>
      </c>
      <c r="GG25" s="88">
        <v>8.7210266760999952E-2</v>
      </c>
      <c r="GH25" s="88">
        <v>0.37508621711200019</v>
      </c>
      <c r="GI25" s="88">
        <v>0.45068857196000134</v>
      </c>
      <c r="GJ25" s="88">
        <v>5.9779002491000065E-2</v>
      </c>
      <c r="GK25" s="88">
        <v>1.3564641651000003E-2</v>
      </c>
      <c r="GL25" s="88">
        <v>0.19839656132900002</v>
      </c>
      <c r="GM25" s="88">
        <v>3.0100683669000011E-2</v>
      </c>
      <c r="GN25" s="88">
        <v>1.0906732007999995E-2</v>
      </c>
      <c r="GO25" s="88">
        <v>5.2955817970999901E-2</v>
      </c>
      <c r="GP25" s="88">
        <v>0.19657010576199985</v>
      </c>
      <c r="GQ25" s="88">
        <v>9.9459318683999931E-2</v>
      </c>
      <c r="GR25" s="88">
        <v>5.3878803363999923E-2</v>
      </c>
      <c r="GS25" s="88">
        <v>0.15134026212899979</v>
      </c>
      <c r="GT25" s="88">
        <v>0.39253615676999803</v>
      </c>
      <c r="GU25" s="88">
        <v>0.11124197037799984</v>
      </c>
      <c r="GV25" s="88">
        <v>0.11379465969500008</v>
      </c>
      <c r="GW25" s="88">
        <v>3.8270350174000087E-2</v>
      </c>
      <c r="GX25" s="88">
        <v>5.4645743527000044E-2</v>
      </c>
      <c r="GY25" s="88">
        <v>0.16242764844200014</v>
      </c>
      <c r="GZ25" s="88">
        <v>8.7577484847000051E-2</v>
      </c>
      <c r="HA25" s="88">
        <v>1.4823570588999985E-2</v>
      </c>
      <c r="HB25" s="88">
        <v>0.11297716836699989</v>
      </c>
      <c r="HC25" s="88">
        <v>6.6747913070999906E-2</v>
      </c>
      <c r="HD25" s="88">
        <v>8.3315909877000105E-2</v>
      </c>
      <c r="HE25" s="88">
        <v>2.2329018622999974E-2</v>
      </c>
      <c r="HF25" s="88">
        <v>5.2777830866000019E-2</v>
      </c>
      <c r="HG25" s="88">
        <v>3.3251828435000012E-2</v>
      </c>
      <c r="HH25" s="88">
        <v>4.587803767300002E-2</v>
      </c>
      <c r="HI25" s="88">
        <v>5.5730401945000091E-2</v>
      </c>
      <c r="HJ25" s="88">
        <v>2.6279798680000008E-3</v>
      </c>
      <c r="HK25" s="88">
        <v>7.7161917323000026E-2</v>
      </c>
      <c r="HL25" s="88">
        <v>4.3308474865999966E-2</v>
      </c>
      <c r="HM25" s="88">
        <v>0.24283875580100084</v>
      </c>
      <c r="HN25" s="88">
        <v>0.10236512002300024</v>
      </c>
      <c r="HO25" s="88">
        <v>6.0595434000999988E-2</v>
      </c>
      <c r="HP25" s="88">
        <v>8.7656735726999918E-2</v>
      </c>
      <c r="HQ25" s="88">
        <v>0.1201056806359997</v>
      </c>
      <c r="HR25" s="88">
        <v>3.5866315162999984E-2</v>
      </c>
      <c r="HS25" s="88">
        <v>5.7088173705000071E-2</v>
      </c>
      <c r="HT25" s="88">
        <v>6.1802680875999959E-2</v>
      </c>
      <c r="HU25" s="88">
        <v>0.1158293129060002</v>
      </c>
      <c r="HV25" s="88">
        <v>9.4653408425000002E-2</v>
      </c>
      <c r="HW25" s="88">
        <v>5.0504251033999949E-2</v>
      </c>
      <c r="HX25" s="88">
        <v>2.8530924123999903E-2</v>
      </c>
      <c r="HY25" s="88">
        <v>6.9546949505000094E-2</v>
      </c>
      <c r="HZ25" s="88">
        <v>4.3960089723000119E-2</v>
      </c>
      <c r="IA25" s="88">
        <v>5.4592980055999801E-2</v>
      </c>
      <c r="IB25" s="88">
        <v>9.6120820260000017E-3</v>
      </c>
      <c r="IC25" s="88">
        <v>0.19433628895200017</v>
      </c>
      <c r="ID25" s="88">
        <v>0.14332461936699986</v>
      </c>
      <c r="IE25" s="88">
        <v>1.1037687591999999E-2</v>
      </c>
      <c r="IF25" s="88">
        <v>3.2811997365000033E-2</v>
      </c>
      <c r="IG25" s="88">
        <v>0.69008952276800029</v>
      </c>
      <c r="IH25" s="88">
        <v>1.5110803455999997E-2</v>
      </c>
      <c r="II25" s="88">
        <v>0</v>
      </c>
      <c r="IJ25" s="88">
        <v>9.5639964405E-2</v>
      </c>
      <c r="IK25" s="88">
        <v>0.14217789822200008</v>
      </c>
      <c r="IL25" s="88">
        <v>0.1041436320130001</v>
      </c>
      <c r="IM25" s="88">
        <v>5.2706283890000018E-3</v>
      </c>
      <c r="IN25" s="88">
        <v>4.0706390683999942E-2</v>
      </c>
      <c r="IO25" s="88">
        <v>0.11632542985999986</v>
      </c>
      <c r="IP25" s="88">
        <v>2.3806936679999998E-2</v>
      </c>
      <c r="IQ25" s="88">
        <v>7.5607694524000013E-2</v>
      </c>
      <c r="IR25" s="88">
        <v>0.15045514695000015</v>
      </c>
      <c r="IS25" s="88">
        <v>0.35918044382299985</v>
      </c>
      <c r="IT25" s="88">
        <v>1.0338958857999989E-2</v>
      </c>
      <c r="IU25" s="88">
        <v>5.944268530200001E-2</v>
      </c>
      <c r="IV25" s="88">
        <v>0.13677434450099984</v>
      </c>
      <c r="IW25" s="88">
        <v>9.9779697686000118E-2</v>
      </c>
      <c r="IX25" s="88">
        <v>0.10824429549400021</v>
      </c>
      <c r="IY25" s="88">
        <v>7.2639776619999978E-3</v>
      </c>
      <c r="IZ25" s="88">
        <v>0.12396720443700007</v>
      </c>
      <c r="JA25" s="88">
        <v>0.69180054420600012</v>
      </c>
      <c r="JB25" s="88">
        <v>7.9379199899999966E-4</v>
      </c>
      <c r="JC25" s="88">
        <v>1.7171446776999996E-2</v>
      </c>
      <c r="JD25" s="88">
        <v>2.9814104070000009E-3</v>
      </c>
      <c r="JE25" s="88">
        <v>0.43358539370099958</v>
      </c>
      <c r="JF25" s="88">
        <v>0.48940656430700008</v>
      </c>
      <c r="JG25" s="88">
        <v>0.21723772094999985</v>
      </c>
      <c r="JH25" s="88">
        <v>2.7420057986000036E-2</v>
      </c>
      <c r="JI25" s="88">
        <v>1.1727757996999998E-2</v>
      </c>
      <c r="JJ25" s="88">
        <v>0.17047444185699925</v>
      </c>
      <c r="JK25" s="88">
        <v>0.20683204043200035</v>
      </c>
      <c r="JL25" s="88">
        <v>9.0435448600999835E-2</v>
      </c>
      <c r="JM25" s="88">
        <v>5.3377032209999953E-3</v>
      </c>
      <c r="JN25" s="88">
        <v>0.94741434339300046</v>
      </c>
      <c r="JO25" s="88">
        <v>1.9360965695999998E-2</v>
      </c>
      <c r="JP25" s="88">
        <v>3.9097331254260013</v>
      </c>
      <c r="JQ25" s="88">
        <v>0.23600310085400009</v>
      </c>
      <c r="JR25" s="88">
        <v>0.16654526159999999</v>
      </c>
      <c r="JS25" s="88">
        <v>0.206988998427</v>
      </c>
      <c r="JT25" s="88">
        <v>0.18319389308300016</v>
      </c>
      <c r="JU25" s="88">
        <v>0.31577757732700013</v>
      </c>
      <c r="JV25" s="88">
        <v>0.18392332504399986</v>
      </c>
      <c r="JW25" s="88">
        <v>0.15016566455200031</v>
      </c>
      <c r="JX25" s="88">
        <v>0.33899003062600008</v>
      </c>
      <c r="JY25" s="88">
        <v>1.0899629442069998</v>
      </c>
      <c r="JZ25" s="88">
        <v>0.67323597425100057</v>
      </c>
      <c r="KA25" s="88">
        <v>6.6531508197999953E-2</v>
      </c>
      <c r="KB25" s="88">
        <v>0.32813823185600016</v>
      </c>
      <c r="KC25" s="88">
        <v>0.24934814080399986</v>
      </c>
      <c r="KD25" s="88">
        <v>0.37727979290999952</v>
      </c>
      <c r="KE25" s="88">
        <v>0.27235642434900037</v>
      </c>
      <c r="KF25" s="88">
        <v>2.5667473031000008E-2</v>
      </c>
      <c r="KG25" s="88">
        <v>7.9653854699999992E-3</v>
      </c>
      <c r="KH25" s="88">
        <v>0.12288282391000009</v>
      </c>
      <c r="KI25" s="88">
        <v>4.1545817100000007E-2</v>
      </c>
      <c r="KJ25" s="88">
        <v>4.6123573059000035E-2</v>
      </c>
      <c r="KK25" s="88">
        <v>3.3329598066999998E-2</v>
      </c>
      <c r="KL25" s="88">
        <v>6.0094403642000013E-2</v>
      </c>
      <c r="KM25" s="88">
        <v>1.3346272394000011E-2</v>
      </c>
      <c r="KN25" s="88">
        <v>2.6431534000000004E-4</v>
      </c>
      <c r="KO25" s="88">
        <v>8.1158119739999993E-3</v>
      </c>
      <c r="KP25" s="88">
        <v>2.3912910497999984E-2</v>
      </c>
      <c r="KQ25" s="88">
        <v>1.0764496221000003E-2</v>
      </c>
      <c r="KR25" s="88">
        <v>2.7825052733000059E-2</v>
      </c>
      <c r="KS25" s="88">
        <v>1.4981600140999996E-2</v>
      </c>
      <c r="KT25" s="88">
        <v>4.209455487399992E-2</v>
      </c>
      <c r="KU25" s="88">
        <v>1.8027630900000001E-4</v>
      </c>
      <c r="KV25" s="88">
        <v>2.0259758039000004E-2</v>
      </c>
      <c r="KW25" s="88">
        <v>5.4198565537999926E-2</v>
      </c>
      <c r="KX25" s="88">
        <v>0.39790872596199894</v>
      </c>
      <c r="KY25" s="88">
        <v>0.14351104665400005</v>
      </c>
      <c r="KZ25" s="88">
        <v>0.14006265160300002</v>
      </c>
      <c r="LA25" s="88">
        <v>7.7935056829999986E-3</v>
      </c>
      <c r="LB25" s="88">
        <v>0.58314549780199865</v>
      </c>
      <c r="LC25" s="88">
        <v>1.6477525326000012E-2</v>
      </c>
      <c r="LD25" s="88">
        <v>9.1098118820000074E-2</v>
      </c>
      <c r="LE25" s="88">
        <v>0.18365742850099998</v>
      </c>
      <c r="LF25" s="88">
        <v>0.27656790208300003</v>
      </c>
      <c r="LG25" s="88">
        <v>4.869953630200001E-2</v>
      </c>
      <c r="LH25" s="88">
        <v>2.4368598124999995E-2</v>
      </c>
      <c r="LI25" s="88">
        <v>5.9907130409999976E-3</v>
      </c>
      <c r="LJ25" s="88">
        <v>0.36469731846999986</v>
      </c>
      <c r="LK25" s="88">
        <v>0.25511652631400006</v>
      </c>
      <c r="LL25" s="88">
        <v>2.5040821817999999E-2</v>
      </c>
      <c r="LM25" s="88">
        <v>1.3422441500000003E-2</v>
      </c>
      <c r="LN25" s="88">
        <v>0</v>
      </c>
      <c r="LO25" s="88">
        <v>0.13582928201899991</v>
      </c>
      <c r="LP25" s="88">
        <v>1.4093978542160048</v>
      </c>
      <c r="LQ25" s="88">
        <v>0.21121594775400002</v>
      </c>
      <c r="LR25" s="88">
        <v>0.15558766633500004</v>
      </c>
      <c r="LS25" s="88">
        <v>7.7488570062999987E-2</v>
      </c>
      <c r="LT25" s="88">
        <v>0.26996508161099986</v>
      </c>
      <c r="LU25" s="88">
        <v>1.5919147460000001E-2</v>
      </c>
      <c r="LV25" s="88">
        <v>1.5816014206000005E-2</v>
      </c>
      <c r="LW25" s="88">
        <v>3.8642174640000033E-2</v>
      </c>
      <c r="LX25" s="88">
        <v>5.8145822550000016E-3</v>
      </c>
      <c r="LY25" s="88">
        <v>1.0125403907000024E-2</v>
      </c>
      <c r="LZ25" s="88">
        <v>1.5877657335999992E-2</v>
      </c>
      <c r="MA25" s="88">
        <v>1.1147212983959998</v>
      </c>
      <c r="MB25" s="88">
        <v>1.0357686809000018E-2</v>
      </c>
      <c r="MC25" s="88">
        <v>9.1503557418000009E-2</v>
      </c>
      <c r="MD25" s="88">
        <v>1.6920637795000006E-2</v>
      </c>
      <c r="ME25" s="88">
        <v>1.06683209E-4</v>
      </c>
      <c r="MF25" s="88">
        <v>6.7470361941999943E-2</v>
      </c>
      <c r="MG25" s="88">
        <v>1.4623026307000006E-2</v>
      </c>
      <c r="MH25" s="88">
        <v>3.9609244609999997E-3</v>
      </c>
      <c r="MI25" s="88">
        <v>3.8559352609999985E-3</v>
      </c>
      <c r="MJ25" s="88">
        <v>4.0998618550000011E-3</v>
      </c>
      <c r="MK25" s="88">
        <v>2.6642851900000002E-4</v>
      </c>
      <c r="ML25" s="88">
        <v>5.6158086400000002E-4</v>
      </c>
      <c r="MM25" s="88">
        <v>7.6399206873999953E-2</v>
      </c>
      <c r="MN25" s="88">
        <v>3.2844753140000071E-2</v>
      </c>
      <c r="MO25" s="88">
        <v>0.10755714844599994</v>
      </c>
      <c r="MP25" s="88">
        <v>8.8801513569999949E-2</v>
      </c>
      <c r="MQ25" s="88">
        <v>1.8378118028999992E-2</v>
      </c>
      <c r="MR25" s="88">
        <v>0.10402565096999998</v>
      </c>
      <c r="MS25" s="88">
        <v>4.9250107984999979E-2</v>
      </c>
      <c r="MT25" s="88">
        <v>4.0192624929999967E-3</v>
      </c>
      <c r="MU25" s="88">
        <v>0.27579638719800192</v>
      </c>
      <c r="MV25" s="88">
        <v>1.2549829438999995E-2</v>
      </c>
      <c r="MW25" s="88">
        <v>0</v>
      </c>
      <c r="MX25" s="88">
        <v>0.12332904700499996</v>
      </c>
      <c r="MY25" s="88">
        <v>0.14622704688900029</v>
      </c>
      <c r="MZ25" s="88">
        <v>8.864653557000007E-3</v>
      </c>
      <c r="NA25" s="88">
        <v>4.7490985861999929E-2</v>
      </c>
      <c r="NB25" s="88">
        <v>7.3157387094999971E-2</v>
      </c>
      <c r="NC25" s="88">
        <v>0.12399745528899998</v>
      </c>
      <c r="ND25" s="88">
        <v>1.5576181710000006E-2</v>
      </c>
      <c r="NE25" s="88">
        <v>5.1106558203000009E-2</v>
      </c>
      <c r="NF25" s="88">
        <v>4.0756063520999981E-2</v>
      </c>
      <c r="NG25" s="88">
        <v>0.66554622743799963</v>
      </c>
      <c r="NH25" s="88">
        <v>0.57313326822000066</v>
      </c>
      <c r="NI25" s="88">
        <v>0.40130707463299947</v>
      </c>
      <c r="NJ25" s="88">
        <v>0.10965951431500004</v>
      </c>
      <c r="NK25" s="88">
        <v>0.19433628895200017</v>
      </c>
      <c r="NL25" s="88">
        <v>1.1037687591999999E-2</v>
      </c>
      <c r="NM25" s="88">
        <v>0.69008952276800029</v>
      </c>
      <c r="NN25" s="88">
        <v>0</v>
      </c>
      <c r="NO25" s="88">
        <v>4.0706390683999942E-2</v>
      </c>
      <c r="NP25" s="88">
        <v>2.6791026721000019E-2</v>
      </c>
      <c r="NQ25" s="88">
        <v>8.9534489695000025E-2</v>
      </c>
      <c r="NR25" s="88">
        <v>1.1825583325000003E-2</v>
      </c>
      <c r="NS25" s="88">
        <v>1.1981354385E-2</v>
      </c>
      <c r="NT25" s="88">
        <v>7.5607694524000013E-2</v>
      </c>
      <c r="NU25" s="88">
        <v>0.15045514695000015</v>
      </c>
      <c r="NV25" s="88">
        <v>0.35918044382299985</v>
      </c>
      <c r="NW25" s="88">
        <v>1.0338958857999989E-2</v>
      </c>
      <c r="NX25" s="88">
        <v>5.944268530200001E-2</v>
      </c>
      <c r="NY25" s="88">
        <v>0.131234758418</v>
      </c>
      <c r="NZ25" s="88">
        <v>3.2600142219999964E-3</v>
      </c>
      <c r="OA25" s="88">
        <v>4.7915380699999999E-4</v>
      </c>
      <c r="OB25" s="88">
        <v>8.4517247079999979E-3</v>
      </c>
      <c r="OC25" s="88">
        <v>3.4283793729999999E-3</v>
      </c>
      <c r="OD25" s="88">
        <v>2.4325844869999996E-3</v>
      </c>
      <c r="OE25" s="88">
        <v>1.4810943294000001E-2</v>
      </c>
      <c r="OF25" s="88">
        <v>4.7922084765999982E-2</v>
      </c>
      <c r="OG25" s="88">
        <v>6.1433177000000004E-5</v>
      </c>
      <c r="OH25" s="88">
        <v>2.2318933228999985E-2</v>
      </c>
      <c r="OI25" s="88">
        <v>2.3748634799999999E-4</v>
      </c>
      <c r="OJ25" s="88">
        <v>2.2053664384999998E-2</v>
      </c>
      <c r="OK25" s="88">
        <v>6.1395118099999988E-4</v>
      </c>
      <c r="OL25" s="88">
        <v>3.4945022340000007E-2</v>
      </c>
      <c r="OM25" s="88">
        <v>6.2200935400000068E-3</v>
      </c>
      <c r="ON25" s="88">
        <v>3.1687081999999929E-4</v>
      </c>
      <c r="OO25" s="88">
        <v>5.59756730000001E-4</v>
      </c>
      <c r="OP25" s="88">
        <v>1.3560788000000013E-4</v>
      </c>
      <c r="OQ25" s="88">
        <v>6.5539130999999731E-4</v>
      </c>
      <c r="OR25" s="88">
        <v>3.5963955000000071E-4</v>
      </c>
      <c r="OS25" s="88">
        <v>3.5590804600000498E-3</v>
      </c>
      <c r="OT25" s="88">
        <v>9.7639896999999771E-4</v>
      </c>
      <c r="OU25" s="88">
        <v>4.8702820950000227E-3</v>
      </c>
      <c r="OV25" s="88">
        <v>4.0845447620000246E-3</v>
      </c>
      <c r="OW25" s="88">
        <v>7.3188217300001216E-3</v>
      </c>
      <c r="OX25" s="88">
        <v>2.6970223000000069E-3</v>
      </c>
      <c r="OY25" s="88">
        <v>1.5274391499999938E-3</v>
      </c>
      <c r="OZ25" s="88">
        <v>3.8850364099999746E-3</v>
      </c>
      <c r="PA25" s="88">
        <v>0.13686407670700027</v>
      </c>
      <c r="PB25" s="88">
        <v>0.51243868326600039</v>
      </c>
      <c r="PC25" s="88">
        <v>0.32690709310100019</v>
      </c>
      <c r="PD25" s="88">
        <v>4.5381469899999832E-2</v>
      </c>
      <c r="PE25" s="88">
        <v>0.11865380046999967</v>
      </c>
      <c r="PF25" s="88">
        <v>0.35959975654599968</v>
      </c>
      <c r="PG25" s="88">
        <v>0.59707556403899931</v>
      </c>
      <c r="PH25" s="88">
        <v>0.1027509686660001</v>
      </c>
      <c r="PI25" s="88">
        <v>2.9322683830000022E-2</v>
      </c>
      <c r="PJ25" s="88">
        <v>1.7500588453999988E-2</v>
      </c>
      <c r="PK25" s="88">
        <v>0.57063567203399934</v>
      </c>
      <c r="PL25" s="88">
        <v>9.2953428549999925E-3</v>
      </c>
      <c r="PM25" s="88">
        <v>4.3781823376000006E-2</v>
      </c>
      <c r="PN25" s="88">
        <v>8.9848028258000034E-2</v>
      </c>
      <c r="PO25" s="88">
        <v>3.0975415370999973E-2</v>
      </c>
      <c r="PP25" s="88">
        <v>0.32475495830800022</v>
      </c>
      <c r="PQ25" s="88">
        <v>4.9533749978000002E-2</v>
      </c>
      <c r="PR25" s="88">
        <v>1.8665132671000007E-2</v>
      </c>
      <c r="PS25" s="88">
        <v>1.0655649039999998E-3</v>
      </c>
      <c r="PT25" s="88">
        <v>9.2838787151999863E-2</v>
      </c>
      <c r="PU25" s="88">
        <v>4.4427510061999895E-2</v>
      </c>
      <c r="PV25" s="88">
        <v>8.2485396844000122E-2</v>
      </c>
      <c r="PW25" s="88">
        <v>9.8141796200000003E-3</v>
      </c>
      <c r="PX25" s="88">
        <v>0.10019631055500024</v>
      </c>
      <c r="PY25" s="88">
        <v>8.0882058623999956E-2</v>
      </c>
      <c r="PZ25" s="88">
        <v>1.1042458337000009E-2</v>
      </c>
      <c r="QA25" s="88">
        <v>1.392678115E-3</v>
      </c>
      <c r="QB25" s="88">
        <v>3.3055694017000044E-2</v>
      </c>
      <c r="QC25" s="88">
        <v>3.8286609419999999E-3</v>
      </c>
      <c r="QD25" s="88">
        <v>1.3590519139999996E-3</v>
      </c>
      <c r="QE25" s="88">
        <v>7.6069859009999978E-3</v>
      </c>
      <c r="QF25" s="88">
        <v>0.20873503401399951</v>
      </c>
      <c r="QG25" s="88">
        <v>0.14009567900599987</v>
      </c>
      <c r="QH25" s="88">
        <v>1.5554592807999992E-2</v>
      </c>
      <c r="QI25" s="88">
        <v>5.7370783457999855E-2</v>
      </c>
      <c r="QJ25" s="88">
        <v>5.6527903626999852E-2</v>
      </c>
      <c r="QK25" s="88">
        <v>3.624725525399991E-2</v>
      </c>
      <c r="QL25" s="88">
        <v>0.72116025398400041</v>
      </c>
      <c r="QM25" s="88">
        <v>6.0523744349999901E-3</v>
      </c>
      <c r="QN25" s="88">
        <v>1.680869700799999E-2</v>
      </c>
      <c r="QO25" s="88">
        <v>3.7153509859999947E-2</v>
      </c>
      <c r="QP25" s="88">
        <v>5.3449501089999976E-2</v>
      </c>
      <c r="QQ25" s="88">
        <v>6.1298205470000046E-3</v>
      </c>
      <c r="QR25" s="88">
        <v>0.10313502437099994</v>
      </c>
      <c r="QS25" s="88">
        <v>4.9925489163999942E-2</v>
      </c>
      <c r="QT25" s="88">
        <v>8.2752579139999796E-2</v>
      </c>
      <c r="QU25" s="88">
        <v>1.3456067090999989E-2</v>
      </c>
      <c r="QV25" s="88">
        <v>3.0018961829999958E-2</v>
      </c>
      <c r="QW25" s="88">
        <v>1.4759356464999986E-2</v>
      </c>
      <c r="QX25" s="88">
        <v>5.8994020858999886E-2</v>
      </c>
      <c r="QY25" s="88">
        <v>9.4434915350000027E-3</v>
      </c>
      <c r="QZ25" s="88">
        <v>8.0158210999999979E-4</v>
      </c>
      <c r="RA25" s="88">
        <v>4.7283777922999919E-2</v>
      </c>
      <c r="RB25" s="88">
        <v>4.80298614619998E-2</v>
      </c>
      <c r="RC25" s="88">
        <v>0.14293334105799965</v>
      </c>
      <c r="RD25" s="88">
        <v>7.6331883916999757E-2</v>
      </c>
      <c r="RE25" s="88">
        <v>3.5479462620999921E-2</v>
      </c>
      <c r="RF25" s="88">
        <v>3.7237919232000066E-2</v>
      </c>
      <c r="RG25" s="88">
        <v>0.17589004956100063</v>
      </c>
      <c r="RH25" s="88">
        <v>3.817302103199998E-2</v>
      </c>
      <c r="RI25" s="88">
        <v>6.6050502031999969E-2</v>
      </c>
      <c r="RJ25" s="88">
        <v>1.343172066200001E-2</v>
      </c>
      <c r="RK25" s="88">
        <v>9.5362156470000115E-3</v>
      </c>
      <c r="RL25" s="88">
        <v>2.925182184999999E-3</v>
      </c>
      <c r="RM25" s="88">
        <v>9.7900800679999889E-3</v>
      </c>
      <c r="RN25" s="88">
        <v>2.0668954059999997E-3</v>
      </c>
      <c r="RO25" s="88">
        <v>1.4035866510999978E-2</v>
      </c>
      <c r="RP25" s="88">
        <v>1.0247513541E-2</v>
      </c>
      <c r="RQ25" s="88">
        <v>4.2373945089999995E-3</v>
      </c>
      <c r="RR25" s="88">
        <v>6.1955303699999997E-4</v>
      </c>
      <c r="RS25" s="88">
        <v>1.3542929489999972E-2</v>
      </c>
      <c r="RT25" s="88">
        <v>1.5593785979999988E-3</v>
      </c>
      <c r="RU25" s="88">
        <v>2.5075238029999961E-3</v>
      </c>
      <c r="RV25" s="88">
        <v>0.2755648378720002</v>
      </c>
      <c r="RW25" s="88">
        <v>0.20417084571699978</v>
      </c>
      <c r="RX25" s="88">
        <v>9.2105151479999925E-2</v>
      </c>
      <c r="RY25" s="88">
        <v>4.628902976999999E-3</v>
      </c>
      <c r="RZ25" s="88">
        <v>3.7913053762999908E-2</v>
      </c>
      <c r="SA25" s="88">
        <v>1.6712108229999993E-3</v>
      </c>
      <c r="SB25" s="88">
        <v>4.944946669000002E-2</v>
      </c>
      <c r="SC25" s="88">
        <v>1.4694606200000005E-2</v>
      </c>
      <c r="SD25" s="88">
        <v>1.6724080199999998E-2</v>
      </c>
      <c r="SE25" s="88">
        <v>2.6431719000000009E-3</v>
      </c>
      <c r="SF25" s="88">
        <v>0</v>
      </c>
      <c r="SG25" s="88">
        <v>0</v>
      </c>
      <c r="SH25" s="88">
        <v>0</v>
      </c>
      <c r="SI25" s="88">
        <v>0</v>
      </c>
      <c r="SJ25" s="88">
        <v>0</v>
      </c>
      <c r="SK25" s="88">
        <v>0</v>
      </c>
      <c r="SL25" s="88">
        <v>7.0782282000000007E-3</v>
      </c>
      <c r="SM25" s="88">
        <v>2.4199930000000001E-3</v>
      </c>
      <c r="SN25" s="88">
        <v>0.16095046448999997</v>
      </c>
      <c r="SO25" s="88">
        <v>2.6228772199999991E-3</v>
      </c>
      <c r="SP25" s="88">
        <v>1.610514187521211</v>
      </c>
    </row>
    <row r="26" spans="1:510">
      <c r="A26" s="88" t="str">
        <f t="shared" si="52"/>
        <v>EUSD9</v>
      </c>
      <c r="B26" s="88" t="s">
        <v>2237</v>
      </c>
      <c r="C26" s="88" t="s">
        <v>395</v>
      </c>
      <c r="U26" s="88">
        <v>48.830937049832997</v>
      </c>
      <c r="V26" s="88">
        <v>8.8909829938050109</v>
      </c>
      <c r="W26" s="88">
        <v>1.3912884767789953</v>
      </c>
      <c r="X26" s="88">
        <v>2.829847272891997</v>
      </c>
      <c r="Y26" s="88">
        <v>14.198507663021024</v>
      </c>
      <c r="Z26" s="88">
        <v>2.332258463443003</v>
      </c>
      <c r="AA26" s="88">
        <v>2.0629027150059955</v>
      </c>
      <c r="AB26" s="88">
        <v>5.0706685184140072</v>
      </c>
      <c r="AC26" s="88">
        <v>1.9359466453309999</v>
      </c>
      <c r="AD26" s="88">
        <v>2.3874577813359976</v>
      </c>
      <c r="AE26" s="88">
        <v>0.91827711788299993</v>
      </c>
      <c r="AF26" s="88">
        <v>3.6656261841029956</v>
      </c>
      <c r="AG26" s="88">
        <v>8.254874148251016</v>
      </c>
      <c r="AH26" s="88">
        <v>3.1464603001010008</v>
      </c>
      <c r="AI26" s="88">
        <v>0.63260853203299749</v>
      </c>
      <c r="AJ26" s="88">
        <v>0.41282839730899895</v>
      </c>
      <c r="AK26" s="88">
        <v>0.97846045402199988</v>
      </c>
      <c r="AL26" s="88">
        <v>0</v>
      </c>
      <c r="AM26" s="88">
        <v>2.1350760515599965</v>
      </c>
      <c r="AN26" s="88">
        <v>0.69493249623099962</v>
      </c>
      <c r="AO26" s="88">
        <v>1.5623034132550009</v>
      </c>
      <c r="AP26" s="88">
        <v>7.3185303733390157</v>
      </c>
      <c r="AQ26" s="88">
        <v>0.5262120024980006</v>
      </c>
      <c r="AR26" s="88">
        <v>1.0349218178309982</v>
      </c>
      <c r="AS26" s="88">
        <v>2.8436833679559945</v>
      </c>
      <c r="AT26" s="88">
        <v>0.43242113684000077</v>
      </c>
      <c r="AU26" s="88">
        <v>0.23136971930100025</v>
      </c>
      <c r="AV26" s="88">
        <v>0.38400581293399977</v>
      </c>
      <c r="AW26" s="88">
        <v>0.16134928511700028</v>
      </c>
      <c r="AX26" s="88">
        <v>0.11214397967699975</v>
      </c>
      <c r="AY26" s="88">
        <v>1.0108849503920014</v>
      </c>
      <c r="AZ26" s="88">
        <v>0.83207440458400106</v>
      </c>
      <c r="BA26" s="88">
        <v>0.97839397394100158</v>
      </c>
      <c r="BB26" s="88">
        <v>0.2524376707649999</v>
      </c>
      <c r="BC26" s="88">
        <v>1.540634819579999</v>
      </c>
      <c r="BD26" s="88">
        <v>2.9518445765580013</v>
      </c>
      <c r="BE26" s="88">
        <v>0.5781893380950005</v>
      </c>
      <c r="BF26" s="88">
        <v>1.8086016477000016E-2</v>
      </c>
      <c r="BG26" s="88">
        <v>2.7424845056000024E-2</v>
      </c>
      <c r="BH26" s="88">
        <v>1.8904365013740017</v>
      </c>
      <c r="BI26" s="88">
        <v>0.33358435296499955</v>
      </c>
      <c r="BJ26" s="88">
        <v>4.3468813690999995E-2</v>
      </c>
      <c r="BK26" s="88">
        <v>0.48351120238400019</v>
      </c>
      <c r="BL26" s="88">
        <v>0.54458878876399985</v>
      </c>
      <c r="BM26" s="88">
        <v>0.43395833725799898</v>
      </c>
      <c r="BN26" s="88">
        <v>0.54832013565299986</v>
      </c>
      <c r="BO26" s="88">
        <v>0.23810148808599974</v>
      </c>
      <c r="BP26" s="88">
        <v>0.39819592928100039</v>
      </c>
      <c r="BQ26" s="88">
        <v>7.6645249898999998E-2</v>
      </c>
      <c r="BR26" s="88">
        <v>9.6375387350999889E-2</v>
      </c>
      <c r="BS26" s="88">
        <v>0.10895806859499994</v>
      </c>
      <c r="BT26" s="88">
        <v>3.4600560597309928</v>
      </c>
      <c r="BU26" s="88">
        <v>1.2616866949320023</v>
      </c>
      <c r="BV26" s="88">
        <v>0.20557016034299999</v>
      </c>
      <c r="BW26" s="88">
        <v>2.147543936358999</v>
      </c>
      <c r="BX26" s="88">
        <v>0.49511771543000033</v>
      </c>
      <c r="BY26" s="88">
        <v>1.4306086687989987</v>
      </c>
      <c r="BZ26" s="88">
        <v>0.50665058382399963</v>
      </c>
      <c r="CA26" s="88">
        <v>0.66935245371399765</v>
      </c>
      <c r="CB26" s="88">
        <v>1.0261531578940024</v>
      </c>
      <c r="CC26" s="88">
        <v>0.51568414113200001</v>
      </c>
      <c r="CD26" s="88">
        <v>0.20216251530100024</v>
      </c>
      <c r="CE26" s="88">
        <v>1.3895244325070024</v>
      </c>
      <c r="CF26" s="88">
        <v>0.21060040778100045</v>
      </c>
      <c r="CG26" s="88">
        <v>0</v>
      </c>
      <c r="CH26" s="88">
        <v>0.42200660106099996</v>
      </c>
      <c r="CI26" s="88">
        <v>0.2230034969449998</v>
      </c>
      <c r="CJ26" s="88">
        <v>6.9541525480999997E-2</v>
      </c>
      <c r="CK26" s="88">
        <v>1.1903187964399993</v>
      </c>
      <c r="CL26" s="88">
        <v>5.9699260471000021E-2</v>
      </c>
      <c r="CM26" s="88">
        <v>0.24140359817899992</v>
      </c>
      <c r="CN26" s="88">
        <v>0.13069000532800007</v>
      </c>
      <c r="CO26" s="88">
        <v>0.13136415125100015</v>
      </c>
      <c r="CP26" s="88">
        <v>0.15077586410099997</v>
      </c>
      <c r="CQ26" s="88">
        <v>0.97846045402199988</v>
      </c>
      <c r="CR26" s="88">
        <v>0</v>
      </c>
      <c r="CS26" s="88">
        <v>4.7006938219999999E-3</v>
      </c>
      <c r="CT26" s="88">
        <v>2.0300769315019966</v>
      </c>
      <c r="CU26" s="88">
        <v>4.4870351924999947E-2</v>
      </c>
      <c r="CV26" s="88">
        <v>5.5428793356000039E-2</v>
      </c>
      <c r="CW26" s="88">
        <v>0.68790466586000021</v>
      </c>
      <c r="CX26" s="88">
        <v>7.0285918539999999E-3</v>
      </c>
      <c r="CY26" s="88">
        <v>1.5416724272760005</v>
      </c>
      <c r="CZ26" s="88">
        <v>2.0480500106000003E-2</v>
      </c>
      <c r="DA26" s="88">
        <v>6.0020742499180129</v>
      </c>
      <c r="DB26" s="88">
        <v>0.84123821072099991</v>
      </c>
      <c r="DC26" s="88">
        <v>0.22579177454800026</v>
      </c>
      <c r="DD26" s="88">
        <v>0.30042038781500069</v>
      </c>
      <c r="DE26" s="88">
        <v>0.34037768562699977</v>
      </c>
      <c r="DF26" s="88">
        <v>0.22434723979499988</v>
      </c>
      <c r="DG26" s="88">
        <v>0.13235933547399981</v>
      </c>
      <c r="DH26" s="88">
        <v>0.33783783714500015</v>
      </c>
      <c r="DI26" s="88">
        <v>1.1871016549840028</v>
      </c>
      <c r="DJ26" s="88">
        <v>0.45580822928300097</v>
      </c>
      <c r="DK26" s="88">
        <v>0.72500040351800099</v>
      </c>
      <c r="DL26" s="88">
        <v>0.23721374481100013</v>
      </c>
      <c r="DM26" s="88">
        <v>0.23855858717399966</v>
      </c>
      <c r="DN26" s="88">
        <v>0.39794461340900089</v>
      </c>
      <c r="DO26" s="88">
        <v>2.3730395160000008E-2</v>
      </c>
      <c r="DP26" s="88">
        <v>1.0746446038000002E-2</v>
      </c>
      <c r="DQ26" s="88">
        <v>0.23136971930100025</v>
      </c>
      <c r="DR26" s="88">
        <v>0.32934351558399999</v>
      </c>
      <c r="DS26" s="88">
        <v>3.8040355703999926E-2</v>
      </c>
      <c r="DT26" s="88">
        <v>1.6622726726000008E-2</v>
      </c>
      <c r="DU26" s="88">
        <v>0.16134928511700028</v>
      </c>
      <c r="DV26" s="88">
        <v>3.1994017988000029E-2</v>
      </c>
      <c r="DW26" s="88">
        <v>8.0149710336999969E-2</v>
      </c>
      <c r="DX26" s="88">
        <v>0.7682661532050008</v>
      </c>
      <c r="DY26" s="88">
        <v>0.24262033020000007</v>
      </c>
      <c r="DZ26" s="88">
        <v>0.66231625109100134</v>
      </c>
      <c r="EA26" s="88">
        <v>3.6385046576999994E-2</v>
      </c>
      <c r="EB26" s="88">
        <v>0.13337377259100028</v>
      </c>
      <c r="EC26" s="88">
        <v>0.35634807464299972</v>
      </c>
      <c r="ED26" s="88">
        <v>0.45834900352900071</v>
      </c>
      <c r="EE26" s="88">
        <v>0.16366494380699984</v>
      </c>
      <c r="EF26" s="88">
        <v>1.4344624330189999</v>
      </c>
      <c r="EG26" s="88">
        <v>9.3323783896000018E-2</v>
      </c>
      <c r="EH26" s="88">
        <v>1.2848564975000013E-2</v>
      </c>
      <c r="EI26" s="88">
        <v>0</v>
      </c>
      <c r="EJ26" s="88">
        <v>0.211471976422</v>
      </c>
      <c r="EK26" s="88">
        <v>2.1312481016879992</v>
      </c>
      <c r="EL26" s="88">
        <v>0.4084268978199998</v>
      </c>
      <c r="EM26" s="88">
        <v>0.20070286818900013</v>
      </c>
      <c r="EN26" s="88">
        <v>7.7330301154000053E-2</v>
      </c>
      <c r="EO26" s="88">
        <v>0.31180219426100064</v>
      </c>
      <c r="EP26" s="88">
        <v>7.6842981896999979E-2</v>
      </c>
      <c r="EQ26" s="88">
        <v>4.7193619491999975E-2</v>
      </c>
      <c r="ER26" s="88">
        <v>5.2018387963000026E-2</v>
      </c>
      <c r="ES26" s="88">
        <v>1.2999834042999999E-2</v>
      </c>
      <c r="ET26" s="88">
        <v>1.7598109577000014E-2</v>
      </c>
      <c r="EU26" s="88">
        <v>2.2968308256000016E-2</v>
      </c>
      <c r="EV26" s="88">
        <v>1.7355996348740022</v>
      </c>
      <c r="EW26" s="88">
        <v>0.15725446753300021</v>
      </c>
      <c r="EX26" s="88">
        <v>2.4169229231000015E-2</v>
      </c>
      <c r="EY26" s="88">
        <v>0.12383036144799986</v>
      </c>
      <c r="EZ26" s="88">
        <v>2.0442257550000002E-2</v>
      </c>
      <c r="FA26" s="88">
        <v>7.8578146660000046E-3</v>
      </c>
      <c r="FB26" s="88">
        <v>2.9702853031000002E-2</v>
      </c>
      <c r="FC26" s="88">
        <v>1.1103073062000002E-2</v>
      </c>
      <c r="FD26" s="88">
        <v>2.6628682109999997E-3</v>
      </c>
      <c r="FE26" s="88">
        <v>0.15766082109999996</v>
      </c>
      <c r="FF26" s="88">
        <v>5.8549414497000081E-2</v>
      </c>
      <c r="FG26" s="88">
        <v>0.14759362468600004</v>
      </c>
      <c r="FH26" s="88">
        <v>0.10178271417200004</v>
      </c>
      <c r="FI26" s="88">
        <v>1.7899837624999991E-2</v>
      </c>
      <c r="FJ26" s="88">
        <v>0.15453760500200014</v>
      </c>
      <c r="FK26" s="88">
        <v>0.39005634110599924</v>
      </c>
      <c r="FL26" s="88">
        <v>0</v>
      </c>
      <c r="FM26" s="88">
        <v>0.14699008549800008</v>
      </c>
      <c r="FN26" s="88">
        <v>0.20845141010700016</v>
      </c>
      <c r="FO26" s="88">
        <v>9.0248373640000133E-3</v>
      </c>
      <c r="FP26" s="88">
        <v>6.9495497412999971E-2</v>
      </c>
      <c r="FQ26" s="88">
        <v>0.23591785068599971</v>
      </c>
      <c r="FR26" s="88">
        <v>0.39713411608100041</v>
      </c>
      <c r="FS26" s="88">
        <v>7.6303221099000007E-2</v>
      </c>
      <c r="FT26" s="88">
        <v>8.1479120250999945E-2</v>
      </c>
      <c r="FU26" s="88">
        <v>0.10156759989499996</v>
      </c>
      <c r="FV26" s="88">
        <v>3.0696788818149958</v>
      </c>
      <c r="FW26" s="88">
        <v>6.7386634924000058E-2</v>
      </c>
      <c r="FX26" s="88">
        <v>0.3722063649320006</v>
      </c>
      <c r="FY26" s="88">
        <v>0.78402969278300083</v>
      </c>
      <c r="FZ26" s="88">
        <v>0.12107987253199991</v>
      </c>
      <c r="GA26" s="88">
        <v>0.13752741510800007</v>
      </c>
      <c r="GB26" s="88">
        <v>1.7291732042999983E-2</v>
      </c>
      <c r="GC26" s="88">
        <v>0.13445885452</v>
      </c>
      <c r="GD26" s="88">
        <v>0.20557016034299999</v>
      </c>
      <c r="GE26" s="88">
        <v>0.61250239925900007</v>
      </c>
      <c r="GF26" s="88">
        <v>0.3699627167729998</v>
      </c>
      <c r="GG26" s="88">
        <v>0.23378315368300018</v>
      </c>
      <c r="GH26" s="88">
        <v>0.4211632223809999</v>
      </c>
      <c r="GI26" s="88">
        <v>0.42988765846799842</v>
      </c>
      <c r="GJ26" s="88">
        <v>5.6543881965000049E-2</v>
      </c>
      <c r="GK26" s="88">
        <v>2.3710494489999963E-2</v>
      </c>
      <c r="GL26" s="88">
        <v>0.35452007104299976</v>
      </c>
      <c r="GM26" s="88">
        <v>5.6533546975000036E-2</v>
      </c>
      <c r="GN26" s="88">
        <v>1.8743734774000004E-2</v>
      </c>
      <c r="GO26" s="88">
        <v>6.5309543104000001E-2</v>
      </c>
      <c r="GP26" s="88">
        <v>0.25332387035999931</v>
      </c>
      <c r="GQ26" s="88">
        <v>9.4812364990000189E-2</v>
      </c>
      <c r="GR26" s="88">
        <v>6.7948397083000045E-2</v>
      </c>
      <c r="GS26" s="88">
        <v>0.20117445198599965</v>
      </c>
      <c r="GT26" s="88">
        <v>0.58091884610900202</v>
      </c>
      <c r="GU26" s="88">
        <v>0.10916452610699996</v>
      </c>
      <c r="GV26" s="88">
        <v>0.11990769929699978</v>
      </c>
      <c r="GW26" s="88">
        <v>3.3447830312000007E-2</v>
      </c>
      <c r="GX26" s="88">
        <v>5.9305442887999882E-2</v>
      </c>
      <c r="GY26" s="88">
        <v>0.32802835798800012</v>
      </c>
      <c r="GZ26" s="88">
        <v>7.8600932059000053E-2</v>
      </c>
      <c r="HA26" s="88">
        <v>7.2927400709999965E-3</v>
      </c>
      <c r="HB26" s="88">
        <v>0.16220037863000017</v>
      </c>
      <c r="HC26" s="88">
        <v>7.9780627843999849E-2</v>
      </c>
      <c r="HD26" s="88">
        <v>0.11114192621599996</v>
      </c>
      <c r="HE26" s="88">
        <v>4.0747328105000029E-2</v>
      </c>
      <c r="HF26" s="88">
        <v>7.8036940033999955E-2</v>
      </c>
      <c r="HG26" s="88">
        <v>4.7487394016999973E-2</v>
      </c>
      <c r="HH26" s="88">
        <v>7.0372343907999874E-2</v>
      </c>
      <c r="HI26" s="88">
        <v>7.6259758523999965E-2</v>
      </c>
      <c r="HJ26" s="88">
        <v>3.3561347669999989E-3</v>
      </c>
      <c r="HK26" s="88">
        <v>0.11937501509899998</v>
      </c>
      <c r="HL26" s="88">
        <v>4.8511325994000119E-2</v>
      </c>
      <c r="HM26" s="88">
        <v>0.35673471867399997</v>
      </c>
      <c r="HN26" s="88">
        <v>9.6416793849999724E-2</v>
      </c>
      <c r="HO26" s="88">
        <v>0.10272835884700007</v>
      </c>
      <c r="HP26" s="88">
        <v>0.10957186446999986</v>
      </c>
      <c r="HQ26" s="88">
        <v>0.15369837954599994</v>
      </c>
      <c r="HR26" s="88">
        <v>3.5563951070999994E-2</v>
      </c>
      <c r="HS26" s="88">
        <v>5.4566741440000024E-2</v>
      </c>
      <c r="HT26" s="88">
        <v>8.6101291167999985E-2</v>
      </c>
      <c r="HU26" s="88">
        <v>0.12098157278699997</v>
      </c>
      <c r="HV26" s="88">
        <v>0.14991077143700079</v>
      </c>
      <c r="HW26" s="88">
        <v>7.3110259611999975E-2</v>
      </c>
      <c r="HX26" s="88">
        <v>3.1017283953999993E-2</v>
      </c>
      <c r="HY26" s="88">
        <v>8.2226281005000096E-2</v>
      </c>
      <c r="HZ26" s="88">
        <v>4.4257292443999986E-2</v>
      </c>
      <c r="IA26" s="88">
        <v>5.5461234925000012E-2</v>
      </c>
      <c r="IB26" s="88">
        <v>1.2253492032999996E-2</v>
      </c>
      <c r="IC26" s="88">
        <v>0.3320567566020004</v>
      </c>
      <c r="ID26" s="88">
        <v>0.16709332471499977</v>
      </c>
      <c r="IE26" s="88">
        <v>1.065742304900001E-2</v>
      </c>
      <c r="IF26" s="88">
        <v>2.9967192035999988E-2</v>
      </c>
      <c r="IG26" s="88">
        <v>1.0467262410760028</v>
      </c>
      <c r="IH26" s="88">
        <v>1.3541883322000004E-2</v>
      </c>
      <c r="II26" s="88">
        <v>0</v>
      </c>
      <c r="IJ26" s="88">
        <v>9.9643166905999822E-2</v>
      </c>
      <c r="IK26" s="88">
        <v>0.18532789238700031</v>
      </c>
      <c r="IL26" s="88">
        <v>0.13353223908799988</v>
      </c>
      <c r="IM26" s="88">
        <v>3.4871503140000031E-3</v>
      </c>
      <c r="IN26" s="88">
        <v>5.451366320099988E-2</v>
      </c>
      <c r="IO26" s="88">
        <v>0.16847852376999983</v>
      </c>
      <c r="IP26" s="88">
        <v>6.9541525480999997E-2</v>
      </c>
      <c r="IQ26" s="88">
        <v>8.6517820806000026E-2</v>
      </c>
      <c r="IR26" s="88">
        <v>0.27692850916800033</v>
      </c>
      <c r="IS26" s="88">
        <v>0.71816739929899798</v>
      </c>
      <c r="IT26" s="88">
        <v>1.0871393832000004E-2</v>
      </c>
      <c r="IU26" s="88">
        <v>5.9699260471000021E-2</v>
      </c>
      <c r="IV26" s="88">
        <v>0.22493527427899987</v>
      </c>
      <c r="IW26" s="88">
        <v>0.13069000532800007</v>
      </c>
      <c r="IX26" s="88">
        <v>0.12605876631600002</v>
      </c>
      <c r="IY26" s="88">
        <v>5.3055457510000018E-3</v>
      </c>
      <c r="IZ26" s="88">
        <v>0.15077586410099997</v>
      </c>
      <c r="JA26" s="88">
        <v>0.92894865651000025</v>
      </c>
      <c r="JB26" s="88">
        <v>1.1232235270000003E-3</v>
      </c>
      <c r="JC26" s="88">
        <v>4.8388550002000007E-2</v>
      </c>
      <c r="JD26" s="88">
        <v>4.7006938219999999E-3</v>
      </c>
      <c r="JE26" s="88">
        <v>0.74944464317100046</v>
      </c>
      <c r="JF26" s="88">
        <v>0.93087314742199712</v>
      </c>
      <c r="JG26" s="88">
        <v>0.34449750833599957</v>
      </c>
      <c r="JH26" s="88">
        <v>4.4870351924999947E-2</v>
      </c>
      <c r="JI26" s="88">
        <v>5.5428793356000039E-2</v>
      </c>
      <c r="JJ26" s="88">
        <v>0.24368341757799969</v>
      </c>
      <c r="JK26" s="88">
        <v>0.30968517429999981</v>
      </c>
      <c r="JL26" s="88">
        <v>0.13464854290600015</v>
      </c>
      <c r="JM26" s="88">
        <v>7.0285918539999999E-3</v>
      </c>
      <c r="JN26" s="88">
        <v>1.5416724272760005</v>
      </c>
      <c r="JO26" s="88">
        <v>2.0480500106000003E-2</v>
      </c>
      <c r="JP26" s="88">
        <v>6.0020742499180129</v>
      </c>
      <c r="JQ26" s="88">
        <v>0.45074349272100012</v>
      </c>
      <c r="JR26" s="88">
        <v>0.39049471799999996</v>
      </c>
      <c r="JS26" s="88">
        <v>0.22579177454800026</v>
      </c>
      <c r="JT26" s="88">
        <v>0.30042038781500069</v>
      </c>
      <c r="JU26" s="88">
        <v>0.34037768562699977</v>
      </c>
      <c r="JV26" s="88">
        <v>0.22434723979499988</v>
      </c>
      <c r="JW26" s="88">
        <v>0.13235933547399981</v>
      </c>
      <c r="JX26" s="88">
        <v>0.33783783714500015</v>
      </c>
      <c r="JY26" s="88">
        <v>1.1871016549840028</v>
      </c>
      <c r="JZ26" s="88">
        <v>0.37717636626600032</v>
      </c>
      <c r="KA26" s="88">
        <v>7.8631919589999891E-2</v>
      </c>
      <c r="KB26" s="88">
        <v>0.72500040351800099</v>
      </c>
      <c r="KC26" s="88">
        <v>0.23721374481100013</v>
      </c>
      <c r="KD26" s="88">
        <v>0.23855858717399966</v>
      </c>
      <c r="KE26" s="88">
        <v>0.39794461340900089</v>
      </c>
      <c r="KF26" s="88">
        <v>2.3730395160000008E-2</v>
      </c>
      <c r="KG26" s="88">
        <v>1.0746446038000002E-2</v>
      </c>
      <c r="KH26" s="88">
        <v>0.23136971930100025</v>
      </c>
      <c r="KI26" s="88">
        <v>7.0946671838000047E-2</v>
      </c>
      <c r="KJ26" s="88">
        <v>8.3464988434000034E-2</v>
      </c>
      <c r="KK26" s="88">
        <v>5.8526436539999983E-2</v>
      </c>
      <c r="KL26" s="88">
        <v>9.6936824747000008E-2</v>
      </c>
      <c r="KM26" s="88">
        <v>1.4365080980999994E-2</v>
      </c>
      <c r="KN26" s="88">
        <v>7.3798750200000012E-4</v>
      </c>
      <c r="KO26" s="88">
        <v>5.1898448330000013E-3</v>
      </c>
      <c r="KP26" s="88">
        <v>3.7216565086999935E-2</v>
      </c>
      <c r="KQ26" s="88">
        <v>1.6622726726000008E-2</v>
      </c>
      <c r="KR26" s="88">
        <v>7.0383878331000002E-2</v>
      </c>
      <c r="KS26" s="88">
        <v>1.7703867317000025E-2</v>
      </c>
      <c r="KT26" s="88">
        <v>7.3162018377999918E-2</v>
      </c>
      <c r="KU26" s="88">
        <v>9.9973284999999999E-5</v>
      </c>
      <c r="KV26" s="88">
        <v>3.1994017988000029E-2</v>
      </c>
      <c r="KW26" s="88">
        <v>8.0149710336999969E-2</v>
      </c>
      <c r="KX26" s="88">
        <v>0.54132640360199991</v>
      </c>
      <c r="KY26" s="88">
        <v>0.22696267722400018</v>
      </c>
      <c r="KZ26" s="88">
        <v>0.20952953595800006</v>
      </c>
      <c r="LA26" s="88">
        <v>3.3090497290999984E-2</v>
      </c>
      <c r="LB26" s="88">
        <v>0.66231625109100134</v>
      </c>
      <c r="LC26" s="88">
        <v>3.6385046576999994E-2</v>
      </c>
      <c r="LD26" s="88">
        <v>0.13337377259100028</v>
      </c>
      <c r="LE26" s="88">
        <v>0.35634807464299972</v>
      </c>
      <c r="LF26" s="88">
        <v>0.45834900352900071</v>
      </c>
      <c r="LG26" s="88">
        <v>0.1116436431889999</v>
      </c>
      <c r="LH26" s="88">
        <v>4.7039524163999986E-2</v>
      </c>
      <c r="LI26" s="88">
        <v>4.9815022260000005E-3</v>
      </c>
      <c r="LJ26" s="88">
        <v>0.93122533475900005</v>
      </c>
      <c r="LK26" s="88">
        <v>0.50323704899299992</v>
      </c>
      <c r="LL26" s="88">
        <v>9.3323783896000018E-2</v>
      </c>
      <c r="LM26" s="88">
        <v>1.2848564975000013E-2</v>
      </c>
      <c r="LN26" s="88">
        <v>0</v>
      </c>
      <c r="LO26" s="88">
        <v>0.211471976422</v>
      </c>
      <c r="LP26" s="88">
        <v>2.1312481016879992</v>
      </c>
      <c r="LQ26" s="88">
        <v>0.4084268978199998</v>
      </c>
      <c r="LR26" s="88">
        <v>0.20070286818900013</v>
      </c>
      <c r="LS26" s="88">
        <v>7.7330301154000053E-2</v>
      </c>
      <c r="LT26" s="88">
        <v>0.31180219426100064</v>
      </c>
      <c r="LU26" s="88">
        <v>7.6842981896999979E-2</v>
      </c>
      <c r="LV26" s="88">
        <v>4.7193619491999975E-2</v>
      </c>
      <c r="LW26" s="88">
        <v>5.2018387963000026E-2</v>
      </c>
      <c r="LX26" s="88">
        <v>1.2999834042999999E-2</v>
      </c>
      <c r="LY26" s="88">
        <v>1.7598109577000014E-2</v>
      </c>
      <c r="LZ26" s="88">
        <v>2.2968308256000016E-2</v>
      </c>
      <c r="MA26" s="88">
        <v>1.7355996348740022</v>
      </c>
      <c r="MB26" s="88">
        <v>1.2304962889000006E-2</v>
      </c>
      <c r="MC26" s="88">
        <v>0.14494945556799999</v>
      </c>
      <c r="MD26" s="88">
        <v>2.3908772044000003E-2</v>
      </c>
      <c r="ME26" s="88">
        <v>2.6045512900000001E-4</v>
      </c>
      <c r="MF26" s="88">
        <v>0.12383036144799986</v>
      </c>
      <c r="MG26" s="88">
        <v>2.0442257550000002E-2</v>
      </c>
      <c r="MH26" s="88">
        <v>7.8578146660000046E-3</v>
      </c>
      <c r="MI26" s="88">
        <v>2.8971419201000007E-2</v>
      </c>
      <c r="MJ26" s="88">
        <v>8.699031960000006E-3</v>
      </c>
      <c r="MK26" s="88">
        <v>2.4040247960000006E-3</v>
      </c>
      <c r="ML26" s="88">
        <v>2.6628682109999997E-3</v>
      </c>
      <c r="MM26" s="88">
        <v>0.15766082109999996</v>
      </c>
      <c r="MN26" s="88">
        <v>5.8549414497000081E-2</v>
      </c>
      <c r="MO26" s="88">
        <v>0.14759362468600004</v>
      </c>
      <c r="MP26" s="88">
        <v>0.10178271417200004</v>
      </c>
      <c r="MQ26" s="88">
        <v>1.7899837624999991E-2</v>
      </c>
      <c r="MR26" s="88">
        <v>0.15453760500200014</v>
      </c>
      <c r="MS26" s="88">
        <v>8.6293956677999953E-2</v>
      </c>
      <c r="MT26" s="88">
        <v>6.5926325880000048E-3</v>
      </c>
      <c r="MU26" s="88">
        <v>0.27443914878100006</v>
      </c>
      <c r="MV26" s="88">
        <v>2.2280611108999999E-2</v>
      </c>
      <c r="MW26" s="88">
        <v>0</v>
      </c>
      <c r="MX26" s="88">
        <v>0.14699008549800008</v>
      </c>
      <c r="MY26" s="88">
        <v>0.20845141010700016</v>
      </c>
      <c r="MZ26" s="88">
        <v>9.0248373640000133E-3</v>
      </c>
      <c r="NA26" s="88">
        <v>6.9495497412999971E-2</v>
      </c>
      <c r="NB26" s="88">
        <v>0.23591785068599971</v>
      </c>
      <c r="NC26" s="88">
        <v>0.39713411608100041</v>
      </c>
      <c r="ND26" s="88">
        <v>7.6303221099000007E-2</v>
      </c>
      <c r="NE26" s="88">
        <v>8.1479120250999945E-2</v>
      </c>
      <c r="NF26" s="88">
        <v>0.10156759989499996</v>
      </c>
      <c r="NG26" s="88">
        <v>1.6512763938069999</v>
      </c>
      <c r="NH26" s="88">
        <v>1.3887456594269967</v>
      </c>
      <c r="NI26" s="88">
        <v>0.3722063649320006</v>
      </c>
      <c r="NJ26" s="88">
        <v>0.20557016034299999</v>
      </c>
      <c r="NK26" s="88">
        <v>0.3320567566020004</v>
      </c>
      <c r="NL26" s="88">
        <v>1.065742304900001E-2</v>
      </c>
      <c r="NM26" s="88">
        <v>1.0467262410760028</v>
      </c>
      <c r="NN26" s="88">
        <v>0</v>
      </c>
      <c r="NO26" s="88">
        <v>5.451366320099988E-2</v>
      </c>
      <c r="NP26" s="88">
        <v>3.9856747677000003E-2</v>
      </c>
      <c r="NQ26" s="88">
        <v>0.12862199590300008</v>
      </c>
      <c r="NR26" s="88">
        <v>4.1349256325E-2</v>
      </c>
      <c r="NS26" s="88">
        <v>2.8192269156000004E-2</v>
      </c>
      <c r="NT26" s="88">
        <v>8.6517820806000026E-2</v>
      </c>
      <c r="NU26" s="88">
        <v>0.27692850916800033</v>
      </c>
      <c r="NV26" s="88">
        <v>0.71816739929899798</v>
      </c>
      <c r="NW26" s="88">
        <v>1.0871393832000004E-2</v>
      </c>
      <c r="NX26" s="88">
        <v>5.9699260471000021E-2</v>
      </c>
      <c r="NY26" s="88">
        <v>0.34158656027099998</v>
      </c>
      <c r="NZ26" s="88">
        <v>4.3126241089999967E-3</v>
      </c>
      <c r="OA26" s="88">
        <v>9.5075318700000027E-4</v>
      </c>
      <c r="OB26" s="88">
        <v>1.0015822883999999E-2</v>
      </c>
      <c r="OC26" s="88">
        <v>4.094452147E-3</v>
      </c>
      <c r="OD26" s="88">
        <v>1.7782232389999986E-3</v>
      </c>
      <c r="OE26" s="88">
        <v>6.3095470949999996E-3</v>
      </c>
      <c r="OF26" s="88">
        <v>0.113769090029</v>
      </c>
      <c r="OG26" s="88">
        <v>3.6290374999999999E-5</v>
      </c>
      <c r="OH26" s="88">
        <v>8.2090384271000127E-2</v>
      </c>
      <c r="OI26" s="88">
        <v>2.2275141000000002E-5</v>
      </c>
      <c r="OJ26" s="88">
        <v>9.1613203256000003E-2</v>
      </c>
      <c r="OK26" s="88">
        <v>1.4363799190000004E-3</v>
      </c>
      <c r="OL26" s="88">
        <v>0.12218576404100008</v>
      </c>
      <c r="OM26" s="88">
        <v>6.2091857100000161E-3</v>
      </c>
      <c r="ON26" s="88">
        <v>2.9509585999999932E-4</v>
      </c>
      <c r="OO26" s="88">
        <v>5.356208300000008E-4</v>
      </c>
      <c r="OP26" s="88">
        <v>1.1584122000000001E-4</v>
      </c>
      <c r="OQ26" s="88">
        <v>5.9883300000000033E-4</v>
      </c>
      <c r="OR26" s="88">
        <v>3.3581812000000059E-4</v>
      </c>
      <c r="OS26" s="88">
        <v>3.6487346200000091E-3</v>
      </c>
      <c r="OT26" s="88">
        <v>9.7908035000000035E-4</v>
      </c>
      <c r="OU26" s="88">
        <v>4.8956144430000138E-3</v>
      </c>
      <c r="OV26" s="88">
        <v>4.1251892490000441E-3</v>
      </c>
      <c r="OW26" s="88">
        <v>7.2003986500000098E-3</v>
      </c>
      <c r="OX26" s="88">
        <v>2.7580663699999998E-3</v>
      </c>
      <c r="OY26" s="88">
        <v>1.5048120499999978E-3</v>
      </c>
      <c r="OZ26" s="88">
        <v>4.5163895799999699E-3</v>
      </c>
      <c r="PA26" s="88">
        <v>0.14173621266600006</v>
      </c>
      <c r="PB26" s="88">
        <v>0.48594300510399918</v>
      </c>
      <c r="PC26" s="88">
        <v>0.33505588517899954</v>
      </c>
      <c r="PD26" s="88">
        <v>6.4403802357000009E-2</v>
      </c>
      <c r="PE26" s="88">
        <v>0.14231432749200029</v>
      </c>
      <c r="PF26" s="88">
        <v>0.4733185358430006</v>
      </c>
      <c r="PG26" s="88">
        <v>0.71761224490400144</v>
      </c>
      <c r="PH26" s="88">
        <v>9.9443477259000046E-2</v>
      </c>
      <c r="PI26" s="88">
        <v>1.6431912935999982E-2</v>
      </c>
      <c r="PJ26" s="88">
        <v>1.780995988900003E-2</v>
      </c>
      <c r="PK26" s="88">
        <v>0.56566256818799976</v>
      </c>
      <c r="PL26" s="88">
        <v>1.0039741133000008E-2</v>
      </c>
      <c r="PM26" s="88">
        <v>4.5565539828999906E-2</v>
      </c>
      <c r="PN26" s="88">
        <v>9.2894705210999975E-2</v>
      </c>
      <c r="PO26" s="88">
        <v>2.9966942350999982E-2</v>
      </c>
      <c r="PP26" s="88">
        <v>0.30695006444899992</v>
      </c>
      <c r="PQ26" s="88">
        <v>5.6742562608999986E-2</v>
      </c>
      <c r="PR26" s="88">
        <v>1.7127606568999983E-2</v>
      </c>
      <c r="PS26" s="88">
        <v>3.8551668300000006E-4</v>
      </c>
      <c r="PT26" s="88">
        <v>7.6921967182000117E-2</v>
      </c>
      <c r="PU26" s="88">
        <v>7.4836676575999933E-2</v>
      </c>
      <c r="PV26" s="88">
        <v>6.9837099766000083E-2</v>
      </c>
      <c r="PW26" s="88">
        <v>2.5487867751999994E-2</v>
      </c>
      <c r="PX26" s="88">
        <v>9.2589425004000081E-2</v>
      </c>
      <c r="PY26" s="88">
        <v>6.3796946011E-2</v>
      </c>
      <c r="PZ26" s="88">
        <v>8.0150212019999972E-3</v>
      </c>
      <c r="QA26" s="88">
        <v>1.9828378249999992E-3</v>
      </c>
      <c r="QB26" s="88">
        <v>4.9313614908000014E-2</v>
      </c>
      <c r="QC26" s="88">
        <v>6.4368329129999968E-3</v>
      </c>
      <c r="QD26" s="88">
        <v>1.9347909809999996E-3</v>
      </c>
      <c r="QE26" s="88">
        <v>6.94743893E-3</v>
      </c>
      <c r="QF26" s="88">
        <v>0.24474467838399977</v>
      </c>
      <c r="QG26" s="88">
        <v>9.9525307405000027E-2</v>
      </c>
      <c r="QH26" s="88">
        <v>2.0639992002E-2</v>
      </c>
      <c r="QI26" s="88">
        <v>6.3656508254000044E-2</v>
      </c>
      <c r="QJ26" s="88">
        <v>7.3592610012999951E-2</v>
      </c>
      <c r="QK26" s="88">
        <v>3.0987345050999975E-2</v>
      </c>
      <c r="QL26" s="88">
        <v>0.60025990920000005</v>
      </c>
      <c r="QM26" s="88">
        <v>4.8533184769999922E-3</v>
      </c>
      <c r="QN26" s="88">
        <v>1.3951179844999998E-2</v>
      </c>
      <c r="QO26" s="88">
        <v>8.0127919953000074E-2</v>
      </c>
      <c r="QP26" s="88">
        <v>4.1033601288999973E-2</v>
      </c>
      <c r="QQ26" s="88">
        <v>2.8051022890000017E-3</v>
      </c>
      <c r="QR26" s="88">
        <v>0.14993801853299946</v>
      </c>
      <c r="QS26" s="88">
        <v>5.7632928794999989E-2</v>
      </c>
      <c r="QT26" s="88">
        <v>9.4161760897000263E-2</v>
      </c>
      <c r="QU26" s="88">
        <v>2.2895947667999999E-2</v>
      </c>
      <c r="QV26" s="88">
        <v>3.9372569547000004E-2</v>
      </c>
      <c r="QW26" s="88">
        <v>1.9236027556000013E-2</v>
      </c>
      <c r="QX26" s="88">
        <v>8.0525717280999956E-2</v>
      </c>
      <c r="QY26" s="88">
        <v>1.0890354547999999E-2</v>
      </c>
      <c r="QZ26" s="88">
        <v>5.4976370300000032E-4</v>
      </c>
      <c r="RA26" s="88">
        <v>6.8837904263999952E-2</v>
      </c>
      <c r="RB26" s="88">
        <v>4.6895747004999953E-2</v>
      </c>
      <c r="RC26" s="88">
        <v>0.20392381411100002</v>
      </c>
      <c r="RD26" s="88">
        <v>6.1429500499000041E-2</v>
      </c>
      <c r="RE26" s="88">
        <v>6.2738102490000072E-2</v>
      </c>
      <c r="RF26" s="88">
        <v>4.5651043744999981E-2</v>
      </c>
      <c r="RG26" s="88">
        <v>0.20924538004099938</v>
      </c>
      <c r="RH26" s="88">
        <v>2.0191355252999987E-2</v>
      </c>
      <c r="RI26" s="88">
        <v>5.8973022210000128E-2</v>
      </c>
      <c r="RJ26" s="88">
        <v>1.4754043208000001E-2</v>
      </c>
      <c r="RK26" s="88">
        <v>1.1096021671999997E-2</v>
      </c>
      <c r="RL26" s="88">
        <v>1.6085918269999984E-3</v>
      </c>
      <c r="RM26" s="88">
        <v>1.2267827360000021E-2</v>
      </c>
      <c r="RN26" s="88">
        <v>1.2759805160000002E-3</v>
      </c>
      <c r="RO26" s="88">
        <v>7.1353467440000064E-3</v>
      </c>
      <c r="RP26" s="88">
        <v>5.5106378839999961E-3</v>
      </c>
      <c r="RQ26" s="88">
        <v>3.1159641089999997E-3</v>
      </c>
      <c r="RR26" s="88">
        <v>3.8530347999999991E-4</v>
      </c>
      <c r="RS26" s="88">
        <v>1.3736062643000027E-2</v>
      </c>
      <c r="RT26" s="88">
        <v>1.9931254890000016E-3</v>
      </c>
      <c r="RU26" s="88">
        <v>2.1099235490000009E-3</v>
      </c>
      <c r="RV26" s="88">
        <v>0.27953256315699987</v>
      </c>
      <c r="RW26" s="88">
        <v>0.18389501180799983</v>
      </c>
      <c r="RX26" s="88">
        <v>0.103657134318</v>
      </c>
      <c r="RY26" s="88">
        <v>2.5200029370000014E-3</v>
      </c>
      <c r="RZ26" s="88">
        <v>3.8950817015999929E-2</v>
      </c>
      <c r="SA26" s="88">
        <v>8.7707617299999981E-4</v>
      </c>
      <c r="SB26" s="88">
        <v>2.7167672206999997E-2</v>
      </c>
      <c r="SC26" s="88">
        <v>6.6172076000000019E-3</v>
      </c>
      <c r="SD26" s="88">
        <v>5.6508544000000004E-3</v>
      </c>
      <c r="SE26" s="88">
        <v>1.1963391999999999E-3</v>
      </c>
      <c r="SF26" s="88">
        <v>0</v>
      </c>
      <c r="SG26" s="88">
        <v>0</v>
      </c>
      <c r="SH26" s="88">
        <v>0</v>
      </c>
      <c r="SI26" s="88">
        <v>0</v>
      </c>
      <c r="SJ26" s="88">
        <v>0</v>
      </c>
      <c r="SK26" s="88">
        <v>0</v>
      </c>
      <c r="SL26" s="88">
        <v>3.2841930999999987E-3</v>
      </c>
      <c r="SM26" s="88">
        <v>9.7062740000000019E-4</v>
      </c>
      <c r="SN26" s="88">
        <v>0.19896396849000056</v>
      </c>
      <c r="SO26" s="88">
        <v>3.2431541799999965E-3</v>
      </c>
      <c r="SP26" s="88">
        <v>2.2058165423285874</v>
      </c>
    </row>
    <row r="27" spans="1:510">
      <c r="A27" s="88" t="str">
        <f t="shared" si="52"/>
        <v>EUSD10</v>
      </c>
      <c r="B27" s="88" t="s">
        <v>2237</v>
      </c>
      <c r="C27" s="88" t="s">
        <v>396</v>
      </c>
      <c r="U27" s="88">
        <v>86.448459041125815</v>
      </c>
      <c r="V27" s="88">
        <v>11.159215290460002</v>
      </c>
      <c r="W27" s="88">
        <v>2.0950958110760021</v>
      </c>
      <c r="X27" s="88">
        <v>5.77354491832401</v>
      </c>
      <c r="Y27" s="88">
        <v>22.179582447975044</v>
      </c>
      <c r="Z27" s="88">
        <v>5.4943893780810038</v>
      </c>
      <c r="AA27" s="88">
        <v>4.4391254322539977</v>
      </c>
      <c r="AB27" s="88">
        <v>10.969838843110976</v>
      </c>
      <c r="AC27" s="88">
        <v>2.9270255639399942</v>
      </c>
      <c r="AD27" s="88">
        <v>4.3690876226439919</v>
      </c>
      <c r="AE27" s="88">
        <v>2.5683679608630015</v>
      </c>
      <c r="AF27" s="88">
        <v>8.1375970877600121</v>
      </c>
      <c r="AG27" s="88">
        <v>10.416751718537013</v>
      </c>
      <c r="AH27" s="88">
        <v>6.3352880343019748</v>
      </c>
      <c r="AI27" s="88">
        <v>0.73058425218800027</v>
      </c>
      <c r="AJ27" s="88">
        <v>0.64756858747100077</v>
      </c>
      <c r="AK27" s="88">
        <v>1.4475295886260016</v>
      </c>
      <c r="AL27" s="88">
        <v>0</v>
      </c>
      <c r="AM27" s="88">
        <v>4.5706877218980155</v>
      </c>
      <c r="AN27" s="88">
        <v>1.2028577613770015</v>
      </c>
      <c r="AO27" s="88">
        <v>1.582046921254</v>
      </c>
      <c r="AP27" s="88">
        <v>12.458049466521011</v>
      </c>
      <c r="AQ27" s="88">
        <v>1.1165007281240025</v>
      </c>
      <c r="AR27" s="88">
        <v>1.2611230133300044</v>
      </c>
      <c r="AS27" s="88">
        <v>3.2275110036459926</v>
      </c>
      <c r="AT27" s="88">
        <v>1.1664892802539986</v>
      </c>
      <c r="AU27" s="88">
        <v>0.75987791879099964</v>
      </c>
      <c r="AV27" s="88">
        <v>0.58388134028799932</v>
      </c>
      <c r="AW27" s="88">
        <v>0.40486875485300011</v>
      </c>
      <c r="AX27" s="88">
        <v>0.17867000464500057</v>
      </c>
      <c r="AY27" s="88">
        <v>2.4006784215929993</v>
      </c>
      <c r="AZ27" s="88">
        <v>1.0487707816340015</v>
      </c>
      <c r="BA27" s="88">
        <v>2.3984745824069957</v>
      </c>
      <c r="BB27" s="88">
        <v>0.9918818003590002</v>
      </c>
      <c r="BC27" s="88">
        <v>4.5525593512989948</v>
      </c>
      <c r="BD27" s="88">
        <v>5.4667595963810172</v>
      </c>
      <c r="BE27" s="88">
        <v>0.95049148478600254</v>
      </c>
      <c r="BF27" s="88">
        <v>3.513931013600001E-2</v>
      </c>
      <c r="BG27" s="88">
        <v>4.6456843234000005E-2</v>
      </c>
      <c r="BH27" s="88">
        <v>2.8454292808959951</v>
      </c>
      <c r="BI27" s="88">
        <v>0.54890489041400037</v>
      </c>
      <c r="BJ27" s="88">
        <v>0.32606479029000002</v>
      </c>
      <c r="BK27" s="88">
        <v>0.9266402256399997</v>
      </c>
      <c r="BL27" s="88">
        <v>0.91858284647399946</v>
      </c>
      <c r="BM27" s="88">
        <v>0.90868954680699776</v>
      </c>
      <c r="BN27" s="88">
        <v>0.74021346167800139</v>
      </c>
      <c r="BO27" s="88">
        <v>0.71935781333699989</v>
      </c>
      <c r="BP27" s="88">
        <v>1.1149959536809992</v>
      </c>
      <c r="BQ27" s="88">
        <v>0.14077986480000004</v>
      </c>
      <c r="BR27" s="88">
        <v>0.27551979060400023</v>
      </c>
      <c r="BS27" s="88">
        <v>0.31764668277399977</v>
      </c>
      <c r="BT27" s="88">
        <v>7.3339734987310088</v>
      </c>
      <c r="BU27" s="88">
        <v>1.5218551134599947</v>
      </c>
      <c r="BV27" s="88">
        <v>0.80362479940099962</v>
      </c>
      <c r="BW27" s="88">
        <v>2.5471015475179986</v>
      </c>
      <c r="BX27" s="88">
        <v>0.88086692408299971</v>
      </c>
      <c r="BY27" s="88">
        <v>1.847464139631998</v>
      </c>
      <c r="BZ27" s="88">
        <v>0.63341277991500289</v>
      </c>
      <c r="CA27" s="88">
        <v>0.86951518704700026</v>
      </c>
      <c r="CB27" s="88">
        <v>1.2535752650350038</v>
      </c>
      <c r="CC27" s="88">
        <v>0.62865815412599824</v>
      </c>
      <c r="CD27" s="88">
        <v>0.23430708170200015</v>
      </c>
      <c r="CE27" s="88">
        <v>2.822013653474011</v>
      </c>
      <c r="CF27" s="88">
        <v>0.23646896728300021</v>
      </c>
      <c r="CG27" s="88">
        <v>0</v>
      </c>
      <c r="CH27" s="88">
        <v>0.49411810942199991</v>
      </c>
      <c r="CI27" s="88">
        <v>0.68971754068899926</v>
      </c>
      <c r="CJ27" s="88">
        <v>0.14159241725999996</v>
      </c>
      <c r="CK27" s="88">
        <v>2.292675088314001</v>
      </c>
      <c r="CL27" s="88">
        <v>0.10549254948099986</v>
      </c>
      <c r="CM27" s="88">
        <v>0.52346138019999944</v>
      </c>
      <c r="CN27" s="88">
        <v>0.28173187775800013</v>
      </c>
      <c r="CO27" s="88">
        <v>0.23246988619400005</v>
      </c>
      <c r="CP27" s="88">
        <v>0.1333642733509999</v>
      </c>
      <c r="CQ27" s="88">
        <v>1.4475295886260016</v>
      </c>
      <c r="CR27" s="88">
        <v>0</v>
      </c>
      <c r="CS27" s="88">
        <v>4.9513934190000006E-3</v>
      </c>
      <c r="CT27" s="88">
        <v>4.1588992610729969</v>
      </c>
      <c r="CU27" s="88">
        <v>0.12064550952200004</v>
      </c>
      <c r="CV27" s="88">
        <v>0.28618950600099985</v>
      </c>
      <c r="CW27" s="88">
        <v>1.1957526474630018</v>
      </c>
      <c r="CX27" s="88">
        <v>7.1040064460000055E-3</v>
      </c>
      <c r="CY27" s="88">
        <v>1.5316619478670002</v>
      </c>
      <c r="CZ27" s="88">
        <v>5.0384771047000024E-2</v>
      </c>
      <c r="DA27" s="88">
        <v>9.926358617587006</v>
      </c>
      <c r="DB27" s="88">
        <v>2.4024547096339997</v>
      </c>
      <c r="DC27" s="88">
        <v>0.29480671715600015</v>
      </c>
      <c r="DD27" s="88">
        <v>0.82169440750200118</v>
      </c>
      <c r="DE27" s="88">
        <v>0.38536701532200035</v>
      </c>
      <c r="DF27" s="88">
        <v>0.33135325888199912</v>
      </c>
      <c r="DG27" s="88">
        <v>0.12688679209099979</v>
      </c>
      <c r="DH27" s="88">
        <v>0.41752240141699959</v>
      </c>
      <c r="DI27" s="88">
        <v>1.3938984253070033</v>
      </c>
      <c r="DJ27" s="88">
        <v>0.29181303114400009</v>
      </c>
      <c r="DK27" s="88">
        <v>1.2923784160130003</v>
      </c>
      <c r="DL27" s="88">
        <v>0.17302465946400011</v>
      </c>
      <c r="DM27" s="88">
        <v>7.6394579875999957E-2</v>
      </c>
      <c r="DN27" s="88">
        <v>1.0649332989059996</v>
      </c>
      <c r="DO27" s="88">
        <v>6.0811172544999965E-2</v>
      </c>
      <c r="DP27" s="88">
        <v>4.074507149199999E-2</v>
      </c>
      <c r="DQ27" s="88">
        <v>0.75987791879099964</v>
      </c>
      <c r="DR27" s="88">
        <v>0.51284918768499987</v>
      </c>
      <c r="DS27" s="88">
        <v>4.0232801355000014E-2</v>
      </c>
      <c r="DT27" s="88">
        <v>3.0798086276999974E-2</v>
      </c>
      <c r="DU27" s="88">
        <v>0.40486875485300011</v>
      </c>
      <c r="DV27" s="88">
        <v>3.8951285469999986E-2</v>
      </c>
      <c r="DW27" s="88">
        <v>0.13957899628800005</v>
      </c>
      <c r="DX27" s="88">
        <v>1.1058610612330002</v>
      </c>
      <c r="DY27" s="88">
        <v>1.2948186844900009</v>
      </c>
      <c r="DZ27" s="88">
        <v>0.84308599918100158</v>
      </c>
      <c r="EA27" s="88">
        <v>6.3089010330999992E-2</v>
      </c>
      <c r="EB27" s="88">
        <v>0.14257908495500007</v>
      </c>
      <c r="EC27" s="88">
        <v>0.74247561046899935</v>
      </c>
      <c r="ED27" s="88">
        <v>1.1814028153809997</v>
      </c>
      <c r="EE27" s="88">
        <v>0.47459483775799988</v>
      </c>
      <c r="EF27" s="88">
        <v>4.3948390349980002</v>
      </c>
      <c r="EG27" s="88">
        <v>0.12585858923299997</v>
      </c>
      <c r="EH27" s="88">
        <v>2.7053801375999994E-2</v>
      </c>
      <c r="EI27" s="88">
        <v>4.8079123319999997E-3</v>
      </c>
      <c r="EJ27" s="88">
        <v>0.53183727780999979</v>
      </c>
      <c r="EK27" s="88">
        <v>3.8431826886319995</v>
      </c>
      <c r="EL27" s="88">
        <v>0.81131054584699891</v>
      </c>
      <c r="EM27" s="88">
        <v>0.28043297126400013</v>
      </c>
      <c r="EN27" s="88">
        <v>5.0275999243999989E-2</v>
      </c>
      <c r="EO27" s="88">
        <v>0.37960589048499899</v>
      </c>
      <c r="EP27" s="88">
        <v>0.34327758694100041</v>
      </c>
      <c r="EQ27" s="88">
        <v>0.12139680239699999</v>
      </c>
      <c r="ER27" s="88">
        <v>4.4218084784000002E-2</v>
      </c>
      <c r="ES27" s="88">
        <v>1.1715167135999998E-2</v>
      </c>
      <c r="ET27" s="88">
        <v>3.4997951236000004E-2</v>
      </c>
      <c r="EU27" s="88">
        <v>4.5373273434000001E-2</v>
      </c>
      <c r="EV27" s="88">
        <v>2.8092387844959945</v>
      </c>
      <c r="EW27" s="88">
        <v>0.25978574421599998</v>
      </c>
      <c r="EX27" s="88">
        <v>3.9849682448000051E-2</v>
      </c>
      <c r="EY27" s="88">
        <v>0.19032504615699991</v>
      </c>
      <c r="EZ27" s="88">
        <v>4.0062146459999989E-2</v>
      </c>
      <c r="FA27" s="88">
        <v>1.8872964042000007E-2</v>
      </c>
      <c r="FB27" s="88">
        <v>0.29170992211000002</v>
      </c>
      <c r="FC27" s="88">
        <v>2.0481148115999995E-2</v>
      </c>
      <c r="FD27" s="88">
        <v>1.3873701799E-2</v>
      </c>
      <c r="FE27" s="88">
        <v>0.32052851777299984</v>
      </c>
      <c r="FF27" s="88">
        <v>0.13180913718500001</v>
      </c>
      <c r="FG27" s="88">
        <v>0.23768851907099994</v>
      </c>
      <c r="FH27" s="88">
        <v>0.11984001078700018</v>
      </c>
      <c r="FI27" s="88">
        <v>0.11669223619800001</v>
      </c>
      <c r="FJ27" s="88">
        <v>0.35231430824299986</v>
      </c>
      <c r="FK27" s="88">
        <v>0.56625962149500109</v>
      </c>
      <c r="FL27" s="88">
        <v>0</v>
      </c>
      <c r="FM27" s="88">
        <v>0.31469315884699978</v>
      </c>
      <c r="FN27" s="88">
        <v>0.43392448824600061</v>
      </c>
      <c r="FO27" s="88">
        <v>2.9332677161999974E-2</v>
      </c>
      <c r="FP27" s="88">
        <v>0.13074199942299997</v>
      </c>
      <c r="FQ27" s="88">
        <v>0.7155220987369999</v>
      </c>
      <c r="FR27" s="88">
        <v>1.1146121949809995</v>
      </c>
      <c r="FS27" s="88">
        <v>0.14077323830000005</v>
      </c>
      <c r="FT27" s="88">
        <v>0.26986231990400011</v>
      </c>
      <c r="FU27" s="88">
        <v>0.3159299377739998</v>
      </c>
      <c r="FV27" s="88">
        <v>6.9204081123610033</v>
      </c>
      <c r="FW27" s="88">
        <v>8.1523890611999675E-2</v>
      </c>
      <c r="FX27" s="88">
        <v>0.40770122970300043</v>
      </c>
      <c r="FY27" s="88">
        <v>0.88983743642500346</v>
      </c>
      <c r="FZ27" s="88">
        <v>0.1370041102330001</v>
      </c>
      <c r="GA27" s="88">
        <v>0.22895547811399986</v>
      </c>
      <c r="GB27" s="88">
        <v>1.9086850985999999E-2</v>
      </c>
      <c r="GC27" s="88">
        <v>0.16543734557499989</v>
      </c>
      <c r="GD27" s="88">
        <v>0.80362479940099962</v>
      </c>
      <c r="GE27" s="88">
        <v>0.95008433647800072</v>
      </c>
      <c r="GF27" s="88">
        <v>0.36538869620999959</v>
      </c>
      <c r="GG27" s="88">
        <v>0.30945642276099977</v>
      </c>
      <c r="GH27" s="88">
        <v>0.44009988202799871</v>
      </c>
      <c r="GI27" s="88">
        <v>0.37984877091399971</v>
      </c>
      <c r="GJ27" s="88">
        <v>6.3202931446000019E-2</v>
      </c>
      <c r="GK27" s="88">
        <v>3.9028324822000027E-2</v>
      </c>
      <c r="GL27" s="88">
        <v>0.597111723282999</v>
      </c>
      <c r="GM27" s="88">
        <v>0.156442646677</v>
      </c>
      <c r="GN27" s="88">
        <v>3.7696802907999968E-2</v>
      </c>
      <c r="GO27" s="88">
        <v>8.9612332473999898E-2</v>
      </c>
      <c r="GP27" s="88">
        <v>0.27861586465400023</v>
      </c>
      <c r="GQ27" s="88">
        <v>0.10887321485900013</v>
      </c>
      <c r="GR27" s="88">
        <v>0.11864880566300019</v>
      </c>
      <c r="GS27" s="88">
        <v>0.23792225953300014</v>
      </c>
      <c r="GT27" s="88">
        <v>0.85978194597200142</v>
      </c>
      <c r="GU27" s="88">
        <v>0.10557217340400009</v>
      </c>
      <c r="GV27" s="88">
        <v>0.13165106090000001</v>
      </c>
      <c r="GW27" s="88">
        <v>2.9133567073999975E-2</v>
      </c>
      <c r="GX27" s="88">
        <v>7.857790210499975E-2</v>
      </c>
      <c r="GY27" s="88">
        <v>0.45775325879499978</v>
      </c>
      <c r="GZ27" s="88">
        <v>6.5433363310000048E-2</v>
      </c>
      <c r="HA27" s="88">
        <v>2.5120574180000012E-3</v>
      </c>
      <c r="HB27" s="88">
        <v>0.20384320433799996</v>
      </c>
      <c r="HC27" s="88">
        <v>9.2127009122999814E-2</v>
      </c>
      <c r="HD27" s="88">
        <v>0.1358262800760002</v>
      </c>
      <c r="HE27" s="88">
        <v>6.2810428651999997E-2</v>
      </c>
      <c r="HF27" s="88">
        <v>0.10194490228700001</v>
      </c>
      <c r="HG27" s="88">
        <v>5.4076876683000021E-2</v>
      </c>
      <c r="HH27" s="88">
        <v>0.10711642619000011</v>
      </c>
      <c r="HI27" s="88">
        <v>0.10802136729100036</v>
      </c>
      <c r="HJ27" s="88">
        <v>3.7463728559999961E-3</v>
      </c>
      <c r="HK27" s="88">
        <v>0.16242683721099979</v>
      </c>
      <c r="HL27" s="88">
        <v>5.4609875623000001E-2</v>
      </c>
      <c r="HM27" s="88">
        <v>0.45632454760200053</v>
      </c>
      <c r="HN27" s="88">
        <v>0.11035720973300021</v>
      </c>
      <c r="HO27" s="88">
        <v>0.13576142934800006</v>
      </c>
      <c r="HP27" s="88">
        <v>0.13201807980700003</v>
      </c>
      <c r="HQ27" s="88">
        <v>0.16317990735800023</v>
      </c>
      <c r="HR27" s="88">
        <v>3.4421651471999978E-2</v>
      </c>
      <c r="HS27" s="88">
        <v>5.1528271480999942E-2</v>
      </c>
      <c r="HT27" s="88">
        <v>9.8343173230000011E-2</v>
      </c>
      <c r="HU27" s="88">
        <v>0.12209527867800024</v>
      </c>
      <c r="HV27" s="88">
        <v>0.241811227272</v>
      </c>
      <c r="HW27" s="88">
        <v>8.9236906785999978E-2</v>
      </c>
      <c r="HX27" s="88">
        <v>2.5645446347000035E-2</v>
      </c>
      <c r="HY27" s="88">
        <v>0.100659688444</v>
      </c>
      <c r="HZ27" s="88">
        <v>4.9115797857000071E-2</v>
      </c>
      <c r="IA27" s="88">
        <v>4.9786209365000049E-2</v>
      </c>
      <c r="IB27" s="88">
        <v>1.3045653638000003E-2</v>
      </c>
      <c r="IC27" s="88">
        <v>0.7184728025129985</v>
      </c>
      <c r="ID27" s="88">
        <v>0.19602808366300026</v>
      </c>
      <c r="IE27" s="88">
        <v>1.9919668228999998E-2</v>
      </c>
      <c r="IF27" s="88">
        <v>2.656593156500001E-2</v>
      </c>
      <c r="IG27" s="88">
        <v>2.0836204327219994</v>
      </c>
      <c r="IH27" s="88">
        <v>1.3874866865E-2</v>
      </c>
      <c r="II27" s="88">
        <v>0</v>
      </c>
      <c r="IJ27" s="88">
        <v>0.11054142913500001</v>
      </c>
      <c r="IK27" s="88">
        <v>0.21867079489999985</v>
      </c>
      <c r="IL27" s="88">
        <v>0.16004136584700013</v>
      </c>
      <c r="IM27" s="88">
        <v>4.3833010879999997E-3</v>
      </c>
      <c r="IN27" s="88">
        <v>0.13552372122299997</v>
      </c>
      <c r="IO27" s="88">
        <v>0.55419434157999914</v>
      </c>
      <c r="IP27" s="88">
        <v>0.14159241725999996</v>
      </c>
      <c r="IQ27" s="88">
        <v>0.14086940360700018</v>
      </c>
      <c r="IR27" s="88">
        <v>0.53735525086599956</v>
      </c>
      <c r="IS27" s="88">
        <v>1.3072972811170007</v>
      </c>
      <c r="IT27" s="88">
        <v>1.0967746164999995E-2</v>
      </c>
      <c r="IU27" s="88">
        <v>0.10549254948099986</v>
      </c>
      <c r="IV27" s="88">
        <v>0.51349386809999953</v>
      </c>
      <c r="IW27" s="88">
        <v>0.28173187775800013</v>
      </c>
      <c r="IX27" s="88">
        <v>0.22156257853100003</v>
      </c>
      <c r="IY27" s="88">
        <v>1.0907258407000003E-2</v>
      </c>
      <c r="IZ27" s="88">
        <v>0.1333642733509999</v>
      </c>
      <c r="JA27" s="88">
        <v>1.3537039492920018</v>
      </c>
      <c r="JB27" s="88">
        <v>3.5427683088999982E-2</v>
      </c>
      <c r="JC27" s="88">
        <v>5.8398361807999996E-2</v>
      </c>
      <c r="JD27" s="88">
        <v>4.9513934190000006E-3</v>
      </c>
      <c r="JE27" s="88">
        <v>1.5665442294340006</v>
      </c>
      <c r="JF27" s="88">
        <v>1.9813596350039961</v>
      </c>
      <c r="JG27" s="88">
        <v>0.58575572949299981</v>
      </c>
      <c r="JH27" s="88">
        <v>0.12064550952200004</v>
      </c>
      <c r="JI27" s="88">
        <v>0.28618950600099985</v>
      </c>
      <c r="JJ27" s="88">
        <v>0.43625697868799956</v>
      </c>
      <c r="JK27" s="88">
        <v>0.59671240170400031</v>
      </c>
      <c r="JL27" s="88">
        <v>0.16278382456900001</v>
      </c>
      <c r="JM27" s="88">
        <v>7.1040064460000055E-3</v>
      </c>
      <c r="JN27" s="88">
        <v>1.5316619478670002</v>
      </c>
      <c r="JO27" s="88">
        <v>5.0384771047000024E-2</v>
      </c>
      <c r="JP27" s="88">
        <v>9.926358617587006</v>
      </c>
      <c r="JQ27" s="88">
        <v>0.73834513243399968</v>
      </c>
      <c r="JR27" s="88">
        <v>1.6641095772000001</v>
      </c>
      <c r="JS27" s="88">
        <v>0.29480671715600015</v>
      </c>
      <c r="JT27" s="88">
        <v>0.82169440750200118</v>
      </c>
      <c r="JU27" s="88">
        <v>0.38536701532200035</v>
      </c>
      <c r="JV27" s="88">
        <v>0.33135325888199912</v>
      </c>
      <c r="JW27" s="88">
        <v>0.12688679209099979</v>
      </c>
      <c r="JX27" s="88">
        <v>0.41752240141699959</v>
      </c>
      <c r="JY27" s="88">
        <v>1.3938984253070033</v>
      </c>
      <c r="JZ27" s="88">
        <v>0.23338553106900015</v>
      </c>
      <c r="KA27" s="88">
        <v>5.8427577341999916E-2</v>
      </c>
      <c r="KB27" s="88">
        <v>1.2923784160130003</v>
      </c>
      <c r="KC27" s="88">
        <v>0.17302465946400011</v>
      </c>
      <c r="KD27" s="88">
        <v>7.6394579875999957E-2</v>
      </c>
      <c r="KE27" s="88">
        <v>1.0649332989059996</v>
      </c>
      <c r="KF27" s="88">
        <v>6.0811172544999965E-2</v>
      </c>
      <c r="KG27" s="88">
        <v>4.074507149199999E-2</v>
      </c>
      <c r="KH27" s="88">
        <v>0.75987791879099964</v>
      </c>
      <c r="KI27" s="88">
        <v>0.11860484410100006</v>
      </c>
      <c r="KJ27" s="88">
        <v>0.13674098698900014</v>
      </c>
      <c r="KK27" s="88">
        <v>9.1305575674000022E-2</v>
      </c>
      <c r="KL27" s="88">
        <v>0.14207032598099997</v>
      </c>
      <c r="KM27" s="88">
        <v>1.767907788400001E-2</v>
      </c>
      <c r="KN27" s="88">
        <v>1.362759601E-3</v>
      </c>
      <c r="KO27" s="88">
        <v>5.5054703579999987E-3</v>
      </c>
      <c r="KP27" s="88">
        <v>3.9774289345000012E-2</v>
      </c>
      <c r="KQ27" s="88">
        <v>3.0798086276999974E-2</v>
      </c>
      <c r="KR27" s="88">
        <v>0.19917191768699985</v>
      </c>
      <c r="KS27" s="88">
        <v>3.9940813228999998E-2</v>
      </c>
      <c r="KT27" s="88">
        <v>0.16535352501400014</v>
      </c>
      <c r="KU27" s="88">
        <v>4.0218744700000003E-4</v>
      </c>
      <c r="KV27" s="88">
        <v>3.8951285469999986E-2</v>
      </c>
      <c r="KW27" s="88">
        <v>0.13957899628800005</v>
      </c>
      <c r="KX27" s="88">
        <v>0.72475912089499961</v>
      </c>
      <c r="KY27" s="88">
        <v>0.38105700088500072</v>
      </c>
      <c r="KZ27" s="88">
        <v>1.1608637763530005</v>
      </c>
      <c r="LA27" s="88">
        <v>0.13395583730800004</v>
      </c>
      <c r="LB27" s="88">
        <v>0.84308599918100158</v>
      </c>
      <c r="LC27" s="88">
        <v>6.3089010330999992E-2</v>
      </c>
      <c r="LD27" s="88">
        <v>0.14257908495500007</v>
      </c>
      <c r="LE27" s="88">
        <v>0.74247561046899935</v>
      </c>
      <c r="LF27" s="88">
        <v>1.1814028153809997</v>
      </c>
      <c r="LG27" s="88">
        <v>0.28834349687399974</v>
      </c>
      <c r="LH27" s="88">
        <v>0.17112389394099994</v>
      </c>
      <c r="LI27" s="88">
        <v>1.5127981430000001E-2</v>
      </c>
      <c r="LJ27" s="88">
        <v>3.362934101655001</v>
      </c>
      <c r="LK27" s="88">
        <v>1.0319049545149994</v>
      </c>
      <c r="LL27" s="88">
        <v>0.12585858923299997</v>
      </c>
      <c r="LM27" s="88">
        <v>2.7053801375999994E-2</v>
      </c>
      <c r="LN27" s="88">
        <v>4.8079123319999997E-3</v>
      </c>
      <c r="LO27" s="88">
        <v>0.53183727780999979</v>
      </c>
      <c r="LP27" s="88">
        <v>3.8431826886319995</v>
      </c>
      <c r="LQ27" s="88">
        <v>0.81131054584699891</v>
      </c>
      <c r="LR27" s="88">
        <v>0.28043297126400013</v>
      </c>
      <c r="LS27" s="88">
        <v>5.0275999243999989E-2</v>
      </c>
      <c r="LT27" s="88">
        <v>0.37960589048499899</v>
      </c>
      <c r="LU27" s="88">
        <v>0.34327758694100041</v>
      </c>
      <c r="LV27" s="88">
        <v>0.12139680239699999</v>
      </c>
      <c r="LW27" s="88">
        <v>4.4218084784000002E-2</v>
      </c>
      <c r="LX27" s="88">
        <v>1.1715167135999998E-2</v>
      </c>
      <c r="LY27" s="88">
        <v>3.4997951236000004E-2</v>
      </c>
      <c r="LZ27" s="88">
        <v>4.5373273434000001E-2</v>
      </c>
      <c r="MA27" s="88">
        <v>2.8092387844959945</v>
      </c>
      <c r="MB27" s="88">
        <v>2.5535819152000004E-2</v>
      </c>
      <c r="MC27" s="88">
        <v>0.23424992489499985</v>
      </c>
      <c r="MD27" s="88">
        <v>3.6273095657000036E-2</v>
      </c>
      <c r="ME27" s="88">
        <v>3.5765867909999987E-3</v>
      </c>
      <c r="MF27" s="88">
        <v>0.19032504615699991</v>
      </c>
      <c r="MG27" s="88">
        <v>4.0062146459999989E-2</v>
      </c>
      <c r="MH27" s="88">
        <v>1.8872964042000007E-2</v>
      </c>
      <c r="MI27" s="88">
        <v>0.28524957316800009</v>
      </c>
      <c r="MJ27" s="88">
        <v>1.4646700753000001E-2</v>
      </c>
      <c r="MK27" s="88">
        <v>5.8344473630000011E-3</v>
      </c>
      <c r="ML27" s="88">
        <v>1.3873701799E-2</v>
      </c>
      <c r="MM27" s="88">
        <v>0.32052851777299984</v>
      </c>
      <c r="MN27" s="88">
        <v>0.13180735194500001</v>
      </c>
      <c r="MO27" s="88">
        <v>0.23768851907099994</v>
      </c>
      <c r="MP27" s="88">
        <v>0.11984001078700018</v>
      </c>
      <c r="MQ27" s="88">
        <v>0.11669223619800001</v>
      </c>
      <c r="MR27" s="88">
        <v>0.35231430824299986</v>
      </c>
      <c r="MS27" s="88">
        <v>0.1851066510509998</v>
      </c>
      <c r="MT27" s="88">
        <v>7.0445839730000036E-3</v>
      </c>
      <c r="MU27" s="88">
        <v>0.32108409573000019</v>
      </c>
      <c r="MV27" s="88">
        <v>4.2028110734999985E-2</v>
      </c>
      <c r="MW27" s="88">
        <v>0</v>
      </c>
      <c r="MX27" s="88">
        <v>0.31469315884699978</v>
      </c>
      <c r="MY27" s="88">
        <v>0.43392448824600061</v>
      </c>
      <c r="MZ27" s="88">
        <v>2.9332677161999974E-2</v>
      </c>
      <c r="NA27" s="88">
        <v>0.13074199942299997</v>
      </c>
      <c r="NB27" s="88">
        <v>0.7155220987369999</v>
      </c>
      <c r="NC27" s="88">
        <v>1.1146121949809995</v>
      </c>
      <c r="ND27" s="88">
        <v>0.14077323830000005</v>
      </c>
      <c r="NE27" s="88">
        <v>0.26986231990400011</v>
      </c>
      <c r="NF27" s="88">
        <v>0.3159299377739998</v>
      </c>
      <c r="NG27" s="88">
        <v>3.8683447921640046</v>
      </c>
      <c r="NH27" s="88">
        <v>2.8887946431500007</v>
      </c>
      <c r="NI27" s="88">
        <v>0.40770122970300043</v>
      </c>
      <c r="NJ27" s="88">
        <v>0.80362479940099962</v>
      </c>
      <c r="NK27" s="88">
        <v>0.7184728025129985</v>
      </c>
      <c r="NL27" s="88">
        <v>1.9919668228999998E-2</v>
      </c>
      <c r="NM27" s="88">
        <v>2.0836204327219994</v>
      </c>
      <c r="NN27" s="88">
        <v>0</v>
      </c>
      <c r="NO27" s="88">
        <v>0.13552372122299997</v>
      </c>
      <c r="NP27" s="88">
        <v>0.25654641611999995</v>
      </c>
      <c r="NQ27" s="88">
        <v>0.29764811723900036</v>
      </c>
      <c r="NR27" s="88">
        <v>3.4238456886000003E-2</v>
      </c>
      <c r="NS27" s="88">
        <v>0.107353960374</v>
      </c>
      <c r="NT27" s="88">
        <v>0.14086940360700018</v>
      </c>
      <c r="NU27" s="88">
        <v>0.53735525086599956</v>
      </c>
      <c r="NV27" s="88">
        <v>1.3072972811170007</v>
      </c>
      <c r="NW27" s="88">
        <v>1.0967746164999995E-2</v>
      </c>
      <c r="NX27" s="88">
        <v>0.10549254948099986</v>
      </c>
      <c r="NY27" s="88">
        <v>1.0329913491530012</v>
      </c>
      <c r="NZ27" s="88">
        <v>5.6503328070000034E-3</v>
      </c>
      <c r="OA27" s="88">
        <v>8.1904039399999999E-4</v>
      </c>
      <c r="OB27" s="88">
        <v>2.201579174399999E-2</v>
      </c>
      <c r="OC27" s="88">
        <v>4.7630848820000016E-3</v>
      </c>
      <c r="OD27" s="88">
        <v>8.0659687930000022E-3</v>
      </c>
      <c r="OE27" s="88">
        <v>2.472435931E-3</v>
      </c>
      <c r="OF27" s="88">
        <v>0.308603530821</v>
      </c>
      <c r="OG27" s="88">
        <v>1.6942032100000001E-4</v>
      </c>
      <c r="OH27" s="88">
        <v>0.14471306672899992</v>
      </c>
      <c r="OI27" s="88">
        <v>6.7349520000000004E-5</v>
      </c>
      <c r="OJ27" s="88">
        <v>0.34575823315700016</v>
      </c>
      <c r="OK27" s="88">
        <v>4.9751473799999999E-4</v>
      </c>
      <c r="OL27" s="88">
        <v>0.3698825429380001</v>
      </c>
      <c r="OM27" s="88">
        <v>6.2344814499999957E-3</v>
      </c>
      <c r="ON27" s="88">
        <v>3.0790259999999991E-4</v>
      </c>
      <c r="OO27" s="88">
        <v>4.8061106999999981E-4</v>
      </c>
      <c r="OP27" s="88">
        <v>1.0887955999999996E-4</v>
      </c>
      <c r="OQ27" s="88">
        <v>5.7200554999999986E-4</v>
      </c>
      <c r="OR27" s="88">
        <v>3.3753757999999996E-4</v>
      </c>
      <c r="OS27" s="88">
        <v>3.9319291599999957E-3</v>
      </c>
      <c r="OT27" s="88">
        <v>7.9862179000000152E-4</v>
      </c>
      <c r="OU27" s="88">
        <v>4.8882341279999969E-3</v>
      </c>
      <c r="OV27" s="88">
        <v>4.0941420459999966E-3</v>
      </c>
      <c r="OW27" s="88">
        <v>7.2342111300000081E-3</v>
      </c>
      <c r="OX27" s="88">
        <v>3.1184663700000019E-3</v>
      </c>
      <c r="OY27" s="88">
        <v>1.3930953000000021E-3</v>
      </c>
      <c r="OZ27" s="88">
        <v>1.8309726699999938E-3</v>
      </c>
      <c r="PA27" s="88">
        <v>0.14276417512300021</v>
      </c>
      <c r="PB27" s="88">
        <v>0.44485479096900021</v>
      </c>
      <c r="PC27" s="88">
        <v>0.33275404654599966</v>
      </c>
      <c r="PD27" s="88">
        <v>9.2426653001000073E-2</v>
      </c>
      <c r="PE27" s="88">
        <v>0.15825067423999981</v>
      </c>
      <c r="PF27" s="88">
        <v>0.57663712807899981</v>
      </c>
      <c r="PG27" s="88">
        <v>0.77517940249700057</v>
      </c>
      <c r="PH27" s="88">
        <v>8.6301200643999917E-2</v>
      </c>
      <c r="PI27" s="88">
        <v>3.853812650000002E-3</v>
      </c>
      <c r="PJ27" s="88">
        <v>1.7773198341000003E-2</v>
      </c>
      <c r="PK27" s="88">
        <v>0.54370667677899942</v>
      </c>
      <c r="PL27" s="88">
        <v>1.6904929648999999E-2</v>
      </c>
      <c r="PM27" s="88">
        <v>6.3791182799000021E-2</v>
      </c>
      <c r="PN27" s="88">
        <v>6.4666853047000025E-2</v>
      </c>
      <c r="PO27" s="88">
        <v>2.8828631108999987E-2</v>
      </c>
      <c r="PP27" s="88">
        <v>0.27910265224000042</v>
      </c>
      <c r="PQ27" s="88">
        <v>5.8903395398000012E-2</v>
      </c>
      <c r="PR27" s="88">
        <v>2.2177407945999983E-2</v>
      </c>
      <c r="PS27" s="88">
        <v>8.6630911000000008E-5</v>
      </c>
      <c r="PT27" s="88">
        <v>5.6195095552000016E-2</v>
      </c>
      <c r="PU27" s="88">
        <v>0.10740424959500006</v>
      </c>
      <c r="PV27" s="88">
        <v>5.9127058379000008E-2</v>
      </c>
      <c r="PW27" s="88">
        <v>3.1604695273999998E-2</v>
      </c>
      <c r="PX27" s="88">
        <v>8.0887899750999928E-2</v>
      </c>
      <c r="PY27" s="88">
        <v>4.4041359373999986E-2</v>
      </c>
      <c r="PZ27" s="88">
        <v>7.1609663889999958E-3</v>
      </c>
      <c r="QA27" s="88">
        <v>2.8029431719999989E-3</v>
      </c>
      <c r="QB27" s="88">
        <v>6.6090022659999942E-2</v>
      </c>
      <c r="QC27" s="88">
        <v>1.5856711755999984E-2</v>
      </c>
      <c r="QD27" s="88">
        <v>3.291214341000001E-3</v>
      </c>
      <c r="QE27" s="88">
        <v>7.2341039970000012E-3</v>
      </c>
      <c r="QF27" s="88">
        <v>0.23936298976300011</v>
      </c>
      <c r="QG27" s="88">
        <v>7.1788941239000092E-2</v>
      </c>
      <c r="QH27" s="88">
        <v>2.9812216512999992E-2</v>
      </c>
      <c r="QI27" s="88">
        <v>5.8053585531000047E-2</v>
      </c>
      <c r="QJ27" s="88">
        <v>9.6700464520000237E-2</v>
      </c>
      <c r="QK27" s="88">
        <v>2.3123928581000028E-2</v>
      </c>
      <c r="QL27" s="88">
        <v>0.48783714467200012</v>
      </c>
      <c r="QM27" s="88">
        <v>2.9229112170000063E-3</v>
      </c>
      <c r="QN27" s="88">
        <v>1.3581692071999987E-2</v>
      </c>
      <c r="QO27" s="88">
        <v>0.11373205680099997</v>
      </c>
      <c r="QP27" s="88">
        <v>2.7089961454999974E-2</v>
      </c>
      <c r="QQ27" s="88">
        <v>9.9825696199999994E-4</v>
      </c>
      <c r="QR27" s="88">
        <v>0.20024051276300028</v>
      </c>
      <c r="QS27" s="88">
        <v>5.9962160273999955E-2</v>
      </c>
      <c r="QT27" s="88">
        <v>9.9431340094000106E-2</v>
      </c>
      <c r="QU27" s="88">
        <v>3.4811801424999955E-2</v>
      </c>
      <c r="QV27" s="88">
        <v>4.2777162639000006E-2</v>
      </c>
      <c r="QW27" s="88">
        <v>1.9283506642999982E-2</v>
      </c>
      <c r="QX27" s="88">
        <v>0.10777445267200003</v>
      </c>
      <c r="QY27" s="88">
        <v>1.2564697200999994E-2</v>
      </c>
      <c r="QZ27" s="88">
        <v>3.2784361500000001E-4</v>
      </c>
      <c r="RA27" s="88">
        <v>8.8796262357000028E-2</v>
      </c>
      <c r="RB27" s="88">
        <v>4.7855736927000063E-2</v>
      </c>
      <c r="RC27" s="88">
        <v>0.24565313495999982</v>
      </c>
      <c r="RD27" s="88">
        <v>5.6815717224999965E-2</v>
      </c>
      <c r="RE27" s="88">
        <v>7.8891596281000162E-2</v>
      </c>
      <c r="RF27" s="88">
        <v>4.7379358621999969E-2</v>
      </c>
      <c r="RG27" s="88">
        <v>0.202386336813</v>
      </c>
      <c r="RH27" s="88">
        <v>7.8363339799999918E-3</v>
      </c>
      <c r="RI27" s="88">
        <v>4.9973672597999959E-2</v>
      </c>
      <c r="RJ27" s="88">
        <v>1.3168806276000002E-2</v>
      </c>
      <c r="RK27" s="88">
        <v>1.0175126657000011E-2</v>
      </c>
      <c r="RL27" s="88">
        <v>3.4293656900000001E-4</v>
      </c>
      <c r="RM27" s="88">
        <v>1.249659312800001E-2</v>
      </c>
      <c r="RN27" s="88">
        <v>3.1642919699999993E-4</v>
      </c>
      <c r="RO27" s="88">
        <v>1.599197625E-3</v>
      </c>
      <c r="RP27" s="88">
        <v>1.1266592980000002E-3</v>
      </c>
      <c r="RQ27" s="88">
        <v>9.8990240800000051E-4</v>
      </c>
      <c r="RR27" s="88">
        <v>1.5765988899999996E-4</v>
      </c>
      <c r="RS27" s="88">
        <v>1.3568108443999997E-2</v>
      </c>
      <c r="RT27" s="88">
        <v>2.3506261290000001E-3</v>
      </c>
      <c r="RU27" s="88">
        <v>1.857916739000001E-3</v>
      </c>
      <c r="RV27" s="88">
        <v>0.29489447431099963</v>
      </c>
      <c r="RW27" s="88">
        <v>0.15223725882800018</v>
      </c>
      <c r="RX27" s="88">
        <v>9.6198231283000146E-2</v>
      </c>
      <c r="RY27" s="88">
        <v>1.4684097290000001E-3</v>
      </c>
      <c r="RZ27" s="88">
        <v>6.071038694000002E-2</v>
      </c>
      <c r="SA27" s="88">
        <v>5.9962088600000007E-4</v>
      </c>
      <c r="SB27" s="88">
        <v>2.0783242813000008E-2</v>
      </c>
      <c r="SC27" s="88">
        <v>1.3597854999999998E-3</v>
      </c>
      <c r="SD27" s="88">
        <v>1.3481579999999999E-3</v>
      </c>
      <c r="SE27" s="88">
        <v>2.6300659999999997E-4</v>
      </c>
      <c r="SF27" s="88">
        <v>0</v>
      </c>
      <c r="SG27" s="88">
        <v>0</v>
      </c>
      <c r="SH27" s="88">
        <v>0</v>
      </c>
      <c r="SI27" s="88">
        <v>0</v>
      </c>
      <c r="SJ27" s="88">
        <v>0</v>
      </c>
      <c r="SK27" s="88">
        <v>0</v>
      </c>
      <c r="SL27" s="88">
        <v>9.3606959999999997E-4</v>
      </c>
      <c r="SM27" s="88">
        <v>2.3342580000000002E-4</v>
      </c>
      <c r="SN27" s="88">
        <v>0.21250880078000012</v>
      </c>
      <c r="SO27" s="88">
        <v>1.5914076600000012E-3</v>
      </c>
      <c r="SP27" s="88">
        <v>2.7408948210322026</v>
      </c>
    </row>
    <row r="28" spans="1:510">
      <c r="A28" s="88" t="str">
        <f t="shared" si="52"/>
        <v>EUSTotal</v>
      </c>
      <c r="B28" s="88" t="s">
        <v>2237</v>
      </c>
      <c r="C28" s="88" t="s">
        <v>397</v>
      </c>
      <c r="U28" s="88">
        <v>275.38917109507571</v>
      </c>
      <c r="V28" s="88">
        <v>55.757492971800247</v>
      </c>
      <c r="W28" s="88">
        <v>9.0467381185869691</v>
      </c>
      <c r="X28" s="88">
        <v>14.138058707510998</v>
      </c>
      <c r="Y28" s="88">
        <v>86.647997992371089</v>
      </c>
      <c r="Z28" s="88">
        <v>12.730780203988003</v>
      </c>
      <c r="AA28" s="88">
        <v>11.854925204602067</v>
      </c>
      <c r="AB28" s="88">
        <v>25.45056477665992</v>
      </c>
      <c r="AC28" s="88">
        <v>10.783141102726828</v>
      </c>
      <c r="AD28" s="88">
        <v>12.317243903558051</v>
      </c>
      <c r="AE28" s="88">
        <v>4.5925104951919931</v>
      </c>
      <c r="AF28" s="88">
        <v>16.40552306392102</v>
      </c>
      <c r="AG28" s="88">
        <v>51.949150393653312</v>
      </c>
      <c r="AH28" s="88">
        <v>15.66234818242387</v>
      </c>
      <c r="AI28" s="88">
        <v>3.7908041845200153</v>
      </c>
      <c r="AJ28" s="88">
        <v>2.7476061199920321</v>
      </c>
      <c r="AK28" s="88">
        <v>6.2991185644139831</v>
      </c>
      <c r="AL28" s="88">
        <v>0</v>
      </c>
      <c r="AM28" s="88">
        <v>10.34736543386806</v>
      </c>
      <c r="AN28" s="88">
        <v>3.7910077398490354</v>
      </c>
      <c r="AO28" s="88">
        <v>5.4643763429550081</v>
      </c>
      <c r="AP28" s="88">
        <v>47.502840132288213</v>
      </c>
      <c r="AQ28" s="88">
        <v>2.9008790749430142</v>
      </c>
      <c r="AR28" s="88">
        <v>6.4640065857410454</v>
      </c>
      <c r="AS28" s="88">
        <v>20.465345509307266</v>
      </c>
      <c r="AT28" s="88">
        <v>2.3900078108690042</v>
      </c>
      <c r="AU28" s="88">
        <v>1.3364466063379996</v>
      </c>
      <c r="AV28" s="88">
        <v>1.7194466913170026</v>
      </c>
      <c r="AW28" s="88">
        <v>0.82409636291000132</v>
      </c>
      <c r="AX28" s="88">
        <v>0.53236052701700098</v>
      </c>
      <c r="AY28" s="88">
        <v>5.9284154875579409</v>
      </c>
      <c r="AZ28" s="88">
        <v>5.6428454584009762</v>
      </c>
      <c r="BA28" s="88">
        <v>4.6792470822070147</v>
      </c>
      <c r="BB28" s="88">
        <v>1.5329608185029988</v>
      </c>
      <c r="BC28" s="88">
        <v>7.6289207332220039</v>
      </c>
      <c r="BD28" s="88">
        <v>14.416430231797069</v>
      </c>
      <c r="BE28" s="88">
        <v>3.4052697988030212</v>
      </c>
      <c r="BF28" s="88">
        <v>8.5903179022999723E-2</v>
      </c>
      <c r="BG28" s="88">
        <v>0.14203713147099994</v>
      </c>
      <c r="BH28" s="88">
        <v>10.555202383040834</v>
      </c>
      <c r="BI28" s="88">
        <v>1.4349185583409982</v>
      </c>
      <c r="BJ28" s="88">
        <v>0.39544388797799995</v>
      </c>
      <c r="BK28" s="88">
        <v>2.3418092513079887</v>
      </c>
      <c r="BL28" s="88">
        <v>3.4273978371939577</v>
      </c>
      <c r="BM28" s="88">
        <v>2.5404361801879989</v>
      </c>
      <c r="BN28" s="88">
        <v>2.1771947379439909</v>
      </c>
      <c r="BO28" s="88">
        <v>1.1702312334279987</v>
      </c>
      <c r="BP28" s="88">
        <v>1.8206522141619976</v>
      </c>
      <c r="BQ28" s="88">
        <v>0.279118193254</v>
      </c>
      <c r="BR28" s="88">
        <v>0.76420698351100136</v>
      </c>
      <c r="BS28" s="88">
        <v>0.55823600068200019</v>
      </c>
      <c r="BT28" s="88">
        <v>15.009097703205033</v>
      </c>
      <c r="BU28" s="88">
        <v>8.9077036759589259</v>
      </c>
      <c r="BV28" s="88">
        <v>1.3964082224420007</v>
      </c>
      <c r="BW28" s="88">
        <v>13.796996762667975</v>
      </c>
      <c r="BX28" s="88">
        <v>2.4601804345330334</v>
      </c>
      <c r="BY28" s="88">
        <v>9.2689145037020388</v>
      </c>
      <c r="BZ28" s="88">
        <v>2.7844972803120269</v>
      </c>
      <c r="CA28" s="88">
        <v>3.7016165314250249</v>
      </c>
      <c r="CB28" s="88">
        <v>6.7655727899441338</v>
      </c>
      <c r="CC28" s="88">
        <v>3.0258207404180077</v>
      </c>
      <c r="CD28" s="88">
        <v>1.2379085803419816</v>
      </c>
      <c r="CE28" s="88">
        <v>7.3465613911350394</v>
      </c>
      <c r="CF28" s="88">
        <v>1.4487399414130011</v>
      </c>
      <c r="CG28" s="88">
        <v>0</v>
      </c>
      <c r="CH28" s="88">
        <v>2.342068136894019</v>
      </c>
      <c r="CI28" s="88">
        <v>1.2929395659050023</v>
      </c>
      <c r="CJ28" s="88">
        <v>0.33852061718399978</v>
      </c>
      <c r="CK28" s="88">
        <v>5.226271118265025</v>
      </c>
      <c r="CL28" s="88">
        <v>0.39332359630300073</v>
      </c>
      <c r="CM28" s="88">
        <v>1.340708928117998</v>
      </c>
      <c r="CN28" s="88">
        <v>0.88194420934599294</v>
      </c>
      <c r="CO28" s="88">
        <v>0.97184335074399897</v>
      </c>
      <c r="CP28" s="88">
        <v>0.89385894121999421</v>
      </c>
      <c r="CQ28" s="88">
        <v>6.2991185644139831</v>
      </c>
      <c r="CR28" s="88">
        <v>0</v>
      </c>
      <c r="CS28" s="88">
        <v>1.8788423597999981E-2</v>
      </c>
      <c r="CT28" s="88">
        <v>9.7065942460510009</v>
      </c>
      <c r="CU28" s="88">
        <v>0.250242303562</v>
      </c>
      <c r="CV28" s="88">
        <v>0.3717407605449991</v>
      </c>
      <c r="CW28" s="88">
        <v>3.7619470866770355</v>
      </c>
      <c r="CX28" s="88">
        <v>2.9059928573000021E-2</v>
      </c>
      <c r="CY28" s="88">
        <v>5.335333967945</v>
      </c>
      <c r="CZ28" s="88">
        <v>0.128671202185</v>
      </c>
      <c r="DA28" s="88">
        <v>36.833024495699341</v>
      </c>
      <c r="DB28" s="88">
        <v>4.2616524559890019</v>
      </c>
      <c r="DC28" s="88">
        <v>1.3056981276059991</v>
      </c>
      <c r="DD28" s="88">
        <v>1.5951843742040015</v>
      </c>
      <c r="DE28" s="88">
        <v>2.578595518888001</v>
      </c>
      <c r="DF28" s="88">
        <v>1.0597588379779923</v>
      </c>
      <c r="DG28" s="88">
        <v>0.88334402705099391</v>
      </c>
      <c r="DH28" s="88">
        <v>1.9423389609570052</v>
      </c>
      <c r="DI28" s="88">
        <v>8.5112647322890123</v>
      </c>
      <c r="DJ28" s="88">
        <v>4.8193756455309513</v>
      </c>
      <c r="DK28" s="88">
        <v>2.605564209716996</v>
      </c>
      <c r="DL28" s="88">
        <v>2.5951418742010048</v>
      </c>
      <c r="DM28" s="88">
        <v>1.9340030456710031</v>
      </c>
      <c r="DN28" s="88">
        <v>2.1399855171280042</v>
      </c>
      <c r="DO28" s="88">
        <v>0.18529908320499999</v>
      </c>
      <c r="DP28" s="88">
        <v>6.4725079285000015E-2</v>
      </c>
      <c r="DQ28" s="88">
        <v>1.3364466063379996</v>
      </c>
      <c r="DR28" s="88">
        <v>1.4570715819829991</v>
      </c>
      <c r="DS28" s="88">
        <v>0.16788196297100039</v>
      </c>
      <c r="DT28" s="88">
        <v>9.4492454458000127E-2</v>
      </c>
      <c r="DU28" s="88">
        <v>0.82409636291000132</v>
      </c>
      <c r="DV28" s="88">
        <v>0.1374884147719998</v>
      </c>
      <c r="DW28" s="88">
        <v>0.39473180686899967</v>
      </c>
      <c r="DX28" s="88">
        <v>4.1449061129959608</v>
      </c>
      <c r="DY28" s="88">
        <v>1.7835116175889978</v>
      </c>
      <c r="DZ28" s="88">
        <v>4.9534551662880242</v>
      </c>
      <c r="EA28" s="88">
        <v>0.1497599096300001</v>
      </c>
      <c r="EB28" s="88">
        <v>0.53955482262599952</v>
      </c>
      <c r="EC28" s="88">
        <v>1.526338487234002</v>
      </c>
      <c r="ED28" s="88">
        <v>2.3067691118300022</v>
      </c>
      <c r="EE28" s="88">
        <v>0.84607837357400018</v>
      </c>
      <c r="EF28" s="88">
        <v>7.2857083065770034</v>
      </c>
      <c r="EG28" s="88">
        <v>0.26510927458799982</v>
      </c>
      <c r="EH28" s="88">
        <v>7.1645980662999958E-2</v>
      </c>
      <c r="EI28" s="88">
        <v>6.4572632719999993E-3</v>
      </c>
      <c r="EJ28" s="88">
        <v>1.1216087391550014</v>
      </c>
      <c r="EK28" s="88">
        <v>10.556574922377036</v>
      </c>
      <c r="EL28" s="88">
        <v>1.7855692805759953</v>
      </c>
      <c r="EM28" s="88">
        <v>0.95263228878799855</v>
      </c>
      <c r="EN28" s="88">
        <v>0.37906898421199997</v>
      </c>
      <c r="EO28" s="88">
        <v>1.9631015030629917</v>
      </c>
      <c r="EP28" s="88">
        <v>0.4780974100480001</v>
      </c>
      <c r="EQ28" s="88">
        <v>0.20202187645000017</v>
      </c>
      <c r="ER28" s="88">
        <v>0.31343766541700013</v>
      </c>
      <c r="ES28" s="88">
        <v>6.9529776524000081E-2</v>
      </c>
      <c r="ET28" s="88">
        <v>7.804661612299979E-2</v>
      </c>
      <c r="EU28" s="88">
        <v>0.10793338987099993</v>
      </c>
      <c r="EV28" s="88">
        <v>8.9538344584409248</v>
      </c>
      <c r="EW28" s="88">
        <v>0.68116210136700095</v>
      </c>
      <c r="EX28" s="88">
        <v>0.1062408997319999</v>
      </c>
      <c r="EY28" s="88">
        <v>0.50493071759500041</v>
      </c>
      <c r="EZ28" s="88">
        <v>9.8823853584999941E-2</v>
      </c>
      <c r="FA28" s="88">
        <v>4.3639573187000014E-2</v>
      </c>
      <c r="FB28" s="88">
        <v>0.33834306898799993</v>
      </c>
      <c r="FC28" s="88">
        <v>3.8135164526999998E-2</v>
      </c>
      <c r="FD28" s="88">
        <v>1.8965660252999998E-2</v>
      </c>
      <c r="FE28" s="88">
        <v>0.69781803401999976</v>
      </c>
      <c r="FF28" s="88">
        <v>0.25849310070800002</v>
      </c>
      <c r="FG28" s="88">
        <v>0.73746912389900476</v>
      </c>
      <c r="FH28" s="88">
        <v>0.47016561243499988</v>
      </c>
      <c r="FI28" s="88">
        <v>0.17775426221400029</v>
      </c>
      <c r="FJ28" s="88">
        <v>0.74425444017200215</v>
      </c>
      <c r="FK28" s="88">
        <v>2.6831399487619452</v>
      </c>
      <c r="FL28" s="88">
        <v>0</v>
      </c>
      <c r="FM28" s="88">
        <v>0.8525507700550029</v>
      </c>
      <c r="FN28" s="88">
        <v>1.183425129747997</v>
      </c>
      <c r="FO28" s="88">
        <v>0.13119623201099997</v>
      </c>
      <c r="FP28" s="88">
        <v>0.37330439702499901</v>
      </c>
      <c r="FQ28" s="88">
        <v>1.1255513204279992</v>
      </c>
      <c r="FR28" s="88">
        <v>1.7892379064619996</v>
      </c>
      <c r="FS28" s="88">
        <v>0.26971189175399995</v>
      </c>
      <c r="FT28" s="88">
        <v>0.64802126291100071</v>
      </c>
      <c r="FU28" s="88">
        <v>0.5131261871820002</v>
      </c>
      <c r="FV28" s="88">
        <v>13.020585635136969</v>
      </c>
      <c r="FW28" s="88">
        <v>0.4913758381289956</v>
      </c>
      <c r="FX28" s="88">
        <v>1.8640482887530054</v>
      </c>
      <c r="FY28" s="88">
        <v>5.8840686849470689</v>
      </c>
      <c r="FZ28" s="88">
        <v>0.68811673992699507</v>
      </c>
      <c r="GA28" s="88">
        <v>0.86902003332200228</v>
      </c>
      <c r="GB28" s="88">
        <v>6.3343610236000047E-2</v>
      </c>
      <c r="GC28" s="88">
        <v>0.91179094665500082</v>
      </c>
      <c r="GD28" s="88">
        <v>1.3964082224420007</v>
      </c>
      <c r="GE28" s="88">
        <v>2.6270459337750163</v>
      </c>
      <c r="GF28" s="88">
        <v>2.9493894562340195</v>
      </c>
      <c r="GG28" s="88">
        <v>0.8557318467929983</v>
      </c>
      <c r="GH28" s="88">
        <v>2.9769892778800187</v>
      </c>
      <c r="GI28" s="88">
        <v>3.47615922633504</v>
      </c>
      <c r="GJ28" s="88">
        <v>0.8101201879539931</v>
      </c>
      <c r="GK28" s="88">
        <v>0.10162155108699973</v>
      </c>
      <c r="GL28" s="88">
        <v>1.7929013948260162</v>
      </c>
      <c r="GM28" s="88">
        <v>0.26902047968100012</v>
      </c>
      <c r="GN28" s="88">
        <v>8.4317772133999935E-2</v>
      </c>
      <c r="GO28" s="88">
        <v>0.31393034251799873</v>
      </c>
      <c r="GP28" s="88">
        <v>1.7655017375989963</v>
      </c>
      <c r="GQ28" s="88">
        <v>0.72504948418300508</v>
      </c>
      <c r="GR28" s="88">
        <v>0.31657578189800112</v>
      </c>
      <c r="GS28" s="88">
        <v>1.1192597386479952</v>
      </c>
      <c r="GT28" s="88">
        <v>3.5395232652779551</v>
      </c>
      <c r="GU28" s="88">
        <v>0.71482297293000985</v>
      </c>
      <c r="GV28" s="88">
        <v>1.0775638861320112</v>
      </c>
      <c r="GW28" s="88">
        <v>0.2557369096199994</v>
      </c>
      <c r="GX28" s="88">
        <v>0.4075647796449976</v>
      </c>
      <c r="GY28" s="88">
        <v>1.1146754726419978</v>
      </c>
      <c r="GZ28" s="88">
        <v>0.84819578570800935</v>
      </c>
      <c r="HA28" s="88">
        <v>0.15833760783199996</v>
      </c>
      <c r="HB28" s="88">
        <v>0.86216970494800549</v>
      </c>
      <c r="HC28" s="88">
        <v>0.48656212273599725</v>
      </c>
      <c r="HD28" s="88">
        <v>0.70757099781999688</v>
      </c>
      <c r="HE28" s="88">
        <v>0.17609431433300043</v>
      </c>
      <c r="HF28" s="88">
        <v>0.41665912792700177</v>
      </c>
      <c r="HG28" s="88">
        <v>0.27983572654599864</v>
      </c>
      <c r="HH28" s="88">
        <v>0.36669368270000025</v>
      </c>
      <c r="HI28" s="88">
        <v>0.39133428010300242</v>
      </c>
      <c r="HJ28" s="88">
        <v>1.4712024133999973E-2</v>
      </c>
      <c r="HK28" s="88">
        <v>0.57659473356600266</v>
      </c>
      <c r="HL28" s="88">
        <v>0.33731140168499879</v>
      </c>
      <c r="HM28" s="88">
        <v>2.1550801292589847</v>
      </c>
      <c r="HN28" s="88">
        <v>0.89928914108100477</v>
      </c>
      <c r="HO28" s="88">
        <v>0.54916221814900112</v>
      </c>
      <c r="HP28" s="88">
        <v>0.96805352356400476</v>
      </c>
      <c r="HQ28" s="88">
        <v>1.0030314652460017</v>
      </c>
      <c r="HR28" s="88">
        <v>0.24715995818900055</v>
      </c>
      <c r="HS28" s="88">
        <v>0.54155882383200138</v>
      </c>
      <c r="HT28" s="88">
        <v>0.57142972237199985</v>
      </c>
      <c r="HU28" s="88">
        <v>0.69320701998900047</v>
      </c>
      <c r="HV28" s="88">
        <v>0.65216011311700017</v>
      </c>
      <c r="HW28" s="88">
        <v>0.33177963758599927</v>
      </c>
      <c r="HX28" s="88">
        <v>0.23565065511399885</v>
      </c>
      <c r="HY28" s="88">
        <v>0.47117272939500104</v>
      </c>
      <c r="HZ28" s="88">
        <v>0.3020472607479972</v>
      </c>
      <c r="IA28" s="88">
        <v>0.35238519320199851</v>
      </c>
      <c r="IB28" s="88">
        <v>7.8209462315999997E-2</v>
      </c>
      <c r="IC28" s="88">
        <v>1.5925840949919956</v>
      </c>
      <c r="ID28" s="88">
        <v>1.1451221297489995</v>
      </c>
      <c r="IE28" s="88">
        <v>5.9654872666999967E-2</v>
      </c>
      <c r="IF28" s="88">
        <v>0.20648203608300103</v>
      </c>
      <c r="IG28" s="88">
        <v>5.6941950887790806</v>
      </c>
      <c r="IH28" s="88">
        <v>9.7130481297999643E-2</v>
      </c>
      <c r="II28" s="88">
        <v>0</v>
      </c>
      <c r="IJ28" s="88">
        <v>0.60940069993999824</v>
      </c>
      <c r="IK28" s="88">
        <v>1.0790497661389933</v>
      </c>
      <c r="IL28" s="88">
        <v>0.63163844211600562</v>
      </c>
      <c r="IM28" s="88">
        <v>2.1289137999000035E-2</v>
      </c>
      <c r="IN28" s="88">
        <v>0.30559752672100021</v>
      </c>
      <c r="IO28" s="88">
        <v>0.98732827010899959</v>
      </c>
      <c r="IP28" s="88">
        <v>0.33852061718399978</v>
      </c>
      <c r="IQ28" s="88">
        <v>0.53968896534300237</v>
      </c>
      <c r="IR28" s="88">
        <v>1.1401842943000027</v>
      </c>
      <c r="IS28" s="88">
        <v>2.8952850898639841</v>
      </c>
      <c r="IT28" s="88">
        <v>5.1218002943000135E-2</v>
      </c>
      <c r="IU28" s="88">
        <v>0.39332359630300073</v>
      </c>
      <c r="IV28" s="88">
        <v>1.1776218888179992</v>
      </c>
      <c r="IW28" s="88">
        <v>0.88194420934599294</v>
      </c>
      <c r="IX28" s="88">
        <v>0.92405493510699932</v>
      </c>
      <c r="IY28" s="88">
        <v>4.7787609827000074E-2</v>
      </c>
      <c r="IZ28" s="88">
        <v>0.89385894121999421</v>
      </c>
      <c r="JA28" s="88">
        <v>6.0649459080539767</v>
      </c>
      <c r="JB28" s="88">
        <v>3.8317103277999968E-2</v>
      </c>
      <c r="JC28" s="88">
        <v>0.19585481720199993</v>
      </c>
      <c r="JD28" s="88">
        <v>1.8788423597999981E-2</v>
      </c>
      <c r="JE28" s="88">
        <v>3.5972394499740039</v>
      </c>
      <c r="JF28" s="88">
        <v>4.3965316498990044</v>
      </c>
      <c r="JG28" s="88">
        <v>1.6791031311449922</v>
      </c>
      <c r="JH28" s="88">
        <v>0.250242303562</v>
      </c>
      <c r="JI28" s="88">
        <v>0.3717407605449991</v>
      </c>
      <c r="JJ28" s="88">
        <v>1.3605968357960039</v>
      </c>
      <c r="JK28" s="88">
        <v>1.7290305849049958</v>
      </c>
      <c r="JL28" s="88">
        <v>0.67266039841699998</v>
      </c>
      <c r="JM28" s="88">
        <v>2.9059928573000021E-2</v>
      </c>
      <c r="JN28" s="88">
        <v>5.335333967945</v>
      </c>
      <c r="JO28" s="88">
        <v>0.128671202185</v>
      </c>
      <c r="JP28" s="88">
        <v>36.833024495699341</v>
      </c>
      <c r="JQ28" s="88">
        <v>1.9915760971890017</v>
      </c>
      <c r="JR28" s="88">
        <v>2.2700763587999999</v>
      </c>
      <c r="JS28" s="88">
        <v>1.3056981276059991</v>
      </c>
      <c r="JT28" s="88">
        <v>1.5951843742040015</v>
      </c>
      <c r="JU28" s="88">
        <v>2.578595518888001</v>
      </c>
      <c r="JV28" s="88">
        <v>1.0597588379779923</v>
      </c>
      <c r="JW28" s="88">
        <v>0.88334402705099391</v>
      </c>
      <c r="JX28" s="88">
        <v>1.9423389609570052</v>
      </c>
      <c r="JY28" s="88">
        <v>8.5112647322890123</v>
      </c>
      <c r="JZ28" s="88">
        <v>4.0405400953359889</v>
      </c>
      <c r="KA28" s="88">
        <v>0.77883552341799489</v>
      </c>
      <c r="KB28" s="88">
        <v>2.605564209716996</v>
      </c>
      <c r="KC28" s="88">
        <v>2.5951418742010048</v>
      </c>
      <c r="KD28" s="88">
        <v>1.9340030456710031</v>
      </c>
      <c r="KE28" s="88">
        <v>2.1399855171280042</v>
      </c>
      <c r="KF28" s="88">
        <v>0.18529908320499999</v>
      </c>
      <c r="KG28" s="88">
        <v>6.4725079285000015E-2</v>
      </c>
      <c r="KH28" s="88">
        <v>1.3364466063379996</v>
      </c>
      <c r="KI28" s="88">
        <v>0.3414333630460003</v>
      </c>
      <c r="KJ28" s="88">
        <v>0.34655711219900048</v>
      </c>
      <c r="KK28" s="88">
        <v>0.25681319202200048</v>
      </c>
      <c r="KL28" s="88">
        <v>0.40533798277000022</v>
      </c>
      <c r="KM28" s="88">
        <v>8.0755233276999946E-2</v>
      </c>
      <c r="KN28" s="88">
        <v>3.5799668999999998E-3</v>
      </c>
      <c r="KO28" s="88">
        <v>5.0826632394999974E-2</v>
      </c>
      <c r="KP28" s="88">
        <v>0.13961334529600028</v>
      </c>
      <c r="KQ28" s="88">
        <v>9.4492454458000127E-2</v>
      </c>
      <c r="KR28" s="88">
        <v>0.34957772889899968</v>
      </c>
      <c r="KS28" s="88">
        <v>9.2230017830999975E-2</v>
      </c>
      <c r="KT28" s="88">
        <v>0.3802492655789998</v>
      </c>
      <c r="KU28" s="88">
        <v>2.0315363080000001E-3</v>
      </c>
      <c r="KV28" s="88">
        <v>0.1374884147719998</v>
      </c>
      <c r="KW28" s="88">
        <v>0.39473180686899967</v>
      </c>
      <c r="KX28" s="88">
        <v>3.1190622722129602</v>
      </c>
      <c r="KY28" s="88">
        <v>1.0258064797440036</v>
      </c>
      <c r="KZ28" s="88">
        <v>1.5724913491980004</v>
      </c>
      <c r="LA28" s="88">
        <v>0.21102091478600066</v>
      </c>
      <c r="LB28" s="88">
        <v>4.9534551662880242</v>
      </c>
      <c r="LC28" s="88">
        <v>0.1497599096300001</v>
      </c>
      <c r="LD28" s="88">
        <v>0.53955482262599952</v>
      </c>
      <c r="LE28" s="88">
        <v>1.526338487234002</v>
      </c>
      <c r="LF28" s="88">
        <v>2.3067691118300022</v>
      </c>
      <c r="LG28" s="88">
        <v>0.52795172035600046</v>
      </c>
      <c r="LH28" s="88">
        <v>0.28178392088099996</v>
      </c>
      <c r="LI28" s="88">
        <v>3.6343152333000006E-2</v>
      </c>
      <c r="LJ28" s="88">
        <v>5.1024708001040038</v>
      </c>
      <c r="LK28" s="88">
        <v>2.1832375836999987</v>
      </c>
      <c r="LL28" s="88">
        <v>0.26510927458799982</v>
      </c>
      <c r="LM28" s="88">
        <v>7.1645980662999958E-2</v>
      </c>
      <c r="LN28" s="88">
        <v>6.4572632719999993E-3</v>
      </c>
      <c r="LO28" s="88">
        <v>1.1216087391550014</v>
      </c>
      <c r="LP28" s="88">
        <v>10.556574922377036</v>
      </c>
      <c r="LQ28" s="88">
        <v>1.7855692805759953</v>
      </c>
      <c r="LR28" s="88">
        <v>0.95263228878799855</v>
      </c>
      <c r="LS28" s="88">
        <v>0.37906898421199997</v>
      </c>
      <c r="LT28" s="88">
        <v>1.9631015030629917</v>
      </c>
      <c r="LU28" s="88">
        <v>0.4780974100480001</v>
      </c>
      <c r="LV28" s="88">
        <v>0.20202187645000017</v>
      </c>
      <c r="LW28" s="88">
        <v>0.31343766541700013</v>
      </c>
      <c r="LX28" s="88">
        <v>6.9529776524000081E-2</v>
      </c>
      <c r="LY28" s="88">
        <v>7.804661612299979E-2</v>
      </c>
      <c r="LZ28" s="88">
        <v>0.10793338987099993</v>
      </c>
      <c r="MA28" s="88">
        <v>8.9538344584409248</v>
      </c>
      <c r="MB28" s="88">
        <v>6.2519522230000027E-2</v>
      </c>
      <c r="MC28" s="88">
        <v>0.61864194441300036</v>
      </c>
      <c r="MD28" s="88">
        <v>0.10206103649899997</v>
      </c>
      <c r="ME28" s="88">
        <v>4.1799100309999979E-3</v>
      </c>
      <c r="MF28" s="88">
        <v>0.50493071759500041</v>
      </c>
      <c r="MG28" s="88">
        <v>9.8823853584999941E-2</v>
      </c>
      <c r="MH28" s="88">
        <v>4.3639573187000014E-2</v>
      </c>
      <c r="MI28" s="88">
        <v>0.33076652714699994</v>
      </c>
      <c r="MJ28" s="88">
        <v>2.8860440970000029E-2</v>
      </c>
      <c r="MK28" s="88">
        <v>9.2747072509999952E-3</v>
      </c>
      <c r="ML28" s="88">
        <v>1.8965660252999998E-2</v>
      </c>
      <c r="MM28" s="88">
        <v>0.69781803401999976</v>
      </c>
      <c r="MN28" s="88">
        <v>0.25849131546800003</v>
      </c>
      <c r="MO28" s="88">
        <v>0.73746912389900476</v>
      </c>
      <c r="MP28" s="88">
        <v>0.47016561243499988</v>
      </c>
      <c r="MQ28" s="88">
        <v>0.17775426221400029</v>
      </c>
      <c r="MR28" s="88">
        <v>0.74425444017200215</v>
      </c>
      <c r="MS28" s="88">
        <v>0.3983370019460008</v>
      </c>
      <c r="MT28" s="88">
        <v>2.5425900870000004E-2</v>
      </c>
      <c r="MU28" s="88">
        <v>2.1526488868540499</v>
      </c>
      <c r="MV28" s="88">
        <v>9.5141794920999778E-2</v>
      </c>
      <c r="MW28" s="88">
        <v>0</v>
      </c>
      <c r="MX28" s="88">
        <v>0.8525507700550029</v>
      </c>
      <c r="MY28" s="88">
        <v>1.183425129747997</v>
      </c>
      <c r="MZ28" s="88">
        <v>0.13119623201099997</v>
      </c>
      <c r="NA28" s="88">
        <v>0.37330439702499901</v>
      </c>
      <c r="NB28" s="88">
        <v>1.1255513204279992</v>
      </c>
      <c r="NC28" s="88">
        <v>1.7892379064619996</v>
      </c>
      <c r="ND28" s="88">
        <v>0.26971189175399995</v>
      </c>
      <c r="NE28" s="88">
        <v>0.64802126291100071</v>
      </c>
      <c r="NF28" s="88">
        <v>0.5131261871820002</v>
      </c>
      <c r="NG28" s="88">
        <v>7.01538906285196</v>
      </c>
      <c r="NH28" s="88">
        <v>5.8083292228950016</v>
      </c>
      <c r="NI28" s="88">
        <v>1.8640482887530054</v>
      </c>
      <c r="NJ28" s="88">
        <v>1.3964082224420007</v>
      </c>
      <c r="NK28" s="88">
        <v>1.5925840949919956</v>
      </c>
      <c r="NL28" s="88">
        <v>5.9654872666999967E-2</v>
      </c>
      <c r="NM28" s="88">
        <v>5.6941950887790806</v>
      </c>
      <c r="NN28" s="88">
        <v>0</v>
      </c>
      <c r="NO28" s="88">
        <v>0.30559752672100021</v>
      </c>
      <c r="NP28" s="88">
        <v>0.38582716577499887</v>
      </c>
      <c r="NQ28" s="88">
        <v>0.60150232678499815</v>
      </c>
      <c r="NR28" s="88">
        <v>0.17384769705499997</v>
      </c>
      <c r="NS28" s="88">
        <v>0.1646730151089999</v>
      </c>
      <c r="NT28" s="88">
        <v>0.53968896534300237</v>
      </c>
      <c r="NU28" s="88">
        <v>1.1401842943000027</v>
      </c>
      <c r="NV28" s="88">
        <v>2.8952850898639841</v>
      </c>
      <c r="NW28" s="88">
        <v>5.1218002943000135E-2</v>
      </c>
      <c r="NX28" s="88">
        <v>0.39332359630300073</v>
      </c>
      <c r="NY28" s="88">
        <v>1.5942218809549988</v>
      </c>
      <c r="NZ28" s="88">
        <v>1.6669248054999981E-2</v>
      </c>
      <c r="OA28" s="88">
        <v>6.042708820999998E-3</v>
      </c>
      <c r="OB28" s="88">
        <v>4.9399950049000059E-2</v>
      </c>
      <c r="OC28" s="88">
        <v>1.2896851617999989E-2</v>
      </c>
      <c r="OD28" s="88">
        <v>1.4035120275999985E-2</v>
      </c>
      <c r="OE28" s="88">
        <v>2.5301519440000007E-2</v>
      </c>
      <c r="OF28" s="88">
        <v>0.50344416919899959</v>
      </c>
      <c r="OG28" s="88">
        <v>3.9567956699999997E-4</v>
      </c>
      <c r="OH28" s="88">
        <v>0.26598156580100002</v>
      </c>
      <c r="OI28" s="88">
        <v>1.1107786710000001E-3</v>
      </c>
      <c r="OJ28" s="88">
        <v>0.47157746685200053</v>
      </c>
      <c r="OK28" s="88">
        <v>3.3317359419999986E-3</v>
      </c>
      <c r="OL28" s="88">
        <v>0.55060463778199975</v>
      </c>
      <c r="OM28" s="88">
        <v>6.2243566849998828E-2</v>
      </c>
      <c r="ON28" s="88">
        <v>2.8812876099999995E-3</v>
      </c>
      <c r="OO28" s="88">
        <v>5.4730617400000426E-3</v>
      </c>
      <c r="OP28" s="88">
        <v>1.4309319300000014E-3</v>
      </c>
      <c r="OQ28" s="88">
        <v>7.1621758699999868E-3</v>
      </c>
      <c r="OR28" s="88">
        <v>2.9874961200000074E-3</v>
      </c>
      <c r="OS28" s="88">
        <v>3.4675568929998943E-2</v>
      </c>
      <c r="OT28" s="88">
        <v>1.0517566700000171E-2</v>
      </c>
      <c r="OU28" s="88">
        <v>4.8828494634000442E-2</v>
      </c>
      <c r="OV28" s="88">
        <v>4.0998766321999447E-2</v>
      </c>
      <c r="OW28" s="88">
        <v>7.1327109579996925E-2</v>
      </c>
      <c r="OX28" s="88">
        <v>2.4453169229999905E-2</v>
      </c>
      <c r="OY28" s="88">
        <v>1.7492853170000103E-2</v>
      </c>
      <c r="OZ28" s="88">
        <v>2.9308160909999978E-2</v>
      </c>
      <c r="PA28" s="88">
        <v>0.76201361335599738</v>
      </c>
      <c r="PB28" s="88">
        <v>3.1397636274369818</v>
      </c>
      <c r="PC28" s="88">
        <v>1.9437365125499999</v>
      </c>
      <c r="PD28" s="88">
        <v>0.2785154792670001</v>
      </c>
      <c r="PE28" s="88">
        <v>0.73115292619200778</v>
      </c>
      <c r="PF28" s="88">
        <v>2.1459202304080054</v>
      </c>
      <c r="PG28" s="88">
        <v>3.6097939507299373</v>
      </c>
      <c r="PH28" s="88">
        <v>0.5861907361920089</v>
      </c>
      <c r="PI28" s="88">
        <v>0.11668001816000016</v>
      </c>
      <c r="PJ28" s="88">
        <v>0.10391023855299968</v>
      </c>
      <c r="PK28" s="88">
        <v>3.0697130748059869</v>
      </c>
      <c r="PL28" s="88">
        <v>5.8780635669999491E-2</v>
      </c>
      <c r="PM28" s="88">
        <v>0.26558258308600041</v>
      </c>
      <c r="PN28" s="88">
        <v>0.52303331553000287</v>
      </c>
      <c r="PO28" s="88">
        <v>0.2045661935470007</v>
      </c>
      <c r="PP28" s="88">
        <v>2.4905337596859929</v>
      </c>
      <c r="PQ28" s="88">
        <v>0.29990106640799807</v>
      </c>
      <c r="PR28" s="88">
        <v>0.11410162952599992</v>
      </c>
      <c r="PS28" s="88">
        <v>2.6741959030000019E-3</v>
      </c>
      <c r="PT28" s="88">
        <v>0.60807352460898523</v>
      </c>
      <c r="PU28" s="88">
        <v>0.29710876937299818</v>
      </c>
      <c r="PV28" s="88">
        <v>0.49792165605199978</v>
      </c>
      <c r="PW28" s="88">
        <v>8.3689634091000289E-2</v>
      </c>
      <c r="PX28" s="88">
        <v>0.61807991535701079</v>
      </c>
      <c r="PY28" s="88">
        <v>0.51670875661500271</v>
      </c>
      <c r="PZ28" s="88">
        <v>0.10243378684900019</v>
      </c>
      <c r="QA28" s="88">
        <v>8.8483181149999861E-3</v>
      </c>
      <c r="QB28" s="88">
        <v>0.22805090095600236</v>
      </c>
      <c r="QC28" s="88">
        <v>2.9313964083999999E-2</v>
      </c>
      <c r="QD28" s="88">
        <v>8.0107390400000096E-3</v>
      </c>
      <c r="QE28" s="88">
        <v>3.6269731373999962E-2</v>
      </c>
      <c r="QF28" s="88">
        <v>1.3657775740120099</v>
      </c>
      <c r="QG28" s="88">
        <v>0.72239702430599473</v>
      </c>
      <c r="QH28" s="88">
        <v>7.8779701916999872E-2</v>
      </c>
      <c r="QI28" s="88">
        <v>0.40469926415699742</v>
      </c>
      <c r="QJ28" s="88">
        <v>0.41910206235600511</v>
      </c>
      <c r="QK28" s="88">
        <v>0.18409684783900016</v>
      </c>
      <c r="QL28" s="88">
        <v>4.7153601672289334</v>
      </c>
      <c r="QM28" s="88">
        <v>3.1784513975999996E-2</v>
      </c>
      <c r="QN28" s="88">
        <v>0.10468572225099938</v>
      </c>
      <c r="QO28" s="88">
        <v>0.26555734374599954</v>
      </c>
      <c r="QP28" s="88">
        <v>0.35662886215299833</v>
      </c>
      <c r="QQ28" s="88">
        <v>5.2020219206999549E-2</v>
      </c>
      <c r="QR28" s="88">
        <v>0.64366060384000812</v>
      </c>
      <c r="QS28" s="88">
        <v>0.28318493685500307</v>
      </c>
      <c r="QT28" s="88">
        <v>0.53203432962400476</v>
      </c>
      <c r="QU28" s="88">
        <v>9.200990233299991E-2</v>
      </c>
      <c r="QV28" s="88">
        <v>0.20235963143899982</v>
      </c>
      <c r="QW28" s="88">
        <v>0.10459997248200008</v>
      </c>
      <c r="QX28" s="88">
        <v>0.40053148866000099</v>
      </c>
      <c r="QY28" s="88">
        <v>5.7419011360999785E-2</v>
      </c>
      <c r="QZ28" s="88">
        <v>3.8668408819999959E-3</v>
      </c>
      <c r="RA28" s="88">
        <v>0.28337874369000338</v>
      </c>
      <c r="RB28" s="88">
        <v>0.32028160483300266</v>
      </c>
      <c r="RC28" s="88">
        <v>1.0703589478079967</v>
      </c>
      <c r="RD28" s="88">
        <v>0.4976587768780053</v>
      </c>
      <c r="RE28" s="88">
        <v>0.25312645402900036</v>
      </c>
      <c r="RF28" s="88">
        <v>0.23277419318899883</v>
      </c>
      <c r="RG28" s="88">
        <v>1.0583703330859955</v>
      </c>
      <c r="RH28" s="88">
        <v>0.31521973559299959</v>
      </c>
      <c r="RI28" s="88">
        <v>0.45427929086699975</v>
      </c>
      <c r="RJ28" s="88">
        <v>8.2629583095000389E-2</v>
      </c>
      <c r="RK28" s="88">
        <v>5.081688091800006E-2</v>
      </c>
      <c r="RL28" s="88">
        <v>1.3980766718999983E-2</v>
      </c>
      <c r="RM28" s="88">
        <v>5.25621158990002E-2</v>
      </c>
      <c r="RN28" s="88">
        <v>1.0021688593999949E-2</v>
      </c>
      <c r="RO28" s="88">
        <v>5.1338038789999957E-2</v>
      </c>
      <c r="RP28" s="88">
        <v>6.3079186472999996E-2</v>
      </c>
      <c r="RQ28" s="88">
        <v>1.7196383427999975E-2</v>
      </c>
      <c r="RR28" s="88">
        <v>2.5709603649999978E-3</v>
      </c>
      <c r="RS28" s="88">
        <v>8.6320854782000148E-2</v>
      </c>
      <c r="RT28" s="88">
        <v>1.0561269891999949E-2</v>
      </c>
      <c r="RU28" s="88">
        <v>1.3432041943999941E-2</v>
      </c>
      <c r="RV28" s="88">
        <v>1.5967350379809977</v>
      </c>
      <c r="RW28" s="88">
        <v>1.1822760768050256</v>
      </c>
      <c r="RX28" s="88">
        <v>0.50863575891400159</v>
      </c>
      <c r="RY28" s="88">
        <v>1.4521592382999994E-2</v>
      </c>
      <c r="RZ28" s="88">
        <v>0.24946161605600015</v>
      </c>
      <c r="SA28" s="88">
        <v>7.8491060390000218E-3</v>
      </c>
      <c r="SB28" s="88">
        <v>0.47365459018200012</v>
      </c>
      <c r="SC28" s="88">
        <v>9.69326779999998E-2</v>
      </c>
      <c r="SD28" s="88">
        <v>0.15427900059999997</v>
      </c>
      <c r="SE28" s="88">
        <v>1.6089810900000022E-2</v>
      </c>
      <c r="SF28" s="88">
        <v>0</v>
      </c>
      <c r="SG28" s="88">
        <v>0</v>
      </c>
      <c r="SH28" s="88">
        <v>0</v>
      </c>
      <c r="SI28" s="88">
        <v>0</v>
      </c>
      <c r="SJ28" s="88">
        <v>0</v>
      </c>
      <c r="SK28" s="88">
        <v>0</v>
      </c>
      <c r="SL28" s="88">
        <v>3.6833589400000033E-2</v>
      </c>
      <c r="SM28" s="88">
        <v>1.7145958800000007E-2</v>
      </c>
      <c r="SN28" s="88">
        <v>1.2915867184000391</v>
      </c>
      <c r="SO28" s="88">
        <v>1.9139643410000014E-2</v>
      </c>
      <c r="SP28" s="88">
        <v>15.799994022946798</v>
      </c>
    </row>
    <row r="29" spans="1:510">
      <c r="A29" s="88" t="str">
        <f t="shared" si="52"/>
        <v>EUND1</v>
      </c>
      <c r="B29" s="88" t="s">
        <v>2236</v>
      </c>
      <c r="C29" s="88" t="s">
        <v>386</v>
      </c>
      <c r="E29" s="88" t="s">
        <v>2585</v>
      </c>
      <c r="F29" s="88">
        <v>2010</v>
      </c>
      <c r="U29" s="88">
        <v>9.9099419939739768</v>
      </c>
      <c r="V29" s="88">
        <v>2.6623548272139952</v>
      </c>
      <c r="W29" s="88">
        <v>0.32071065738499926</v>
      </c>
      <c r="X29" s="88">
        <v>0.45156146520700008</v>
      </c>
      <c r="Y29" s="88">
        <v>3.0485150811699921</v>
      </c>
      <c r="Z29" s="88">
        <v>0.46316304137899844</v>
      </c>
      <c r="AA29" s="88">
        <v>0.40075939034800023</v>
      </c>
      <c r="AB29" s="88">
        <v>0.81930195540600004</v>
      </c>
      <c r="AC29" s="88">
        <v>0.37259420554799999</v>
      </c>
      <c r="AD29" s="88">
        <v>0.55866296669399862</v>
      </c>
      <c r="AE29" s="88">
        <v>8.4521884578000056E-2</v>
      </c>
      <c r="AF29" s="88">
        <v>0.27717146267200021</v>
      </c>
      <c r="AG29" s="88">
        <v>2.4924811746340048</v>
      </c>
      <c r="AH29" s="88">
        <v>0.45062503816800065</v>
      </c>
      <c r="AI29" s="88">
        <v>0.16908675342999985</v>
      </c>
      <c r="AJ29" s="88">
        <v>0.16169273732300032</v>
      </c>
      <c r="AK29" s="88">
        <v>0.15871632144499997</v>
      </c>
      <c r="AL29" s="88">
        <v>0</v>
      </c>
      <c r="AM29" s="88">
        <v>0.30862968391999912</v>
      </c>
      <c r="AN29" s="88">
        <v>0.14229947398100018</v>
      </c>
      <c r="AO29" s="88">
        <v>0.3618872408710001</v>
      </c>
      <c r="AP29" s="88">
        <v>1.3685933889340014</v>
      </c>
      <c r="AQ29" s="88">
        <v>0.17400563762000001</v>
      </c>
      <c r="AR29" s="88">
        <v>0.24882590604699978</v>
      </c>
      <c r="AS29" s="88">
        <v>0.88447137080299898</v>
      </c>
      <c r="AT29" s="88">
        <v>0.16426619663700015</v>
      </c>
      <c r="AU29" s="88">
        <v>4.1254622427000023E-2</v>
      </c>
      <c r="AV29" s="88">
        <v>5.5192920140999975E-2</v>
      </c>
      <c r="AW29" s="88">
        <v>3.1059516378000033E-2</v>
      </c>
      <c r="AX29" s="88">
        <v>3.9757900626000021E-2</v>
      </c>
      <c r="AY29" s="88">
        <v>0.13094549152600005</v>
      </c>
      <c r="AZ29" s="88">
        <v>0.31801627072799943</v>
      </c>
      <c r="BA29" s="88">
        <v>7.0679064703999983E-2</v>
      </c>
      <c r="BB29" s="88">
        <v>1.194956849500001E-2</v>
      </c>
      <c r="BC29" s="88">
        <v>0.10601156507699998</v>
      </c>
      <c r="BD29" s="88">
        <v>0.54878755383500055</v>
      </c>
      <c r="BE29" s="88">
        <v>0.16394961676799982</v>
      </c>
      <c r="BF29" s="88">
        <v>5.2609180469999992E-3</v>
      </c>
      <c r="BG29" s="88">
        <v>7.3283431319999962E-3</v>
      </c>
      <c r="BH29" s="88">
        <v>0.35185925982800093</v>
      </c>
      <c r="BI29" s="88">
        <v>7.8313589722000004E-2</v>
      </c>
      <c r="BJ29" s="88">
        <v>1.8935069457000006E-2</v>
      </c>
      <c r="BK29" s="88">
        <v>0.12252323792000026</v>
      </c>
      <c r="BL29" s="88">
        <v>0.14952884452599957</v>
      </c>
      <c r="BM29" s="88">
        <v>0.10067450600999985</v>
      </c>
      <c r="BN29" s="88">
        <v>5.6008534148000028E-2</v>
      </c>
      <c r="BO29" s="88">
        <v>1.6156110172999994E-2</v>
      </c>
      <c r="BP29" s="88">
        <v>7.1276407889999992E-3</v>
      </c>
      <c r="BQ29" s="88">
        <v>1.0857170475E-2</v>
      </c>
      <c r="BR29" s="88">
        <v>3.3940085232999982E-2</v>
      </c>
      <c r="BS29" s="88">
        <v>1.6440869805999996E-2</v>
      </c>
      <c r="BT29" s="88">
        <v>0.26248825577700036</v>
      </c>
      <c r="BU29" s="88">
        <v>0.4139261517349993</v>
      </c>
      <c r="BV29" s="88">
        <v>1.4597084129000001E-2</v>
      </c>
      <c r="BW29" s="88">
        <v>0.65420746524800211</v>
      </c>
      <c r="BX29" s="88">
        <v>0.10833535769000031</v>
      </c>
      <c r="BY29" s="88">
        <v>0.44084281609800063</v>
      </c>
      <c r="BZ29" s="88">
        <v>0.10025502489899991</v>
      </c>
      <c r="CA29" s="88">
        <v>0.16201883230699982</v>
      </c>
      <c r="CB29" s="88">
        <v>0.34934391061700071</v>
      </c>
      <c r="CC29" s="88">
        <v>0.17991420988100035</v>
      </c>
      <c r="CD29" s="88">
        <v>8.0628196593999918E-2</v>
      </c>
      <c r="CE29" s="88">
        <v>0.19361940206300007</v>
      </c>
      <c r="CF29" s="88">
        <v>9.4626259469999877E-2</v>
      </c>
      <c r="CG29" s="88">
        <v>0</v>
      </c>
      <c r="CH29" s="88">
        <v>7.4459653411999976E-2</v>
      </c>
      <c r="CI29" s="88">
        <v>3.7016819227000015E-2</v>
      </c>
      <c r="CJ29" s="88">
        <v>1.6985913774000005E-2</v>
      </c>
      <c r="CK29" s="88">
        <v>0.14482114958300013</v>
      </c>
      <c r="CL29" s="88">
        <v>2.4322255491000012E-2</v>
      </c>
      <c r="CM29" s="88">
        <v>2.9744517166999992E-2</v>
      </c>
      <c r="CN29" s="88">
        <v>6.3189527915999924E-2</v>
      </c>
      <c r="CO29" s="88">
        <v>5.412116224699997E-2</v>
      </c>
      <c r="CP29" s="88">
        <v>4.4373156960000056E-2</v>
      </c>
      <c r="CQ29" s="88">
        <v>0.15871632144499997</v>
      </c>
      <c r="CR29" s="88">
        <v>0</v>
      </c>
      <c r="CS29" s="88">
        <v>1.2650314559999999E-3</v>
      </c>
      <c r="CT29" s="88">
        <v>0.29113949904499942</v>
      </c>
      <c r="CU29" s="88">
        <v>1.412998328599999E-2</v>
      </c>
      <c r="CV29" s="88">
        <v>1.3920241580000002E-3</v>
      </c>
      <c r="CW29" s="88">
        <v>0.13945911817400009</v>
      </c>
      <c r="CX29" s="88">
        <v>2.8338226180000003E-3</v>
      </c>
      <c r="CY29" s="88">
        <v>0.35953432759800019</v>
      </c>
      <c r="CZ29" s="88">
        <v>2.3529132730000001E-3</v>
      </c>
      <c r="DA29" s="88">
        <v>1.2199029005539996</v>
      </c>
      <c r="DB29" s="88">
        <v>8.9903992876000011E-2</v>
      </c>
      <c r="DC29" s="88">
        <v>4.8670806785000027E-2</v>
      </c>
      <c r="DD29" s="88">
        <v>0.11959821562500013</v>
      </c>
      <c r="DE29" s="88">
        <v>6.2864671384000093E-2</v>
      </c>
      <c r="DF29" s="88">
        <v>4.2678476932000074E-2</v>
      </c>
      <c r="DG29" s="88">
        <v>2.7755233296999946E-2</v>
      </c>
      <c r="DH29" s="88">
        <v>0.107349495282</v>
      </c>
      <c r="DI29" s="88">
        <v>0.26791176971300057</v>
      </c>
      <c r="DJ29" s="88">
        <v>9.6385810875999775E-2</v>
      </c>
      <c r="DK29" s="88">
        <v>1.1603705820999998E-2</v>
      </c>
      <c r="DL29" s="88">
        <v>0.15210071912199985</v>
      </c>
      <c r="DM29" s="88">
        <v>0.31170812955100036</v>
      </c>
      <c r="DN29" s="88">
        <v>0.15610971012300023</v>
      </c>
      <c r="DO29" s="88">
        <v>6.2811866560000002E-3</v>
      </c>
      <c r="DP29" s="88">
        <v>1.8752108650000002E-3</v>
      </c>
      <c r="DQ29" s="88">
        <v>4.1254622427000023E-2</v>
      </c>
      <c r="DR29" s="88">
        <v>4.8063734712999982E-2</v>
      </c>
      <c r="DS29" s="88">
        <v>5.3881325409999969E-3</v>
      </c>
      <c r="DT29" s="88">
        <v>1.6407389849999998E-3</v>
      </c>
      <c r="DU29" s="88">
        <v>3.1059516378000033E-2</v>
      </c>
      <c r="DV29" s="88">
        <v>1.9305635981000002E-2</v>
      </c>
      <c r="DW29" s="88">
        <v>2.0452327916999996E-2</v>
      </c>
      <c r="DX29" s="88">
        <v>0.11099060778199989</v>
      </c>
      <c r="DY29" s="88">
        <v>1.9955042656999999E-2</v>
      </c>
      <c r="DZ29" s="88">
        <v>0.29459541153999941</v>
      </c>
      <c r="EA29" s="88">
        <v>2.6202652639999986E-3</v>
      </c>
      <c r="EB29" s="88">
        <v>2.0581551678000017E-2</v>
      </c>
      <c r="EC29" s="88">
        <v>2.0042657841000018E-2</v>
      </c>
      <c r="ED29" s="88">
        <v>3.6883876534000035E-2</v>
      </c>
      <c r="EE29" s="88">
        <v>1.3457251129E-2</v>
      </c>
      <c r="EF29" s="88">
        <v>9.4890552813999982E-2</v>
      </c>
      <c r="EG29" s="88">
        <v>1.3831156459999999E-3</v>
      </c>
      <c r="EH29" s="88">
        <v>8.4646619330000002E-3</v>
      </c>
      <c r="EI29" s="88">
        <v>0</v>
      </c>
      <c r="EJ29" s="88">
        <v>3.9559185519999943E-2</v>
      </c>
      <c r="EK29" s="88">
        <v>0.38352855737599972</v>
      </c>
      <c r="EL29" s="88">
        <v>7.7611263678000059E-2</v>
      </c>
      <c r="EM29" s="88">
        <v>4.5837182779000014E-2</v>
      </c>
      <c r="EN29" s="88">
        <v>2.1112151966999993E-2</v>
      </c>
      <c r="EO29" s="88">
        <v>8.9822502899000081E-2</v>
      </c>
      <c r="EP29" s="88">
        <v>1.937742944E-2</v>
      </c>
      <c r="EQ29" s="88">
        <v>4.9585263189999979E-3</v>
      </c>
      <c r="ER29" s="88">
        <v>2.2533840288999994E-2</v>
      </c>
      <c r="ES29" s="88">
        <v>5.7406118809999983E-3</v>
      </c>
      <c r="ET29" s="88">
        <v>5.2609180469999992E-3</v>
      </c>
      <c r="EU29" s="88">
        <v>7.3283431319999962E-3</v>
      </c>
      <c r="EV29" s="88">
        <v>0.35185925982800093</v>
      </c>
      <c r="EW29" s="88">
        <v>3.2441196771000012E-2</v>
      </c>
      <c r="EX29" s="88">
        <v>2.5457980139999997E-3</v>
      </c>
      <c r="EY29" s="88">
        <v>2.1894730031000002E-2</v>
      </c>
      <c r="EZ29" s="88">
        <v>6.8486998080000026E-3</v>
      </c>
      <c r="FA29" s="88">
        <v>1.8472671550000003E-3</v>
      </c>
      <c r="FB29" s="88">
        <v>1.6623740027000001E-2</v>
      </c>
      <c r="FC29" s="88">
        <v>7.1951163099999991E-4</v>
      </c>
      <c r="FD29" s="88">
        <v>1.5917023840000002E-3</v>
      </c>
      <c r="FE29" s="88">
        <v>2.4618392347999993E-2</v>
      </c>
      <c r="FF29" s="88">
        <v>9.9898922540000035E-3</v>
      </c>
      <c r="FG29" s="88">
        <v>3.3859798396000014E-2</v>
      </c>
      <c r="FH29" s="88">
        <v>4.084338229799999E-2</v>
      </c>
      <c r="FI29" s="88">
        <v>3.8037920020000003E-3</v>
      </c>
      <c r="FJ29" s="88">
        <v>3.5367040465999991E-2</v>
      </c>
      <c r="FK29" s="88">
        <v>0.11254132397299985</v>
      </c>
      <c r="FL29" s="88">
        <v>0</v>
      </c>
      <c r="FM29" s="88">
        <v>2.0321729038000003E-2</v>
      </c>
      <c r="FN29" s="88">
        <v>4.9953457003000058E-2</v>
      </c>
      <c r="FO29" s="88">
        <v>3.202812797E-3</v>
      </c>
      <c r="FP29" s="88">
        <v>1.4311160022999996E-2</v>
      </c>
      <c r="FQ29" s="88">
        <v>1.6156110172999994E-2</v>
      </c>
      <c r="FR29" s="88">
        <v>7.1276407889999992E-3</v>
      </c>
      <c r="FS29" s="88">
        <v>1.0857170475E-2</v>
      </c>
      <c r="FT29" s="88">
        <v>3.3940085232999982E-2</v>
      </c>
      <c r="FU29" s="88">
        <v>1.6440869805999996E-2</v>
      </c>
      <c r="FV29" s="88">
        <v>0.13935538081100018</v>
      </c>
      <c r="FW29" s="88">
        <v>1.2292485202000015E-2</v>
      </c>
      <c r="FX29" s="88">
        <v>8.7950840576999825E-2</v>
      </c>
      <c r="FY29" s="88">
        <v>0.24999454964299936</v>
      </c>
      <c r="FZ29" s="88">
        <v>2.4188376404999982E-2</v>
      </c>
      <c r="GA29" s="88">
        <v>6.7694361593999983E-2</v>
      </c>
      <c r="GB29" s="88">
        <v>8.6182824900000012E-4</v>
      </c>
      <c r="GC29" s="88">
        <v>5.8888216220000185E-2</v>
      </c>
      <c r="GD29" s="88">
        <v>1.4597084129000001E-2</v>
      </c>
      <c r="GE29" s="88">
        <v>2.6564921501999978E-2</v>
      </c>
      <c r="GF29" s="88">
        <v>0.18945250921500037</v>
      </c>
      <c r="GG29" s="88">
        <v>3.331295403999999E-3</v>
      </c>
      <c r="GH29" s="88">
        <v>7.9030566573000033E-2</v>
      </c>
      <c r="GI29" s="88">
        <v>0.21166008903099967</v>
      </c>
      <c r="GJ29" s="88">
        <v>0.12948239963700015</v>
      </c>
      <c r="GK29" s="88">
        <v>1.2118053503999996E-2</v>
      </c>
      <c r="GL29" s="88">
        <v>4.6301000900000042E-2</v>
      </c>
      <c r="GM29" s="88">
        <v>1.1893250810000003E-3</v>
      </c>
      <c r="GN29" s="88">
        <v>3.3502406512999926E-2</v>
      </c>
      <c r="GO29" s="88">
        <v>2.7338105180999984E-2</v>
      </c>
      <c r="GP29" s="88">
        <v>7.1913578786000076E-2</v>
      </c>
      <c r="GQ29" s="88">
        <v>2.6352220328999917E-2</v>
      </c>
      <c r="GR29" s="88">
        <v>3.7410907699999998E-3</v>
      </c>
      <c r="GS29" s="88">
        <v>4.3879121261999922E-2</v>
      </c>
      <c r="GT29" s="88">
        <v>0.15469717418900061</v>
      </c>
      <c r="GU29" s="88">
        <v>7.6088265000999827E-2</v>
      </c>
      <c r="GV29" s="88">
        <v>6.4053068396000057E-2</v>
      </c>
      <c r="GW29" s="88">
        <v>3.4280103355999979E-2</v>
      </c>
      <c r="GX29" s="88">
        <v>1.7713376532000003E-2</v>
      </c>
      <c r="GY29" s="88">
        <v>4.8549712319999995E-3</v>
      </c>
      <c r="GZ29" s="88">
        <v>4.0078835573000057E-2</v>
      </c>
      <c r="HA29" s="88">
        <v>3.3277558409999966E-3</v>
      </c>
      <c r="HB29" s="88">
        <v>2.7555608014000026E-2</v>
      </c>
      <c r="HC29" s="88">
        <v>1.8557377749999982E-2</v>
      </c>
      <c r="HD29" s="88">
        <v>3.2561842080000021E-2</v>
      </c>
      <c r="HE29" s="88">
        <v>4.7657134920000045E-3</v>
      </c>
      <c r="HF29" s="88">
        <v>1.0902364917999993E-2</v>
      </c>
      <c r="HG29" s="88">
        <v>3.4083470458999988E-2</v>
      </c>
      <c r="HH29" s="88">
        <v>1.0267429976999993E-2</v>
      </c>
      <c r="HI29" s="88">
        <v>1.9665138895999992E-2</v>
      </c>
      <c r="HJ29" s="88">
        <v>3.6370250070000003E-3</v>
      </c>
      <c r="HK29" s="88">
        <v>1.7284926478E-2</v>
      </c>
      <c r="HL29" s="88">
        <v>1.6281641007999972E-2</v>
      </c>
      <c r="HM29" s="88">
        <v>8.4525099724999872E-2</v>
      </c>
      <c r="HN29" s="88">
        <v>5.6095343954000058E-2</v>
      </c>
      <c r="HO29" s="88">
        <v>2.0995706359999994E-3</v>
      </c>
      <c r="HP29" s="88">
        <v>6.9264677505999878E-2</v>
      </c>
      <c r="HQ29" s="88">
        <v>9.0030774748999953E-2</v>
      </c>
      <c r="HR29" s="88">
        <v>1.3764954690000001E-2</v>
      </c>
      <c r="HS29" s="88">
        <v>3.9254297198999998E-2</v>
      </c>
      <c r="HT29" s="88">
        <v>4.6778881889999999E-2</v>
      </c>
      <c r="HU29" s="88">
        <v>1.6805826117000024E-2</v>
      </c>
      <c r="HV29" s="88">
        <v>5.4630413557000095E-2</v>
      </c>
      <c r="HW29" s="88">
        <v>2.1583949991000009E-2</v>
      </c>
      <c r="HX29" s="88">
        <v>8.6152899000000046E-4</v>
      </c>
      <c r="HY29" s="88">
        <v>3.942560883300001E-2</v>
      </c>
      <c r="HZ29" s="88">
        <v>1.035442827099997E-2</v>
      </c>
      <c r="IA29" s="88">
        <v>2.1872503676000001E-2</v>
      </c>
      <c r="IB29" s="88">
        <v>8.9794591900000005E-3</v>
      </c>
      <c r="IC29" s="88">
        <v>3.9381701546999999E-2</v>
      </c>
      <c r="ID29" s="88">
        <v>7.4101209388000022E-2</v>
      </c>
      <c r="IE29" s="88">
        <v>1.323640015E-3</v>
      </c>
      <c r="IF29" s="88">
        <v>1.8324491089000021E-2</v>
      </c>
      <c r="IG29" s="88">
        <v>0.1529135306750001</v>
      </c>
      <c r="IH29" s="88">
        <v>2.1947019139999997E-3</v>
      </c>
      <c r="II29" s="88">
        <v>0</v>
      </c>
      <c r="IJ29" s="88">
        <v>1.5543052228000011E-2</v>
      </c>
      <c r="IK29" s="88">
        <v>2.9934401917000024E-2</v>
      </c>
      <c r="IL29" s="88">
        <v>2.6720895887999977E-2</v>
      </c>
      <c r="IM29" s="88">
        <v>2.2633173390000016E-3</v>
      </c>
      <c r="IN29" s="88">
        <v>1.3362761303999993E-2</v>
      </c>
      <c r="IO29" s="88">
        <v>2.3653984104999984E-2</v>
      </c>
      <c r="IP29" s="88">
        <v>1.6985913774000005E-2</v>
      </c>
      <c r="IQ29" s="88">
        <v>3.4896048741000003E-2</v>
      </c>
      <c r="IR29" s="88">
        <v>3.3472415642000014E-2</v>
      </c>
      <c r="IS29" s="88">
        <v>7.1999595632999888E-2</v>
      </c>
      <c r="IT29" s="88">
        <v>4.4524757659999996E-3</v>
      </c>
      <c r="IU29" s="88">
        <v>2.4322255491000012E-2</v>
      </c>
      <c r="IV29" s="88">
        <v>2.9744517166999992E-2</v>
      </c>
      <c r="IW29" s="88">
        <v>6.3189527915999924E-2</v>
      </c>
      <c r="IX29" s="88">
        <v>4.5651231325999998E-2</v>
      </c>
      <c r="IY29" s="88">
        <v>8.4702125129999962E-3</v>
      </c>
      <c r="IZ29" s="88">
        <v>4.4373156960000056E-2</v>
      </c>
      <c r="JA29" s="88">
        <v>0.14744861201599982</v>
      </c>
      <c r="JB29" s="88">
        <v>1.7442903000000002E-4</v>
      </c>
      <c r="JC29" s="88">
        <v>1.1093185346999995E-2</v>
      </c>
      <c r="JD29" s="88">
        <v>1.2650314559999999E-3</v>
      </c>
      <c r="JE29" s="88">
        <v>8.1333029026999959E-2</v>
      </c>
      <c r="JF29" s="88">
        <v>0.16531433820199956</v>
      </c>
      <c r="JG29" s="88">
        <v>4.1927341952000007E-2</v>
      </c>
      <c r="JH29" s="88">
        <v>1.412998328599999E-2</v>
      </c>
      <c r="JI29" s="88">
        <v>1.3920241580000002E-3</v>
      </c>
      <c r="JJ29" s="88">
        <v>4.4003941684999971E-2</v>
      </c>
      <c r="JK29" s="88">
        <v>6.8116066245999946E-2</v>
      </c>
      <c r="JL29" s="88">
        <v>2.4512897423000002E-2</v>
      </c>
      <c r="JM29" s="88">
        <v>2.8338226180000003E-3</v>
      </c>
      <c r="JN29" s="88">
        <v>0.35953432759800019</v>
      </c>
      <c r="JO29" s="88">
        <v>2.3529132730000001E-3</v>
      </c>
      <c r="JP29" s="88">
        <v>1.2199029005539996</v>
      </c>
      <c r="JQ29" s="88">
        <v>8.9158546756000018E-2</v>
      </c>
      <c r="JR29" s="88">
        <v>7.4544612000000004E-4</v>
      </c>
      <c r="JS29" s="88">
        <v>4.8670806785000027E-2</v>
      </c>
      <c r="JT29" s="88">
        <v>0.11959821562500013</v>
      </c>
      <c r="JU29" s="88">
        <v>6.2864671384000093E-2</v>
      </c>
      <c r="JV29" s="88">
        <v>4.2678476932000074E-2</v>
      </c>
      <c r="JW29" s="88">
        <v>2.7755233296999946E-2</v>
      </c>
      <c r="JX29" s="88">
        <v>0.107349495282</v>
      </c>
      <c r="JY29" s="88">
        <v>0.26791176971300057</v>
      </c>
      <c r="JZ29" s="88">
        <v>4.5233133133000127E-2</v>
      </c>
      <c r="KA29" s="88">
        <v>4.7311121772999974E-2</v>
      </c>
      <c r="KB29" s="88">
        <v>1.1603705820999998E-2</v>
      </c>
      <c r="KC29" s="88">
        <v>0.15210071912199985</v>
      </c>
      <c r="KD29" s="88">
        <v>0.31170812955100036</v>
      </c>
      <c r="KE29" s="88">
        <v>0.15610971012300023</v>
      </c>
      <c r="KF29" s="88">
        <v>6.2811866560000002E-3</v>
      </c>
      <c r="KG29" s="88">
        <v>1.8752108650000002E-3</v>
      </c>
      <c r="KH29" s="88">
        <v>4.1254622427000023E-2</v>
      </c>
      <c r="KI29" s="88">
        <v>1.2309853630000003E-2</v>
      </c>
      <c r="KJ29" s="88">
        <v>8.3982926399999991E-3</v>
      </c>
      <c r="KK29" s="88">
        <v>1.3145943639999999E-2</v>
      </c>
      <c r="KL29" s="88">
        <v>9.776125914999996E-3</v>
      </c>
      <c r="KM29" s="88">
        <v>3.8674656769999999E-3</v>
      </c>
      <c r="KN29" s="88">
        <v>2.8834644100000001E-4</v>
      </c>
      <c r="KO29" s="88">
        <v>2.5975667100000001E-4</v>
      </c>
      <c r="KP29" s="88">
        <v>5.3881325409999969E-3</v>
      </c>
      <c r="KQ29" s="88">
        <v>1.6407389849999998E-3</v>
      </c>
      <c r="KR29" s="88">
        <v>1.0128656919999998E-2</v>
      </c>
      <c r="KS29" s="88">
        <v>3.7106313569999984E-3</v>
      </c>
      <c r="KT29" s="88">
        <v>1.7221015308999974E-2</v>
      </c>
      <c r="KU29" s="88">
        <v>0</v>
      </c>
      <c r="KV29" s="88">
        <v>1.9305635981000002E-2</v>
      </c>
      <c r="KW29" s="88">
        <v>2.0452327916999996E-2</v>
      </c>
      <c r="KX29" s="88">
        <v>6.8003364169000047E-2</v>
      </c>
      <c r="KY29" s="88">
        <v>4.2986643996999967E-2</v>
      </c>
      <c r="KZ29" s="88">
        <v>1.7481280674999999E-2</v>
      </c>
      <c r="LA29" s="88">
        <v>2.4738626919999997E-3</v>
      </c>
      <c r="LB29" s="88">
        <v>0.29459541153999941</v>
      </c>
      <c r="LC29" s="88">
        <v>2.6202652639999986E-3</v>
      </c>
      <c r="LD29" s="88">
        <v>2.0581551678000017E-2</v>
      </c>
      <c r="LE29" s="88">
        <v>2.0042657841000018E-2</v>
      </c>
      <c r="LF29" s="88">
        <v>3.6883876534000035E-2</v>
      </c>
      <c r="LG29" s="88">
        <v>6.7676195669999981E-3</v>
      </c>
      <c r="LH29" s="88">
        <v>6.5960388850000015E-3</v>
      </c>
      <c r="LI29" s="88">
        <v>9.3572872999999986E-5</v>
      </c>
      <c r="LJ29" s="88">
        <v>2.0469292450000003E-2</v>
      </c>
      <c r="LK29" s="88">
        <v>7.4350871092999968E-2</v>
      </c>
      <c r="LL29" s="88">
        <v>1.3831156459999999E-3</v>
      </c>
      <c r="LM29" s="88">
        <v>8.4646619330000002E-3</v>
      </c>
      <c r="LN29" s="88">
        <v>0</v>
      </c>
      <c r="LO29" s="88">
        <v>3.9559185519999943E-2</v>
      </c>
      <c r="LP29" s="88">
        <v>0.38352855737599972</v>
      </c>
      <c r="LQ29" s="88">
        <v>7.7611263678000059E-2</v>
      </c>
      <c r="LR29" s="88">
        <v>4.5837182779000014E-2</v>
      </c>
      <c r="LS29" s="88">
        <v>2.1112151966999993E-2</v>
      </c>
      <c r="LT29" s="88">
        <v>8.9822502899000081E-2</v>
      </c>
      <c r="LU29" s="88">
        <v>1.937742944E-2</v>
      </c>
      <c r="LV29" s="88">
        <v>4.9585263189999979E-3</v>
      </c>
      <c r="LW29" s="88">
        <v>2.2533840288999994E-2</v>
      </c>
      <c r="LX29" s="88">
        <v>5.7406118809999983E-3</v>
      </c>
      <c r="LY29" s="88">
        <v>5.2609180469999992E-3</v>
      </c>
      <c r="LZ29" s="88">
        <v>7.3283431319999962E-3</v>
      </c>
      <c r="MA29" s="88">
        <v>0.35185925982800093</v>
      </c>
      <c r="MB29" s="88">
        <v>3.8352172010000006E-3</v>
      </c>
      <c r="MC29" s="88">
        <v>2.8605964655000017E-2</v>
      </c>
      <c r="MD29" s="88">
        <v>2.1221831880000003E-3</v>
      </c>
      <c r="ME29" s="88">
        <v>1.21140666E-4</v>
      </c>
      <c r="MF29" s="88">
        <v>2.1894730031000002E-2</v>
      </c>
      <c r="MG29" s="88">
        <v>6.8486998080000026E-3</v>
      </c>
      <c r="MH29" s="88">
        <v>1.8472671550000003E-3</v>
      </c>
      <c r="MI29" s="88">
        <v>1.6623740027000001E-2</v>
      </c>
      <c r="MJ29" s="88">
        <v>6.3695433699999997E-4</v>
      </c>
      <c r="MK29" s="88">
        <v>8.2557293999999993E-5</v>
      </c>
      <c r="ML29" s="88">
        <v>1.5917023840000002E-3</v>
      </c>
      <c r="MM29" s="88">
        <v>2.4618392347999993E-2</v>
      </c>
      <c r="MN29" s="88">
        <v>9.9898922540000035E-3</v>
      </c>
      <c r="MO29" s="88">
        <v>3.3859798396000014E-2</v>
      </c>
      <c r="MP29" s="88">
        <v>4.084338229799999E-2</v>
      </c>
      <c r="MQ29" s="88">
        <v>3.8037920020000003E-3</v>
      </c>
      <c r="MR29" s="88">
        <v>3.5367040465999991E-2</v>
      </c>
      <c r="MS29" s="88">
        <v>2.7804196438999989E-2</v>
      </c>
      <c r="MT29" s="88">
        <v>1.2731247809999997E-3</v>
      </c>
      <c r="MU29" s="88">
        <v>7.4632233877000048E-2</v>
      </c>
      <c r="MV29" s="88">
        <v>8.8320472979999988E-3</v>
      </c>
      <c r="MW29" s="88">
        <v>0</v>
      </c>
      <c r="MX29" s="88">
        <v>2.0321729038000003E-2</v>
      </c>
      <c r="MY29" s="88">
        <v>4.9953457003000058E-2</v>
      </c>
      <c r="MZ29" s="88">
        <v>3.202812797E-3</v>
      </c>
      <c r="NA29" s="88">
        <v>1.4311160022999996E-2</v>
      </c>
      <c r="NB29" s="88">
        <v>1.6156110172999994E-2</v>
      </c>
      <c r="NC29" s="88">
        <v>7.1276407889999992E-3</v>
      </c>
      <c r="ND29" s="88">
        <v>1.0857170475E-2</v>
      </c>
      <c r="NE29" s="88">
        <v>3.3940085232999982E-2</v>
      </c>
      <c r="NF29" s="88">
        <v>1.6440869805999996E-2</v>
      </c>
      <c r="NG29" s="88">
        <v>7.0831133843999944E-2</v>
      </c>
      <c r="NH29" s="88">
        <v>6.8524191902000056E-2</v>
      </c>
      <c r="NI29" s="88">
        <v>8.7950840576999825E-2</v>
      </c>
      <c r="NJ29" s="88">
        <v>1.4597084129000001E-2</v>
      </c>
      <c r="NK29" s="88">
        <v>3.9381701546999999E-2</v>
      </c>
      <c r="NL29" s="88">
        <v>1.323640015E-3</v>
      </c>
      <c r="NM29" s="88">
        <v>0.1529135306750001</v>
      </c>
      <c r="NN29" s="88">
        <v>0</v>
      </c>
      <c r="NO29" s="88">
        <v>1.3362761303999993E-2</v>
      </c>
      <c r="NP29" s="88">
        <v>9.2448594799999975E-3</v>
      </c>
      <c r="NQ29" s="88">
        <v>1.4409372470000004E-2</v>
      </c>
      <c r="NR29" s="88">
        <v>9.1437760900000002E-4</v>
      </c>
      <c r="NS29" s="88">
        <v>1.6071536165000004E-2</v>
      </c>
      <c r="NT29" s="88">
        <v>3.4896048741000003E-2</v>
      </c>
      <c r="NU29" s="88">
        <v>3.3472415642000014E-2</v>
      </c>
      <c r="NV29" s="88">
        <v>7.1999595632999888E-2</v>
      </c>
      <c r="NW29" s="88">
        <v>4.4524757659999996E-3</v>
      </c>
      <c r="NX29" s="88">
        <v>2.4322255491000012E-2</v>
      </c>
      <c r="NY29" s="88">
        <v>0.14047235935800012</v>
      </c>
      <c r="NZ29" s="88">
        <v>1.7680217860000008E-3</v>
      </c>
      <c r="OA29" s="88">
        <v>3.9365932200000005E-4</v>
      </c>
      <c r="OB29" s="88">
        <v>9.8822433500000018E-4</v>
      </c>
      <c r="OC29" s="88">
        <v>2.27301647E-4</v>
      </c>
      <c r="OD29" s="88">
        <v>2.8059754899999992E-4</v>
      </c>
      <c r="OE29" s="88">
        <v>2.9973130200000001E-4</v>
      </c>
      <c r="OF29" s="88">
        <v>2.6749276859999995E-3</v>
      </c>
      <c r="OG29" s="88">
        <v>1.07390675E-4</v>
      </c>
      <c r="OH29" s="88">
        <v>8.6902267099999992E-4</v>
      </c>
      <c r="OI29" s="88">
        <v>1.9552487680000001E-3</v>
      </c>
      <c r="OJ29" s="88">
        <v>4.2883243965000012E-2</v>
      </c>
      <c r="OK29" s="88">
        <v>8.3635283553999989E-2</v>
      </c>
      <c r="OL29" s="88">
        <v>8.4144902640000008E-3</v>
      </c>
      <c r="OM29" s="88">
        <v>3.0188676300000016E-3</v>
      </c>
      <c r="ON29" s="88">
        <v>1.4629432999999984E-4</v>
      </c>
      <c r="OO29" s="88">
        <v>3.1393371999999985E-4</v>
      </c>
      <c r="OP29" s="88">
        <v>8.4872839999999987E-5</v>
      </c>
      <c r="OQ29" s="88">
        <v>4.0828582000000034E-4</v>
      </c>
      <c r="OR29" s="88">
        <v>2.5252767000000009E-4</v>
      </c>
      <c r="OS29" s="88">
        <v>1.4612681700000047E-3</v>
      </c>
      <c r="OT29" s="88">
        <v>6.0421274999999865E-4</v>
      </c>
      <c r="OU29" s="88">
        <v>2.4193669800000052E-3</v>
      </c>
      <c r="OV29" s="88">
        <v>2.0810636200000025E-3</v>
      </c>
      <c r="OW29" s="88">
        <v>3.9520903100000119E-3</v>
      </c>
      <c r="OX29" s="88">
        <v>8.0317337000000212E-4</v>
      </c>
      <c r="OY29" s="88">
        <v>8.3790727999999935E-4</v>
      </c>
      <c r="OZ29" s="88">
        <v>2.6755784750000018E-2</v>
      </c>
      <c r="PA29" s="88">
        <v>2.7973426811000023E-2</v>
      </c>
      <c r="PB29" s="88">
        <v>0.14846133068800005</v>
      </c>
      <c r="PC29" s="88">
        <v>0.12025327785000015</v>
      </c>
      <c r="PD29" s="88">
        <v>2.3372317804000019E-2</v>
      </c>
      <c r="PE29" s="88">
        <v>2.5243056787000041E-2</v>
      </c>
      <c r="PF29" s="88">
        <v>7.7837620669999913E-2</v>
      </c>
      <c r="PG29" s="88">
        <v>0.27779761884399945</v>
      </c>
      <c r="PH29" s="88">
        <v>5.0467854467999992E-2</v>
      </c>
      <c r="PI29" s="88">
        <v>1.4819000884000032E-2</v>
      </c>
      <c r="PJ29" s="88">
        <v>5.9014327159999996E-3</v>
      </c>
      <c r="PK29" s="88">
        <v>7.1067515395999967E-2</v>
      </c>
      <c r="PL29" s="88">
        <v>6.7730452410000117E-3</v>
      </c>
      <c r="PM29" s="88">
        <v>4.8216823710000023E-3</v>
      </c>
      <c r="PN29" s="88">
        <v>3.0468082363000002E-2</v>
      </c>
      <c r="PO29" s="88">
        <v>8.6662810249999948E-3</v>
      </c>
      <c r="PP29" s="88">
        <v>0.14957143623900021</v>
      </c>
      <c r="PQ29" s="88">
        <v>1.4548229254000003E-2</v>
      </c>
      <c r="PR29" s="88">
        <v>1.4144590170000002E-2</v>
      </c>
      <c r="PS29" s="88">
        <v>1.2548790700000001E-4</v>
      </c>
      <c r="PT29" s="88">
        <v>5.5829694324000007E-2</v>
      </c>
      <c r="PU29" s="88">
        <v>3.8147620649999969E-3</v>
      </c>
      <c r="PV29" s="88">
        <v>6.1102979117000113E-2</v>
      </c>
      <c r="PW29" s="88">
        <v>4.3873205999999992E-4</v>
      </c>
      <c r="PX29" s="88">
        <v>3.1545958568000035E-2</v>
      </c>
      <c r="PY29" s="88">
        <v>5.1351561977999838E-2</v>
      </c>
      <c r="PZ29" s="88">
        <v>3.8889456272999959E-2</v>
      </c>
      <c r="QA29" s="88">
        <v>6.3269148869999972E-3</v>
      </c>
      <c r="QB29" s="88">
        <v>1.8277260091999981E-2</v>
      </c>
      <c r="QC29" s="88">
        <v>1.0655702300000001E-4</v>
      </c>
      <c r="QD29" s="88">
        <v>1.0831970570999999E-2</v>
      </c>
      <c r="QE29" s="88">
        <v>7.1953852560000002E-3</v>
      </c>
      <c r="QF29" s="88">
        <v>0.13286835597900015</v>
      </c>
      <c r="QG29" s="88">
        <v>3.7315635995000054E-2</v>
      </c>
      <c r="QH29" s="88">
        <v>1.0124691859999999E-3</v>
      </c>
      <c r="QI29" s="88">
        <v>3.3773932915999942E-2</v>
      </c>
      <c r="QJ29" s="88">
        <v>3.7280382879000026E-2</v>
      </c>
      <c r="QK29" s="88">
        <v>4.7549770270000014E-2</v>
      </c>
      <c r="QL29" s="88">
        <v>0.52682131758699891</v>
      </c>
      <c r="QM29" s="88">
        <v>7.0436865729999734E-3</v>
      </c>
      <c r="QN29" s="88">
        <v>7.6098635720000078E-3</v>
      </c>
      <c r="QO29" s="88">
        <v>9.7407705200000039E-4</v>
      </c>
      <c r="QP29" s="88">
        <v>2.3476081476999946E-2</v>
      </c>
      <c r="QQ29" s="88">
        <v>2.123377264999999E-3</v>
      </c>
      <c r="QR29" s="88">
        <v>1.9163318654000002E-2</v>
      </c>
      <c r="QS29" s="88">
        <v>1.2541085529E-2</v>
      </c>
      <c r="QT29" s="88">
        <v>4.7480840133999981E-2</v>
      </c>
      <c r="QU29" s="88">
        <v>4.5035176089999992E-3</v>
      </c>
      <c r="QV29" s="88">
        <v>5.9282001970000003E-3</v>
      </c>
      <c r="QW29" s="88">
        <v>1.5055861359999992E-2</v>
      </c>
      <c r="QX29" s="88">
        <v>9.9916890580000074E-3</v>
      </c>
      <c r="QY29" s="88">
        <v>3.8543773830000032E-3</v>
      </c>
      <c r="QZ29" s="88">
        <v>5.6490489800000007E-4</v>
      </c>
      <c r="RA29" s="88">
        <v>5.6921930590000062E-3</v>
      </c>
      <c r="RB29" s="88">
        <v>2.7201215896000025E-2</v>
      </c>
      <c r="RC29" s="88">
        <v>6.0473633214999968E-2</v>
      </c>
      <c r="RD29" s="88">
        <v>7.6787385597000296E-2</v>
      </c>
      <c r="RE29" s="88">
        <v>1.7473289110000001E-3</v>
      </c>
      <c r="RF29" s="88">
        <v>4.7436818677999967E-2</v>
      </c>
      <c r="RG29" s="88">
        <v>0.27111475931200008</v>
      </c>
      <c r="RH29" s="88">
        <v>2.6829586489999996E-3</v>
      </c>
      <c r="RI29" s="88">
        <v>4.400141229299994E-2</v>
      </c>
      <c r="RJ29" s="88">
        <v>1.9761028075999963E-2</v>
      </c>
      <c r="RK29" s="88">
        <v>1.7177107200000016E-3</v>
      </c>
      <c r="RL29" s="88">
        <v>1.0346447043999998E-2</v>
      </c>
      <c r="RM29" s="88">
        <v>6.642567139999991E-3</v>
      </c>
      <c r="RN29" s="88">
        <v>1.19622116E-4</v>
      </c>
      <c r="RO29" s="88">
        <v>1.1533646659000011E-2</v>
      </c>
      <c r="RP29" s="88">
        <v>9.9027091399999994E-4</v>
      </c>
      <c r="RQ29" s="88">
        <v>1.340663771000001E-3</v>
      </c>
      <c r="RR29" s="88">
        <v>9.5504744200000039E-4</v>
      </c>
      <c r="RS29" s="88">
        <v>7.128151345000007E-3</v>
      </c>
      <c r="RT29" s="88">
        <v>1.4250300929999973E-3</v>
      </c>
      <c r="RU29" s="88">
        <v>3.0811658599999976E-4</v>
      </c>
      <c r="RV29" s="88">
        <v>3.9992737721999981E-2</v>
      </c>
      <c r="RW29" s="88">
        <v>3.3661629539999974E-2</v>
      </c>
      <c r="RX29" s="88">
        <v>2.5907587824999929E-2</v>
      </c>
      <c r="RY29" s="88">
        <v>2.4948574180000023E-3</v>
      </c>
      <c r="RZ29" s="88">
        <v>4.9643746349999967E-3</v>
      </c>
      <c r="SA29" s="88">
        <v>2.0906156199999998E-3</v>
      </c>
      <c r="SB29" s="88">
        <v>0</v>
      </c>
      <c r="SC29" s="88">
        <v>0</v>
      </c>
      <c r="SD29" s="88">
        <v>0</v>
      </c>
      <c r="SE29" s="88">
        <v>0</v>
      </c>
      <c r="SF29" s="88">
        <v>0</v>
      </c>
      <c r="SG29" s="88">
        <v>0</v>
      </c>
      <c r="SH29" s="88">
        <v>0</v>
      </c>
      <c r="SI29" s="88">
        <v>0</v>
      </c>
      <c r="SJ29" s="88">
        <v>0</v>
      </c>
      <c r="SK29" s="88">
        <v>0</v>
      </c>
      <c r="SL29" s="88">
        <v>0</v>
      </c>
      <c r="SM29" s="88">
        <v>0</v>
      </c>
      <c r="SN29" s="88">
        <v>0.11014127457999984</v>
      </c>
      <c r="SO29" s="88">
        <v>2.1647726100000003E-3</v>
      </c>
      <c r="SP29" s="88">
        <v>0.70052641608949862</v>
      </c>
    </row>
    <row r="30" spans="1:510">
      <c r="A30" s="88" t="str">
        <f t="shared" si="52"/>
        <v>EUND2</v>
      </c>
      <c r="B30" s="88" t="s">
        <v>2236</v>
      </c>
      <c r="C30" s="88" t="s">
        <v>388</v>
      </c>
      <c r="U30" s="88">
        <v>12.655533712273982</v>
      </c>
      <c r="V30" s="88">
        <v>3.0044229401700049</v>
      </c>
      <c r="W30" s="88">
        <v>0.37551597107999862</v>
      </c>
      <c r="X30" s="88">
        <v>0.70916209778699979</v>
      </c>
      <c r="Y30" s="88">
        <v>3.4939611710050111</v>
      </c>
      <c r="Z30" s="88">
        <v>0.51850348118099909</v>
      </c>
      <c r="AA30" s="88">
        <v>0.48957766791800039</v>
      </c>
      <c r="AB30" s="88">
        <v>1.3143010720069976</v>
      </c>
      <c r="AC30" s="88">
        <v>0.54611270433700121</v>
      </c>
      <c r="AD30" s="88">
        <v>0.89593250061599861</v>
      </c>
      <c r="AE30" s="88">
        <v>0.13360006631400007</v>
      </c>
      <c r="AF30" s="88">
        <v>0.52912686959100019</v>
      </c>
      <c r="AG30" s="88">
        <v>2.7840153072970031</v>
      </c>
      <c r="AH30" s="88">
        <v>0.64532016031999906</v>
      </c>
      <c r="AI30" s="88">
        <v>0.21919951243600005</v>
      </c>
      <c r="AJ30" s="88">
        <v>0.22910127523800031</v>
      </c>
      <c r="AK30" s="88">
        <v>0.14600666606200022</v>
      </c>
      <c r="AL30" s="88">
        <v>0</v>
      </c>
      <c r="AM30" s="88">
        <v>0.48550399705899966</v>
      </c>
      <c r="AN30" s="88">
        <v>0.22178741282700007</v>
      </c>
      <c r="AO30" s="88">
        <v>0.55882363419499992</v>
      </c>
      <c r="AP30" s="88">
        <v>1.6238995917090031</v>
      </c>
      <c r="AQ30" s="88">
        <v>0.16184216697700002</v>
      </c>
      <c r="AR30" s="88">
        <v>0.23908247217900061</v>
      </c>
      <c r="AS30" s="88">
        <v>0.89782299745700023</v>
      </c>
      <c r="AT30" s="88">
        <v>0.16060010112299999</v>
      </c>
      <c r="AU30" s="88">
        <v>4.4703525610000031E-2</v>
      </c>
      <c r="AV30" s="88">
        <v>7.5442342096999987E-2</v>
      </c>
      <c r="AW30" s="88">
        <v>4.5070489953999995E-2</v>
      </c>
      <c r="AX30" s="88">
        <v>5.8817019018000016E-2</v>
      </c>
      <c r="AY30" s="88">
        <v>0.13336101566300004</v>
      </c>
      <c r="AZ30" s="88">
        <v>0.34691944098900079</v>
      </c>
      <c r="BA30" s="88">
        <v>0.11759568947499993</v>
      </c>
      <c r="BB30" s="88">
        <v>2.4704472493000021E-2</v>
      </c>
      <c r="BC30" s="88">
        <v>0.20716886948099983</v>
      </c>
      <c r="BD30" s="88">
        <v>0.85224757112700034</v>
      </c>
      <c r="BE30" s="88">
        <v>0.25419254147900006</v>
      </c>
      <c r="BF30" s="88">
        <v>4.9336395089999985E-3</v>
      </c>
      <c r="BG30" s="88">
        <v>1.8037475634000009E-2</v>
      </c>
      <c r="BH30" s="88">
        <v>0.50162035804100014</v>
      </c>
      <c r="BI30" s="88">
        <v>0.19222610407899965</v>
      </c>
      <c r="BJ30" s="88">
        <v>3.0846278170000001E-2</v>
      </c>
      <c r="BK30" s="88">
        <v>0.19393334159799971</v>
      </c>
      <c r="BL30" s="88">
        <v>0.21836508624800008</v>
      </c>
      <c r="BM30" s="88">
        <v>0.13053668320000011</v>
      </c>
      <c r="BN30" s="88">
        <v>0.12709513682200005</v>
      </c>
      <c r="BO30" s="88">
        <v>1.8230474088E-2</v>
      </c>
      <c r="BP30" s="88">
        <v>1.5747624293000001E-2</v>
      </c>
      <c r="BQ30" s="88">
        <v>1.6997488410000002E-3</v>
      </c>
      <c r="BR30" s="88">
        <v>7.5893767042999966E-2</v>
      </c>
      <c r="BS30" s="88">
        <v>2.202881396100001E-2</v>
      </c>
      <c r="BT30" s="88">
        <v>0.51362729490400072</v>
      </c>
      <c r="BU30" s="88">
        <v>0.43849203486399985</v>
      </c>
      <c r="BV30" s="88">
        <v>1.5354341073000001E-2</v>
      </c>
      <c r="BW30" s="88">
        <v>0.73159139884100099</v>
      </c>
      <c r="BX30" s="88">
        <v>0.1392276551599998</v>
      </c>
      <c r="BY30" s="88">
        <v>0.48496502182100076</v>
      </c>
      <c r="BZ30" s="88">
        <v>9.5417660461000253E-2</v>
      </c>
      <c r="CA30" s="88">
        <v>0.20357857584300029</v>
      </c>
      <c r="CB30" s="88">
        <v>0.35992095815900171</v>
      </c>
      <c r="CC30" s="88">
        <v>0.22196587602800055</v>
      </c>
      <c r="CD30" s="88">
        <v>9.7786994444999831E-2</v>
      </c>
      <c r="CE30" s="88">
        <v>0.3067820849520011</v>
      </c>
      <c r="CF30" s="88">
        <v>9.9993352388999951E-2</v>
      </c>
      <c r="CG30" s="88">
        <v>0</v>
      </c>
      <c r="CH30" s="88">
        <v>0.11920497351900006</v>
      </c>
      <c r="CI30" s="88">
        <v>7.7382205432999895E-2</v>
      </c>
      <c r="CJ30" s="88">
        <v>2.4484432435000005E-2</v>
      </c>
      <c r="CK30" s="88">
        <v>0.18064631084200022</v>
      </c>
      <c r="CL30" s="88">
        <v>1.5783614312000007E-2</v>
      </c>
      <c r="CM30" s="88">
        <v>3.9624368393000001E-2</v>
      </c>
      <c r="CN30" s="88">
        <v>0.10273106255700028</v>
      </c>
      <c r="CO30" s="88">
        <v>6.2090952532999934E-2</v>
      </c>
      <c r="CP30" s="88">
        <v>6.3208955155000093E-2</v>
      </c>
      <c r="CQ30" s="88">
        <v>0.14600666606200022</v>
      </c>
      <c r="CR30" s="88">
        <v>0</v>
      </c>
      <c r="CS30" s="88">
        <v>3.3369385480000015E-3</v>
      </c>
      <c r="CT30" s="88">
        <v>0.44659019935499955</v>
      </c>
      <c r="CU30" s="88">
        <v>2.4615557523999989E-2</v>
      </c>
      <c r="CV30" s="88">
        <v>4.9909705990000006E-3</v>
      </c>
      <c r="CW30" s="88">
        <v>0.21714077972600013</v>
      </c>
      <c r="CX30" s="88">
        <v>4.6464955579999974E-3</v>
      </c>
      <c r="CY30" s="88">
        <v>0.5530409366479998</v>
      </c>
      <c r="CZ30" s="88">
        <v>5.7826898549999985E-3</v>
      </c>
      <c r="DA30" s="88">
        <v>1.392278179511004</v>
      </c>
      <c r="DB30" s="88">
        <v>0.10714698494200006</v>
      </c>
      <c r="DC30" s="88">
        <v>7.7874806808999997E-2</v>
      </c>
      <c r="DD30" s="88">
        <v>8.3577451124000016E-2</v>
      </c>
      <c r="DE30" s="88">
        <v>8.131780821199984E-2</v>
      </c>
      <c r="DF30" s="88">
        <v>4.1790642715000118E-2</v>
      </c>
      <c r="DG30" s="88">
        <v>2.5490680718000008E-2</v>
      </c>
      <c r="DH30" s="88">
        <v>7.2786174167000228E-2</v>
      </c>
      <c r="DI30" s="88">
        <v>0.29168030058399952</v>
      </c>
      <c r="DJ30" s="88">
        <v>9.1085748538000041E-2</v>
      </c>
      <c r="DK30" s="88">
        <v>7.0762850920000004E-3</v>
      </c>
      <c r="DL30" s="88">
        <v>0.10145470937900009</v>
      </c>
      <c r="DM30" s="88">
        <v>0.3542550761410001</v>
      </c>
      <c r="DN30" s="88">
        <v>0.148716355543</v>
      </c>
      <c r="DO30" s="88">
        <v>1.0441524241E-2</v>
      </c>
      <c r="DP30" s="88">
        <v>1.44218894E-3</v>
      </c>
      <c r="DQ30" s="88">
        <v>4.4703525610000031E-2</v>
      </c>
      <c r="DR30" s="88">
        <v>5.9920748439000013E-2</v>
      </c>
      <c r="DS30" s="88">
        <v>1.1779041597999999E-2</v>
      </c>
      <c r="DT30" s="88">
        <v>3.6394096930000004E-3</v>
      </c>
      <c r="DU30" s="88">
        <v>4.5070489953999995E-2</v>
      </c>
      <c r="DV30" s="88">
        <v>2.4059002837000021E-2</v>
      </c>
      <c r="DW30" s="88">
        <v>3.4757994215000046E-2</v>
      </c>
      <c r="DX30" s="88">
        <v>0.12617371152799994</v>
      </c>
      <c r="DY30" s="88">
        <v>7.1873004799999996E-3</v>
      </c>
      <c r="DZ30" s="88">
        <v>0.31429586179600044</v>
      </c>
      <c r="EA30" s="88">
        <v>5.0322375319999998E-3</v>
      </c>
      <c r="EB30" s="88">
        <v>2.7413745644000013E-2</v>
      </c>
      <c r="EC30" s="88">
        <v>3.5947241420000005E-2</v>
      </c>
      <c r="ED30" s="88">
        <v>5.9721328590000004E-2</v>
      </c>
      <c r="EE30" s="88">
        <v>1.8298147165E-2</v>
      </c>
      <c r="EF30" s="88">
        <v>0.18491491002799987</v>
      </c>
      <c r="EG30" s="88">
        <v>1.0215475718999997E-2</v>
      </c>
      <c r="EH30" s="88">
        <v>1.1682973504999998E-2</v>
      </c>
      <c r="EI30" s="88">
        <v>0</v>
      </c>
      <c r="EJ30" s="88">
        <v>8.9203126899999916E-2</v>
      </c>
      <c r="EK30" s="88">
        <v>0.61105775074399959</v>
      </c>
      <c r="EL30" s="88">
        <v>7.0657931626999973E-2</v>
      </c>
      <c r="EM30" s="88">
        <v>5.8426503582000029E-2</v>
      </c>
      <c r="EN30" s="88">
        <v>3.8894754331999987E-2</v>
      </c>
      <c r="EO30" s="88">
        <v>0.15406979347099975</v>
      </c>
      <c r="EP30" s="88">
        <v>1.8120450784999999E-2</v>
      </c>
      <c r="EQ30" s="88">
        <v>4.0102356719999982E-3</v>
      </c>
      <c r="ER30" s="88">
        <v>3.750258774699998E-2</v>
      </c>
      <c r="ES30" s="88">
        <v>1.0919871940000001E-3</v>
      </c>
      <c r="ET30" s="88">
        <v>4.9336395089999985E-3</v>
      </c>
      <c r="EU30" s="88">
        <v>1.8037475634000009E-2</v>
      </c>
      <c r="EV30" s="88">
        <v>0.50162035804100014</v>
      </c>
      <c r="EW30" s="88">
        <v>5.7320529314000002E-2</v>
      </c>
      <c r="EX30" s="88">
        <v>3.0996437747999997E-2</v>
      </c>
      <c r="EY30" s="88">
        <v>6.3715885247000004E-2</v>
      </c>
      <c r="EZ30" s="88">
        <v>1.2307639857999982E-2</v>
      </c>
      <c r="FA30" s="88">
        <v>4.6618564659999997E-3</v>
      </c>
      <c r="FB30" s="88">
        <v>1.0172406824999997E-2</v>
      </c>
      <c r="FC30" s="88">
        <v>2.0591645331E-2</v>
      </c>
      <c r="FD30" s="88">
        <v>8.2226014000000007E-5</v>
      </c>
      <c r="FE30" s="88">
        <v>3.9129714259999983E-2</v>
      </c>
      <c r="FF30" s="88">
        <v>2.839606243900001E-2</v>
      </c>
      <c r="FG30" s="88">
        <v>5.2571850338000096E-2</v>
      </c>
      <c r="FH30" s="88">
        <v>6.4549780130000123E-2</v>
      </c>
      <c r="FI30" s="88">
        <v>7.5834184229999976E-3</v>
      </c>
      <c r="FJ30" s="88">
        <v>6.407724183199992E-2</v>
      </c>
      <c r="FK30" s="88">
        <v>0.1469602434609999</v>
      </c>
      <c r="FL30" s="88">
        <v>0</v>
      </c>
      <c r="FM30" s="88">
        <v>3.3603509959999993E-2</v>
      </c>
      <c r="FN30" s="88">
        <v>6.173878663700013E-2</v>
      </c>
      <c r="FO30" s="88">
        <v>6.089783216000004E-3</v>
      </c>
      <c r="FP30" s="88">
        <v>1.6000248358999984E-2</v>
      </c>
      <c r="FQ30" s="88">
        <v>1.8230474088E-2</v>
      </c>
      <c r="FR30" s="88">
        <v>1.5747624293000001E-2</v>
      </c>
      <c r="FS30" s="88">
        <v>1.6997488410000002E-3</v>
      </c>
      <c r="FT30" s="88">
        <v>7.5893767042999966E-2</v>
      </c>
      <c r="FU30" s="88">
        <v>2.202881396100001E-2</v>
      </c>
      <c r="FV30" s="88">
        <v>0.30675936119499964</v>
      </c>
      <c r="FW30" s="88">
        <v>1.4258461699999989E-2</v>
      </c>
      <c r="FX30" s="88">
        <v>0.14335890462099987</v>
      </c>
      <c r="FY30" s="88">
        <v>0.24070955097900054</v>
      </c>
      <c r="FZ30" s="88">
        <v>1.9873762778999975E-2</v>
      </c>
      <c r="GA30" s="88">
        <v>0.10411646280599984</v>
      </c>
      <c r="GB30" s="88">
        <v>1.118692581E-3</v>
      </c>
      <c r="GC30" s="88">
        <v>5.8411074850999924E-2</v>
      </c>
      <c r="GD30" s="88">
        <v>1.5354341073000001E-2</v>
      </c>
      <c r="GE30" s="88">
        <v>2.859217569599997E-2</v>
      </c>
      <c r="GF30" s="88">
        <v>0.20765725348900044</v>
      </c>
      <c r="GG30" s="88">
        <v>3.6035835990000003E-3</v>
      </c>
      <c r="GH30" s="88">
        <v>9.0366659736000124E-2</v>
      </c>
      <c r="GI30" s="88">
        <v>0.22785511186500063</v>
      </c>
      <c r="GJ30" s="88">
        <v>0.16263680141199999</v>
      </c>
      <c r="GK30" s="88">
        <v>7.8170466419999977E-3</v>
      </c>
      <c r="GL30" s="88">
        <v>5.7324393884999943E-2</v>
      </c>
      <c r="GM30" s="88">
        <v>3.148474128E-3</v>
      </c>
      <c r="GN30" s="88">
        <v>4.1034985387999982E-2</v>
      </c>
      <c r="GO30" s="88">
        <v>3.766315233800005E-2</v>
      </c>
      <c r="GP30" s="88">
        <v>6.3226634656999903E-2</v>
      </c>
      <c r="GQ30" s="88">
        <v>3.3596367609999969E-2</v>
      </c>
      <c r="GR30" s="88">
        <v>3.7275400329999978E-3</v>
      </c>
      <c r="GS30" s="88">
        <v>6.0685654318999999E-2</v>
      </c>
      <c r="GT30" s="88">
        <v>0.18580930757</v>
      </c>
      <c r="GU30" s="88">
        <v>7.8704624865000142E-2</v>
      </c>
      <c r="GV30" s="88">
        <v>5.8860972683999875E-2</v>
      </c>
      <c r="GW30" s="88">
        <v>4.040498371300006E-2</v>
      </c>
      <c r="GX30" s="88">
        <v>1.4778357719999998E-2</v>
      </c>
      <c r="GY30" s="88">
        <v>4.7862922740000043E-3</v>
      </c>
      <c r="GZ30" s="88">
        <v>3.402622048500005E-2</v>
      </c>
      <c r="HA30" s="88">
        <v>1.4222756369999996E-3</v>
      </c>
      <c r="HB30" s="88">
        <v>3.3509287543000039E-2</v>
      </c>
      <c r="HC30" s="88">
        <v>2.6145698658999999E-2</v>
      </c>
      <c r="HD30" s="88">
        <v>3.5581755429000037E-2</v>
      </c>
      <c r="HE30" s="88">
        <v>7.1719669659999962E-3</v>
      </c>
      <c r="HF30" s="88">
        <v>1.4525547023999993E-2</v>
      </c>
      <c r="HG30" s="88">
        <v>4.4555634492999992E-2</v>
      </c>
      <c r="HH30" s="88">
        <v>1.516026495899998E-2</v>
      </c>
      <c r="HI30" s="88">
        <v>2.381775339099999E-2</v>
      </c>
      <c r="HJ30" s="88">
        <v>2.4675113969999992E-3</v>
      </c>
      <c r="HK30" s="88">
        <v>2.0686322997999978E-2</v>
      </c>
      <c r="HL30" s="88">
        <v>1.5060409921000023E-2</v>
      </c>
      <c r="HM30" s="88">
        <v>0.10088803383299988</v>
      </c>
      <c r="HN30" s="88">
        <v>5.3846655589000134E-2</v>
      </c>
      <c r="HO30" s="88">
        <v>1.4539881909999997E-3</v>
      </c>
      <c r="HP30" s="88">
        <v>7.6176820567000078E-2</v>
      </c>
      <c r="HQ30" s="88">
        <v>6.8297697547000075E-2</v>
      </c>
      <c r="HR30" s="88">
        <v>2.1846867879000007E-2</v>
      </c>
      <c r="HS30" s="88">
        <v>3.3924814542999976E-2</v>
      </c>
      <c r="HT30" s="88">
        <v>5.107150024400002E-2</v>
      </c>
      <c r="HU30" s="88">
        <v>2.6704225519999958E-2</v>
      </c>
      <c r="HV30" s="88">
        <v>7.7003594876000184E-2</v>
      </c>
      <c r="HW30" s="88">
        <v>3.1530940136000087E-2</v>
      </c>
      <c r="HX30" s="88">
        <v>1.7315325269999997E-3</v>
      </c>
      <c r="HY30" s="88">
        <v>4.6770988122000014E-2</v>
      </c>
      <c r="HZ30" s="88">
        <v>1.1196387519000024E-2</v>
      </c>
      <c r="IA30" s="88">
        <v>2.3494515934999974E-2</v>
      </c>
      <c r="IB30" s="88">
        <v>1.6323687726999957E-2</v>
      </c>
      <c r="IC30" s="88">
        <v>7.7876952374999878E-2</v>
      </c>
      <c r="ID30" s="88">
        <v>7.746640551400015E-2</v>
      </c>
      <c r="IE30" s="88">
        <v>1.598858303E-3</v>
      </c>
      <c r="IF30" s="88">
        <v>2.0259210797000007E-2</v>
      </c>
      <c r="IG30" s="88">
        <v>0.22730632664200021</v>
      </c>
      <c r="IH30" s="88">
        <v>2.2638101230000006E-3</v>
      </c>
      <c r="II30" s="88">
        <v>0</v>
      </c>
      <c r="IJ30" s="88">
        <v>2.5048499027000033E-2</v>
      </c>
      <c r="IK30" s="88">
        <v>4.4887884681000037E-2</v>
      </c>
      <c r="IL30" s="88">
        <v>4.6095764431999961E-2</v>
      </c>
      <c r="IM30" s="88">
        <v>3.1753735989999998E-3</v>
      </c>
      <c r="IN30" s="88">
        <v>3.081147522500001E-2</v>
      </c>
      <c r="IO30" s="88">
        <v>4.6005995782999957E-2</v>
      </c>
      <c r="IP30" s="88">
        <v>2.4484432435000005E-2</v>
      </c>
      <c r="IQ30" s="88">
        <v>4.401111176299994E-2</v>
      </c>
      <c r="IR30" s="88">
        <v>3.7765227358999988E-2</v>
      </c>
      <c r="IS30" s="88">
        <v>9.6198666589999912E-2</v>
      </c>
      <c r="IT30" s="88">
        <v>2.3667929840000003E-3</v>
      </c>
      <c r="IU30" s="88">
        <v>1.5783614312000007E-2</v>
      </c>
      <c r="IV30" s="88">
        <v>3.9624368393000001E-2</v>
      </c>
      <c r="IW30" s="88">
        <v>0.10273106255700028</v>
      </c>
      <c r="IX30" s="88">
        <v>4.2547927826000011E-2</v>
      </c>
      <c r="IY30" s="88">
        <v>1.9526843260999984E-2</v>
      </c>
      <c r="IZ30" s="88">
        <v>6.3208955155000093E-2</v>
      </c>
      <c r="JA30" s="88">
        <v>0.14145803301000023</v>
      </c>
      <c r="JB30" s="88">
        <v>1.23372227E-4</v>
      </c>
      <c r="JC30" s="88">
        <v>4.4252896970000009E-3</v>
      </c>
      <c r="JD30" s="88">
        <v>3.3369385480000015E-3</v>
      </c>
      <c r="JE30" s="88">
        <v>0.13918058501400032</v>
      </c>
      <c r="JF30" s="88">
        <v>0.24301053588299992</v>
      </c>
      <c r="JG30" s="88">
        <v>5.394009206199997E-2</v>
      </c>
      <c r="JH30" s="88">
        <v>2.4615557523999989E-2</v>
      </c>
      <c r="JI30" s="88">
        <v>4.9909705990000006E-3</v>
      </c>
      <c r="JJ30" s="88">
        <v>8.0622136470999903E-2</v>
      </c>
      <c r="JK30" s="88">
        <v>0.10920898700699988</v>
      </c>
      <c r="JL30" s="88">
        <v>2.419743199900001E-2</v>
      </c>
      <c r="JM30" s="88">
        <v>4.6464955579999974E-3</v>
      </c>
      <c r="JN30" s="88">
        <v>0.5530409366479998</v>
      </c>
      <c r="JO30" s="88">
        <v>5.7826898549999985E-3</v>
      </c>
      <c r="JP30" s="88">
        <v>1.392278179511004</v>
      </c>
      <c r="JQ30" s="88">
        <v>0.10714698494200006</v>
      </c>
      <c r="JR30" s="88">
        <v>0</v>
      </c>
      <c r="JS30" s="88">
        <v>7.7874806808999997E-2</v>
      </c>
      <c r="JT30" s="88">
        <v>8.3577451124000016E-2</v>
      </c>
      <c r="JU30" s="88">
        <v>8.131780821199984E-2</v>
      </c>
      <c r="JV30" s="88">
        <v>4.1790642715000118E-2</v>
      </c>
      <c r="JW30" s="88">
        <v>2.5490680718000008E-2</v>
      </c>
      <c r="JX30" s="88">
        <v>7.2786174167000228E-2</v>
      </c>
      <c r="JY30" s="88">
        <v>0.29168030058399952</v>
      </c>
      <c r="JZ30" s="88">
        <v>5.3590901907999998E-2</v>
      </c>
      <c r="KA30" s="88">
        <v>2.8860314701999946E-2</v>
      </c>
      <c r="KB30" s="88">
        <v>7.0762850920000004E-3</v>
      </c>
      <c r="KC30" s="88">
        <v>0.10145470937900009</v>
      </c>
      <c r="KD30" s="88">
        <v>0.3542550761410001</v>
      </c>
      <c r="KE30" s="88">
        <v>0.148716355543</v>
      </c>
      <c r="KF30" s="88">
        <v>1.0441524241E-2</v>
      </c>
      <c r="KG30" s="88">
        <v>1.44218894E-3</v>
      </c>
      <c r="KH30" s="88">
        <v>4.4703525610000031E-2</v>
      </c>
      <c r="KI30" s="88">
        <v>1.3429504902999996E-2</v>
      </c>
      <c r="KJ30" s="88">
        <v>1.3892610210000001E-2</v>
      </c>
      <c r="KK30" s="88">
        <v>1.4368491648999998E-2</v>
      </c>
      <c r="KL30" s="88">
        <v>8.5332027260000016E-3</v>
      </c>
      <c r="KM30" s="88">
        <v>5.0586600929999996E-3</v>
      </c>
      <c r="KN30" s="88">
        <v>1.31524711E-4</v>
      </c>
      <c r="KO30" s="88">
        <v>4.1327297599999996E-4</v>
      </c>
      <c r="KP30" s="88">
        <v>1.1779041597999999E-2</v>
      </c>
      <c r="KQ30" s="88">
        <v>3.6394096930000004E-3</v>
      </c>
      <c r="KR30" s="88">
        <v>1.100733998600001E-2</v>
      </c>
      <c r="KS30" s="88">
        <v>4.0241025780000019E-3</v>
      </c>
      <c r="KT30" s="88">
        <v>2.991165041400003E-2</v>
      </c>
      <c r="KU30" s="88">
        <v>1.2757149899999997E-4</v>
      </c>
      <c r="KV30" s="88">
        <v>2.4059002837000021E-2</v>
      </c>
      <c r="KW30" s="88">
        <v>3.4757994215000046E-2</v>
      </c>
      <c r="KX30" s="88">
        <v>7.8849368975000111E-2</v>
      </c>
      <c r="KY30" s="88">
        <v>4.7324852349999988E-2</v>
      </c>
      <c r="KZ30" s="88">
        <v>3.7937076719999998E-3</v>
      </c>
      <c r="LA30" s="88">
        <v>3.3935928080000002E-3</v>
      </c>
      <c r="LB30" s="88">
        <v>0.31429586179600044</v>
      </c>
      <c r="LC30" s="88">
        <v>5.0322375319999998E-3</v>
      </c>
      <c r="LD30" s="88">
        <v>2.7413745644000013E-2</v>
      </c>
      <c r="LE30" s="88">
        <v>3.5947241420000005E-2</v>
      </c>
      <c r="LF30" s="88">
        <v>5.9721328590000004E-2</v>
      </c>
      <c r="LG30" s="88">
        <v>8.7267154090000017E-3</v>
      </c>
      <c r="LH30" s="88">
        <v>9.2497546690000002E-3</v>
      </c>
      <c r="LI30" s="88">
        <v>3.2168903700000002E-4</v>
      </c>
      <c r="LJ30" s="88">
        <v>2.7006113051000001E-2</v>
      </c>
      <c r="LK30" s="88">
        <v>0.15783953638399995</v>
      </c>
      <c r="LL30" s="88">
        <v>1.0215475718999997E-2</v>
      </c>
      <c r="LM30" s="88">
        <v>1.1682973504999998E-2</v>
      </c>
      <c r="LN30" s="88">
        <v>0</v>
      </c>
      <c r="LO30" s="88">
        <v>8.9203126899999916E-2</v>
      </c>
      <c r="LP30" s="88">
        <v>0.61105775074399959</v>
      </c>
      <c r="LQ30" s="88">
        <v>7.0657931626999973E-2</v>
      </c>
      <c r="LR30" s="88">
        <v>5.8426503582000029E-2</v>
      </c>
      <c r="LS30" s="88">
        <v>3.8894754331999987E-2</v>
      </c>
      <c r="LT30" s="88">
        <v>0.15406979347099975</v>
      </c>
      <c r="LU30" s="88">
        <v>1.8120450784999999E-2</v>
      </c>
      <c r="LV30" s="88">
        <v>4.0102356719999982E-3</v>
      </c>
      <c r="LW30" s="88">
        <v>3.750258774699998E-2</v>
      </c>
      <c r="LX30" s="88">
        <v>1.0919871940000001E-3</v>
      </c>
      <c r="LY30" s="88">
        <v>4.9336395089999985E-3</v>
      </c>
      <c r="LZ30" s="88">
        <v>1.8037475634000009E-2</v>
      </c>
      <c r="MA30" s="88">
        <v>0.50162035804100014</v>
      </c>
      <c r="MB30" s="88">
        <v>9.8209462760000046E-3</v>
      </c>
      <c r="MC30" s="88">
        <v>4.7499562300000013E-2</v>
      </c>
      <c r="MD30" s="88">
        <v>7.0814038650000013E-3</v>
      </c>
      <c r="ME30" s="88">
        <v>6.6733466800000005E-4</v>
      </c>
      <c r="MF30" s="88">
        <v>6.3715885247000004E-2</v>
      </c>
      <c r="MG30" s="88">
        <v>1.2307639857999982E-2</v>
      </c>
      <c r="MH30" s="88">
        <v>4.6618564659999997E-3</v>
      </c>
      <c r="MI30" s="88">
        <v>1.0172406824999997E-2</v>
      </c>
      <c r="MJ30" s="88">
        <v>2.0209048914000001E-2</v>
      </c>
      <c r="MK30" s="88">
        <v>3.8259641700000004E-4</v>
      </c>
      <c r="ML30" s="88">
        <v>8.2226014000000007E-5</v>
      </c>
      <c r="MM30" s="88">
        <v>3.9129714259999983E-2</v>
      </c>
      <c r="MN30" s="88">
        <v>2.839606243900001E-2</v>
      </c>
      <c r="MO30" s="88">
        <v>5.2571850338000096E-2</v>
      </c>
      <c r="MP30" s="88">
        <v>6.4549780130000123E-2</v>
      </c>
      <c r="MQ30" s="88">
        <v>7.5834184229999976E-3</v>
      </c>
      <c r="MR30" s="88">
        <v>6.407724183199992E-2</v>
      </c>
      <c r="MS30" s="88">
        <v>4.8097800554000036E-2</v>
      </c>
      <c r="MT30" s="88">
        <v>3.6193614570000005E-3</v>
      </c>
      <c r="MU30" s="88">
        <v>8.371082771999995E-2</v>
      </c>
      <c r="MV30" s="88">
        <v>1.1531956622999998E-2</v>
      </c>
      <c r="MW30" s="88">
        <v>0</v>
      </c>
      <c r="MX30" s="88">
        <v>3.3603509959999993E-2</v>
      </c>
      <c r="MY30" s="88">
        <v>6.173878663700013E-2</v>
      </c>
      <c r="MZ30" s="88">
        <v>6.089783216000004E-3</v>
      </c>
      <c r="NA30" s="88">
        <v>1.6000248358999984E-2</v>
      </c>
      <c r="NB30" s="88">
        <v>1.8230474088E-2</v>
      </c>
      <c r="NC30" s="88">
        <v>1.5747624293000001E-2</v>
      </c>
      <c r="ND30" s="88">
        <v>1.6997488410000002E-3</v>
      </c>
      <c r="NE30" s="88">
        <v>7.5893767042999966E-2</v>
      </c>
      <c r="NF30" s="88">
        <v>2.202881396100001E-2</v>
      </c>
      <c r="NG30" s="88">
        <v>0.10116985047499996</v>
      </c>
      <c r="NH30" s="88">
        <v>0.20535022838399974</v>
      </c>
      <c r="NI30" s="88">
        <v>0.14335890462099987</v>
      </c>
      <c r="NJ30" s="88">
        <v>1.5354341073000001E-2</v>
      </c>
      <c r="NK30" s="88">
        <v>7.7876952374999878E-2</v>
      </c>
      <c r="NL30" s="88">
        <v>1.598858303E-3</v>
      </c>
      <c r="NM30" s="88">
        <v>0.22730632664200021</v>
      </c>
      <c r="NN30" s="88">
        <v>0</v>
      </c>
      <c r="NO30" s="88">
        <v>3.081147522500001E-2</v>
      </c>
      <c r="NP30" s="88">
        <v>1.9033969518000009E-2</v>
      </c>
      <c r="NQ30" s="88">
        <v>2.6871703297999996E-2</v>
      </c>
      <c r="NR30" s="88">
        <v>1.771449432E-3</v>
      </c>
      <c r="NS30" s="88">
        <v>2.2712983003000002E-2</v>
      </c>
      <c r="NT30" s="88">
        <v>4.401111176299994E-2</v>
      </c>
      <c r="NU30" s="88">
        <v>3.7765227358999988E-2</v>
      </c>
      <c r="NV30" s="88">
        <v>9.6198666589999912E-2</v>
      </c>
      <c r="NW30" s="88">
        <v>2.3667929840000003E-3</v>
      </c>
      <c r="NX30" s="88">
        <v>1.5783614312000007E-2</v>
      </c>
      <c r="NY30" s="88">
        <v>6.8269644951999997E-2</v>
      </c>
      <c r="NZ30" s="88">
        <v>4.1568991520000006E-3</v>
      </c>
      <c r="OA30" s="88">
        <v>1.0599034500000002E-3</v>
      </c>
      <c r="OB30" s="88">
        <v>5.184452759E-3</v>
      </c>
      <c r="OC30" s="88">
        <v>6.988463910000001E-4</v>
      </c>
      <c r="OD30" s="88">
        <v>9.2701399400000012E-4</v>
      </c>
      <c r="OE30" s="88">
        <v>6.6810057799999989E-4</v>
      </c>
      <c r="OF30" s="88">
        <v>5.2744247609999989E-3</v>
      </c>
      <c r="OG30" s="88">
        <v>9.5472101999999996E-5</v>
      </c>
      <c r="OH30" s="88">
        <v>3.1351154629999994E-3</v>
      </c>
      <c r="OI30" s="88">
        <v>7.5783631619999996E-3</v>
      </c>
      <c r="OJ30" s="88">
        <v>9.7076757980000018E-3</v>
      </c>
      <c r="OK30" s="88">
        <v>2.3862261691999991E-2</v>
      </c>
      <c r="OL30" s="88">
        <v>1.1499247818E-2</v>
      </c>
      <c r="OM30" s="88">
        <v>3.0213480500000029E-3</v>
      </c>
      <c r="ON30" s="88">
        <v>1.4148666000000007E-4</v>
      </c>
      <c r="OO30" s="88">
        <v>2.4376329000000012E-4</v>
      </c>
      <c r="OP30" s="88">
        <v>7.2884680000000036E-5</v>
      </c>
      <c r="OQ30" s="88">
        <v>4.9367657999999938E-4</v>
      </c>
      <c r="OR30" s="88">
        <v>3.0581062999999976E-4</v>
      </c>
      <c r="OS30" s="88">
        <v>1.5705420899999971E-3</v>
      </c>
      <c r="OT30" s="88">
        <v>4.9899474999999928E-4</v>
      </c>
      <c r="OU30" s="88">
        <v>2.400060778999992E-3</v>
      </c>
      <c r="OV30" s="88">
        <v>2.0372359250000033E-3</v>
      </c>
      <c r="OW30" s="88">
        <v>4.2107720400000187E-3</v>
      </c>
      <c r="OX30" s="88">
        <v>1.2892643500000019E-3</v>
      </c>
      <c r="OY30" s="88">
        <v>5.7083699999999798E-4</v>
      </c>
      <c r="OZ30" s="88">
        <v>3.6417618750000019E-2</v>
      </c>
      <c r="PA30" s="88">
        <v>4.8434191353999963E-2</v>
      </c>
      <c r="PB30" s="88">
        <v>0.16522062908599963</v>
      </c>
      <c r="PC30" s="88">
        <v>0.15307722910999991</v>
      </c>
      <c r="PD30" s="88">
        <v>2.9901688533000001E-2</v>
      </c>
      <c r="PE30" s="88">
        <v>2.601876735600004E-2</v>
      </c>
      <c r="PF30" s="88">
        <v>0.11121189343400013</v>
      </c>
      <c r="PG30" s="88">
        <v>0.30947526278699955</v>
      </c>
      <c r="PH30" s="88">
        <v>6.1925394801000087E-2</v>
      </c>
      <c r="PI30" s="88">
        <v>2.1915650995999965E-2</v>
      </c>
      <c r="PJ30" s="88">
        <v>8.2956122209999917E-3</v>
      </c>
      <c r="PK30" s="88">
        <v>0.12601014604300004</v>
      </c>
      <c r="PL30" s="88">
        <v>1.0716417922999986E-2</v>
      </c>
      <c r="PM30" s="88">
        <v>9.3297071500000068E-3</v>
      </c>
      <c r="PN30" s="88">
        <v>3.9878726937999945E-2</v>
      </c>
      <c r="PO30" s="88">
        <v>8.3273454999999996E-3</v>
      </c>
      <c r="PP30" s="88">
        <v>0.13108301132900016</v>
      </c>
      <c r="PQ30" s="88">
        <v>1.192289576099999E-2</v>
      </c>
      <c r="PR30" s="88">
        <v>2.0855339740000041E-2</v>
      </c>
      <c r="PS30" s="88">
        <v>1.6919110600000005E-4</v>
      </c>
      <c r="PT30" s="88">
        <v>4.2267636391000014E-2</v>
      </c>
      <c r="PU30" s="88">
        <v>5.4461022080000065E-3</v>
      </c>
      <c r="PV30" s="88">
        <v>6.3390344857E-2</v>
      </c>
      <c r="PW30" s="88">
        <v>5.7892213100000007E-4</v>
      </c>
      <c r="PX30" s="88">
        <v>3.3437303480000014E-2</v>
      </c>
      <c r="PY30" s="88">
        <v>5.0375019765999916E-2</v>
      </c>
      <c r="PZ30" s="88">
        <v>4.3495531619000008E-2</v>
      </c>
      <c r="QA30" s="88">
        <v>3.0934644980000008E-3</v>
      </c>
      <c r="QB30" s="88">
        <v>1.8381351606999968E-2</v>
      </c>
      <c r="QC30" s="88">
        <v>3.7893458199999999E-4</v>
      </c>
      <c r="QD30" s="88">
        <v>1.1568772498000016E-2</v>
      </c>
      <c r="QE30" s="88">
        <v>8.1724150740000012E-3</v>
      </c>
      <c r="QF30" s="88">
        <v>9.8283161057999918E-2</v>
      </c>
      <c r="QG30" s="88">
        <v>4.6393641657999904E-2</v>
      </c>
      <c r="QH30" s="88">
        <v>9.4621318099999939E-4</v>
      </c>
      <c r="QI30" s="88">
        <v>4.0775565234999957E-2</v>
      </c>
      <c r="QJ30" s="88">
        <v>4.0463127586999929E-2</v>
      </c>
      <c r="QK30" s="88">
        <v>4.5728722968000089E-2</v>
      </c>
      <c r="QL30" s="88">
        <v>0.46647748871600025</v>
      </c>
      <c r="QM30" s="88">
        <v>7.8735793380000103E-3</v>
      </c>
      <c r="QN30" s="88">
        <v>5.7943034030000029E-3</v>
      </c>
      <c r="QO30" s="88">
        <v>1.1016881450000003E-3</v>
      </c>
      <c r="QP30" s="88">
        <v>1.8398098610000024E-2</v>
      </c>
      <c r="QQ30" s="88">
        <v>8.3734870500000024E-4</v>
      </c>
      <c r="QR30" s="88">
        <v>2.4827397615000048E-2</v>
      </c>
      <c r="QS30" s="88">
        <v>1.7975844623000017E-2</v>
      </c>
      <c r="QT30" s="88">
        <v>4.9138917266999989E-2</v>
      </c>
      <c r="QU30" s="88">
        <v>6.1201382639999953E-3</v>
      </c>
      <c r="QV30" s="88">
        <v>8.6161776869999977E-3</v>
      </c>
      <c r="QW30" s="88">
        <v>1.8466092058000025E-2</v>
      </c>
      <c r="QX30" s="88">
        <v>1.5827578038999989E-2</v>
      </c>
      <c r="QY30" s="88">
        <v>5.5826689769999938E-3</v>
      </c>
      <c r="QZ30" s="88">
        <v>9.3290326599999992E-4</v>
      </c>
      <c r="RA30" s="88">
        <v>6.084910632999989E-3</v>
      </c>
      <c r="RB30" s="88">
        <v>2.4982738589999959E-2</v>
      </c>
      <c r="RC30" s="88">
        <v>6.9954816095999961E-2</v>
      </c>
      <c r="RD30" s="88">
        <v>6.7628900236999953E-2</v>
      </c>
      <c r="RE30" s="88">
        <v>1.0018855709999996E-3</v>
      </c>
      <c r="RF30" s="88">
        <v>4.6450454658000059E-2</v>
      </c>
      <c r="RG30" s="88">
        <v>0.19760434733300011</v>
      </c>
      <c r="RH30" s="88">
        <v>5.2020380279999955E-3</v>
      </c>
      <c r="RI30" s="88">
        <v>3.6428458791999976E-2</v>
      </c>
      <c r="RJ30" s="88">
        <v>1.9804671402000009E-2</v>
      </c>
      <c r="RK30" s="88">
        <v>2.5348057340000038E-3</v>
      </c>
      <c r="RL30" s="88">
        <v>1.2633277922999992E-2</v>
      </c>
      <c r="RM30" s="88">
        <v>9.7526178030000014E-3</v>
      </c>
      <c r="RN30" s="88">
        <v>2.8645153399999994E-4</v>
      </c>
      <c r="RO30" s="88">
        <v>1.534915033899998E-2</v>
      </c>
      <c r="RP30" s="88">
        <v>1.5854719979999986E-3</v>
      </c>
      <c r="RQ30" s="88">
        <v>2.3179529020000006E-3</v>
      </c>
      <c r="RR30" s="88">
        <v>2.664159083000002E-3</v>
      </c>
      <c r="RS30" s="88">
        <v>8.7422215089999911E-3</v>
      </c>
      <c r="RT30" s="88">
        <v>1.4251154960000011E-3</v>
      </c>
      <c r="RU30" s="88">
        <v>3.1682404699999998E-4</v>
      </c>
      <c r="RV30" s="88">
        <v>6.0477893095000075E-2</v>
      </c>
      <c r="RW30" s="88">
        <v>5.099536303600001E-2</v>
      </c>
      <c r="RX30" s="88">
        <v>4.413973410300006E-2</v>
      </c>
      <c r="RY30" s="88">
        <v>3.5857612180000007E-3</v>
      </c>
      <c r="RZ30" s="88">
        <v>7.7677379230000083E-3</v>
      </c>
      <c r="SA30" s="88">
        <v>3.9614404830000038E-3</v>
      </c>
      <c r="SB30" s="88">
        <v>0</v>
      </c>
      <c r="SC30" s="88">
        <v>0</v>
      </c>
      <c r="SD30" s="88">
        <v>0</v>
      </c>
      <c r="SE30" s="88">
        <v>0</v>
      </c>
      <c r="SF30" s="88">
        <v>0</v>
      </c>
      <c r="SG30" s="88">
        <v>0</v>
      </c>
      <c r="SH30" s="88">
        <v>0</v>
      </c>
      <c r="SI30" s="88">
        <v>0</v>
      </c>
      <c r="SJ30" s="88">
        <v>0</v>
      </c>
      <c r="SK30" s="88">
        <v>0</v>
      </c>
      <c r="SL30" s="88">
        <v>0</v>
      </c>
      <c r="SM30" s="88">
        <v>0</v>
      </c>
      <c r="SN30" s="88">
        <v>8.9136601089999934E-2</v>
      </c>
      <c r="SO30" s="88">
        <v>2.13655761E-3</v>
      </c>
      <c r="SP30" s="88">
        <v>0.80585371512060167</v>
      </c>
    </row>
    <row r="31" spans="1:510">
      <c r="A31" s="88" t="str">
        <f t="shared" si="52"/>
        <v>EUND3</v>
      </c>
      <c r="B31" s="88" t="s">
        <v>2236</v>
      </c>
      <c r="C31" s="88" t="s">
        <v>389</v>
      </c>
      <c r="U31" s="88">
        <v>26.232359903379933</v>
      </c>
      <c r="V31" s="88">
        <v>4.3046273320299999</v>
      </c>
      <c r="W31" s="88">
        <v>0.77020356463499995</v>
      </c>
      <c r="X31" s="88">
        <v>1.1395636092120021</v>
      </c>
      <c r="Y31" s="88">
        <v>9.0113830732919862</v>
      </c>
      <c r="Z31" s="88">
        <v>1.1170018185830015</v>
      </c>
      <c r="AA31" s="88">
        <v>0.60479957961099895</v>
      </c>
      <c r="AB31" s="88">
        <v>2.7111270002490024</v>
      </c>
      <c r="AC31" s="88">
        <v>1.0248746632659989</v>
      </c>
      <c r="AD31" s="88">
        <v>2.4532893749690001</v>
      </c>
      <c r="AE31" s="88">
        <v>0.19246938795999996</v>
      </c>
      <c r="AF31" s="88">
        <v>1.1863620996899995</v>
      </c>
      <c r="AG31" s="88">
        <v>3.945299198989991</v>
      </c>
      <c r="AH31" s="88">
        <v>1.7166589111130002</v>
      </c>
      <c r="AI31" s="88">
        <v>0.35843669414000023</v>
      </c>
      <c r="AJ31" s="88">
        <v>0.42986097979100019</v>
      </c>
      <c r="AK31" s="88">
        <v>0.34021066300200042</v>
      </c>
      <c r="AL31" s="88">
        <v>0</v>
      </c>
      <c r="AM31" s="88">
        <v>0.86966764769699956</v>
      </c>
      <c r="AN31" s="88">
        <v>0.26959287837699986</v>
      </c>
      <c r="AO31" s="88">
        <v>3.3759399364079976</v>
      </c>
      <c r="AP31" s="88">
        <v>3.498956657169991</v>
      </c>
      <c r="AQ31" s="88">
        <v>0.35139148155200001</v>
      </c>
      <c r="AR31" s="88">
        <v>0.32158119278399966</v>
      </c>
      <c r="AS31" s="88">
        <v>1.4567179438740019</v>
      </c>
      <c r="AT31" s="88">
        <v>0.32853151743699999</v>
      </c>
      <c r="AU31" s="88">
        <v>6.1006832053000053E-2</v>
      </c>
      <c r="AV31" s="88">
        <v>0.20772630938900022</v>
      </c>
      <c r="AW31" s="88">
        <v>0.10237864225099996</v>
      </c>
      <c r="AX31" s="88">
        <v>0.13007715715699994</v>
      </c>
      <c r="AY31" s="88">
        <v>0.28506216943999985</v>
      </c>
      <c r="AZ31" s="88">
        <v>0.33121096949000012</v>
      </c>
      <c r="BA31" s="88">
        <v>0.25562327448799982</v>
      </c>
      <c r="BB31" s="88">
        <v>1.7957788199999998E-2</v>
      </c>
      <c r="BC31" s="88">
        <v>0.59067084896400024</v>
      </c>
      <c r="BD31" s="88">
        <v>1.5994920046889995</v>
      </c>
      <c r="BE31" s="88">
        <v>0.52075876488500017</v>
      </c>
      <c r="BF31" s="88">
        <v>1.0909315219000007E-2</v>
      </c>
      <c r="BG31" s="88">
        <v>3.3530825676999991E-2</v>
      </c>
      <c r="BH31" s="88">
        <v>0.92059422946199854</v>
      </c>
      <c r="BI31" s="88">
        <v>0.52205554732299964</v>
      </c>
      <c r="BJ31" s="88">
        <v>0.12122783038999996</v>
      </c>
      <c r="BK31" s="88">
        <v>0.44025609886299921</v>
      </c>
      <c r="BL31" s="88">
        <v>0.68625442208699838</v>
      </c>
      <c r="BM31" s="88">
        <v>0.33131581974100072</v>
      </c>
      <c r="BN31" s="88">
        <v>0.33438957233300026</v>
      </c>
      <c r="BO31" s="88">
        <v>1.9738451221E-2</v>
      </c>
      <c r="BP31" s="88">
        <v>2.5435904791999999E-2</v>
      </c>
      <c r="BQ31" s="88">
        <v>1.068165056E-3</v>
      </c>
      <c r="BR31" s="88">
        <v>0.11759340166200001</v>
      </c>
      <c r="BS31" s="88">
        <v>2.7143444910000005E-2</v>
      </c>
      <c r="BT31" s="88">
        <v>1.1167783955969985</v>
      </c>
      <c r="BU31" s="88">
        <v>0.70931647241300055</v>
      </c>
      <c r="BV31" s="88">
        <v>6.953599329799999E-2</v>
      </c>
      <c r="BW31" s="88">
        <v>0.88506763116099874</v>
      </c>
      <c r="BX31" s="88">
        <v>0.20279266270300025</v>
      </c>
      <c r="BY31" s="88">
        <v>0.67864385612300027</v>
      </c>
      <c r="BZ31" s="88">
        <v>0.11890832982200009</v>
      </c>
      <c r="CA31" s="88">
        <v>0.30110456875599878</v>
      </c>
      <c r="CB31" s="88">
        <v>0.47334265290500049</v>
      </c>
      <c r="CC31" s="88">
        <v>0.32129933682699924</v>
      </c>
      <c r="CD31" s="88">
        <v>0.18783094825100061</v>
      </c>
      <c r="CE31" s="88">
        <v>0.61060990915800006</v>
      </c>
      <c r="CF31" s="88">
        <v>0.123063361848</v>
      </c>
      <c r="CG31" s="88">
        <v>0</v>
      </c>
      <c r="CH31" s="88">
        <v>0.23537314220200006</v>
      </c>
      <c r="CI31" s="88">
        <v>0.1007801676790001</v>
      </c>
      <c r="CJ31" s="88">
        <v>8.0995522917999982E-2</v>
      </c>
      <c r="CK31" s="88">
        <v>0.61771979774499997</v>
      </c>
      <c r="CL31" s="88">
        <v>4.7941616081000039E-2</v>
      </c>
      <c r="CM31" s="88">
        <v>0.25763027691099993</v>
      </c>
      <c r="CN31" s="88">
        <v>0.11635942390500016</v>
      </c>
      <c r="CO31" s="88">
        <v>0.14342513645700014</v>
      </c>
      <c r="CP31" s="88">
        <v>0.16666575671100003</v>
      </c>
      <c r="CQ31" s="88">
        <v>0.34021066300200042</v>
      </c>
      <c r="CR31" s="88">
        <v>0</v>
      </c>
      <c r="CS31" s="88">
        <v>2.0050611579999996E-3</v>
      </c>
      <c r="CT31" s="88">
        <v>0.80918986507699975</v>
      </c>
      <c r="CU31" s="88">
        <v>3.3287358016999995E-2</v>
      </c>
      <c r="CV31" s="88">
        <v>1.0554372547E-2</v>
      </c>
      <c r="CW31" s="88">
        <v>0.26687483955799995</v>
      </c>
      <c r="CX31" s="88">
        <v>2.7182050090000008E-3</v>
      </c>
      <c r="CY31" s="88">
        <v>3.3509057170829979</v>
      </c>
      <c r="CZ31" s="88">
        <v>2.5034045815999998E-2</v>
      </c>
      <c r="DA31" s="88">
        <v>2.6026130294429977</v>
      </c>
      <c r="DB31" s="88">
        <v>8.9970421035999962E-2</v>
      </c>
      <c r="DC31" s="88">
        <v>7.4002523689999974E-2</v>
      </c>
      <c r="DD31" s="88">
        <v>0.16467965903899989</v>
      </c>
      <c r="DE31" s="88">
        <v>6.693730308699998E-2</v>
      </c>
      <c r="DF31" s="88">
        <v>6.792092313100008E-2</v>
      </c>
      <c r="DG31" s="88">
        <v>1.8762765270999997E-2</v>
      </c>
      <c r="DH31" s="88">
        <v>5.6621512210000051E-2</v>
      </c>
      <c r="DI31" s="88">
        <v>0.49680790374299949</v>
      </c>
      <c r="DJ31" s="88">
        <v>0.12018197651800003</v>
      </c>
      <c r="DK31" s="88">
        <v>9.9901522688000025E-2</v>
      </c>
      <c r="DL31" s="88">
        <v>0.10098767245799993</v>
      </c>
      <c r="DM31" s="88">
        <v>0.24469476900800011</v>
      </c>
      <c r="DN31" s="88">
        <v>0.30135047957299976</v>
      </c>
      <c r="DO31" s="88">
        <v>1.8386536748999999E-2</v>
      </c>
      <c r="DP31" s="88">
        <v>8.7955247060000005E-3</v>
      </c>
      <c r="DQ31" s="88">
        <v>6.1006832053000053E-2</v>
      </c>
      <c r="DR31" s="88">
        <v>0.16051382175500006</v>
      </c>
      <c r="DS31" s="88">
        <v>4.4883570194000015E-2</v>
      </c>
      <c r="DT31" s="88">
        <v>2.0534576350000004E-3</v>
      </c>
      <c r="DU31" s="88">
        <v>0.10237864225099996</v>
      </c>
      <c r="DV31" s="88">
        <v>4.0323072569000008E-2</v>
      </c>
      <c r="DW31" s="88">
        <v>8.9754795966999923E-2</v>
      </c>
      <c r="DX31" s="88">
        <v>0.23567605788399998</v>
      </c>
      <c r="DY31" s="88">
        <v>4.9386087064000016E-2</v>
      </c>
      <c r="DZ31" s="88">
        <v>0.28214259550200022</v>
      </c>
      <c r="EA31" s="88">
        <v>7.9846106769999991E-3</v>
      </c>
      <c r="EB31" s="88">
        <v>4.0485643172000027E-2</v>
      </c>
      <c r="EC31" s="88">
        <v>8.0029318749999953E-2</v>
      </c>
      <c r="ED31" s="88">
        <v>9.4655282678999975E-2</v>
      </c>
      <c r="EE31" s="88">
        <v>3.6125522064E-2</v>
      </c>
      <c r="EF31" s="88">
        <v>0.53470002746099987</v>
      </c>
      <c r="EG31" s="88">
        <v>1.9778271015999997E-2</v>
      </c>
      <c r="EH31" s="88">
        <v>3.3292554141999997E-2</v>
      </c>
      <c r="EI31" s="88">
        <v>0</v>
      </c>
      <c r="EJ31" s="88">
        <v>0.12453530795399989</v>
      </c>
      <c r="EK31" s="88">
        <v>1.0855030637969989</v>
      </c>
      <c r="EL31" s="88">
        <v>0.21743752682900003</v>
      </c>
      <c r="EM31" s="88">
        <v>8.9272400937000021E-2</v>
      </c>
      <c r="EN31" s="88">
        <v>0.11562607029699987</v>
      </c>
      <c r="EO31" s="88">
        <v>0.24941704543299975</v>
      </c>
      <c r="EP31" s="88">
        <v>6.0628285934999984E-2</v>
      </c>
      <c r="EQ31" s="88">
        <v>1.585912703800001E-2</v>
      </c>
      <c r="ER31" s="88">
        <v>7.6785656998000024E-2</v>
      </c>
      <c r="ES31" s="88">
        <v>2.3153244779999991E-3</v>
      </c>
      <c r="ET31" s="88">
        <v>1.0909315219000007E-2</v>
      </c>
      <c r="EU31" s="88">
        <v>3.3530825676999991E-2</v>
      </c>
      <c r="EV31" s="88">
        <v>0.92059422946199854</v>
      </c>
      <c r="EW31" s="88">
        <v>0.15254382970299993</v>
      </c>
      <c r="EX31" s="88">
        <v>5.7587222866000029E-2</v>
      </c>
      <c r="EY31" s="88">
        <v>0.11034908617800007</v>
      </c>
      <c r="EZ31" s="88">
        <v>3.4883904592000012E-2</v>
      </c>
      <c r="FA31" s="88">
        <v>5.4099341500000002E-3</v>
      </c>
      <c r="FB31" s="88">
        <v>9.7894813214999987E-2</v>
      </c>
      <c r="FC31" s="88">
        <v>2.1615946919999997E-2</v>
      </c>
      <c r="FD31" s="88">
        <v>1.7172798149999999E-3</v>
      </c>
      <c r="FE31" s="88">
        <v>9.7026002939999925E-2</v>
      </c>
      <c r="FF31" s="88">
        <v>7.9087200963000051E-2</v>
      </c>
      <c r="FG31" s="88">
        <v>7.3772865819E-2</v>
      </c>
      <c r="FH31" s="88">
        <v>0.14532773646800001</v>
      </c>
      <c r="FI31" s="88">
        <v>1.2455191484999999E-2</v>
      </c>
      <c r="FJ31" s="88">
        <v>0.18656561482699985</v>
      </c>
      <c r="FK31" s="88">
        <v>0.4544641964199998</v>
      </c>
      <c r="FL31" s="88">
        <v>0</v>
      </c>
      <c r="FM31" s="88">
        <v>7.2017453264999989E-2</v>
      </c>
      <c r="FN31" s="88">
        <v>0.17102374387200014</v>
      </c>
      <c r="FO31" s="88">
        <v>1.4896021424999987E-2</v>
      </c>
      <c r="FP31" s="88">
        <v>1.8891474369000003E-2</v>
      </c>
      <c r="FQ31" s="88">
        <v>1.9738451221E-2</v>
      </c>
      <c r="FR31" s="88">
        <v>2.5435904791999999E-2</v>
      </c>
      <c r="FS31" s="88">
        <v>1.068165056E-3</v>
      </c>
      <c r="FT31" s="88">
        <v>0.11759340166200001</v>
      </c>
      <c r="FU31" s="88">
        <v>2.7143444910000005E-2</v>
      </c>
      <c r="FV31" s="88">
        <v>0.63518976480700029</v>
      </c>
      <c r="FW31" s="88">
        <v>3.3622254746000037E-2</v>
      </c>
      <c r="FX31" s="88">
        <v>0.10625857702100003</v>
      </c>
      <c r="FY31" s="88">
        <v>0.33166504463999907</v>
      </c>
      <c r="FZ31" s="88">
        <v>4.0556341371000067E-2</v>
      </c>
      <c r="GA31" s="88">
        <v>0.18484458626199954</v>
      </c>
      <c r="GB31" s="88">
        <v>4.3593217259999999E-3</v>
      </c>
      <c r="GC31" s="88">
        <v>0.11426426252100017</v>
      </c>
      <c r="GD31" s="88">
        <v>6.953599329799999E-2</v>
      </c>
      <c r="GE31" s="88">
        <v>9.4106962791000004E-2</v>
      </c>
      <c r="GF31" s="88">
        <v>0.14573067868000045</v>
      </c>
      <c r="GG31" s="88">
        <v>2.1844071317999984E-2</v>
      </c>
      <c r="GH31" s="88">
        <v>0.12542804600699994</v>
      </c>
      <c r="GI31" s="88">
        <v>0.29413190673799955</v>
      </c>
      <c r="GJ31" s="88">
        <v>0.16360653210500017</v>
      </c>
      <c r="GK31" s="88">
        <v>3.1647196968999973E-2</v>
      </c>
      <c r="GL31" s="88">
        <v>8.2697945115999982E-2</v>
      </c>
      <c r="GM31" s="88">
        <v>7.1668246460000005E-3</v>
      </c>
      <c r="GN31" s="88">
        <v>3.3619212546999976E-2</v>
      </c>
      <c r="GO31" s="88">
        <v>7.9243757939000098E-2</v>
      </c>
      <c r="GP31" s="88">
        <v>8.3441677667999939E-2</v>
      </c>
      <c r="GQ31" s="88">
        <v>0.10122044304599995</v>
      </c>
      <c r="GR31" s="88">
        <v>5.8773337609999993E-3</v>
      </c>
      <c r="GS31" s="88">
        <v>0.10297993648199995</v>
      </c>
      <c r="GT31" s="88">
        <v>0.23656455536800006</v>
      </c>
      <c r="GU31" s="88">
        <v>8.3139228055999798E-2</v>
      </c>
      <c r="GV31" s="88">
        <v>6.5012138511999829E-2</v>
      </c>
      <c r="GW31" s="88">
        <v>5.2075017270000037E-2</v>
      </c>
      <c r="GX31" s="88">
        <v>3.2764486182000015E-2</v>
      </c>
      <c r="GY31" s="88">
        <v>9.2410300850000009E-3</v>
      </c>
      <c r="GZ31" s="88">
        <v>2.396100058599995E-2</v>
      </c>
      <c r="HA31" s="88">
        <v>8.6586814099999987E-4</v>
      </c>
      <c r="HB31" s="88">
        <v>4.7259665315000005E-2</v>
      </c>
      <c r="HC31" s="88">
        <v>4.5028724408999875E-2</v>
      </c>
      <c r="HD31" s="88">
        <v>4.1566490206000048E-2</v>
      </c>
      <c r="HE31" s="88">
        <v>1.0205819632000002E-2</v>
      </c>
      <c r="HF31" s="88">
        <v>1.5202755178999994E-2</v>
      </c>
      <c r="HG31" s="88">
        <v>6.2832868622999943E-2</v>
      </c>
      <c r="HH31" s="88">
        <v>2.4315232100999989E-2</v>
      </c>
      <c r="HI31" s="88">
        <v>4.1166664527999962E-2</v>
      </c>
      <c r="HJ31" s="88">
        <v>1.0752150955999995E-2</v>
      </c>
      <c r="HK31" s="88">
        <v>3.6647976033999989E-2</v>
      </c>
      <c r="HL31" s="88">
        <v>1.9045126820000022E-2</v>
      </c>
      <c r="HM31" s="88">
        <v>0.12359159846400015</v>
      </c>
      <c r="HN31" s="88">
        <v>6.8234498322000028E-2</v>
      </c>
      <c r="HO31" s="88">
        <v>2.2058926870000013E-3</v>
      </c>
      <c r="HP31" s="88">
        <v>8.9007858312000032E-2</v>
      </c>
      <c r="HQ31" s="88">
        <v>6.5878706575000015E-2</v>
      </c>
      <c r="HR31" s="88">
        <v>6.5695504317999975E-2</v>
      </c>
      <c r="HS31" s="88">
        <v>2.8420419358999971E-2</v>
      </c>
      <c r="HT31" s="88">
        <v>3.6618123171000029E-2</v>
      </c>
      <c r="HU31" s="88">
        <v>7.7264281801000118E-2</v>
      </c>
      <c r="HV31" s="88">
        <v>0.12175140889699977</v>
      </c>
      <c r="HW31" s="88">
        <v>5.3536467969000065E-2</v>
      </c>
      <c r="HX31" s="88">
        <v>3.708935263999999E-3</v>
      </c>
      <c r="HY31" s="88">
        <v>6.7121732533000147E-2</v>
      </c>
      <c r="HZ31" s="88">
        <v>2.5916827505999992E-2</v>
      </c>
      <c r="IA31" s="88">
        <v>4.841678543900009E-2</v>
      </c>
      <c r="IB31" s="88">
        <v>4.6370104074000044E-2</v>
      </c>
      <c r="IC31" s="88">
        <v>0.17586810106099995</v>
      </c>
      <c r="ID31" s="88">
        <v>8.6589617472999841E-2</v>
      </c>
      <c r="IE31" s="88">
        <v>1.2832216928000002E-2</v>
      </c>
      <c r="IF31" s="88">
        <v>3.2216657336999938E-2</v>
      </c>
      <c r="IG31" s="88">
        <v>0.42190921175399942</v>
      </c>
      <c r="IH31" s="88">
        <v>4.2571397799999987E-3</v>
      </c>
      <c r="II31" s="88">
        <v>0</v>
      </c>
      <c r="IJ31" s="88">
        <v>3.4874247253000021E-2</v>
      </c>
      <c r="IK31" s="88">
        <v>0.12379361470900001</v>
      </c>
      <c r="IL31" s="88">
        <v>7.4277214671999853E-2</v>
      </c>
      <c r="IM31" s="88">
        <v>2.426388201999999E-3</v>
      </c>
      <c r="IN31" s="88">
        <v>3.1414503227999983E-2</v>
      </c>
      <c r="IO31" s="88">
        <v>6.9366087902000009E-2</v>
      </c>
      <c r="IP31" s="88">
        <v>8.0995522917999982E-2</v>
      </c>
      <c r="IQ31" s="88">
        <v>0.17863913950199994</v>
      </c>
      <c r="IR31" s="88">
        <v>0.12512823084099994</v>
      </c>
      <c r="IS31" s="88">
        <v>0.29985772045499975</v>
      </c>
      <c r="IT31" s="88">
        <v>1.3994626710000001E-2</v>
      </c>
      <c r="IU31" s="88">
        <v>4.7941616081000039E-2</v>
      </c>
      <c r="IV31" s="88">
        <v>0.25763027691099993</v>
      </c>
      <c r="IW31" s="88">
        <v>0.11635942390500016</v>
      </c>
      <c r="IX31" s="88">
        <v>0.1263219351559999</v>
      </c>
      <c r="IY31" s="88">
        <v>1.7103124529999993E-2</v>
      </c>
      <c r="IZ31" s="88">
        <v>0.16666575671100003</v>
      </c>
      <c r="JA31" s="88">
        <v>0.29375107741800033</v>
      </c>
      <c r="JB31" s="88">
        <v>6.0340504060000001E-3</v>
      </c>
      <c r="JC31" s="88">
        <v>4.0425866079999997E-2</v>
      </c>
      <c r="JD31" s="88">
        <v>2.0050611579999996E-3</v>
      </c>
      <c r="JE31" s="88">
        <v>0.23007722266299988</v>
      </c>
      <c r="JF31" s="88">
        <v>0.39464984442100004</v>
      </c>
      <c r="JG31" s="88">
        <v>0.11414639929399993</v>
      </c>
      <c r="JH31" s="88">
        <v>3.3287358016999995E-2</v>
      </c>
      <c r="JI31" s="88">
        <v>1.0554372547E-2</v>
      </c>
      <c r="JJ31" s="88">
        <v>9.8038554672999947E-2</v>
      </c>
      <c r="JK31" s="88">
        <v>0.12326230972999991</v>
      </c>
      <c r="JL31" s="88">
        <v>3.2086278413999976E-2</v>
      </c>
      <c r="JM31" s="88">
        <v>2.7182050090000008E-3</v>
      </c>
      <c r="JN31" s="88">
        <v>3.3509057170829979</v>
      </c>
      <c r="JO31" s="88">
        <v>2.5034045815999998E-2</v>
      </c>
      <c r="JP31" s="88">
        <v>2.6026130294429977</v>
      </c>
      <c r="JQ31" s="88">
        <v>8.9015190541999967E-2</v>
      </c>
      <c r="JR31" s="88">
        <v>9.5523049400000003E-4</v>
      </c>
      <c r="JS31" s="88">
        <v>7.4002523689999974E-2</v>
      </c>
      <c r="JT31" s="88">
        <v>0.16467965903899989</v>
      </c>
      <c r="JU31" s="88">
        <v>6.693730308699998E-2</v>
      </c>
      <c r="JV31" s="88">
        <v>6.792092313100008E-2</v>
      </c>
      <c r="JW31" s="88">
        <v>1.8762765270999997E-2</v>
      </c>
      <c r="JX31" s="88">
        <v>5.6621512210000051E-2</v>
      </c>
      <c r="JY31" s="88">
        <v>0.49680790374299949</v>
      </c>
      <c r="JZ31" s="88">
        <v>0.104503059786</v>
      </c>
      <c r="KA31" s="88">
        <v>1.1093302692999999E-2</v>
      </c>
      <c r="KB31" s="88">
        <v>9.9901522688000025E-2</v>
      </c>
      <c r="KC31" s="88">
        <v>0.10098767245799993</v>
      </c>
      <c r="KD31" s="88">
        <v>0.24469476900800011</v>
      </c>
      <c r="KE31" s="88">
        <v>0.30135047957299976</v>
      </c>
      <c r="KF31" s="88">
        <v>1.8386536748999999E-2</v>
      </c>
      <c r="KG31" s="88">
        <v>8.7955247060000005E-3</v>
      </c>
      <c r="KH31" s="88">
        <v>6.1006832053000053E-2</v>
      </c>
      <c r="KI31" s="88">
        <v>2.4998503590000009E-2</v>
      </c>
      <c r="KJ31" s="88">
        <v>4.3000560515000015E-2</v>
      </c>
      <c r="KK31" s="88">
        <v>2.9620673840000007E-2</v>
      </c>
      <c r="KL31" s="88">
        <v>1.1825242811000005E-2</v>
      </c>
      <c r="KM31" s="88">
        <v>2.2418257371999997E-2</v>
      </c>
      <c r="KN31" s="88">
        <v>1.8040963630000001E-3</v>
      </c>
      <c r="KO31" s="88">
        <v>3.2095799799999994E-4</v>
      </c>
      <c r="KP31" s="88">
        <v>4.4883570194000015E-2</v>
      </c>
      <c r="KQ31" s="88">
        <v>2.0534576350000004E-3</v>
      </c>
      <c r="KR31" s="88">
        <v>2.9931450964999995E-2</v>
      </c>
      <c r="KS31" s="88">
        <v>7.4905458319999996E-3</v>
      </c>
      <c r="KT31" s="88">
        <v>6.4935121022000025E-2</v>
      </c>
      <c r="KU31" s="88">
        <v>2.2335683E-5</v>
      </c>
      <c r="KV31" s="88">
        <v>4.0323072569000008E-2</v>
      </c>
      <c r="KW31" s="88">
        <v>8.9754795966999923E-2</v>
      </c>
      <c r="KX31" s="88">
        <v>0.10624999477999995</v>
      </c>
      <c r="KY31" s="88">
        <v>0.12942492088900007</v>
      </c>
      <c r="KZ31" s="88">
        <v>4.6158924281999997E-2</v>
      </c>
      <c r="LA31" s="88">
        <v>3.2271300720000001E-3</v>
      </c>
      <c r="LB31" s="88">
        <v>0.28214259550200022</v>
      </c>
      <c r="LC31" s="88">
        <v>7.9846106769999991E-3</v>
      </c>
      <c r="LD31" s="88">
        <v>4.0485643172000027E-2</v>
      </c>
      <c r="LE31" s="88">
        <v>8.0029318749999953E-2</v>
      </c>
      <c r="LF31" s="88">
        <v>9.4655282678999975E-2</v>
      </c>
      <c r="LG31" s="88">
        <v>6.637118442E-3</v>
      </c>
      <c r="LH31" s="88">
        <v>2.6583351461000007E-2</v>
      </c>
      <c r="LI31" s="88">
        <v>2.9050521609999993E-3</v>
      </c>
      <c r="LJ31" s="88">
        <v>0.17025556780599999</v>
      </c>
      <c r="LK31" s="88">
        <v>0.36421851590299975</v>
      </c>
      <c r="LL31" s="88">
        <v>1.9778271015999997E-2</v>
      </c>
      <c r="LM31" s="88">
        <v>3.3292554141999997E-2</v>
      </c>
      <c r="LN31" s="88">
        <v>0</v>
      </c>
      <c r="LO31" s="88">
        <v>0.12453530795399989</v>
      </c>
      <c r="LP31" s="88">
        <v>1.0855030637969989</v>
      </c>
      <c r="LQ31" s="88">
        <v>0.21743752682900003</v>
      </c>
      <c r="LR31" s="88">
        <v>8.9272400937000021E-2</v>
      </c>
      <c r="LS31" s="88">
        <v>0.11562607029699987</v>
      </c>
      <c r="LT31" s="88">
        <v>0.24941704543299975</v>
      </c>
      <c r="LU31" s="88">
        <v>6.0628285934999984E-2</v>
      </c>
      <c r="LV31" s="88">
        <v>1.585912703800001E-2</v>
      </c>
      <c r="LW31" s="88">
        <v>7.6785656998000024E-2</v>
      </c>
      <c r="LX31" s="88">
        <v>2.3153244779999991E-3</v>
      </c>
      <c r="LY31" s="88">
        <v>1.0909315219000007E-2</v>
      </c>
      <c r="LZ31" s="88">
        <v>3.3530825676999991E-2</v>
      </c>
      <c r="MA31" s="88">
        <v>0.92059422946199854</v>
      </c>
      <c r="MB31" s="88">
        <v>3.1567656772999983E-2</v>
      </c>
      <c r="MC31" s="88">
        <v>0.12097616158099997</v>
      </c>
      <c r="MD31" s="88">
        <v>1.7362299135000005E-2</v>
      </c>
      <c r="ME31" s="88">
        <v>1.5071875949999999E-3</v>
      </c>
      <c r="MF31" s="88">
        <v>0.11034908617800007</v>
      </c>
      <c r="MG31" s="88">
        <v>3.4883904592000012E-2</v>
      </c>
      <c r="MH31" s="88">
        <v>5.4099341500000002E-3</v>
      </c>
      <c r="MI31" s="88">
        <v>9.7894813214999987E-2</v>
      </c>
      <c r="MJ31" s="88">
        <v>2.0001568821999997E-2</v>
      </c>
      <c r="MK31" s="88">
        <v>1.6143780979999997E-3</v>
      </c>
      <c r="ML31" s="88">
        <v>1.7172798149999999E-3</v>
      </c>
      <c r="MM31" s="88">
        <v>9.7026002939999925E-2</v>
      </c>
      <c r="MN31" s="88">
        <v>7.9087200963000051E-2</v>
      </c>
      <c r="MO31" s="88">
        <v>7.3772865819E-2</v>
      </c>
      <c r="MP31" s="88">
        <v>0.14532773646800001</v>
      </c>
      <c r="MQ31" s="88">
        <v>1.2455191484999999E-2</v>
      </c>
      <c r="MR31" s="88">
        <v>0.18656561482699985</v>
      </c>
      <c r="MS31" s="88">
        <v>7.4169561234000106E-2</v>
      </c>
      <c r="MT31" s="88">
        <v>9.4579921499999987E-3</v>
      </c>
      <c r="MU31" s="88">
        <v>0.32191467862399969</v>
      </c>
      <c r="MV31" s="88">
        <v>4.8924115751999994E-2</v>
      </c>
      <c r="MW31" s="88">
        <v>0</v>
      </c>
      <c r="MX31" s="88">
        <v>7.2017453264999989E-2</v>
      </c>
      <c r="MY31" s="88">
        <v>0.17102374387200014</v>
      </c>
      <c r="MZ31" s="88">
        <v>1.4896021424999987E-2</v>
      </c>
      <c r="NA31" s="88">
        <v>1.8891474369000003E-2</v>
      </c>
      <c r="NB31" s="88">
        <v>1.9738451221E-2</v>
      </c>
      <c r="NC31" s="88">
        <v>2.5435904791999999E-2</v>
      </c>
      <c r="ND31" s="88">
        <v>1.068165056E-3</v>
      </c>
      <c r="NE31" s="88">
        <v>0.11759340166200001</v>
      </c>
      <c r="NF31" s="88">
        <v>2.7143444910000005E-2</v>
      </c>
      <c r="NG31" s="88">
        <v>0.3696753879260003</v>
      </c>
      <c r="NH31" s="88">
        <v>0.26528323617199961</v>
      </c>
      <c r="NI31" s="88">
        <v>0.10625857702100003</v>
      </c>
      <c r="NJ31" s="88">
        <v>6.953599329799999E-2</v>
      </c>
      <c r="NK31" s="88">
        <v>0.17586810106099995</v>
      </c>
      <c r="NL31" s="88">
        <v>1.2832216928000002E-2</v>
      </c>
      <c r="NM31" s="88">
        <v>0.42190921175399942</v>
      </c>
      <c r="NN31" s="88">
        <v>0</v>
      </c>
      <c r="NO31" s="88">
        <v>3.1414503227999983E-2</v>
      </c>
      <c r="NP31" s="88">
        <v>3.8341683735000028E-2</v>
      </c>
      <c r="NQ31" s="88">
        <v>3.1024347582999982E-2</v>
      </c>
      <c r="NR31" s="88">
        <v>3.2215999049999999E-2</v>
      </c>
      <c r="NS31" s="88">
        <v>4.877952386800001E-2</v>
      </c>
      <c r="NT31" s="88">
        <v>0.17863913950199994</v>
      </c>
      <c r="NU31" s="88">
        <v>0.12512823084099994</v>
      </c>
      <c r="NV31" s="88">
        <v>0.29985772045499975</v>
      </c>
      <c r="NW31" s="88">
        <v>1.3994626710000001E-2</v>
      </c>
      <c r="NX31" s="88">
        <v>4.7941616081000039E-2</v>
      </c>
      <c r="NY31" s="88">
        <v>0.39403407370799998</v>
      </c>
      <c r="NZ31" s="88">
        <v>1.1767742460000003E-3</v>
      </c>
      <c r="OA31" s="88">
        <v>5.3426588100000008E-4</v>
      </c>
      <c r="OB31" s="88">
        <v>4.7723257999999994E-3</v>
      </c>
      <c r="OC31" s="88">
        <v>2.0835768817999999E-2</v>
      </c>
      <c r="OD31" s="88">
        <v>6.8814685399999989E-4</v>
      </c>
      <c r="OE31" s="88">
        <v>1.22846434E-4</v>
      </c>
      <c r="OF31" s="88">
        <v>3.5019066717999987E-2</v>
      </c>
      <c r="OG31" s="88">
        <v>5.1666999999999998E-5</v>
      </c>
      <c r="OH31" s="88">
        <v>4.7255739869999994E-3</v>
      </c>
      <c r="OI31" s="88">
        <v>4.5238725720000003E-3</v>
      </c>
      <c r="OJ31" s="88">
        <v>7.806905855299999E-2</v>
      </c>
      <c r="OK31" s="88">
        <v>8.7433316618999987E-2</v>
      </c>
      <c r="OL31" s="88">
        <v>0.16006050520900009</v>
      </c>
      <c r="OM31" s="88">
        <v>3.0204720500000156E-3</v>
      </c>
      <c r="ON31" s="88">
        <v>1.8243308999999982E-4</v>
      </c>
      <c r="OO31" s="88">
        <v>2.6816723999999967E-4</v>
      </c>
      <c r="OP31" s="88">
        <v>7.8313029999999996E-5</v>
      </c>
      <c r="OQ31" s="88">
        <v>5.6479341000000146E-4</v>
      </c>
      <c r="OR31" s="88">
        <v>3.2290374000000006E-4</v>
      </c>
      <c r="OS31" s="88">
        <v>1.5249480900000063E-3</v>
      </c>
      <c r="OT31" s="88">
        <v>4.0181718999999968E-4</v>
      </c>
      <c r="OU31" s="88">
        <v>2.4794401609999988E-3</v>
      </c>
      <c r="OV31" s="88">
        <v>2.1788322790000036E-3</v>
      </c>
      <c r="OW31" s="88">
        <v>6.9819288799999688E-3</v>
      </c>
      <c r="OX31" s="88">
        <v>8.2397637000000148E-4</v>
      </c>
      <c r="OY31" s="88">
        <v>6.4851417000000007E-4</v>
      </c>
      <c r="OZ31" s="88">
        <v>6.3176529240000029E-2</v>
      </c>
      <c r="PA31" s="88">
        <v>3.1611474671000027E-2</v>
      </c>
      <c r="PB31" s="88">
        <v>0.14789814817399985</v>
      </c>
      <c r="PC31" s="88">
        <v>0.10913472801599988</v>
      </c>
      <c r="PD31" s="88">
        <v>1.9849131058000003E-2</v>
      </c>
      <c r="PE31" s="88">
        <v>2.1139859661000047E-2</v>
      </c>
      <c r="PF31" s="88">
        <v>0.10937197309699978</v>
      </c>
      <c r="PG31" s="88">
        <v>0.23001279968200028</v>
      </c>
      <c r="PH31" s="88">
        <v>4.5326020364000096E-2</v>
      </c>
      <c r="PI31" s="88">
        <v>2.4686325304999993E-2</v>
      </c>
      <c r="PJ31" s="88">
        <v>9.056976835999991E-3</v>
      </c>
      <c r="PK31" s="88">
        <v>0.14716699470399991</v>
      </c>
      <c r="PL31" s="88">
        <v>5.9775819109999977E-3</v>
      </c>
      <c r="PM31" s="88">
        <v>1.0916080968000003E-2</v>
      </c>
      <c r="PN31" s="88">
        <v>3.5029466471999976E-2</v>
      </c>
      <c r="PO31" s="88">
        <v>6.6508048919999944E-3</v>
      </c>
      <c r="PP31" s="88">
        <v>9.2754781114000276E-2</v>
      </c>
      <c r="PQ31" s="88">
        <v>8.0171018770000026E-3</v>
      </c>
      <c r="PR31" s="88">
        <v>2.1356697050000015E-2</v>
      </c>
      <c r="PS31" s="88">
        <v>4.2741032300000015E-4</v>
      </c>
      <c r="PT31" s="88">
        <v>2.9512809594000041E-2</v>
      </c>
      <c r="PU31" s="88">
        <v>7.2261288059999977E-3</v>
      </c>
      <c r="PV31" s="88">
        <v>2.4570198240999985E-2</v>
      </c>
      <c r="PW31" s="88">
        <v>9.9344038999999991E-4</v>
      </c>
      <c r="PX31" s="88">
        <v>2.1558807308000017E-2</v>
      </c>
      <c r="PY31" s="88">
        <v>3.2807688793999895E-2</v>
      </c>
      <c r="PZ31" s="88">
        <v>2.8202914108000028E-2</v>
      </c>
      <c r="QA31" s="88">
        <v>4.6829038910000016E-3</v>
      </c>
      <c r="QB31" s="88">
        <v>9.9766746070000158E-3</v>
      </c>
      <c r="QC31" s="88">
        <v>4.8989346300000003E-4</v>
      </c>
      <c r="QD31" s="88">
        <v>5.1108873680000035E-3</v>
      </c>
      <c r="QE31" s="88">
        <v>5.9873627709999995E-3</v>
      </c>
      <c r="QF31" s="88">
        <v>7.7650919053000214E-2</v>
      </c>
      <c r="QG31" s="88">
        <v>7.2152592726000164E-2</v>
      </c>
      <c r="QH31" s="88">
        <v>4.7633854400000014E-4</v>
      </c>
      <c r="QI31" s="88">
        <v>3.3403384452000084E-2</v>
      </c>
      <c r="QJ31" s="88">
        <v>2.5788468038999993E-2</v>
      </c>
      <c r="QK31" s="88">
        <v>2.7712887971999989E-2</v>
      </c>
      <c r="QL31" s="88">
        <v>0.2627379720749996</v>
      </c>
      <c r="QM31" s="88">
        <v>7.2698352209999862E-3</v>
      </c>
      <c r="QN31" s="88">
        <v>5.7938690700000007E-3</v>
      </c>
      <c r="QO31" s="88">
        <v>1.0080101099999999E-3</v>
      </c>
      <c r="QP31" s="88">
        <v>8.397751142999994E-3</v>
      </c>
      <c r="QQ31" s="88">
        <v>1.86096656E-4</v>
      </c>
      <c r="QR31" s="88">
        <v>2.0829185319000017E-2</v>
      </c>
      <c r="QS31" s="88">
        <v>1.9753707952999959E-2</v>
      </c>
      <c r="QT31" s="88">
        <v>3.0567922266999985E-2</v>
      </c>
      <c r="QU31" s="88">
        <v>5.4005465110000019E-3</v>
      </c>
      <c r="QV31" s="88">
        <v>5.9210628330000027E-3</v>
      </c>
      <c r="QW31" s="88">
        <v>1.9069938593999972E-2</v>
      </c>
      <c r="QX31" s="88">
        <v>1.1266111951000008E-2</v>
      </c>
      <c r="QY31" s="88">
        <v>4.2306461219999971E-3</v>
      </c>
      <c r="QZ31" s="88">
        <v>3.5386797160000013E-3</v>
      </c>
      <c r="RA31" s="88">
        <v>5.3911418150000045E-3</v>
      </c>
      <c r="RB31" s="88">
        <v>1.3309314781999987E-2</v>
      </c>
      <c r="RC31" s="88">
        <v>4.1927262376999917E-2</v>
      </c>
      <c r="RD31" s="88">
        <v>5.5226778158999935E-2</v>
      </c>
      <c r="RE31" s="88">
        <v>5.1984090300000012E-4</v>
      </c>
      <c r="RF31" s="88">
        <v>2.7719255322000032E-2</v>
      </c>
      <c r="RG31" s="88">
        <v>9.8970166167000162E-2</v>
      </c>
      <c r="RH31" s="88">
        <v>9.258705879999999E-3</v>
      </c>
      <c r="RI31" s="88">
        <v>1.6791624424000031E-2</v>
      </c>
      <c r="RJ31" s="88">
        <v>8.5387980070000032E-3</v>
      </c>
      <c r="RK31" s="88">
        <v>4.9858080930000022E-3</v>
      </c>
      <c r="RL31" s="88">
        <v>8.2713895069999911E-3</v>
      </c>
      <c r="RM31" s="88">
        <v>1.0023954486999999E-2</v>
      </c>
      <c r="RN31" s="88">
        <v>5.7970699600000018E-4</v>
      </c>
      <c r="RO31" s="88">
        <v>1.1920725215999997E-2</v>
      </c>
      <c r="RP31" s="88">
        <v>1.8262931959999965E-3</v>
      </c>
      <c r="RQ31" s="88">
        <v>4.6094072210000015E-3</v>
      </c>
      <c r="RR31" s="88">
        <v>6.3297602169999963E-3</v>
      </c>
      <c r="RS31" s="88">
        <v>6.4580813270000009E-3</v>
      </c>
      <c r="RT31" s="88">
        <v>2.7535548070000003E-3</v>
      </c>
      <c r="RU31" s="88">
        <v>3.599234589999999E-4</v>
      </c>
      <c r="RV31" s="88">
        <v>5.1621957853999978E-2</v>
      </c>
      <c r="RW31" s="88">
        <v>6.1950426426000016E-2</v>
      </c>
      <c r="RX31" s="88">
        <v>4.4084103611000014E-2</v>
      </c>
      <c r="RY31" s="88">
        <v>1.9892770839999999E-3</v>
      </c>
      <c r="RZ31" s="88">
        <v>1.0256630399999996E-2</v>
      </c>
      <c r="SA31" s="88">
        <v>2.2469988169999998E-3</v>
      </c>
      <c r="SB31" s="88">
        <v>0</v>
      </c>
      <c r="SC31" s="88">
        <v>0</v>
      </c>
      <c r="SD31" s="88">
        <v>0</v>
      </c>
      <c r="SE31" s="88">
        <v>0</v>
      </c>
      <c r="SF31" s="88">
        <v>0</v>
      </c>
      <c r="SG31" s="88">
        <v>0</v>
      </c>
      <c r="SH31" s="88">
        <v>0</v>
      </c>
      <c r="SI31" s="88">
        <v>0</v>
      </c>
      <c r="SJ31" s="88">
        <v>0</v>
      </c>
      <c r="SK31" s="88">
        <v>0</v>
      </c>
      <c r="SL31" s="88">
        <v>0</v>
      </c>
      <c r="SM31" s="88">
        <v>0</v>
      </c>
      <c r="SN31" s="88">
        <v>7.3142755459999834E-2</v>
      </c>
      <c r="SO31" s="88">
        <v>4.6242523799999999E-3</v>
      </c>
      <c r="SP31" s="88">
        <v>2.7693252568883753</v>
      </c>
    </row>
    <row r="32" spans="1:510">
      <c r="A32" s="88" t="str">
        <f t="shared" si="52"/>
        <v>EUND4</v>
      </c>
      <c r="B32" s="88" t="s">
        <v>2236</v>
      </c>
      <c r="C32" s="88" t="s">
        <v>390</v>
      </c>
      <c r="U32" s="88">
        <v>33.028015317905947</v>
      </c>
      <c r="V32" s="88">
        <v>4.9035757726969855</v>
      </c>
      <c r="W32" s="88">
        <v>0.86433109797100116</v>
      </c>
      <c r="X32" s="88">
        <v>1.3500079119010022</v>
      </c>
      <c r="Y32" s="88">
        <v>11.924582064628018</v>
      </c>
      <c r="Z32" s="88">
        <v>1.4195367216399968</v>
      </c>
      <c r="AA32" s="88">
        <v>1.0117174447339987</v>
      </c>
      <c r="AB32" s="88">
        <v>3.450482259788004</v>
      </c>
      <c r="AC32" s="88">
        <v>1.1340263158699981</v>
      </c>
      <c r="AD32" s="88">
        <v>3.2138227518189999</v>
      </c>
      <c r="AE32" s="88">
        <v>0.13531205301200003</v>
      </c>
      <c r="AF32" s="88">
        <v>1.1752133608510018</v>
      </c>
      <c r="AG32" s="88">
        <v>4.5074344876109995</v>
      </c>
      <c r="AH32" s="88">
        <v>2.4454000212979974</v>
      </c>
      <c r="AI32" s="88">
        <v>0.39606531732100059</v>
      </c>
      <c r="AJ32" s="88">
        <v>0.45907073920299934</v>
      </c>
      <c r="AK32" s="88">
        <v>0.40525887110199943</v>
      </c>
      <c r="AL32" s="88">
        <v>0</v>
      </c>
      <c r="AM32" s="88">
        <v>1.0961251151700007</v>
      </c>
      <c r="AN32" s="88">
        <v>0.25385266011399998</v>
      </c>
      <c r="AO32" s="88">
        <v>4.5775388006759998</v>
      </c>
      <c r="AP32" s="88">
        <v>4.7344500036320136</v>
      </c>
      <c r="AQ32" s="88">
        <v>0.26949708467799982</v>
      </c>
      <c r="AR32" s="88">
        <v>0.45157720184400063</v>
      </c>
      <c r="AS32" s="88">
        <v>1.8908097929060002</v>
      </c>
      <c r="AT32" s="88">
        <v>0.44380316379400014</v>
      </c>
      <c r="AU32" s="88">
        <v>0.10959652594299997</v>
      </c>
      <c r="AV32" s="88">
        <v>0.20556000676899999</v>
      </c>
      <c r="AW32" s="88">
        <v>0.15739506553799987</v>
      </c>
      <c r="AX32" s="88">
        <v>0.18662763850599987</v>
      </c>
      <c r="AY32" s="88">
        <v>0.31643344403099982</v>
      </c>
      <c r="AZ32" s="88">
        <v>0.49338694854499959</v>
      </c>
      <c r="BA32" s="88">
        <v>0.48245396909900018</v>
      </c>
      <c r="BB32" s="88">
        <v>2.9590464940000002E-2</v>
      </c>
      <c r="BC32" s="88">
        <v>1.0599204380509994</v>
      </c>
      <c r="BD32" s="88">
        <v>1.8688213828489986</v>
      </c>
      <c r="BE32" s="88">
        <v>0.51804498635600016</v>
      </c>
      <c r="BF32" s="88">
        <v>1.8503525210000007E-2</v>
      </c>
      <c r="BG32" s="88">
        <v>5.0587035455000005E-2</v>
      </c>
      <c r="BH32" s="88">
        <v>1.0151197782519985</v>
      </c>
      <c r="BI32" s="88">
        <v>0.55537984448399902</v>
      </c>
      <c r="BJ32" s="88">
        <v>9.9235959969000018E-2</v>
      </c>
      <c r="BK32" s="88">
        <v>0.62649252922999987</v>
      </c>
      <c r="BL32" s="88">
        <v>0.91269118975100105</v>
      </c>
      <c r="BM32" s="88">
        <v>0.47983777799799998</v>
      </c>
      <c r="BN32" s="88">
        <v>0.50408118409699998</v>
      </c>
      <c r="BO32" s="88">
        <v>9.3335441030000001E-3</v>
      </c>
      <c r="BP32" s="88">
        <v>3.1396324420000003E-2</v>
      </c>
      <c r="BQ32" s="88">
        <v>7.2657297719999998E-3</v>
      </c>
      <c r="BR32" s="88">
        <v>5.3479727114999986E-2</v>
      </c>
      <c r="BS32" s="88">
        <v>3.1565242423000003E-2</v>
      </c>
      <c r="BT32" s="88">
        <v>1.0663831939540012</v>
      </c>
      <c r="BU32" s="88">
        <v>0.8167146057670025</v>
      </c>
      <c r="BV32" s="88">
        <v>0.10881685944700002</v>
      </c>
      <c r="BW32" s="88">
        <v>0.98560565043500081</v>
      </c>
      <c r="BX32" s="88">
        <v>0.23621597754300039</v>
      </c>
      <c r="BY32" s="88">
        <v>0.79093091975800045</v>
      </c>
      <c r="BZ32" s="88">
        <v>0.14384926864400066</v>
      </c>
      <c r="CA32" s="88">
        <v>0.37468181260600097</v>
      </c>
      <c r="CB32" s="88">
        <v>0.52432809345499898</v>
      </c>
      <c r="CC32" s="88">
        <v>0.38290671422400019</v>
      </c>
      <c r="CD32" s="88">
        <v>0.21930362050699964</v>
      </c>
      <c r="CE32" s="88">
        <v>0.7419287455100001</v>
      </c>
      <c r="CF32" s="88">
        <v>0.14030028369300016</v>
      </c>
      <c r="CG32" s="88">
        <v>0</v>
      </c>
      <c r="CH32" s="88">
        <v>0.25576356236500003</v>
      </c>
      <c r="CI32" s="88">
        <v>0.10336972541599995</v>
      </c>
      <c r="CJ32" s="88">
        <v>0.18479844705000001</v>
      </c>
      <c r="CK32" s="88">
        <v>1.0035209542729997</v>
      </c>
      <c r="CL32" s="88">
        <v>5.9008188300000056E-2</v>
      </c>
      <c r="CM32" s="88">
        <v>0.31217008576700039</v>
      </c>
      <c r="CN32" s="88">
        <v>0.10025604553800001</v>
      </c>
      <c r="CO32" s="88">
        <v>0.18671184907500021</v>
      </c>
      <c r="CP32" s="88">
        <v>0.17123563239999998</v>
      </c>
      <c r="CQ32" s="88">
        <v>0.40525887110199943</v>
      </c>
      <c r="CR32" s="88">
        <v>0</v>
      </c>
      <c r="CS32" s="88">
        <v>1.2130231359999999E-2</v>
      </c>
      <c r="CT32" s="88">
        <v>1.0107235011529998</v>
      </c>
      <c r="CU32" s="88">
        <v>4.1759936730000037E-2</v>
      </c>
      <c r="CV32" s="88">
        <v>1.2277623882999999E-2</v>
      </c>
      <c r="CW32" s="88">
        <v>0.25142519159799992</v>
      </c>
      <c r="CX32" s="88">
        <v>2.4274627829999995E-3</v>
      </c>
      <c r="CY32" s="88">
        <v>4.5599237250949995</v>
      </c>
      <c r="CZ32" s="88">
        <v>1.7614870830999999E-2</v>
      </c>
      <c r="DA32" s="88">
        <v>2.9331544790760011</v>
      </c>
      <c r="DB32" s="88">
        <v>0.116670512091</v>
      </c>
      <c r="DC32" s="88">
        <v>3.6074904415999996E-2</v>
      </c>
      <c r="DD32" s="88">
        <v>0.10816770795900003</v>
      </c>
      <c r="DE32" s="88">
        <v>7.3599475850000026E-2</v>
      </c>
      <c r="DF32" s="88">
        <v>0.10084721793999998</v>
      </c>
      <c r="DG32" s="88">
        <v>4.3569837615999994E-2</v>
      </c>
      <c r="DH32" s="88">
        <v>6.1220592728000026E-2</v>
      </c>
      <c r="DI32" s="88">
        <v>0.58440897661399971</v>
      </c>
      <c r="DJ32" s="88">
        <v>0.107748328078</v>
      </c>
      <c r="DK32" s="88">
        <v>0.1862251224120002</v>
      </c>
      <c r="DL32" s="88">
        <v>0.13055405539899992</v>
      </c>
      <c r="DM32" s="88">
        <v>0.2816712424590006</v>
      </c>
      <c r="DN32" s="88">
        <v>0.37618165921400004</v>
      </c>
      <c r="DO32" s="88">
        <v>3.4505586076999994E-2</v>
      </c>
      <c r="DP32" s="88">
        <v>2.9184883178999997E-2</v>
      </c>
      <c r="DQ32" s="88">
        <v>0.10959652594299997</v>
      </c>
      <c r="DR32" s="88">
        <v>0.16985705502400014</v>
      </c>
      <c r="DS32" s="88">
        <v>3.1116738839000003E-2</v>
      </c>
      <c r="DT32" s="88">
        <v>4.585841714E-3</v>
      </c>
      <c r="DU32" s="88">
        <v>0.15739506553799987</v>
      </c>
      <c r="DV32" s="88">
        <v>6.9604433473000021E-2</v>
      </c>
      <c r="DW32" s="88">
        <v>0.11702267586000011</v>
      </c>
      <c r="DX32" s="88">
        <v>0.2706257022540004</v>
      </c>
      <c r="DY32" s="88">
        <v>4.5807235237000012E-2</v>
      </c>
      <c r="DZ32" s="88">
        <v>0.40195120285199959</v>
      </c>
      <c r="EA32" s="88">
        <v>7.1870983649999984E-3</v>
      </c>
      <c r="EB32" s="88">
        <v>8.1917419604999972E-2</v>
      </c>
      <c r="EC32" s="88">
        <v>0.16636015093600001</v>
      </c>
      <c r="ED32" s="88">
        <v>0.13112580157599998</v>
      </c>
      <c r="EE32" s="88">
        <v>8.3060700702000029E-2</v>
      </c>
      <c r="EF32" s="88">
        <v>0.96018006677499934</v>
      </c>
      <c r="EG32" s="88">
        <v>3.9015231141000001E-2</v>
      </c>
      <c r="EH32" s="88">
        <v>4.7797396853999995E-2</v>
      </c>
      <c r="EI32" s="88">
        <v>0</v>
      </c>
      <c r="EJ32" s="88">
        <v>0.11127529597600008</v>
      </c>
      <c r="EK32" s="88">
        <v>1.244634466685997</v>
      </c>
      <c r="EL32" s="88">
        <v>0.26010427331999997</v>
      </c>
      <c r="EM32" s="88">
        <v>0.11947086779200006</v>
      </c>
      <c r="EN32" s="88">
        <v>0.10943157801500006</v>
      </c>
      <c r="EO32" s="88">
        <v>0.23834307286999967</v>
      </c>
      <c r="EP32" s="88">
        <v>3.9155497748999991E-2</v>
      </c>
      <c r="EQ32" s="88">
        <v>1.9931383866000001E-2</v>
      </c>
      <c r="ER32" s="88">
        <v>9.6522546859000025E-2</v>
      </c>
      <c r="ES32" s="88">
        <v>1.4660309961999997E-2</v>
      </c>
      <c r="ET32" s="88">
        <v>1.8503525210000007E-2</v>
      </c>
      <c r="EU32" s="88">
        <v>5.0587035455000005E-2</v>
      </c>
      <c r="EV32" s="88">
        <v>1.0151197782519985</v>
      </c>
      <c r="EW32" s="88">
        <v>0.21212827127399994</v>
      </c>
      <c r="EX32" s="88">
        <v>3.6690505049000011E-2</v>
      </c>
      <c r="EY32" s="88">
        <v>0.118933679771</v>
      </c>
      <c r="EZ32" s="88">
        <v>6.621003085600001E-2</v>
      </c>
      <c r="FA32" s="88">
        <v>7.5099915000000008E-4</v>
      </c>
      <c r="FB32" s="88">
        <v>8.2216841132999971E-2</v>
      </c>
      <c r="FC32" s="88">
        <v>8.8393696999999986E-3</v>
      </c>
      <c r="FD32" s="88">
        <v>8.1797491359999995E-3</v>
      </c>
      <c r="FE32" s="88">
        <v>0.15138949666900001</v>
      </c>
      <c r="FF32" s="88">
        <v>0.10600892700899996</v>
      </c>
      <c r="FG32" s="88">
        <v>0.10275312530900003</v>
      </c>
      <c r="FH32" s="88">
        <v>0.15202494211399981</v>
      </c>
      <c r="FI32" s="88">
        <v>1.9326827542999997E-2</v>
      </c>
      <c r="FJ32" s="88">
        <v>0.16678880971699991</v>
      </c>
      <c r="FK32" s="88">
        <v>0.62559326513300084</v>
      </c>
      <c r="FL32" s="88">
        <v>0</v>
      </c>
      <c r="FM32" s="88">
        <v>4.6081369862999981E-2</v>
      </c>
      <c r="FN32" s="88">
        <v>0.32054566814500035</v>
      </c>
      <c r="FO32" s="88">
        <v>2.1138757011000001E-2</v>
      </c>
      <c r="FP32" s="88">
        <v>2.3075032240999997E-2</v>
      </c>
      <c r="FQ32" s="88">
        <v>9.3335441030000001E-3</v>
      </c>
      <c r="FR32" s="88">
        <v>3.1396324420000003E-2</v>
      </c>
      <c r="FS32" s="88">
        <v>7.2657297719999998E-3</v>
      </c>
      <c r="FT32" s="88">
        <v>5.3479727114999986E-2</v>
      </c>
      <c r="FU32" s="88">
        <v>3.1565242423000003E-2</v>
      </c>
      <c r="FV32" s="88">
        <v>0.65612169340900051</v>
      </c>
      <c r="FW32" s="88">
        <v>3.585321140400001E-2</v>
      </c>
      <c r="FX32" s="88">
        <v>4.5256685427999988E-2</v>
      </c>
      <c r="FY32" s="88">
        <v>0.39864811268200029</v>
      </c>
      <c r="FZ32" s="88">
        <v>4.740984966399997E-2</v>
      </c>
      <c r="GA32" s="88">
        <v>0.21757603411899989</v>
      </c>
      <c r="GB32" s="88">
        <v>4.1076690000000013E-3</v>
      </c>
      <c r="GC32" s="88">
        <v>0.11312044427999965</v>
      </c>
      <c r="GD32" s="88">
        <v>0.10881685944700002</v>
      </c>
      <c r="GE32" s="88">
        <v>0.12363052324099998</v>
      </c>
      <c r="GF32" s="88">
        <v>0.15202782512200014</v>
      </c>
      <c r="GG32" s="88">
        <v>2.6694483391000005E-2</v>
      </c>
      <c r="GH32" s="88">
        <v>0.11192208521199999</v>
      </c>
      <c r="GI32" s="88">
        <v>0.39078743641199937</v>
      </c>
      <c r="GJ32" s="88">
        <v>0.13274668549500021</v>
      </c>
      <c r="GK32" s="88">
        <v>4.450573522399999E-2</v>
      </c>
      <c r="GL32" s="88">
        <v>9.5943855997000005E-2</v>
      </c>
      <c r="GM32" s="88">
        <v>2.104338099500001E-2</v>
      </c>
      <c r="GN32" s="88">
        <v>3.0385013743000011E-2</v>
      </c>
      <c r="GO32" s="88">
        <v>8.8844963118999934E-2</v>
      </c>
      <c r="GP32" s="88">
        <v>8.0048766187000048E-2</v>
      </c>
      <c r="GQ32" s="88">
        <v>0.15343225229000018</v>
      </c>
      <c r="GR32" s="88">
        <v>5.4475416400000002E-3</v>
      </c>
      <c r="GS32" s="88">
        <v>0.11851705337399976</v>
      </c>
      <c r="GT32" s="88">
        <v>0.25623924379699992</v>
      </c>
      <c r="GU32" s="88">
        <v>9.8002634099000008E-2</v>
      </c>
      <c r="GV32" s="88">
        <v>7.7179279456000019E-2</v>
      </c>
      <c r="GW32" s="88">
        <v>6.9568943486999948E-2</v>
      </c>
      <c r="GX32" s="88">
        <v>4.9483739947999976E-2</v>
      </c>
      <c r="GY32" s="88">
        <v>5.9711117759999989E-3</v>
      </c>
      <c r="GZ32" s="88">
        <v>1.840999190200002E-2</v>
      </c>
      <c r="HA32" s="88">
        <v>4.1599437199999986E-4</v>
      </c>
      <c r="HB32" s="88">
        <v>5.2620044636000063E-2</v>
      </c>
      <c r="HC32" s="88">
        <v>5.1293420079999978E-2</v>
      </c>
      <c r="HD32" s="88">
        <v>5.1724114575000008E-2</v>
      </c>
      <c r="HE32" s="88">
        <v>1.2512015739999998E-2</v>
      </c>
      <c r="HF32" s="88">
        <v>2.0477650936999978E-2</v>
      </c>
      <c r="HG32" s="88">
        <v>8.2265576882000105E-2</v>
      </c>
      <c r="HH32" s="88">
        <v>2.6091266724999979E-2</v>
      </c>
      <c r="HI32" s="88">
        <v>5.4302456730000018E-2</v>
      </c>
      <c r="HJ32" s="88">
        <v>1.8776836761000011E-2</v>
      </c>
      <c r="HK32" s="88">
        <v>4.8941038227999938E-2</v>
      </c>
      <c r="HL32" s="88">
        <v>2.6020253372999989E-2</v>
      </c>
      <c r="HM32" s="88">
        <v>0.13426929566099999</v>
      </c>
      <c r="HN32" s="88">
        <v>7.6381863318999904E-2</v>
      </c>
      <c r="HO32" s="88">
        <v>2.6153507480000011E-3</v>
      </c>
      <c r="HP32" s="88">
        <v>8.7325687964999885E-2</v>
      </c>
      <c r="HQ32" s="88">
        <v>6.894001321799996E-2</v>
      </c>
      <c r="HR32" s="88">
        <v>7.3910119462000004E-2</v>
      </c>
      <c r="HS32" s="88">
        <v>3.1618034338999991E-2</v>
      </c>
      <c r="HT32" s="88">
        <v>3.0882802426999988E-2</v>
      </c>
      <c r="HU32" s="88">
        <v>0.10027637540199993</v>
      </c>
      <c r="HV32" s="88">
        <v>0.13946906989499996</v>
      </c>
      <c r="HW32" s="88">
        <v>7.524849193399992E-2</v>
      </c>
      <c r="HX32" s="88">
        <v>5.4110726359999986E-3</v>
      </c>
      <c r="HY32" s="88">
        <v>6.9977015867999995E-2</v>
      </c>
      <c r="HZ32" s="88">
        <v>3.4824236320999992E-2</v>
      </c>
      <c r="IA32" s="88">
        <v>4.8617916267000107E-2</v>
      </c>
      <c r="IB32" s="88">
        <v>6.5882317578999983E-2</v>
      </c>
      <c r="IC32" s="88">
        <v>0.24497882211599981</v>
      </c>
      <c r="ID32" s="88">
        <v>0.10426237758699998</v>
      </c>
      <c r="IE32" s="88">
        <v>2.4552071416999999E-2</v>
      </c>
      <c r="IF32" s="88">
        <v>2.8449885230000058E-2</v>
      </c>
      <c r="IG32" s="88">
        <v>0.47239672672999977</v>
      </c>
      <c r="IH32" s="88">
        <v>7.5890979110000041E-3</v>
      </c>
      <c r="II32" s="88">
        <v>0</v>
      </c>
      <c r="IJ32" s="88">
        <v>3.5493020847999976E-2</v>
      </c>
      <c r="IK32" s="88">
        <v>0.14412628309700029</v>
      </c>
      <c r="IL32" s="88">
        <v>7.4677174864000051E-2</v>
      </c>
      <c r="IM32" s="88">
        <v>1.4668126650000007E-3</v>
      </c>
      <c r="IN32" s="88">
        <v>5.5815810855000009E-2</v>
      </c>
      <c r="IO32" s="88">
        <v>4.7554504870000014E-2</v>
      </c>
      <c r="IP32" s="88">
        <v>0.18479844705000001</v>
      </c>
      <c r="IQ32" s="88">
        <v>0.29137631833900035</v>
      </c>
      <c r="IR32" s="88">
        <v>0.22339710885599989</v>
      </c>
      <c r="IS32" s="88">
        <v>0.46772471683600048</v>
      </c>
      <c r="IT32" s="88">
        <v>1.9396276315999997E-2</v>
      </c>
      <c r="IU32" s="88">
        <v>5.9008188300000056E-2</v>
      </c>
      <c r="IV32" s="88">
        <v>0.31217008576700039</v>
      </c>
      <c r="IW32" s="88">
        <v>0.10025604553800001</v>
      </c>
      <c r="IX32" s="88">
        <v>0.17258052779300026</v>
      </c>
      <c r="IY32" s="88">
        <v>1.4130923441999997E-2</v>
      </c>
      <c r="IZ32" s="88">
        <v>0.17123563239999998</v>
      </c>
      <c r="JA32" s="88">
        <v>0.32457240459799963</v>
      </c>
      <c r="JB32" s="88">
        <v>6.2057191579999995E-3</v>
      </c>
      <c r="JC32" s="88">
        <v>7.4481198618999961E-2</v>
      </c>
      <c r="JD32" s="88">
        <v>1.2130231359999999E-2</v>
      </c>
      <c r="JE32" s="88">
        <v>0.27044095178599997</v>
      </c>
      <c r="JF32" s="88">
        <v>0.49415578332199961</v>
      </c>
      <c r="JG32" s="88">
        <v>0.15761344658900001</v>
      </c>
      <c r="JH32" s="88">
        <v>4.1759936730000037E-2</v>
      </c>
      <c r="JI32" s="88">
        <v>1.2277623882999999E-2</v>
      </c>
      <c r="JJ32" s="88">
        <v>6.6899347134999967E-2</v>
      </c>
      <c r="JK32" s="88">
        <v>0.11991277394600011</v>
      </c>
      <c r="JL32" s="88">
        <v>5.1772669844000009E-2</v>
      </c>
      <c r="JM32" s="88">
        <v>2.4274627829999995E-3</v>
      </c>
      <c r="JN32" s="88">
        <v>4.5599237250949995</v>
      </c>
      <c r="JO32" s="88">
        <v>1.7614870830999999E-2</v>
      </c>
      <c r="JP32" s="88">
        <v>2.9331544790760011</v>
      </c>
      <c r="JQ32" s="88">
        <v>9.3253314389999994E-2</v>
      </c>
      <c r="JR32" s="88">
        <v>2.3417197700999998E-2</v>
      </c>
      <c r="JS32" s="88">
        <v>3.6074904415999996E-2</v>
      </c>
      <c r="JT32" s="88">
        <v>0.10816770795900003</v>
      </c>
      <c r="JU32" s="88">
        <v>7.3599475850000026E-2</v>
      </c>
      <c r="JV32" s="88">
        <v>0.10084721793999998</v>
      </c>
      <c r="JW32" s="88">
        <v>4.3569837615999994E-2</v>
      </c>
      <c r="JX32" s="88">
        <v>6.1220592728000026E-2</v>
      </c>
      <c r="JY32" s="88">
        <v>0.58440897661399971</v>
      </c>
      <c r="JZ32" s="88">
        <v>0.10156489392599996</v>
      </c>
      <c r="KA32" s="88">
        <v>5.8280536740000005E-3</v>
      </c>
      <c r="KB32" s="88">
        <v>0.1862251224120002</v>
      </c>
      <c r="KC32" s="88">
        <v>0.13055405539899992</v>
      </c>
      <c r="KD32" s="88">
        <v>0.2816712424590006</v>
      </c>
      <c r="KE32" s="88">
        <v>0.37618165921400004</v>
      </c>
      <c r="KF32" s="88">
        <v>3.4505586076999994E-2</v>
      </c>
      <c r="KG32" s="88">
        <v>2.9184883178999997E-2</v>
      </c>
      <c r="KH32" s="88">
        <v>0.10959652594299997</v>
      </c>
      <c r="KI32" s="88">
        <v>2.6334894183000002E-2</v>
      </c>
      <c r="KJ32" s="88">
        <v>3.9252097443000025E-2</v>
      </c>
      <c r="KK32" s="88">
        <v>3.5276195799000015E-2</v>
      </c>
      <c r="KL32" s="88">
        <v>8.4287070759999968E-3</v>
      </c>
      <c r="KM32" s="88">
        <v>1.8749010661000005E-2</v>
      </c>
      <c r="KN32" s="88">
        <v>1.6750650209999998E-3</v>
      </c>
      <c r="KO32" s="88">
        <v>1.023604982E-3</v>
      </c>
      <c r="KP32" s="88">
        <v>3.1116738839000003E-2</v>
      </c>
      <c r="KQ32" s="88">
        <v>4.585841714E-3</v>
      </c>
      <c r="KR32" s="88">
        <v>6.153526677299994E-2</v>
      </c>
      <c r="KS32" s="88">
        <v>1.333388341899999E-2</v>
      </c>
      <c r="KT32" s="88">
        <v>8.2525597391000113E-2</v>
      </c>
      <c r="KU32" s="88">
        <v>0</v>
      </c>
      <c r="KV32" s="88">
        <v>6.9604433473000021E-2</v>
      </c>
      <c r="KW32" s="88">
        <v>0.11702267586000011</v>
      </c>
      <c r="KX32" s="88">
        <v>0.11273503891599997</v>
      </c>
      <c r="KY32" s="88">
        <v>0.15789052841799989</v>
      </c>
      <c r="KZ32" s="88">
        <v>3.0656285401999994E-2</v>
      </c>
      <c r="LA32" s="88">
        <v>1.5151011349000003E-2</v>
      </c>
      <c r="LB32" s="88">
        <v>0.40195120285199959</v>
      </c>
      <c r="LC32" s="88">
        <v>7.1870983649999984E-3</v>
      </c>
      <c r="LD32" s="88">
        <v>8.1917419604999972E-2</v>
      </c>
      <c r="LE32" s="88">
        <v>0.16636015093600001</v>
      </c>
      <c r="LF32" s="88">
        <v>0.13112580157599998</v>
      </c>
      <c r="LG32" s="88">
        <v>1.6996053230000001E-3</v>
      </c>
      <c r="LH32" s="88">
        <v>7.8113894556999977E-2</v>
      </c>
      <c r="LI32" s="88">
        <v>3.2472496309999999E-3</v>
      </c>
      <c r="LJ32" s="88">
        <v>0.22769525248099998</v>
      </c>
      <c r="LK32" s="88">
        <v>0.73230714788099971</v>
      </c>
      <c r="LL32" s="88">
        <v>3.9015231141000001E-2</v>
      </c>
      <c r="LM32" s="88">
        <v>4.7797396853999995E-2</v>
      </c>
      <c r="LN32" s="88">
        <v>0</v>
      </c>
      <c r="LO32" s="88">
        <v>0.11127529597600008</v>
      </c>
      <c r="LP32" s="88">
        <v>1.244634466685997</v>
      </c>
      <c r="LQ32" s="88">
        <v>0.26010427331999997</v>
      </c>
      <c r="LR32" s="88">
        <v>0.11947086779200006</v>
      </c>
      <c r="LS32" s="88">
        <v>0.10943157801500006</v>
      </c>
      <c r="LT32" s="88">
        <v>0.23834307286999967</v>
      </c>
      <c r="LU32" s="88">
        <v>3.9155497748999991E-2</v>
      </c>
      <c r="LV32" s="88">
        <v>1.9931383866000001E-2</v>
      </c>
      <c r="LW32" s="88">
        <v>9.6522546859000025E-2</v>
      </c>
      <c r="LX32" s="88">
        <v>1.4660309961999997E-2</v>
      </c>
      <c r="LY32" s="88">
        <v>1.8503525210000007E-2</v>
      </c>
      <c r="LZ32" s="88">
        <v>5.0587035455000005E-2</v>
      </c>
      <c r="MA32" s="88">
        <v>1.0151197782519985</v>
      </c>
      <c r="MB32" s="88">
        <v>3.6307447312000023E-2</v>
      </c>
      <c r="MC32" s="88">
        <v>0.17582039704999988</v>
      </c>
      <c r="MD32" s="88">
        <v>1.1791521806999994E-2</v>
      </c>
      <c r="ME32" s="88">
        <v>1.0540395819999999E-3</v>
      </c>
      <c r="MF32" s="88">
        <v>0.118933679771</v>
      </c>
      <c r="MG32" s="88">
        <v>6.621003085600001E-2</v>
      </c>
      <c r="MH32" s="88">
        <v>7.5099915000000008E-4</v>
      </c>
      <c r="MI32" s="88">
        <v>8.2216841132999971E-2</v>
      </c>
      <c r="MJ32" s="88">
        <v>6.1084186020000002E-3</v>
      </c>
      <c r="MK32" s="88">
        <v>2.7309510979999997E-3</v>
      </c>
      <c r="ML32" s="88">
        <v>8.1797491359999995E-3</v>
      </c>
      <c r="MM32" s="88">
        <v>0.15138949666900001</v>
      </c>
      <c r="MN32" s="88">
        <v>0.10600892700899996</v>
      </c>
      <c r="MO32" s="88">
        <v>0.10275312530900003</v>
      </c>
      <c r="MP32" s="88">
        <v>0.15202494211399981</v>
      </c>
      <c r="MQ32" s="88">
        <v>1.9326827542999997E-2</v>
      </c>
      <c r="MR32" s="88">
        <v>0.16678880971699991</v>
      </c>
      <c r="MS32" s="88">
        <v>9.1668840494000051E-2</v>
      </c>
      <c r="MT32" s="88">
        <v>9.9810583539999987E-3</v>
      </c>
      <c r="MU32" s="88">
        <v>0.46342195875699993</v>
      </c>
      <c r="MV32" s="88">
        <v>6.0524216710000037E-2</v>
      </c>
      <c r="MW32" s="88">
        <v>0</v>
      </c>
      <c r="MX32" s="88">
        <v>4.6081369862999981E-2</v>
      </c>
      <c r="MY32" s="88">
        <v>0.32054566814500035</v>
      </c>
      <c r="MZ32" s="88">
        <v>2.1138757011000001E-2</v>
      </c>
      <c r="NA32" s="88">
        <v>2.3075032240999997E-2</v>
      </c>
      <c r="NB32" s="88">
        <v>9.3335441030000001E-3</v>
      </c>
      <c r="NC32" s="88">
        <v>3.1396324420000003E-2</v>
      </c>
      <c r="ND32" s="88">
        <v>7.2657297719999998E-3</v>
      </c>
      <c r="NE32" s="88">
        <v>5.3479727114999986E-2</v>
      </c>
      <c r="NF32" s="88">
        <v>3.1565242423000003E-2</v>
      </c>
      <c r="NG32" s="88">
        <v>0.56091189084800008</v>
      </c>
      <c r="NH32" s="88">
        <v>9.5209983847999974E-2</v>
      </c>
      <c r="NI32" s="88">
        <v>4.5256685427999988E-2</v>
      </c>
      <c r="NJ32" s="88">
        <v>0.10881685944700002</v>
      </c>
      <c r="NK32" s="88">
        <v>0.24497882211599981</v>
      </c>
      <c r="NL32" s="88">
        <v>2.4552071416999999E-2</v>
      </c>
      <c r="NM32" s="88">
        <v>0.47239672672999977</v>
      </c>
      <c r="NN32" s="88">
        <v>0</v>
      </c>
      <c r="NO32" s="88">
        <v>5.5815810855000009E-2</v>
      </c>
      <c r="NP32" s="88">
        <v>2.5392276265999998E-2</v>
      </c>
      <c r="NQ32" s="88">
        <v>2.2162133926999988E-2</v>
      </c>
      <c r="NR32" s="88">
        <v>5.7999251785999989E-2</v>
      </c>
      <c r="NS32" s="88">
        <v>0.12679919526400005</v>
      </c>
      <c r="NT32" s="88">
        <v>0.29137631833900035</v>
      </c>
      <c r="NU32" s="88">
        <v>0.22339710885599989</v>
      </c>
      <c r="NV32" s="88">
        <v>0.46772471683600048</v>
      </c>
      <c r="NW32" s="88">
        <v>1.9396276315999997E-2</v>
      </c>
      <c r="NX32" s="88">
        <v>5.9008188300000056E-2</v>
      </c>
      <c r="NY32" s="88">
        <v>0.85887696304100003</v>
      </c>
      <c r="NZ32" s="88">
        <v>1.7600774400000001E-4</v>
      </c>
      <c r="OA32" s="88">
        <v>8.9542899999999993E-6</v>
      </c>
      <c r="OB32" s="88">
        <v>2.1628037419999997E-3</v>
      </c>
      <c r="OC32" s="88">
        <v>1.6538408000000002E-3</v>
      </c>
      <c r="OD32" s="88">
        <v>3.1418860999999997E-4</v>
      </c>
      <c r="OE32" s="88">
        <v>0</v>
      </c>
      <c r="OF32" s="88">
        <v>2.9803777699000004E-2</v>
      </c>
      <c r="OG32" s="88">
        <v>0</v>
      </c>
      <c r="OH32" s="88">
        <v>2.4599545000000004E-4</v>
      </c>
      <c r="OI32" s="88">
        <v>4.936279327E-3</v>
      </c>
      <c r="OJ32" s="88">
        <v>0.16854850572899996</v>
      </c>
      <c r="OK32" s="88">
        <v>0.40427080275099997</v>
      </c>
      <c r="OL32" s="88">
        <v>0.2539517473420001</v>
      </c>
      <c r="OM32" s="88">
        <v>3.0197759400000142E-3</v>
      </c>
      <c r="ON32" s="88">
        <v>1.734291299999999E-4</v>
      </c>
      <c r="OO32" s="88">
        <v>3.2909335000000026E-4</v>
      </c>
      <c r="OP32" s="88">
        <v>9.6717249999999979E-5</v>
      </c>
      <c r="OQ32" s="88">
        <v>4.1758037000000012E-4</v>
      </c>
      <c r="OR32" s="88">
        <v>2.0966660000000013E-4</v>
      </c>
      <c r="OS32" s="88">
        <v>1.1666902300000019E-3</v>
      </c>
      <c r="OT32" s="88">
        <v>8.340233099999988E-4</v>
      </c>
      <c r="OU32" s="88">
        <v>2.4668818589999972E-3</v>
      </c>
      <c r="OV32" s="88">
        <v>2.1667836690000019E-3</v>
      </c>
      <c r="OW32" s="88">
        <v>7.3832881800000071E-3</v>
      </c>
      <c r="OX32" s="88">
        <v>3.7357615000000041E-4</v>
      </c>
      <c r="OY32" s="88">
        <v>5.588395899999997E-4</v>
      </c>
      <c r="OZ32" s="88">
        <v>6.4463336419999948E-2</v>
      </c>
      <c r="PA32" s="88">
        <v>4.2033491130000012E-3</v>
      </c>
      <c r="PB32" s="88">
        <v>0.12115597819699986</v>
      </c>
      <c r="PC32" s="88">
        <v>7.2727961736999955E-2</v>
      </c>
      <c r="PD32" s="88">
        <v>1.1421685559999993E-2</v>
      </c>
      <c r="PE32" s="88">
        <v>1.6405787069999997E-2</v>
      </c>
      <c r="PF32" s="88">
        <v>7.4226456699000173E-2</v>
      </c>
      <c r="PG32" s="88">
        <v>0.15609242833400006</v>
      </c>
      <c r="PH32" s="88">
        <v>3.3117892871999996E-2</v>
      </c>
      <c r="PI32" s="88">
        <v>2.1587108488999932E-2</v>
      </c>
      <c r="PJ32" s="88">
        <v>7.8774549360000005E-3</v>
      </c>
      <c r="PK32" s="88">
        <v>0.11074506518499996</v>
      </c>
      <c r="PL32" s="88">
        <v>1.6974870030000003E-3</v>
      </c>
      <c r="PM32" s="88">
        <v>6.2868591230000022E-3</v>
      </c>
      <c r="PN32" s="88">
        <v>1.2640075537999999E-2</v>
      </c>
      <c r="PO32" s="88">
        <v>4.3224734670000058E-3</v>
      </c>
      <c r="PP32" s="88">
        <v>7.0709807495000068E-2</v>
      </c>
      <c r="PQ32" s="88">
        <v>6.1440605430000024E-3</v>
      </c>
      <c r="PR32" s="88">
        <v>1.8784150078000016E-2</v>
      </c>
      <c r="PS32" s="88">
        <v>3.9296428900000002E-4</v>
      </c>
      <c r="PT32" s="88">
        <v>2.2742023658000009E-2</v>
      </c>
      <c r="PU32" s="88">
        <v>6.553876939000002E-3</v>
      </c>
      <c r="PV32" s="88">
        <v>7.9081501109999983E-3</v>
      </c>
      <c r="PW32" s="88">
        <v>1.1688489919999996E-3</v>
      </c>
      <c r="PX32" s="88">
        <v>1.4569228871000005E-2</v>
      </c>
      <c r="PY32" s="88">
        <v>2.3506001521000044E-2</v>
      </c>
      <c r="PZ32" s="88">
        <v>1.4504337320999993E-2</v>
      </c>
      <c r="QA32" s="88">
        <v>6.0567442120000002E-3</v>
      </c>
      <c r="QB32" s="88">
        <v>5.890448537999993E-3</v>
      </c>
      <c r="QC32" s="88">
        <v>1.5424852099999996E-4</v>
      </c>
      <c r="QD32" s="88">
        <v>1.6525948619999994E-3</v>
      </c>
      <c r="QE32" s="88">
        <v>4.143319696999998E-3</v>
      </c>
      <c r="QF32" s="88">
        <v>6.2513775597000054E-2</v>
      </c>
      <c r="QG32" s="88">
        <v>9.0197759557000073E-2</v>
      </c>
      <c r="QH32" s="88">
        <v>1.9333021400000001E-4</v>
      </c>
      <c r="QI32" s="88">
        <v>2.4985273120000002E-2</v>
      </c>
      <c r="QJ32" s="88">
        <v>1.4859676772000006E-2</v>
      </c>
      <c r="QK32" s="88">
        <v>1.9547387189000016E-2</v>
      </c>
      <c r="QL32" s="88">
        <v>0.16366783571700017</v>
      </c>
      <c r="QM32" s="88">
        <v>6.5264873819999925E-3</v>
      </c>
      <c r="QN32" s="88">
        <v>6.0194074890000055E-3</v>
      </c>
      <c r="QO32" s="88">
        <v>6.7716109399999964E-4</v>
      </c>
      <c r="QP32" s="88">
        <v>3.3560874880000009E-3</v>
      </c>
      <c r="QQ32" s="88">
        <v>8.3499138000000012E-5</v>
      </c>
      <c r="QR32" s="88">
        <v>1.2368373287000016E-2</v>
      </c>
      <c r="QS32" s="88">
        <v>1.5354408501000035E-2</v>
      </c>
      <c r="QT32" s="88">
        <v>1.6007852250000034E-2</v>
      </c>
      <c r="QU32" s="88">
        <v>2.8286577309999997E-3</v>
      </c>
      <c r="QV32" s="88">
        <v>3.268787356999999E-3</v>
      </c>
      <c r="QW32" s="88">
        <v>1.4334477832999987E-2</v>
      </c>
      <c r="QX32" s="88">
        <v>5.3054610110000056E-3</v>
      </c>
      <c r="QY32" s="88">
        <v>3.175781348999999E-3</v>
      </c>
      <c r="QZ32" s="88">
        <v>4.7330637060000041E-3</v>
      </c>
      <c r="RA32" s="88">
        <v>4.9051467820000012E-3</v>
      </c>
      <c r="RB32" s="88">
        <v>7.6397911779999992E-3</v>
      </c>
      <c r="RC32" s="88">
        <v>2.4573157277999986E-2</v>
      </c>
      <c r="RD32" s="88">
        <v>4.2830506760999983E-2</v>
      </c>
      <c r="RE32" s="88">
        <v>6.1893844600000014E-4</v>
      </c>
      <c r="RF32" s="88">
        <v>1.6444545343000026E-2</v>
      </c>
      <c r="RG32" s="88">
        <v>5.4144205822999975E-2</v>
      </c>
      <c r="RH32" s="88">
        <v>8.013615236999996E-3</v>
      </c>
      <c r="RI32" s="88">
        <v>1.1191090629000026E-2</v>
      </c>
      <c r="RJ32" s="88">
        <v>3.4387103109999998E-3</v>
      </c>
      <c r="RK32" s="88">
        <v>5.0174244239999995E-3</v>
      </c>
      <c r="RL32" s="88">
        <v>5.4158752520000013E-3</v>
      </c>
      <c r="RM32" s="88">
        <v>8.2754514380000161E-3</v>
      </c>
      <c r="RN32" s="88">
        <v>5.5806440599999994E-4</v>
      </c>
      <c r="RO32" s="88">
        <v>6.9893778700000015E-3</v>
      </c>
      <c r="RP32" s="88">
        <v>1.6823158989999994E-3</v>
      </c>
      <c r="RQ32" s="88">
        <v>4.2802057690000022E-3</v>
      </c>
      <c r="RR32" s="88">
        <v>8.6345007620000046E-3</v>
      </c>
      <c r="RS32" s="88">
        <v>5.168040011E-3</v>
      </c>
      <c r="RT32" s="88">
        <v>2.1265730119999979E-3</v>
      </c>
      <c r="RU32" s="88">
        <v>7.092671979999994E-4</v>
      </c>
      <c r="RV32" s="88">
        <v>2.4640361416999976E-2</v>
      </c>
      <c r="RW32" s="88">
        <v>5.7303301620000108E-2</v>
      </c>
      <c r="RX32" s="88">
        <v>3.0530904001999995E-2</v>
      </c>
      <c r="RY32" s="88">
        <v>3.5088459199999995E-4</v>
      </c>
      <c r="RZ32" s="88">
        <v>6.1307480520000008E-3</v>
      </c>
      <c r="SA32" s="88">
        <v>3.8860269500000009E-4</v>
      </c>
      <c r="SB32" s="88">
        <v>0</v>
      </c>
      <c r="SC32" s="88">
        <v>0</v>
      </c>
      <c r="SD32" s="88">
        <v>0</v>
      </c>
      <c r="SE32" s="88">
        <v>0</v>
      </c>
      <c r="SF32" s="88">
        <v>0</v>
      </c>
      <c r="SG32" s="88">
        <v>0</v>
      </c>
      <c r="SH32" s="88">
        <v>0</v>
      </c>
      <c r="SI32" s="88">
        <v>0</v>
      </c>
      <c r="SJ32" s="88">
        <v>0</v>
      </c>
      <c r="SK32" s="88">
        <v>0</v>
      </c>
      <c r="SL32" s="88">
        <v>0</v>
      </c>
      <c r="SM32" s="88">
        <v>0</v>
      </c>
      <c r="SN32" s="88">
        <v>6.2602464669999761E-2</v>
      </c>
      <c r="SO32" s="88">
        <v>7.6184123400000027E-3</v>
      </c>
      <c r="SP32" s="88">
        <v>2.9134756842554865</v>
      </c>
    </row>
    <row r="33" spans="1:510">
      <c r="A33" s="88" t="str">
        <f t="shared" si="52"/>
        <v>EUND5</v>
      </c>
      <c r="B33" s="88" t="s">
        <v>2236</v>
      </c>
      <c r="C33" s="88" t="s">
        <v>391</v>
      </c>
      <c r="U33" s="88">
        <v>37.196405913595996</v>
      </c>
      <c r="V33" s="88">
        <v>5.269037127271992</v>
      </c>
      <c r="W33" s="88">
        <v>0.93206084610200046</v>
      </c>
      <c r="X33" s="88">
        <v>1.7505914401040013</v>
      </c>
      <c r="Y33" s="88">
        <v>12.275781625107005</v>
      </c>
      <c r="Z33" s="88">
        <v>1.9295334383489937</v>
      </c>
      <c r="AA33" s="88">
        <v>1.0489036422029991</v>
      </c>
      <c r="AB33" s="88">
        <v>4.4070414313769977</v>
      </c>
      <c r="AC33" s="88">
        <v>1.1964354658789991</v>
      </c>
      <c r="AD33" s="88">
        <v>3.8699216177399998</v>
      </c>
      <c r="AE33" s="88">
        <v>0.13655538997500005</v>
      </c>
      <c r="AF33" s="88">
        <v>1.4143635000309975</v>
      </c>
      <c r="AG33" s="88">
        <v>4.8342176513750026</v>
      </c>
      <c r="AH33" s="88">
        <v>2.966178426725993</v>
      </c>
      <c r="AI33" s="88">
        <v>0.43476808341599998</v>
      </c>
      <c r="AJ33" s="88">
        <v>0.51786641848700066</v>
      </c>
      <c r="AK33" s="88">
        <v>0.41419247945100046</v>
      </c>
      <c r="AL33" s="88">
        <v>0</v>
      </c>
      <c r="AM33" s="88">
        <v>1.398359963687003</v>
      </c>
      <c r="AN33" s="88">
        <v>0.35187550683499991</v>
      </c>
      <c r="AO33" s="88">
        <v>4.1636694816600013</v>
      </c>
      <c r="AP33" s="88">
        <v>4.9981632041130011</v>
      </c>
      <c r="AQ33" s="88">
        <v>0.37187934061400013</v>
      </c>
      <c r="AR33" s="88">
        <v>0.61339677566600004</v>
      </c>
      <c r="AS33" s="88">
        <v>2.1286467322829976</v>
      </c>
      <c r="AT33" s="88">
        <v>0.59832761298199899</v>
      </c>
      <c r="AU33" s="88">
        <v>0.15550279969199979</v>
      </c>
      <c r="AV33" s="88">
        <v>0.31327595865800029</v>
      </c>
      <c r="AW33" s="88">
        <v>0.15986774264099987</v>
      </c>
      <c r="AX33" s="88">
        <v>0.35519768432599991</v>
      </c>
      <c r="AY33" s="88">
        <v>0.34736213813699951</v>
      </c>
      <c r="AZ33" s="88">
        <v>0.65604460253199925</v>
      </c>
      <c r="BA33" s="88">
        <v>0.36858473082100024</v>
      </c>
      <c r="BB33" s="88">
        <v>2.4246758326000005E-2</v>
      </c>
      <c r="BC33" s="88">
        <v>1.4775845755789996</v>
      </c>
      <c r="BD33" s="88">
        <v>2.2711123260730006</v>
      </c>
      <c r="BE33" s="88">
        <v>0.65445727444199953</v>
      </c>
      <c r="BF33" s="88">
        <v>2.0162609350999977E-2</v>
      </c>
      <c r="BG33" s="88">
        <v>5.4738875291999993E-2</v>
      </c>
      <c r="BH33" s="88">
        <v>1.0499198073629987</v>
      </c>
      <c r="BI33" s="88">
        <v>0.66059206486300182</v>
      </c>
      <c r="BJ33" s="88">
        <v>0.17604428527500007</v>
      </c>
      <c r="BK33" s="88">
        <v>0.81677072125900174</v>
      </c>
      <c r="BL33" s="88">
        <v>1.0155851471379984</v>
      </c>
      <c r="BM33" s="88">
        <v>0.53580967905499954</v>
      </c>
      <c r="BN33" s="88">
        <v>0.5198824335979999</v>
      </c>
      <c r="BO33" s="88">
        <v>1.0565413579999999E-2</v>
      </c>
      <c r="BP33" s="88">
        <v>5.0284645420000024E-2</v>
      </c>
      <c r="BQ33" s="88">
        <v>3.04571534E-3</v>
      </c>
      <c r="BR33" s="88">
        <v>3.1027525813000001E-2</v>
      </c>
      <c r="BS33" s="88">
        <v>4.1632203464000005E-2</v>
      </c>
      <c r="BT33" s="88">
        <v>1.275550951774999</v>
      </c>
      <c r="BU33" s="88">
        <v>0.84873009516299946</v>
      </c>
      <c r="BV33" s="88">
        <v>0.13881187416600002</v>
      </c>
      <c r="BW33" s="88">
        <v>1.0434270384670019</v>
      </c>
      <c r="BX33" s="88">
        <v>0.27085625841999994</v>
      </c>
      <c r="BY33" s="88">
        <v>0.82367055737399997</v>
      </c>
      <c r="BZ33" s="88">
        <v>0.14537112846100017</v>
      </c>
      <c r="CA33" s="88">
        <v>0.39320021922100079</v>
      </c>
      <c r="CB33" s="88">
        <v>0.58096887343800052</v>
      </c>
      <c r="CC33" s="88">
        <v>0.43456680489399974</v>
      </c>
      <c r="CD33" s="88">
        <v>0.24518704705700006</v>
      </c>
      <c r="CE33" s="88">
        <v>0.81694940854000064</v>
      </c>
      <c r="CF33" s="88">
        <v>0.13977488511599986</v>
      </c>
      <c r="CG33" s="88">
        <v>0</v>
      </c>
      <c r="CH33" s="88">
        <v>0.29499259054800042</v>
      </c>
      <c r="CI33" s="88">
        <v>0.18124678908799985</v>
      </c>
      <c r="CJ33" s="88">
        <v>0.24008548722500009</v>
      </c>
      <c r="CK33" s="88">
        <v>1.2067366751580009</v>
      </c>
      <c r="CL33" s="88">
        <v>6.8421825472000097E-2</v>
      </c>
      <c r="CM33" s="88">
        <v>0.41884654458399995</v>
      </c>
      <c r="CN33" s="88">
        <v>8.905445427599995E-2</v>
      </c>
      <c r="CO33" s="88">
        <v>0.23679179830599997</v>
      </c>
      <c r="CP33" s="88">
        <v>0.18403849478099982</v>
      </c>
      <c r="CQ33" s="88">
        <v>0.41419247945100046</v>
      </c>
      <c r="CR33" s="88">
        <v>0</v>
      </c>
      <c r="CS33" s="88">
        <v>4.0260624839999993E-3</v>
      </c>
      <c r="CT33" s="88">
        <v>1.2844616539380034</v>
      </c>
      <c r="CU33" s="88">
        <v>5.1558578838000017E-2</v>
      </c>
      <c r="CV33" s="88">
        <v>2.4522715344000003E-2</v>
      </c>
      <c r="CW33" s="88">
        <v>0.34288691107100017</v>
      </c>
      <c r="CX33" s="88">
        <v>8.9884289599999993E-3</v>
      </c>
      <c r="CY33" s="88">
        <v>4.1399281602080009</v>
      </c>
      <c r="CZ33" s="88">
        <v>2.3741302879E-2</v>
      </c>
      <c r="DA33" s="88">
        <v>2.7448457250619964</v>
      </c>
      <c r="DB33" s="88">
        <v>0.10848108768899999</v>
      </c>
      <c r="DC33" s="88">
        <v>5.7471226307000009E-2</v>
      </c>
      <c r="DD33" s="88">
        <v>8.2191596263999994E-2</v>
      </c>
      <c r="DE33" s="88">
        <v>9.7551646832000086E-2</v>
      </c>
      <c r="DF33" s="88">
        <v>0.12762423889799995</v>
      </c>
      <c r="DG33" s="88">
        <v>6.141680565499999E-2</v>
      </c>
      <c r="DH33" s="88">
        <v>5.7603268280999959E-2</v>
      </c>
      <c r="DI33" s="88">
        <v>0.61446534890000026</v>
      </c>
      <c r="DJ33" s="88">
        <v>0.10020871071</v>
      </c>
      <c r="DK33" s="88">
        <v>0.14594350030600003</v>
      </c>
      <c r="DL33" s="88">
        <v>9.3524230748000037E-2</v>
      </c>
      <c r="DM33" s="88">
        <v>0.40708469818999965</v>
      </c>
      <c r="DN33" s="88">
        <v>0.53651517750599997</v>
      </c>
      <c r="DO33" s="88">
        <v>4.6022114236999978E-2</v>
      </c>
      <c r="DP33" s="88">
        <v>1.5791526953000002E-2</v>
      </c>
      <c r="DQ33" s="88">
        <v>0.15550279969199979</v>
      </c>
      <c r="DR33" s="88">
        <v>0.2762701780070001</v>
      </c>
      <c r="DS33" s="88">
        <v>2.5210358674999985E-2</v>
      </c>
      <c r="DT33" s="88">
        <v>8.5319911250000009E-3</v>
      </c>
      <c r="DU33" s="88">
        <v>0.15986774264099987</v>
      </c>
      <c r="DV33" s="88">
        <v>5.6231936985999972E-2</v>
      </c>
      <c r="DW33" s="88">
        <v>0.29896524229500032</v>
      </c>
      <c r="DX33" s="88">
        <v>0.29515548333399999</v>
      </c>
      <c r="DY33" s="88">
        <v>5.2206385534999983E-2</v>
      </c>
      <c r="DZ33" s="88">
        <v>0.43561321121000063</v>
      </c>
      <c r="EA33" s="88">
        <v>8.5518186900000025E-3</v>
      </c>
      <c r="EB33" s="88">
        <v>0.207142396314</v>
      </c>
      <c r="EC33" s="88">
        <v>0.12787181507500009</v>
      </c>
      <c r="ED33" s="88">
        <v>0.10790095302300003</v>
      </c>
      <c r="EE33" s="88">
        <v>8.0549639993000036E-2</v>
      </c>
      <c r="EF33" s="88">
        <v>1.3200750795099991</v>
      </c>
      <c r="EG33" s="88">
        <v>9.6426506245000015E-2</v>
      </c>
      <c r="EH33" s="88">
        <v>5.3888027216000056E-2</v>
      </c>
      <c r="EI33" s="88">
        <v>0</v>
      </c>
      <c r="EJ33" s="88">
        <v>0.23463487537199995</v>
      </c>
      <c r="EK33" s="88">
        <v>1.4733772239009961</v>
      </c>
      <c r="EL33" s="88">
        <v>0.27433498620299979</v>
      </c>
      <c r="EM33" s="88">
        <v>0.14640387473699998</v>
      </c>
      <c r="EN33" s="88">
        <v>0.13572798387399992</v>
      </c>
      <c r="EO33" s="88">
        <v>0.21257216928800002</v>
      </c>
      <c r="EP33" s="88">
        <v>9.9030983583000012E-2</v>
      </c>
      <c r="EQ33" s="88">
        <v>4.4081611249999993E-2</v>
      </c>
      <c r="ER33" s="88">
        <v>0.15850100885600002</v>
      </c>
      <c r="ES33" s="88">
        <v>4.5421386329999982E-3</v>
      </c>
      <c r="ET33" s="88">
        <v>2.0162609350999977E-2</v>
      </c>
      <c r="EU33" s="88">
        <v>5.4738875291999993E-2</v>
      </c>
      <c r="EV33" s="88">
        <v>1.0499198073629987</v>
      </c>
      <c r="EW33" s="88">
        <v>0.24643482166800001</v>
      </c>
      <c r="EX33" s="88">
        <v>5.887502265299998E-2</v>
      </c>
      <c r="EY33" s="88">
        <v>0.13060649098900007</v>
      </c>
      <c r="EZ33" s="88">
        <v>6.3241887053000018E-2</v>
      </c>
      <c r="FA33" s="88">
        <v>3.229014992E-3</v>
      </c>
      <c r="FB33" s="88">
        <v>0.14445850341700001</v>
      </c>
      <c r="FC33" s="88">
        <v>3.0350718589000004E-2</v>
      </c>
      <c r="FD33" s="88">
        <v>1.2350118079999999E-3</v>
      </c>
      <c r="FE33" s="88">
        <v>0.21500800680300008</v>
      </c>
      <c r="FF33" s="88">
        <v>0.12641746350599994</v>
      </c>
      <c r="FG33" s="88">
        <v>0.13504794416299989</v>
      </c>
      <c r="FH33" s="88">
        <v>0.18044124228</v>
      </c>
      <c r="FI33" s="88">
        <v>4.7932823290000023E-2</v>
      </c>
      <c r="FJ33" s="88">
        <v>0.25918045011599994</v>
      </c>
      <c r="FK33" s="88">
        <v>0.69353983508399963</v>
      </c>
      <c r="FL33" s="88">
        <v>0</v>
      </c>
      <c r="FM33" s="88">
        <v>7.2666428070000025E-2</v>
      </c>
      <c r="FN33" s="88">
        <v>0.32493715628700021</v>
      </c>
      <c r="FO33" s="88">
        <v>2.3795437230000025E-2</v>
      </c>
      <c r="FP33" s="88">
        <v>2.2947411309000004E-2</v>
      </c>
      <c r="FQ33" s="88">
        <v>1.0565413579999999E-2</v>
      </c>
      <c r="FR33" s="88">
        <v>5.0284645420000024E-2</v>
      </c>
      <c r="FS33" s="88">
        <v>3.04571534E-3</v>
      </c>
      <c r="FT33" s="88">
        <v>3.1027525813000001E-2</v>
      </c>
      <c r="FU33" s="88">
        <v>4.1632203464000005E-2</v>
      </c>
      <c r="FV33" s="88">
        <v>0.87434713598200009</v>
      </c>
      <c r="FW33" s="88">
        <v>3.7029679811999949E-2</v>
      </c>
      <c r="FX33" s="88">
        <v>5.7801561332000005E-2</v>
      </c>
      <c r="FY33" s="88">
        <v>0.41235303286200059</v>
      </c>
      <c r="FZ33" s="88">
        <v>4.9269031761000094E-2</v>
      </c>
      <c r="GA33" s="88">
        <v>0.22890252590999971</v>
      </c>
      <c r="GB33" s="88">
        <v>5.1587202999999991E-3</v>
      </c>
      <c r="GC33" s="88">
        <v>0.11599253469399995</v>
      </c>
      <c r="GD33" s="88">
        <v>0.13881187416600002</v>
      </c>
      <c r="GE33" s="88">
        <v>0.13032957783800003</v>
      </c>
      <c r="GF33" s="88">
        <v>0.18854768592300034</v>
      </c>
      <c r="GG33" s="88">
        <v>2.1487829525999997E-2</v>
      </c>
      <c r="GH33" s="88">
        <v>0.13207139212200009</v>
      </c>
      <c r="GI33" s="88">
        <v>0.38894145269200053</v>
      </c>
      <c r="GJ33" s="88">
        <v>0.11353198352200014</v>
      </c>
      <c r="GK33" s="88">
        <v>6.2459168928999949E-2</v>
      </c>
      <c r="GL33" s="88">
        <v>0.11027515796400002</v>
      </c>
      <c r="GM33" s="88">
        <v>1.9425837488000006E-2</v>
      </c>
      <c r="GN33" s="88">
        <v>3.2356341105999983E-2</v>
      </c>
      <c r="GO33" s="88">
        <v>0.10879903438800007</v>
      </c>
      <c r="GP33" s="88">
        <v>6.551341264200003E-2</v>
      </c>
      <c r="GQ33" s="88">
        <v>0.15815011086200012</v>
      </c>
      <c r="GR33" s="88">
        <v>9.2137480619999997E-3</v>
      </c>
      <c r="GS33" s="88">
        <v>0.13475072641399999</v>
      </c>
      <c r="GT33" s="88">
        <v>0.28012695361499951</v>
      </c>
      <c r="GU33" s="88">
        <v>0.10260297393400024</v>
      </c>
      <c r="GV33" s="88">
        <v>7.3297640189000077E-2</v>
      </c>
      <c r="GW33" s="88">
        <v>6.7234196143999961E-2</v>
      </c>
      <c r="GX33" s="88">
        <v>5.0407529094999924E-2</v>
      </c>
      <c r="GY33" s="88">
        <v>8.9063487090000008E-3</v>
      </c>
      <c r="GZ33" s="88">
        <v>1.797406105300001E-2</v>
      </c>
      <c r="HA33" s="88">
        <v>8.4787644099999998E-4</v>
      </c>
      <c r="HB33" s="88">
        <v>5.156028285900003E-2</v>
      </c>
      <c r="HC33" s="88">
        <v>5.7429786537999912E-2</v>
      </c>
      <c r="HD33" s="88">
        <v>5.1045071586999967E-2</v>
      </c>
      <c r="HE33" s="88">
        <v>1.5374256710999996E-2</v>
      </c>
      <c r="HF33" s="88">
        <v>2.3482954234999999E-2</v>
      </c>
      <c r="HG33" s="88">
        <v>8.4354952340000122E-2</v>
      </c>
      <c r="HH33" s="88">
        <v>2.5438005017999987E-2</v>
      </c>
      <c r="HI33" s="88">
        <v>6.555522153800003E-2</v>
      </c>
      <c r="HJ33" s="88">
        <v>1.7665424233000004E-2</v>
      </c>
      <c r="HK33" s="88">
        <v>6.5408761629999895E-2</v>
      </c>
      <c r="HL33" s="88">
        <v>2.4699861766999998E-2</v>
      </c>
      <c r="HM33" s="88">
        <v>0.15607537260599991</v>
      </c>
      <c r="HN33" s="88">
        <v>7.9420298141999898E-2</v>
      </c>
      <c r="HO33" s="88">
        <v>3.5106831420000004E-3</v>
      </c>
      <c r="HP33" s="88">
        <v>9.4500769287000089E-2</v>
      </c>
      <c r="HQ33" s="88">
        <v>7.4264441354999947E-2</v>
      </c>
      <c r="HR33" s="88">
        <v>8.119431446500007E-2</v>
      </c>
      <c r="HS33" s="88">
        <v>2.9606946557000007E-2</v>
      </c>
      <c r="HT33" s="88">
        <v>3.3168298605999985E-2</v>
      </c>
      <c r="HU33" s="88">
        <v>0.11539093560200009</v>
      </c>
      <c r="HV33" s="88">
        <v>0.16469088857700023</v>
      </c>
      <c r="HW33" s="88">
        <v>8.7045910274000118E-2</v>
      </c>
      <c r="HX33" s="88">
        <v>4.6638619280000007E-3</v>
      </c>
      <c r="HY33" s="88">
        <v>8.4962380926999953E-2</v>
      </c>
      <c r="HZ33" s="88">
        <v>3.5172941677999982E-2</v>
      </c>
      <c r="IA33" s="88">
        <v>5.2355740791000041E-2</v>
      </c>
      <c r="IB33" s="88">
        <v>7.2695901597000012E-2</v>
      </c>
      <c r="IC33" s="88">
        <v>0.29404718654500017</v>
      </c>
      <c r="ID33" s="88">
        <v>0.10739032397100012</v>
      </c>
      <c r="IE33" s="88">
        <v>1.3704944283999997E-2</v>
      </c>
      <c r="IF33" s="88">
        <v>2.5790764908000002E-2</v>
      </c>
      <c r="IG33" s="88">
        <v>0.50919654032799966</v>
      </c>
      <c r="IH33" s="88">
        <v>6.5745467459999993E-3</v>
      </c>
      <c r="II33" s="88">
        <v>0</v>
      </c>
      <c r="IJ33" s="88">
        <v>3.3617550915999966E-2</v>
      </c>
      <c r="IK33" s="88">
        <v>0.17979039974899974</v>
      </c>
      <c r="IL33" s="88">
        <v>8.074856098800004E-2</v>
      </c>
      <c r="IM33" s="88">
        <v>8.3363283700000007E-4</v>
      </c>
      <c r="IN33" s="88">
        <v>9.9292700455999985E-2</v>
      </c>
      <c r="IO33" s="88">
        <v>8.1955309609000021E-2</v>
      </c>
      <c r="IP33" s="88">
        <v>0.24008548722500009</v>
      </c>
      <c r="IQ33" s="88">
        <v>0.30162987665399943</v>
      </c>
      <c r="IR33" s="88">
        <v>0.28138160108799992</v>
      </c>
      <c r="IS33" s="88">
        <v>0.56323765672100023</v>
      </c>
      <c r="IT33" s="88">
        <v>5.4655747910999995E-2</v>
      </c>
      <c r="IU33" s="88">
        <v>6.8421825472000097E-2</v>
      </c>
      <c r="IV33" s="88">
        <v>0.41884654458399995</v>
      </c>
      <c r="IW33" s="88">
        <v>8.905445427599995E-2</v>
      </c>
      <c r="IX33" s="88">
        <v>0.21853287650899997</v>
      </c>
      <c r="IY33" s="88">
        <v>1.8258905143E-2</v>
      </c>
      <c r="IZ33" s="88">
        <v>0.18403849478099982</v>
      </c>
      <c r="JA33" s="88">
        <v>0.32893415262800019</v>
      </c>
      <c r="JB33" s="88">
        <v>4.4600985379999996E-3</v>
      </c>
      <c r="JC33" s="88">
        <v>8.0797809973999948E-2</v>
      </c>
      <c r="JD33" s="88">
        <v>4.0260624839999993E-3</v>
      </c>
      <c r="JE33" s="88">
        <v>0.35549925034200008</v>
      </c>
      <c r="JF33" s="88">
        <v>0.65801962098300126</v>
      </c>
      <c r="JG33" s="88">
        <v>0.17349981473899997</v>
      </c>
      <c r="JH33" s="88">
        <v>5.1558578838000017E-2</v>
      </c>
      <c r="JI33" s="88">
        <v>2.4522715344000003E-2</v>
      </c>
      <c r="JJ33" s="88">
        <v>6.7526478747000004E-2</v>
      </c>
      <c r="JK33" s="88">
        <v>0.17723737035100001</v>
      </c>
      <c r="JL33" s="88">
        <v>7.3598822575999992E-2</v>
      </c>
      <c r="JM33" s="88">
        <v>8.9884289599999993E-3</v>
      </c>
      <c r="JN33" s="88">
        <v>4.1399281602080009</v>
      </c>
      <c r="JO33" s="88">
        <v>2.3741302879E-2</v>
      </c>
      <c r="JP33" s="88">
        <v>2.7448457250619964</v>
      </c>
      <c r="JQ33" s="88">
        <v>9.3453115291000005E-2</v>
      </c>
      <c r="JR33" s="88">
        <v>1.5027972398E-2</v>
      </c>
      <c r="JS33" s="88">
        <v>5.7471226307000009E-2</v>
      </c>
      <c r="JT33" s="88">
        <v>8.2191596263999994E-2</v>
      </c>
      <c r="JU33" s="88">
        <v>9.7551646832000086E-2</v>
      </c>
      <c r="JV33" s="88">
        <v>0.12762423889799995</v>
      </c>
      <c r="JW33" s="88">
        <v>6.141680565499999E-2</v>
      </c>
      <c r="JX33" s="88">
        <v>5.7603268280999959E-2</v>
      </c>
      <c r="JY33" s="88">
        <v>0.61446534890000026</v>
      </c>
      <c r="JZ33" s="88">
        <v>9.3751725117000001E-2</v>
      </c>
      <c r="KA33" s="88">
        <v>5.2837052609999999E-3</v>
      </c>
      <c r="KB33" s="88">
        <v>0.14594350030600003</v>
      </c>
      <c r="KC33" s="88">
        <v>9.3524230748000037E-2</v>
      </c>
      <c r="KD33" s="88">
        <v>0.40708469818999965</v>
      </c>
      <c r="KE33" s="88">
        <v>0.53651517750599997</v>
      </c>
      <c r="KF33" s="88">
        <v>4.6022114236999978E-2</v>
      </c>
      <c r="KG33" s="88">
        <v>1.5791526953000002E-2</v>
      </c>
      <c r="KH33" s="88">
        <v>0.15550279969199979</v>
      </c>
      <c r="KI33" s="88">
        <v>2.5396452024999992E-2</v>
      </c>
      <c r="KJ33" s="88">
        <v>4.8467117994999961E-2</v>
      </c>
      <c r="KK33" s="88">
        <v>5.6217838928000016E-2</v>
      </c>
      <c r="KL33" s="88">
        <v>1.5984990392999998E-2</v>
      </c>
      <c r="KM33" s="88">
        <v>2.6196887736999984E-2</v>
      </c>
      <c r="KN33" s="88">
        <v>2.6140367250000003E-3</v>
      </c>
      <c r="KO33" s="88">
        <v>1.5920209500000001E-3</v>
      </c>
      <c r="KP33" s="88">
        <v>2.5210358674999985E-2</v>
      </c>
      <c r="KQ33" s="88">
        <v>8.5319911250000009E-3</v>
      </c>
      <c r="KR33" s="88">
        <v>3.7391658639999964E-2</v>
      </c>
      <c r="KS33" s="88">
        <v>1.2770009062000003E-2</v>
      </c>
      <c r="KT33" s="88">
        <v>0.10970551452699988</v>
      </c>
      <c r="KU33" s="88">
        <v>0</v>
      </c>
      <c r="KV33" s="88">
        <v>5.6231936985999972E-2</v>
      </c>
      <c r="KW33" s="88">
        <v>0.29896524229500032</v>
      </c>
      <c r="KX33" s="88">
        <v>0.10803683115199994</v>
      </c>
      <c r="KY33" s="88">
        <v>0.18711431541299975</v>
      </c>
      <c r="KZ33" s="88">
        <v>3.3176509250999991E-2</v>
      </c>
      <c r="LA33" s="88">
        <v>1.9029949505000008E-2</v>
      </c>
      <c r="LB33" s="88">
        <v>0.43561321121000063</v>
      </c>
      <c r="LC33" s="88">
        <v>8.5518186900000025E-3</v>
      </c>
      <c r="LD33" s="88">
        <v>0.207142396314</v>
      </c>
      <c r="LE33" s="88">
        <v>0.12787181507500009</v>
      </c>
      <c r="LF33" s="88">
        <v>0.10790095302300003</v>
      </c>
      <c r="LG33" s="88">
        <v>1.0727036742999999E-2</v>
      </c>
      <c r="LH33" s="88">
        <v>6.714286882999998E-2</v>
      </c>
      <c r="LI33" s="88">
        <v>2.6797928629999999E-3</v>
      </c>
      <c r="LJ33" s="88">
        <v>0.56949050219899999</v>
      </c>
      <c r="LK33" s="88">
        <v>0.75055134522599942</v>
      </c>
      <c r="LL33" s="88">
        <v>9.6426506245000015E-2</v>
      </c>
      <c r="LM33" s="88">
        <v>5.3888027216000056E-2</v>
      </c>
      <c r="LN33" s="88">
        <v>0</v>
      </c>
      <c r="LO33" s="88">
        <v>0.23463487537199995</v>
      </c>
      <c r="LP33" s="88">
        <v>1.4733772239009961</v>
      </c>
      <c r="LQ33" s="88">
        <v>0.27433498620299979</v>
      </c>
      <c r="LR33" s="88">
        <v>0.14640387473699998</v>
      </c>
      <c r="LS33" s="88">
        <v>0.13572798387399992</v>
      </c>
      <c r="LT33" s="88">
        <v>0.21257216928800002</v>
      </c>
      <c r="LU33" s="88">
        <v>9.9030983583000012E-2</v>
      </c>
      <c r="LV33" s="88">
        <v>4.4081611249999993E-2</v>
      </c>
      <c r="LW33" s="88">
        <v>0.15850100885600002</v>
      </c>
      <c r="LX33" s="88">
        <v>4.5421386329999982E-3</v>
      </c>
      <c r="LY33" s="88">
        <v>2.0162609350999977E-2</v>
      </c>
      <c r="LZ33" s="88">
        <v>5.4738875291999993E-2</v>
      </c>
      <c r="MA33" s="88">
        <v>1.0499198073629987</v>
      </c>
      <c r="MB33" s="88">
        <v>5.4010340767000002E-2</v>
      </c>
      <c r="MC33" s="88">
        <v>0.19242470245100005</v>
      </c>
      <c r="MD33" s="88">
        <v>1.8009177894999995E-2</v>
      </c>
      <c r="ME33" s="88">
        <v>2.4049401969999996E-3</v>
      </c>
      <c r="MF33" s="88">
        <v>0.13060649098900007</v>
      </c>
      <c r="MG33" s="88">
        <v>6.3241887053000018E-2</v>
      </c>
      <c r="MH33" s="88">
        <v>3.229014992E-3</v>
      </c>
      <c r="MI33" s="88">
        <v>0.14445850341700001</v>
      </c>
      <c r="MJ33" s="88">
        <v>2.7442739673000004E-2</v>
      </c>
      <c r="MK33" s="88">
        <v>2.9079789160000001E-3</v>
      </c>
      <c r="ML33" s="88">
        <v>1.2350118079999999E-3</v>
      </c>
      <c r="MM33" s="88">
        <v>0.21500800680300008</v>
      </c>
      <c r="MN33" s="88">
        <v>0.12641746350599994</v>
      </c>
      <c r="MO33" s="88">
        <v>0.13504794416299989</v>
      </c>
      <c r="MP33" s="88">
        <v>0.18044124228</v>
      </c>
      <c r="MQ33" s="88">
        <v>4.7932823290000023E-2</v>
      </c>
      <c r="MR33" s="88">
        <v>0.25918045011599994</v>
      </c>
      <c r="MS33" s="88">
        <v>0.10457905152699987</v>
      </c>
      <c r="MT33" s="88">
        <v>1.3281066062000002E-2</v>
      </c>
      <c r="MU33" s="88">
        <v>0.52234126239000112</v>
      </c>
      <c r="MV33" s="88">
        <v>5.3339838074000077E-2</v>
      </c>
      <c r="MW33" s="88">
        <v>0</v>
      </c>
      <c r="MX33" s="88">
        <v>7.2666428070000025E-2</v>
      </c>
      <c r="MY33" s="88">
        <v>0.32493715628700021</v>
      </c>
      <c r="MZ33" s="88">
        <v>2.3795437230000025E-2</v>
      </c>
      <c r="NA33" s="88">
        <v>2.2947411309000004E-2</v>
      </c>
      <c r="NB33" s="88">
        <v>1.0565413579999999E-2</v>
      </c>
      <c r="NC33" s="88">
        <v>5.0284645420000024E-2</v>
      </c>
      <c r="ND33" s="88">
        <v>3.04571534E-3</v>
      </c>
      <c r="NE33" s="88">
        <v>3.1027525813000001E-2</v>
      </c>
      <c r="NF33" s="88">
        <v>4.1632203464000005E-2</v>
      </c>
      <c r="NG33" s="88">
        <v>0.78633749712000001</v>
      </c>
      <c r="NH33" s="88">
        <v>8.8008752180000011E-2</v>
      </c>
      <c r="NI33" s="88">
        <v>5.7801561332000005E-2</v>
      </c>
      <c r="NJ33" s="88">
        <v>0.13881187416600002</v>
      </c>
      <c r="NK33" s="88">
        <v>0.29404718654500017</v>
      </c>
      <c r="NL33" s="88">
        <v>1.3704944283999997E-2</v>
      </c>
      <c r="NM33" s="88">
        <v>0.50919654032799966</v>
      </c>
      <c r="NN33" s="88">
        <v>0</v>
      </c>
      <c r="NO33" s="88">
        <v>9.9292700455999985E-2</v>
      </c>
      <c r="NP33" s="88">
        <v>6.5744446617999996E-2</v>
      </c>
      <c r="NQ33" s="88">
        <v>1.6210782551999994E-2</v>
      </c>
      <c r="NR33" s="88">
        <v>2.1476911323E-2</v>
      </c>
      <c r="NS33" s="88">
        <v>0.218608575902</v>
      </c>
      <c r="NT33" s="88">
        <v>0.30162987665399943</v>
      </c>
      <c r="NU33" s="88">
        <v>0.28138160108799992</v>
      </c>
      <c r="NV33" s="88">
        <v>0.56323765672100023</v>
      </c>
      <c r="NW33" s="88">
        <v>5.4655747910999995E-2</v>
      </c>
      <c r="NX33" s="88">
        <v>6.8421825472000097E-2</v>
      </c>
      <c r="NY33" s="88">
        <v>1.2067475755289991</v>
      </c>
      <c r="NZ33" s="88">
        <v>1.0255553E-5</v>
      </c>
      <c r="OA33" s="88">
        <v>0</v>
      </c>
      <c r="OB33" s="88">
        <v>2.4175295999999998E-5</v>
      </c>
      <c r="OC33" s="88">
        <v>4.0123070360000004E-3</v>
      </c>
      <c r="OD33" s="88">
        <v>5.1823139999999998E-5</v>
      </c>
      <c r="OE33" s="88">
        <v>0</v>
      </c>
      <c r="OF33" s="88">
        <v>7.0046468709000012E-2</v>
      </c>
      <c r="OG33" s="88">
        <v>0</v>
      </c>
      <c r="OH33" s="88">
        <v>1.1958399999999999E-5</v>
      </c>
      <c r="OI33" s="88">
        <v>4.1978011666999993E-2</v>
      </c>
      <c r="OJ33" s="88">
        <v>0.3278276466870001</v>
      </c>
      <c r="OK33" s="88">
        <v>0.53941377279799985</v>
      </c>
      <c r="OL33" s="88">
        <v>0.31390960683499974</v>
      </c>
      <c r="OM33" s="88">
        <v>3.0204412900000275E-3</v>
      </c>
      <c r="ON33" s="88">
        <v>1.937759299999999E-4</v>
      </c>
      <c r="OO33" s="88">
        <v>3.495628999999997E-4</v>
      </c>
      <c r="OP33" s="88">
        <v>9.3106150000000064E-5</v>
      </c>
      <c r="OQ33" s="88">
        <v>3.7683522999999979E-4</v>
      </c>
      <c r="OR33" s="88">
        <v>1.7777169999999993E-4</v>
      </c>
      <c r="OS33" s="88">
        <v>1.3279085700000004E-3</v>
      </c>
      <c r="OT33" s="88">
        <v>6.751299100000006E-4</v>
      </c>
      <c r="OU33" s="88">
        <v>2.4192048499999965E-3</v>
      </c>
      <c r="OV33" s="88">
        <v>2.0935741340000072E-3</v>
      </c>
      <c r="OW33" s="88">
        <v>7.3437513099999883E-3</v>
      </c>
      <c r="OX33" s="88">
        <v>4.4707944000000076E-4</v>
      </c>
      <c r="OY33" s="88">
        <v>4.5417155999999994E-4</v>
      </c>
      <c r="OZ33" s="88">
        <v>6.3316570650000015E-2</v>
      </c>
      <c r="PA33" s="88">
        <v>6.7636712700000002E-4</v>
      </c>
      <c r="PB33" s="88">
        <v>9.9182317862999886E-2</v>
      </c>
      <c r="PC33" s="88">
        <v>5.9122559509000056E-2</v>
      </c>
      <c r="PD33" s="88">
        <v>9.0635334169999783E-3</v>
      </c>
      <c r="PE33" s="88">
        <v>1.3378519479999983E-2</v>
      </c>
      <c r="PF33" s="88">
        <v>6.3088986192999949E-2</v>
      </c>
      <c r="PG33" s="88">
        <v>0.12324132407700003</v>
      </c>
      <c r="PH33" s="88">
        <v>2.7754029118999955E-2</v>
      </c>
      <c r="PI33" s="88">
        <v>1.9674746951999979E-2</v>
      </c>
      <c r="PJ33" s="88">
        <v>5.8865822639999899E-3</v>
      </c>
      <c r="PK33" s="88">
        <v>9.6907286552999863E-2</v>
      </c>
      <c r="PL33" s="88">
        <v>6.4270472999999981E-4</v>
      </c>
      <c r="PM33" s="88">
        <v>4.9077892489999986E-3</v>
      </c>
      <c r="PN33" s="88">
        <v>9.8069828049999978E-3</v>
      </c>
      <c r="PO33" s="88">
        <v>3.8496647139999994E-3</v>
      </c>
      <c r="PP33" s="88">
        <v>5.6320424121999967E-2</v>
      </c>
      <c r="PQ33" s="88">
        <v>5.0328970249999957E-3</v>
      </c>
      <c r="PR33" s="88">
        <v>1.6142156065999995E-2</v>
      </c>
      <c r="PS33" s="88">
        <v>4.7739954100000016E-4</v>
      </c>
      <c r="PT33" s="88">
        <v>1.7822097955999993E-2</v>
      </c>
      <c r="PU33" s="88">
        <v>5.114114093000003E-3</v>
      </c>
      <c r="PV33" s="88">
        <v>6.9379139080000081E-3</v>
      </c>
      <c r="PW33" s="88">
        <v>1.0463638519999999E-3</v>
      </c>
      <c r="PX33" s="88">
        <v>1.1984864055999987E-2</v>
      </c>
      <c r="PY33" s="88">
        <v>1.8311176640999977E-2</v>
      </c>
      <c r="PZ33" s="88">
        <v>1.0684154877000016E-2</v>
      </c>
      <c r="QA33" s="88">
        <v>5.4141961249999969E-3</v>
      </c>
      <c r="QB33" s="88">
        <v>4.6448370620000021E-3</v>
      </c>
      <c r="QC33" s="88">
        <v>1.5361448500000001E-4</v>
      </c>
      <c r="QD33" s="88">
        <v>1.4543690279999999E-3</v>
      </c>
      <c r="QE33" s="88">
        <v>2.9328299720000031E-3</v>
      </c>
      <c r="QF33" s="88">
        <v>4.4115472477999976E-2</v>
      </c>
      <c r="QG33" s="88">
        <v>7.7593149332999947E-2</v>
      </c>
      <c r="QH33" s="88">
        <v>4.03524989E-4</v>
      </c>
      <c r="QI33" s="88">
        <v>2.3243326525000003E-2</v>
      </c>
      <c r="QJ33" s="88">
        <v>1.2241583524000014E-2</v>
      </c>
      <c r="QK33" s="88">
        <v>1.5359084756999992E-2</v>
      </c>
      <c r="QL33" s="88">
        <v>0.11756870836600009</v>
      </c>
      <c r="QM33" s="88">
        <v>5.1639736330000071E-3</v>
      </c>
      <c r="QN33" s="88">
        <v>5.4406100010000024E-3</v>
      </c>
      <c r="QO33" s="88">
        <v>3.8633000500000003E-4</v>
      </c>
      <c r="QP33" s="88">
        <v>2.4041984180000007E-3</v>
      </c>
      <c r="QQ33" s="88">
        <v>2.9250690000000004E-5</v>
      </c>
      <c r="QR33" s="88">
        <v>1.065521292700001E-2</v>
      </c>
      <c r="QS33" s="88">
        <v>1.201618150100001E-2</v>
      </c>
      <c r="QT33" s="88">
        <v>1.2722280407000004E-2</v>
      </c>
      <c r="QU33" s="88">
        <v>2.2396754109999992E-3</v>
      </c>
      <c r="QV33" s="88">
        <v>2.5475978650000022E-3</v>
      </c>
      <c r="QW33" s="88">
        <v>1.3124705225000012E-2</v>
      </c>
      <c r="QX33" s="88">
        <v>3.2738730280000012E-3</v>
      </c>
      <c r="QY33" s="88">
        <v>2.869847504999998E-3</v>
      </c>
      <c r="QZ33" s="88">
        <v>4.3924006909999988E-3</v>
      </c>
      <c r="RA33" s="88">
        <v>4.1046634870000008E-3</v>
      </c>
      <c r="RB33" s="88">
        <v>5.5147069350000048E-3</v>
      </c>
      <c r="RC33" s="88">
        <v>2.1321998665999996E-2</v>
      </c>
      <c r="RD33" s="88">
        <v>3.2428890042999994E-2</v>
      </c>
      <c r="RE33" s="88">
        <v>4.7377659099999978E-4</v>
      </c>
      <c r="RF33" s="88">
        <v>1.1641462815999998E-2</v>
      </c>
      <c r="RG33" s="88">
        <v>4.115839000300002E-2</v>
      </c>
      <c r="RH33" s="88">
        <v>7.6054639299999987E-3</v>
      </c>
      <c r="RI33" s="88">
        <v>8.0077334419999917E-3</v>
      </c>
      <c r="RJ33" s="88">
        <v>2.7501576870000003E-3</v>
      </c>
      <c r="RK33" s="88">
        <v>5.0977069059999986E-3</v>
      </c>
      <c r="RL33" s="88">
        <v>4.4207253309999977E-3</v>
      </c>
      <c r="RM33" s="88">
        <v>7.2401727620000078E-3</v>
      </c>
      <c r="RN33" s="88">
        <v>3.9912192300000011E-4</v>
      </c>
      <c r="RO33" s="88">
        <v>5.5309965070000008E-3</v>
      </c>
      <c r="RP33" s="88">
        <v>1.2163836789999992E-3</v>
      </c>
      <c r="RQ33" s="88">
        <v>3.5977769489999993E-3</v>
      </c>
      <c r="RR33" s="88">
        <v>9.3290187139999977E-3</v>
      </c>
      <c r="RS33" s="88">
        <v>4.2640167159999978E-3</v>
      </c>
      <c r="RT33" s="88">
        <v>1.2633204689999991E-3</v>
      </c>
      <c r="RU33" s="88">
        <v>3.9198757200000004E-4</v>
      </c>
      <c r="RV33" s="88">
        <v>1.8204637560000021E-2</v>
      </c>
      <c r="RW33" s="88">
        <v>4.7815762966000055E-2</v>
      </c>
      <c r="RX33" s="88">
        <v>3.1365816160999989E-2</v>
      </c>
      <c r="RY33" s="88">
        <v>1.4943688E-4</v>
      </c>
      <c r="RZ33" s="88">
        <v>4.7691715489999991E-3</v>
      </c>
      <c r="SA33" s="88">
        <v>3.0142781999999998E-4</v>
      </c>
      <c r="SB33" s="88">
        <v>0</v>
      </c>
      <c r="SC33" s="88">
        <v>0</v>
      </c>
      <c r="SD33" s="88">
        <v>0</v>
      </c>
      <c r="SE33" s="88">
        <v>0</v>
      </c>
      <c r="SF33" s="88">
        <v>0</v>
      </c>
      <c r="SG33" s="88">
        <v>0</v>
      </c>
      <c r="SH33" s="88">
        <v>0</v>
      </c>
      <c r="SI33" s="88">
        <v>0</v>
      </c>
      <c r="SJ33" s="88">
        <v>0</v>
      </c>
      <c r="SK33" s="88">
        <v>0</v>
      </c>
      <c r="SL33" s="88">
        <v>0</v>
      </c>
      <c r="SM33" s="88">
        <v>0</v>
      </c>
      <c r="SN33" s="88">
        <v>6.3014224979999658E-2</v>
      </c>
      <c r="SO33" s="88">
        <v>1.3589676539999998E-2</v>
      </c>
      <c r="SP33" s="88">
        <v>2.64145018938168</v>
      </c>
    </row>
    <row r="34" spans="1:510">
      <c r="A34" s="88" t="str">
        <f t="shared" si="52"/>
        <v>EUND6</v>
      </c>
      <c r="B34" s="88" t="s">
        <v>2236</v>
      </c>
      <c r="C34" s="88" t="s">
        <v>392</v>
      </c>
      <c r="U34" s="88">
        <v>40.167826974098993</v>
      </c>
      <c r="V34" s="88">
        <v>5.3400115346659929</v>
      </c>
      <c r="W34" s="88">
        <v>1.0323201362960004</v>
      </c>
      <c r="X34" s="88">
        <v>1.7512281387369988</v>
      </c>
      <c r="Y34" s="88">
        <v>12.804083930193991</v>
      </c>
      <c r="Z34" s="88">
        <v>1.9012695365360031</v>
      </c>
      <c r="AA34" s="88">
        <v>1.2068608801560006</v>
      </c>
      <c r="AB34" s="88">
        <v>5.2412713182899981</v>
      </c>
      <c r="AC34" s="88">
        <v>1.2023083723509989</v>
      </c>
      <c r="AD34" s="88">
        <v>4.3649056671519908</v>
      </c>
      <c r="AE34" s="88">
        <v>0.11994152306499999</v>
      </c>
      <c r="AF34" s="88">
        <v>1.7272144248640005</v>
      </c>
      <c r="AG34" s="88">
        <v>4.9047109173879955</v>
      </c>
      <c r="AH34" s="88">
        <v>3.4764091822739966</v>
      </c>
      <c r="AI34" s="88">
        <v>0.43530254691800041</v>
      </c>
      <c r="AJ34" s="88">
        <v>0.59207862716899973</v>
      </c>
      <c r="AK34" s="88">
        <v>0.440240889897</v>
      </c>
      <c r="AL34" s="88">
        <v>0</v>
      </c>
      <c r="AM34" s="88">
        <v>1.4259695862630006</v>
      </c>
      <c r="AN34" s="88">
        <v>0.32525742905000005</v>
      </c>
      <c r="AO34" s="88">
        <v>3.9307976091050025</v>
      </c>
      <c r="AP34" s="88">
        <v>5.6957856390220174</v>
      </c>
      <c r="AQ34" s="88">
        <v>0.48254809742499999</v>
      </c>
      <c r="AR34" s="88">
        <v>0.56263209469099973</v>
      </c>
      <c r="AS34" s="88">
        <v>2.1323191960050036</v>
      </c>
      <c r="AT34" s="88">
        <v>0.6111838906720003</v>
      </c>
      <c r="AU34" s="88">
        <v>0.13715804958899999</v>
      </c>
      <c r="AV34" s="88">
        <v>0.31267602976500009</v>
      </c>
      <c r="AW34" s="88">
        <v>0.21933937556900004</v>
      </c>
      <c r="AX34" s="88">
        <v>0.26264890673500008</v>
      </c>
      <c r="AY34" s="88">
        <v>0.35826693123400005</v>
      </c>
      <c r="AZ34" s="88">
        <v>0.59016102282300098</v>
      </c>
      <c r="BA34" s="88">
        <v>0.5909137904350007</v>
      </c>
      <c r="BB34" s="88">
        <v>2.5379257450999997E-2</v>
      </c>
      <c r="BC34" s="88">
        <v>1.7368168106030017</v>
      </c>
      <c r="BD34" s="88">
        <v>2.7602097095960025</v>
      </c>
      <c r="BE34" s="88">
        <v>0.64096366801299964</v>
      </c>
      <c r="BF34" s="88">
        <v>2.1185621120000001E-2</v>
      </c>
      <c r="BG34" s="88">
        <v>6.5027744402999993E-2</v>
      </c>
      <c r="BH34" s="88">
        <v>1.0548717797280012</v>
      </c>
      <c r="BI34" s="88">
        <v>0.73951536067899903</v>
      </c>
      <c r="BJ34" s="88">
        <v>0.17451185356300003</v>
      </c>
      <c r="BK34" s="88">
        <v>0.96506461849700165</v>
      </c>
      <c r="BL34" s="88">
        <v>1.1081752931400004</v>
      </c>
      <c r="BM34" s="88">
        <v>0.49381043694599952</v>
      </c>
      <c r="BN34" s="88">
        <v>0.7569214598230003</v>
      </c>
      <c r="BO34" s="88">
        <v>8.594151559999999E-3</v>
      </c>
      <c r="BP34" s="88">
        <v>3.8953279267999991E-2</v>
      </c>
      <c r="BQ34" s="88">
        <v>1.8288508250000001E-3</v>
      </c>
      <c r="BR34" s="88">
        <v>3.7958734343999996E-2</v>
      </c>
      <c r="BS34" s="88">
        <v>3.2347402231000001E-2</v>
      </c>
      <c r="BT34" s="88">
        <v>1.5137772569230015</v>
      </c>
      <c r="BU34" s="88">
        <v>0.8649643110159988</v>
      </c>
      <c r="BV34" s="88">
        <v>0.213436516465</v>
      </c>
      <c r="BW34" s="88">
        <v>1.0573713895669996</v>
      </c>
      <c r="BX34" s="88">
        <v>0.24289082302699966</v>
      </c>
      <c r="BY34" s="88">
        <v>0.8490967762299988</v>
      </c>
      <c r="BZ34" s="88">
        <v>0.13340863270900025</v>
      </c>
      <c r="CA34" s="88">
        <v>0.40607744232899967</v>
      </c>
      <c r="CB34" s="88">
        <v>0.56865348188199971</v>
      </c>
      <c r="CC34" s="88">
        <v>0.49746581774600046</v>
      </c>
      <c r="CD34" s="88">
        <v>0.24583047333400007</v>
      </c>
      <c r="CE34" s="88">
        <v>0.87547638558199881</v>
      </c>
      <c r="CF34" s="88">
        <v>0.14099135889599973</v>
      </c>
      <c r="CG34" s="88">
        <v>0</v>
      </c>
      <c r="CH34" s="88">
        <v>0.29430881156800004</v>
      </c>
      <c r="CI34" s="88">
        <v>0.19038892516400002</v>
      </c>
      <c r="CJ34" s="88">
        <v>0.32101280619499983</v>
      </c>
      <c r="CK34" s="88">
        <v>1.3206453055600005</v>
      </c>
      <c r="CL34" s="88">
        <v>0.13086060316199991</v>
      </c>
      <c r="CM34" s="88">
        <v>0.61131295327699964</v>
      </c>
      <c r="CN34" s="88">
        <v>9.8218827501999992E-2</v>
      </c>
      <c r="CO34" s="88">
        <v>0.28769427731299996</v>
      </c>
      <c r="CP34" s="88">
        <v>0.2033789505439999</v>
      </c>
      <c r="CQ34" s="88">
        <v>0.440240889897</v>
      </c>
      <c r="CR34" s="88">
        <v>0</v>
      </c>
      <c r="CS34" s="88">
        <v>5.717107751E-3</v>
      </c>
      <c r="CT34" s="88">
        <v>1.3167328246369998</v>
      </c>
      <c r="CU34" s="88">
        <v>4.9754482040999956E-2</v>
      </c>
      <c r="CV34" s="88">
        <v>1.8661263722999998E-2</v>
      </c>
      <c r="CW34" s="88">
        <v>0.32234917229000004</v>
      </c>
      <c r="CX34" s="88">
        <v>2.9082567600000006E-3</v>
      </c>
      <c r="CY34" s="88">
        <v>3.8833148807200013</v>
      </c>
      <c r="CZ34" s="88">
        <v>4.7482402163000002E-2</v>
      </c>
      <c r="DA34" s="88">
        <v>3.2011326802550033</v>
      </c>
      <c r="DB34" s="88">
        <v>8.1872061268999999E-2</v>
      </c>
      <c r="DC34" s="88">
        <v>0.10584201063800003</v>
      </c>
      <c r="DD34" s="88">
        <v>0.13550774102899996</v>
      </c>
      <c r="DE34" s="88">
        <v>9.5791703920999935E-2</v>
      </c>
      <c r="DF34" s="88">
        <v>0.13243125644600001</v>
      </c>
      <c r="DG34" s="88">
        <v>5.8059902392000012E-2</v>
      </c>
      <c r="DH34" s="88">
        <v>4.7893901570000029E-2</v>
      </c>
      <c r="DI34" s="88">
        <v>0.64251032679999931</v>
      </c>
      <c r="DJ34" s="88">
        <v>0.10551544512500005</v>
      </c>
      <c r="DK34" s="88">
        <v>0.14824343016400007</v>
      </c>
      <c r="DL34" s="88">
        <v>0.102334006733</v>
      </c>
      <c r="DM34" s="88">
        <v>0.4268388138669999</v>
      </c>
      <c r="DN34" s="88">
        <v>0.54962506080400009</v>
      </c>
      <c r="DO34" s="88">
        <v>3.4785031091000007E-2</v>
      </c>
      <c r="DP34" s="88">
        <v>1.6513261651999993E-2</v>
      </c>
      <c r="DQ34" s="88">
        <v>0.13715804958899999</v>
      </c>
      <c r="DR34" s="88">
        <v>0.28056962378799999</v>
      </c>
      <c r="DS34" s="88">
        <v>2.3655946437000006E-2</v>
      </c>
      <c r="DT34" s="88">
        <v>8.3935750769999987E-3</v>
      </c>
      <c r="DU34" s="88">
        <v>0.21933937556900004</v>
      </c>
      <c r="DV34" s="88">
        <v>7.3813172980999972E-2</v>
      </c>
      <c r="DW34" s="88">
        <v>0.18883478784500027</v>
      </c>
      <c r="DX34" s="88">
        <v>0.31825164597799965</v>
      </c>
      <c r="DY34" s="88">
        <v>4.0014625717000006E-2</v>
      </c>
      <c r="DZ34" s="88">
        <v>0.40609436867899967</v>
      </c>
      <c r="EA34" s="88">
        <v>1.0901664647999996E-2</v>
      </c>
      <c r="EB34" s="88">
        <v>0.16865191244700012</v>
      </c>
      <c r="EC34" s="88">
        <v>0.20957318947399986</v>
      </c>
      <c r="ED34" s="88">
        <v>0.18376750871900011</v>
      </c>
      <c r="EE34" s="88">
        <v>0.10954621327599995</v>
      </c>
      <c r="EF34" s="88">
        <v>1.5451918338950015</v>
      </c>
      <c r="EG34" s="88">
        <v>0.10079157649399999</v>
      </c>
      <c r="EH34" s="88">
        <v>6.9080441767999989E-2</v>
      </c>
      <c r="EI34" s="88">
        <v>0</v>
      </c>
      <c r="EJ34" s="88">
        <v>0.30120718100399979</v>
      </c>
      <c r="EK34" s="88">
        <v>1.6890070818280003</v>
      </c>
      <c r="EL34" s="88">
        <v>0.47773867931799985</v>
      </c>
      <c r="EM34" s="88">
        <v>0.18721704773399964</v>
      </c>
      <c r="EN34" s="88">
        <v>9.4001431549000064E-2</v>
      </c>
      <c r="EO34" s="88">
        <v>0.27022019033599992</v>
      </c>
      <c r="EP34" s="88">
        <v>5.2697294381999993E-2</v>
      </c>
      <c r="EQ34" s="88">
        <v>4.2123730939000001E-2</v>
      </c>
      <c r="ER34" s="88">
        <v>0.15464913777300004</v>
      </c>
      <c r="ES34" s="88">
        <v>2.7272737770999995E-2</v>
      </c>
      <c r="ET34" s="88">
        <v>2.1185621120000001E-2</v>
      </c>
      <c r="EU34" s="88">
        <v>6.5027744402999993E-2</v>
      </c>
      <c r="EV34" s="88">
        <v>1.0548717797280012</v>
      </c>
      <c r="EW34" s="88">
        <v>0.27456306775099981</v>
      </c>
      <c r="EX34" s="88">
        <v>5.8796146781000008E-2</v>
      </c>
      <c r="EY34" s="88">
        <v>0.16093101240599991</v>
      </c>
      <c r="EZ34" s="88">
        <v>8.3000619125000036E-2</v>
      </c>
      <c r="FA34" s="88">
        <v>4.697152229E-3</v>
      </c>
      <c r="FB34" s="88">
        <v>0.117709611559</v>
      </c>
      <c r="FC34" s="88">
        <v>4.8215559318999998E-2</v>
      </c>
      <c r="FD34" s="88">
        <v>7.5256330429999997E-3</v>
      </c>
      <c r="FE34" s="88">
        <v>0.27811578591600022</v>
      </c>
      <c r="FF34" s="88">
        <v>0.16692232188400008</v>
      </c>
      <c r="FG34" s="88">
        <v>0.13584471599900019</v>
      </c>
      <c r="FH34" s="88">
        <v>0.18599959984500003</v>
      </c>
      <c r="FI34" s="88">
        <v>9.0912345904999983E-2</v>
      </c>
      <c r="FJ34" s="88">
        <v>0.33732368555499964</v>
      </c>
      <c r="FK34" s="88">
        <v>0.71737920735299887</v>
      </c>
      <c r="FL34" s="88">
        <v>0</v>
      </c>
      <c r="FM34" s="88">
        <v>6.2694296732000027E-2</v>
      </c>
      <c r="FN34" s="88">
        <v>0.29379331908099932</v>
      </c>
      <c r="FO34" s="88">
        <v>2.4106813730999991E-2</v>
      </c>
      <c r="FP34" s="88">
        <v>3.1342412822000038E-2</v>
      </c>
      <c r="FQ34" s="88">
        <v>8.594151559999999E-3</v>
      </c>
      <c r="FR34" s="88">
        <v>3.8953279267999991E-2</v>
      </c>
      <c r="FS34" s="88">
        <v>1.8288508250000001E-3</v>
      </c>
      <c r="FT34" s="88">
        <v>3.7958734343999996E-2</v>
      </c>
      <c r="FU34" s="88">
        <v>3.2347402231000001E-2</v>
      </c>
      <c r="FV34" s="88">
        <v>1.1062416314030004</v>
      </c>
      <c r="FW34" s="88">
        <v>3.8496159514000039E-2</v>
      </c>
      <c r="FX34" s="88">
        <v>7.1286347205000045E-2</v>
      </c>
      <c r="FY34" s="88">
        <v>0.41175284064899997</v>
      </c>
      <c r="FZ34" s="88">
        <v>5.1193235591999994E-2</v>
      </c>
      <c r="GA34" s="88">
        <v>0.23912466449100009</v>
      </c>
      <c r="GB34" s="88">
        <v>6.2871739689999992E-3</v>
      </c>
      <c r="GC34" s="88">
        <v>0.11810909130600009</v>
      </c>
      <c r="GD34" s="88">
        <v>0.213436516465</v>
      </c>
      <c r="GE34" s="88">
        <v>0.14904867472499991</v>
      </c>
      <c r="GF34" s="88">
        <v>0.17336270746900032</v>
      </c>
      <c r="GG34" s="88">
        <v>2.1199792484000005E-2</v>
      </c>
      <c r="GH34" s="88">
        <v>0.13679904409500021</v>
      </c>
      <c r="GI34" s="88">
        <v>0.40298243670899953</v>
      </c>
      <c r="GJ34" s="88">
        <v>0.116713821371</v>
      </c>
      <c r="GK34" s="88">
        <v>5.4194236976000031E-2</v>
      </c>
      <c r="GL34" s="88">
        <v>9.3079138136999987E-2</v>
      </c>
      <c r="GM34" s="88">
        <v>2.317203807099999E-2</v>
      </c>
      <c r="GN34" s="88">
        <v>2.8873634012000011E-2</v>
      </c>
      <c r="GO34" s="88">
        <v>9.6281942361000072E-2</v>
      </c>
      <c r="GP34" s="88">
        <v>6.225613018300008E-2</v>
      </c>
      <c r="GQ34" s="88">
        <v>0.17415643494499991</v>
      </c>
      <c r="GR34" s="88">
        <v>5.6493083689999994E-3</v>
      </c>
      <c r="GS34" s="88">
        <v>0.1419829284150001</v>
      </c>
      <c r="GT34" s="88">
        <v>0.29329223663700082</v>
      </c>
      <c r="GU34" s="88">
        <v>9.9830537021999927E-2</v>
      </c>
      <c r="GV34" s="88">
        <v>7.1834202165999839E-2</v>
      </c>
      <c r="GW34" s="88">
        <v>6.3192329116000034E-2</v>
      </c>
      <c r="GX34" s="88">
        <v>4.4589349428999947E-2</v>
      </c>
      <c r="GY34" s="88">
        <v>1.018604293E-2</v>
      </c>
      <c r="GZ34" s="88">
        <v>1.4521805625E-2</v>
      </c>
      <c r="HA34" s="88">
        <v>9.1801972599999976E-4</v>
      </c>
      <c r="HB34" s="88">
        <v>5.4035478294000044E-2</v>
      </c>
      <c r="HC34" s="88">
        <v>5.7481452129999958E-2</v>
      </c>
      <c r="HD34" s="88">
        <v>5.3756454260999925E-2</v>
      </c>
      <c r="HE34" s="88">
        <v>1.3761053822999999E-2</v>
      </c>
      <c r="HF34" s="88">
        <v>2.1425724430000001E-2</v>
      </c>
      <c r="HG34" s="88">
        <v>9.3806313995999938E-2</v>
      </c>
      <c r="HH34" s="88">
        <v>2.7000417097000007E-2</v>
      </c>
      <c r="HI34" s="88">
        <v>6.0037114238000053E-2</v>
      </c>
      <c r="HJ34" s="88">
        <v>2.1563000228000007E-2</v>
      </c>
      <c r="HK34" s="88">
        <v>5.9917445489999957E-2</v>
      </c>
      <c r="HL34" s="88">
        <v>2.4576732312999977E-2</v>
      </c>
      <c r="HM34" s="88">
        <v>0.15520744030899994</v>
      </c>
      <c r="HN34" s="88">
        <v>8.2415680722999943E-2</v>
      </c>
      <c r="HO34" s="88">
        <v>2.1204254639999999E-3</v>
      </c>
      <c r="HP34" s="88">
        <v>9.0472248349999992E-2</v>
      </c>
      <c r="HQ34" s="88">
        <v>7.1757071290000071E-2</v>
      </c>
      <c r="HR34" s="88">
        <v>7.9155814145000086E-2</v>
      </c>
      <c r="HS34" s="88">
        <v>2.5154407349000017E-2</v>
      </c>
      <c r="HT34" s="88">
        <v>3.6197231691000024E-2</v>
      </c>
      <c r="HU34" s="88">
        <v>0.13593497394499995</v>
      </c>
      <c r="HV34" s="88">
        <v>0.18699703573200002</v>
      </c>
      <c r="HW34" s="88">
        <v>0.10687753492200007</v>
      </c>
      <c r="HX34" s="88">
        <v>6.3058190360000023E-3</v>
      </c>
      <c r="HY34" s="88">
        <v>8.450824459300002E-2</v>
      </c>
      <c r="HZ34" s="88">
        <v>3.6318228761000035E-2</v>
      </c>
      <c r="IA34" s="88">
        <v>5.4127643463999953E-2</v>
      </c>
      <c r="IB34" s="88">
        <v>7.0875827909999953E-2</v>
      </c>
      <c r="IC34" s="88">
        <v>0.31529827902799956</v>
      </c>
      <c r="ID34" s="88">
        <v>0.10626740178600007</v>
      </c>
      <c r="IE34" s="88">
        <v>1.6573400516000002E-2</v>
      </c>
      <c r="IF34" s="88">
        <v>2.458609316800002E-2</v>
      </c>
      <c r="IG34" s="88">
        <v>0.54360527238299983</v>
      </c>
      <c r="IH34" s="88">
        <v>1.0137193873999988E-2</v>
      </c>
      <c r="II34" s="88">
        <v>0</v>
      </c>
      <c r="IJ34" s="88">
        <v>3.3328572011999999E-2</v>
      </c>
      <c r="IK34" s="88">
        <v>0.17414597413799981</v>
      </c>
      <c r="IL34" s="88">
        <v>8.6088324098000144E-2</v>
      </c>
      <c r="IM34" s="88">
        <v>7.4580865700000002E-4</v>
      </c>
      <c r="IN34" s="88">
        <v>9.1066545067999993E-2</v>
      </c>
      <c r="IO34" s="88">
        <v>9.9322095927999968E-2</v>
      </c>
      <c r="IP34" s="88">
        <v>0.32101280619499983</v>
      </c>
      <c r="IQ34" s="88">
        <v>0.31410582605999965</v>
      </c>
      <c r="IR34" s="88">
        <v>0.3295596962830003</v>
      </c>
      <c r="IS34" s="88">
        <v>0.63688432688300045</v>
      </c>
      <c r="IT34" s="88">
        <v>4.0093826978E-2</v>
      </c>
      <c r="IU34" s="88">
        <v>0.13086060316199991</v>
      </c>
      <c r="IV34" s="88">
        <v>0.61131295327699964</v>
      </c>
      <c r="IW34" s="88">
        <v>9.8218827501999992E-2</v>
      </c>
      <c r="IX34" s="88">
        <v>0.27047397825200009</v>
      </c>
      <c r="IY34" s="88">
        <v>1.7220137590000007E-2</v>
      </c>
      <c r="IZ34" s="88">
        <v>0.2033789505439999</v>
      </c>
      <c r="JA34" s="88">
        <v>0.33229564629600006</v>
      </c>
      <c r="JB34" s="88">
        <v>9.0755297710000005E-3</v>
      </c>
      <c r="JC34" s="88">
        <v>9.8869281443000029E-2</v>
      </c>
      <c r="JD34" s="88">
        <v>5.717107751E-3</v>
      </c>
      <c r="JE34" s="88">
        <v>0.34719519203999988</v>
      </c>
      <c r="JF34" s="88">
        <v>0.68330651740699855</v>
      </c>
      <c r="JG34" s="88">
        <v>0.2000231511600003</v>
      </c>
      <c r="JH34" s="88">
        <v>4.9754482040999956E-2</v>
      </c>
      <c r="JI34" s="88">
        <v>1.8661263722999998E-2</v>
      </c>
      <c r="JJ34" s="88">
        <v>9.6268299393000065E-2</v>
      </c>
      <c r="JK34" s="88">
        <v>0.15343898392400002</v>
      </c>
      <c r="JL34" s="88">
        <v>6.0247857164999995E-2</v>
      </c>
      <c r="JM34" s="88">
        <v>2.9082567600000006E-3</v>
      </c>
      <c r="JN34" s="88">
        <v>3.8833148807200013</v>
      </c>
      <c r="JO34" s="88">
        <v>4.7482402163000002E-2</v>
      </c>
      <c r="JP34" s="88">
        <v>3.2011326802550033</v>
      </c>
      <c r="JQ34" s="88">
        <v>2.2829413788000002E-2</v>
      </c>
      <c r="JR34" s="88">
        <v>5.9042647481E-2</v>
      </c>
      <c r="JS34" s="88">
        <v>0.10584201063800003</v>
      </c>
      <c r="JT34" s="88">
        <v>0.13550774102899996</v>
      </c>
      <c r="JU34" s="88">
        <v>9.5791703920999935E-2</v>
      </c>
      <c r="JV34" s="88">
        <v>0.13243125644600001</v>
      </c>
      <c r="JW34" s="88">
        <v>5.8059902392000012E-2</v>
      </c>
      <c r="JX34" s="88">
        <v>4.7893901570000029E-2</v>
      </c>
      <c r="JY34" s="88">
        <v>0.64251032679999931</v>
      </c>
      <c r="JZ34" s="88">
        <v>0.10197539586200005</v>
      </c>
      <c r="KA34" s="88">
        <v>2.7763482210000001E-3</v>
      </c>
      <c r="KB34" s="88">
        <v>0.14824343016400007</v>
      </c>
      <c r="KC34" s="88">
        <v>0.102334006733</v>
      </c>
      <c r="KD34" s="88">
        <v>0.4268388138669999</v>
      </c>
      <c r="KE34" s="88">
        <v>0.54962506080400009</v>
      </c>
      <c r="KF34" s="88">
        <v>3.4785031091000007E-2</v>
      </c>
      <c r="KG34" s="88">
        <v>1.6513261651999993E-2</v>
      </c>
      <c r="KH34" s="88">
        <v>0.13715804958899999</v>
      </c>
      <c r="KI34" s="88">
        <v>3.4798341794000008E-2</v>
      </c>
      <c r="KJ34" s="88">
        <v>5.9971855029000008E-2</v>
      </c>
      <c r="KK34" s="88">
        <v>6.4436450544000004E-2</v>
      </c>
      <c r="KL34" s="88">
        <v>1.9622437860000008E-2</v>
      </c>
      <c r="KM34" s="88">
        <v>2.8692558449000007E-2</v>
      </c>
      <c r="KN34" s="88">
        <v>1.7834766610000004E-3</v>
      </c>
      <c r="KO34" s="88">
        <v>3.1496817729999996E-3</v>
      </c>
      <c r="KP34" s="88">
        <v>2.3655946437000006E-2</v>
      </c>
      <c r="KQ34" s="88">
        <v>8.3935750769999987E-3</v>
      </c>
      <c r="KR34" s="88">
        <v>5.7389454121999951E-2</v>
      </c>
      <c r="KS34" s="88">
        <v>1.5977415805000002E-2</v>
      </c>
      <c r="KT34" s="88">
        <v>0.14547491843700008</v>
      </c>
      <c r="KU34" s="88">
        <v>4.9741444100000003E-4</v>
      </c>
      <c r="KV34" s="88">
        <v>7.3813172980999972E-2</v>
      </c>
      <c r="KW34" s="88">
        <v>0.18883478784500027</v>
      </c>
      <c r="KX34" s="88">
        <v>0.12533154361699991</v>
      </c>
      <c r="KY34" s="88">
        <v>0.19291973941099985</v>
      </c>
      <c r="KZ34" s="88">
        <v>2.3018598230999998E-2</v>
      </c>
      <c r="LA34" s="88">
        <v>1.6995956209000001E-2</v>
      </c>
      <c r="LB34" s="88">
        <v>0.40609436867899967</v>
      </c>
      <c r="LC34" s="88">
        <v>1.0901664647999996E-2</v>
      </c>
      <c r="LD34" s="88">
        <v>0.16865191244700012</v>
      </c>
      <c r="LE34" s="88">
        <v>0.20957318947399986</v>
      </c>
      <c r="LF34" s="88">
        <v>0.18376750871900011</v>
      </c>
      <c r="LG34" s="88">
        <v>6.6575100889999994E-3</v>
      </c>
      <c r="LH34" s="88">
        <v>0.10092899339199997</v>
      </c>
      <c r="LI34" s="88">
        <v>1.9597760939999999E-3</v>
      </c>
      <c r="LJ34" s="88">
        <v>0.69620557400999983</v>
      </c>
      <c r="LK34" s="88">
        <v>0.84838970141100001</v>
      </c>
      <c r="LL34" s="88">
        <v>0.10079157649399999</v>
      </c>
      <c r="LM34" s="88">
        <v>6.9080441767999989E-2</v>
      </c>
      <c r="LN34" s="88">
        <v>0</v>
      </c>
      <c r="LO34" s="88">
        <v>0.30120718100399979</v>
      </c>
      <c r="LP34" s="88">
        <v>1.6890070818280003</v>
      </c>
      <c r="LQ34" s="88">
        <v>0.47773867931799985</v>
      </c>
      <c r="LR34" s="88">
        <v>0.18721704773399964</v>
      </c>
      <c r="LS34" s="88">
        <v>9.4001431549000064E-2</v>
      </c>
      <c r="LT34" s="88">
        <v>0.27022019033599992</v>
      </c>
      <c r="LU34" s="88">
        <v>5.2697294381999993E-2</v>
      </c>
      <c r="LV34" s="88">
        <v>4.2123730939000001E-2</v>
      </c>
      <c r="LW34" s="88">
        <v>0.15464913777300004</v>
      </c>
      <c r="LX34" s="88">
        <v>2.7272737770999995E-2</v>
      </c>
      <c r="LY34" s="88">
        <v>2.1185621120000001E-2</v>
      </c>
      <c r="LZ34" s="88">
        <v>6.5027744402999993E-2</v>
      </c>
      <c r="MA34" s="88">
        <v>1.0548717797280012</v>
      </c>
      <c r="MB34" s="88">
        <v>3.1077107736999995E-2</v>
      </c>
      <c r="MC34" s="88">
        <v>0.24348623395599989</v>
      </c>
      <c r="MD34" s="88">
        <v>2.3141088283000006E-2</v>
      </c>
      <c r="ME34" s="88">
        <v>4.3553735390000009E-3</v>
      </c>
      <c r="MF34" s="88">
        <v>0.16093101240599991</v>
      </c>
      <c r="MG34" s="88">
        <v>8.3000619125000036E-2</v>
      </c>
      <c r="MH34" s="88">
        <v>4.697152229E-3</v>
      </c>
      <c r="MI34" s="88">
        <v>0.117709611559</v>
      </c>
      <c r="MJ34" s="88">
        <v>4.2070045047000008E-2</v>
      </c>
      <c r="MK34" s="88">
        <v>6.145514272000001E-3</v>
      </c>
      <c r="ML34" s="88">
        <v>7.5256330429999997E-3</v>
      </c>
      <c r="MM34" s="88">
        <v>0.27811578591600022</v>
      </c>
      <c r="MN34" s="88">
        <v>0.16692232188400008</v>
      </c>
      <c r="MO34" s="88">
        <v>0.13584471599900019</v>
      </c>
      <c r="MP34" s="88">
        <v>0.18599959984500003</v>
      </c>
      <c r="MQ34" s="88">
        <v>9.0912345904999983E-2</v>
      </c>
      <c r="MR34" s="88">
        <v>0.33732368555499964</v>
      </c>
      <c r="MS34" s="88">
        <v>0.11893195341899995</v>
      </c>
      <c r="MT34" s="88">
        <v>1.2107398900999999E-2</v>
      </c>
      <c r="MU34" s="88">
        <v>0.53374863559699981</v>
      </c>
      <c r="MV34" s="88">
        <v>5.2593838392999963E-2</v>
      </c>
      <c r="MW34" s="88">
        <v>0</v>
      </c>
      <c r="MX34" s="88">
        <v>6.2694296732000027E-2</v>
      </c>
      <c r="MY34" s="88">
        <v>0.29379331908099932</v>
      </c>
      <c r="MZ34" s="88">
        <v>2.4106813730999991E-2</v>
      </c>
      <c r="NA34" s="88">
        <v>3.1342412822000038E-2</v>
      </c>
      <c r="NB34" s="88">
        <v>8.594151559999999E-3</v>
      </c>
      <c r="NC34" s="88">
        <v>3.8953279267999991E-2</v>
      </c>
      <c r="ND34" s="88">
        <v>1.8288508250000001E-3</v>
      </c>
      <c r="NE34" s="88">
        <v>3.7958734343999996E-2</v>
      </c>
      <c r="NF34" s="88">
        <v>3.2347402231000001E-2</v>
      </c>
      <c r="NG34" s="88">
        <v>1.0023002673510004</v>
      </c>
      <c r="NH34" s="88">
        <v>0.10394006071000006</v>
      </c>
      <c r="NI34" s="88">
        <v>7.1286347205000045E-2</v>
      </c>
      <c r="NJ34" s="88">
        <v>0.213436516465</v>
      </c>
      <c r="NK34" s="88">
        <v>0.31529827902799956</v>
      </c>
      <c r="NL34" s="88">
        <v>1.6573400516000002E-2</v>
      </c>
      <c r="NM34" s="88">
        <v>0.54360527238299983</v>
      </c>
      <c r="NN34" s="88">
        <v>0</v>
      </c>
      <c r="NO34" s="88">
        <v>9.1066545067999993E-2</v>
      </c>
      <c r="NP34" s="88">
        <v>4.7574545757999985E-2</v>
      </c>
      <c r="NQ34" s="88">
        <v>5.1747711839999995E-2</v>
      </c>
      <c r="NR34" s="88">
        <v>2.1777974724999993E-2</v>
      </c>
      <c r="NS34" s="88">
        <v>0.2992348314699998</v>
      </c>
      <c r="NT34" s="88">
        <v>0.31410582605999965</v>
      </c>
      <c r="NU34" s="88">
        <v>0.3295596962830003</v>
      </c>
      <c r="NV34" s="88">
        <v>0.63688432688300045</v>
      </c>
      <c r="NW34" s="88">
        <v>4.0093826978E-2</v>
      </c>
      <c r="NX34" s="88">
        <v>0.13086060316199991</v>
      </c>
      <c r="NY34" s="88">
        <v>1.5158711144489991</v>
      </c>
      <c r="NZ34" s="88">
        <v>0</v>
      </c>
      <c r="OA34" s="88">
        <v>0</v>
      </c>
      <c r="OB34" s="88">
        <v>0</v>
      </c>
      <c r="OC34" s="88">
        <v>1.2238487555E-2</v>
      </c>
      <c r="OD34" s="88">
        <v>0</v>
      </c>
      <c r="OE34" s="88">
        <v>0</v>
      </c>
      <c r="OF34" s="88">
        <v>8.2103653437000004E-2</v>
      </c>
      <c r="OG34" s="88">
        <v>0</v>
      </c>
      <c r="OH34" s="88">
        <v>5.0624699999999997E-5</v>
      </c>
      <c r="OI34" s="88">
        <v>2.5438031901999999E-2</v>
      </c>
      <c r="OJ34" s="88">
        <v>0.39253295523200005</v>
      </c>
      <c r="OK34" s="88">
        <v>0.62398984131299973</v>
      </c>
      <c r="OL34" s="88">
        <v>0.47972967227099989</v>
      </c>
      <c r="OM34" s="88">
        <v>3.020424660000018E-3</v>
      </c>
      <c r="ON34" s="88">
        <v>1.9032367000000001E-4</v>
      </c>
      <c r="OO34" s="88">
        <v>3.6544349000000007E-4</v>
      </c>
      <c r="OP34" s="88">
        <v>1.0421978999999995E-4</v>
      </c>
      <c r="OQ34" s="88">
        <v>3.721912699999998E-4</v>
      </c>
      <c r="OR34" s="88">
        <v>1.9235634000000005E-4</v>
      </c>
      <c r="OS34" s="88">
        <v>1.4607151300000008E-3</v>
      </c>
      <c r="OT34" s="88">
        <v>5.2338741000000004E-4</v>
      </c>
      <c r="OU34" s="88">
        <v>2.3860593659999962E-3</v>
      </c>
      <c r="OV34" s="88">
        <v>2.0400140580000069E-3</v>
      </c>
      <c r="OW34" s="88">
        <v>6.802424520000001E-3</v>
      </c>
      <c r="OX34" s="88">
        <v>5.804777899999998E-4</v>
      </c>
      <c r="OY34" s="88">
        <v>4.2019990000000042E-4</v>
      </c>
      <c r="OZ34" s="88">
        <v>5.7249741900000047E-2</v>
      </c>
      <c r="PA34" s="88">
        <v>2.1037657999999998E-4</v>
      </c>
      <c r="PB34" s="88">
        <v>0.1017281182589999</v>
      </c>
      <c r="PC34" s="88">
        <v>6.2628143517999918E-2</v>
      </c>
      <c r="PD34" s="88">
        <v>9.8980952790000045E-3</v>
      </c>
      <c r="PE34" s="88">
        <v>1.2192237117999995E-2</v>
      </c>
      <c r="PF34" s="88">
        <v>6.7714584251999985E-2</v>
      </c>
      <c r="PG34" s="88">
        <v>0.12912961485400001</v>
      </c>
      <c r="PH34" s="88">
        <v>2.9290805304999997E-2</v>
      </c>
      <c r="PI34" s="88">
        <v>2.1163710232000026E-2</v>
      </c>
      <c r="PJ34" s="88">
        <v>6.7761426069999969E-3</v>
      </c>
      <c r="PK34" s="88">
        <v>0.10358160822299994</v>
      </c>
      <c r="PL34" s="88">
        <v>8.3177370299999964E-4</v>
      </c>
      <c r="PM34" s="88">
        <v>4.5657675010000003E-3</v>
      </c>
      <c r="PN34" s="88">
        <v>9.0419459709999966E-3</v>
      </c>
      <c r="PO34" s="88">
        <v>3.8136970029999991E-3</v>
      </c>
      <c r="PP34" s="88">
        <v>5.7826816915000044E-2</v>
      </c>
      <c r="PQ34" s="88">
        <v>5.440096008999991E-3</v>
      </c>
      <c r="PR34" s="88">
        <v>1.6031298465999998E-2</v>
      </c>
      <c r="PS34" s="88">
        <v>5.351885260000002E-4</v>
      </c>
      <c r="PT34" s="88">
        <v>1.8503958421E-2</v>
      </c>
      <c r="PU34" s="88">
        <v>5.2069107029999997E-3</v>
      </c>
      <c r="PV34" s="88">
        <v>6.6248538279999984E-3</v>
      </c>
      <c r="PW34" s="88">
        <v>1.087273785E-3</v>
      </c>
      <c r="PX34" s="88">
        <v>1.2126818181000008E-2</v>
      </c>
      <c r="PY34" s="88">
        <v>2.0370563342000006E-2</v>
      </c>
      <c r="PZ34" s="88">
        <v>1.0464113375000002E-2</v>
      </c>
      <c r="QA34" s="88">
        <v>7.3814405830000002E-3</v>
      </c>
      <c r="QB34" s="88">
        <v>5.1115169500000057E-3</v>
      </c>
      <c r="QC34" s="88">
        <v>1.2404501600000003E-4</v>
      </c>
      <c r="QD34" s="88">
        <v>1.3872143850000012E-3</v>
      </c>
      <c r="QE34" s="88">
        <v>3.5727248860000049E-3</v>
      </c>
      <c r="QF34" s="88">
        <v>4.1839813274999971E-2</v>
      </c>
      <c r="QG34" s="88">
        <v>8.9911471996000053E-2</v>
      </c>
      <c r="QH34" s="88">
        <v>1.8981340900000004E-4</v>
      </c>
      <c r="QI34" s="88">
        <v>2.610159810299997E-2</v>
      </c>
      <c r="QJ34" s="88">
        <v>1.2793020247999989E-2</v>
      </c>
      <c r="QK34" s="88">
        <v>1.6857033180000015E-2</v>
      </c>
      <c r="QL34" s="88">
        <v>0.12093359557100006</v>
      </c>
      <c r="QM34" s="88">
        <v>5.1292716220000022E-3</v>
      </c>
      <c r="QN34" s="88">
        <v>4.718639670000001E-3</v>
      </c>
      <c r="QO34" s="88">
        <v>3.4345037100000006E-4</v>
      </c>
      <c r="QP34" s="88">
        <v>2.0104986469999995E-3</v>
      </c>
      <c r="QQ34" s="88">
        <v>9.4125419999999986E-5</v>
      </c>
      <c r="QR34" s="88">
        <v>1.1523523660000007E-2</v>
      </c>
      <c r="QS34" s="88">
        <v>1.3889317560999995E-2</v>
      </c>
      <c r="QT34" s="88">
        <v>1.2808406712000007E-2</v>
      </c>
      <c r="QU34" s="88">
        <v>1.8116343850000012E-3</v>
      </c>
      <c r="QV34" s="88">
        <v>2.0883977949999999E-3</v>
      </c>
      <c r="QW34" s="88">
        <v>1.4044320328000015E-2</v>
      </c>
      <c r="QX34" s="88">
        <v>3.8259731740000009E-3</v>
      </c>
      <c r="QY34" s="88">
        <v>3.0109207119999983E-3</v>
      </c>
      <c r="QZ34" s="88">
        <v>5.3205977629999989E-3</v>
      </c>
      <c r="RA34" s="88">
        <v>4.4699958779999957E-3</v>
      </c>
      <c r="RB34" s="88">
        <v>4.4260598810000025E-3</v>
      </c>
      <c r="RC34" s="88">
        <v>2.217580741500003E-2</v>
      </c>
      <c r="RD34" s="88">
        <v>3.5803762286000004E-2</v>
      </c>
      <c r="RE34" s="88">
        <v>2.9648251100000006E-4</v>
      </c>
      <c r="RF34" s="88">
        <v>1.1913303599000011E-2</v>
      </c>
      <c r="RG34" s="88">
        <v>4.3811881884000002E-2</v>
      </c>
      <c r="RH34" s="88">
        <v>7.7354720219999984E-3</v>
      </c>
      <c r="RI34" s="88">
        <v>7.1350955670000053E-3</v>
      </c>
      <c r="RJ34" s="88">
        <v>2.6216599809999984E-3</v>
      </c>
      <c r="RK34" s="88">
        <v>5.3298772150000085E-3</v>
      </c>
      <c r="RL34" s="88">
        <v>5.562881764000006E-3</v>
      </c>
      <c r="RM34" s="88">
        <v>8.2205105399999964E-3</v>
      </c>
      <c r="RN34" s="88">
        <v>5.2489039100000014E-4</v>
      </c>
      <c r="RO34" s="88">
        <v>6.4490224809999972E-3</v>
      </c>
      <c r="RP34" s="88">
        <v>1.4788060539999981E-3</v>
      </c>
      <c r="RQ34" s="88">
        <v>3.7778202990000004E-3</v>
      </c>
      <c r="RR34" s="88">
        <v>9.4571648169999977E-3</v>
      </c>
      <c r="RS34" s="88">
        <v>4.9209525619999988E-3</v>
      </c>
      <c r="RT34" s="88">
        <v>1.1329412759999991E-3</v>
      </c>
      <c r="RU34" s="88">
        <v>7.3813312600000001E-4</v>
      </c>
      <c r="RV34" s="88">
        <v>1.9629734901999995E-2</v>
      </c>
      <c r="RW34" s="88">
        <v>5.0434160098000072E-2</v>
      </c>
      <c r="RX34" s="88">
        <v>3.4017367574000035E-2</v>
      </c>
      <c r="RY34" s="88">
        <v>7.0916335E-5</v>
      </c>
      <c r="RZ34" s="88">
        <v>4.589702830999999E-3</v>
      </c>
      <c r="SA34" s="88">
        <v>2.1087688700000004E-4</v>
      </c>
      <c r="SB34" s="88">
        <v>0</v>
      </c>
      <c r="SC34" s="88">
        <v>0</v>
      </c>
      <c r="SD34" s="88">
        <v>0</v>
      </c>
      <c r="SE34" s="88">
        <v>0</v>
      </c>
      <c r="SF34" s="88">
        <v>0</v>
      </c>
      <c r="SG34" s="88">
        <v>0</v>
      </c>
      <c r="SH34" s="88">
        <v>0</v>
      </c>
      <c r="SI34" s="88">
        <v>0</v>
      </c>
      <c r="SJ34" s="88">
        <v>0</v>
      </c>
      <c r="SK34" s="88">
        <v>0</v>
      </c>
      <c r="SL34" s="88">
        <v>0</v>
      </c>
      <c r="SM34" s="88">
        <v>0</v>
      </c>
      <c r="SN34" s="88">
        <v>5.8641077259999827E-2</v>
      </c>
      <c r="SO34" s="88">
        <v>1.3133323170000001E-2</v>
      </c>
      <c r="SP34" s="88">
        <v>2.131875255283401</v>
      </c>
    </row>
    <row r="35" spans="1:510">
      <c r="A35" s="88" t="str">
        <f t="shared" si="52"/>
        <v>EUND7</v>
      </c>
      <c r="B35" s="88" t="s">
        <v>2236</v>
      </c>
      <c r="C35" s="88" t="s">
        <v>393</v>
      </c>
      <c r="U35" s="88">
        <v>45.66855019999096</v>
      </c>
      <c r="V35" s="88">
        <v>5.7222570097630028</v>
      </c>
      <c r="W35" s="88">
        <v>1.2462872716319993</v>
      </c>
      <c r="X35" s="88">
        <v>2.0114616927460003</v>
      </c>
      <c r="Y35" s="88">
        <v>13.817233134172017</v>
      </c>
      <c r="Z35" s="88">
        <v>2.4542763457650043</v>
      </c>
      <c r="AA35" s="88">
        <v>1.2897454366510002</v>
      </c>
      <c r="AB35" s="88">
        <v>6.2364401195269972</v>
      </c>
      <c r="AC35" s="88">
        <v>1.2666143854800032</v>
      </c>
      <c r="AD35" s="88">
        <v>5.3131243533020003</v>
      </c>
      <c r="AE35" s="88">
        <v>0.17583824590399982</v>
      </c>
      <c r="AF35" s="88">
        <v>1.9851668036659957</v>
      </c>
      <c r="AG35" s="88">
        <v>5.2532555708919881</v>
      </c>
      <c r="AH35" s="88">
        <v>4.1501018823170011</v>
      </c>
      <c r="AI35" s="88">
        <v>0.46900023051500034</v>
      </c>
      <c r="AJ35" s="88">
        <v>0.7398596278130013</v>
      </c>
      <c r="AK35" s="88">
        <v>0.50642621440999946</v>
      </c>
      <c r="AL35" s="88">
        <v>0</v>
      </c>
      <c r="AM35" s="88">
        <v>1.6431553265349996</v>
      </c>
      <c r="AN35" s="88">
        <v>0.3683065197710001</v>
      </c>
      <c r="AO35" s="88">
        <v>3.3141426890259993</v>
      </c>
      <c r="AP35" s="88">
        <v>6.9242966253130129</v>
      </c>
      <c r="AQ35" s="88">
        <v>0.60222450332399935</v>
      </c>
      <c r="AR35" s="88">
        <v>0.7105049023940011</v>
      </c>
      <c r="AS35" s="88">
        <v>2.266029803964007</v>
      </c>
      <c r="AT35" s="88">
        <v>0.91225744224900007</v>
      </c>
      <c r="AU35" s="88">
        <v>0.18335110166300012</v>
      </c>
      <c r="AV35" s="88">
        <v>0.40982262509599965</v>
      </c>
      <c r="AW35" s="88">
        <v>0.21245694944700008</v>
      </c>
      <c r="AX35" s="88">
        <v>0.3104630791269995</v>
      </c>
      <c r="AY35" s="88">
        <v>0.42592126624900012</v>
      </c>
      <c r="AZ35" s="88">
        <v>0.64721581912100046</v>
      </c>
      <c r="BA35" s="88">
        <v>0.61124065685499995</v>
      </c>
      <c r="BB35" s="88">
        <v>2.9547860784000003E-2</v>
      </c>
      <c r="BC35" s="88">
        <v>2.3990735807700037</v>
      </c>
      <c r="BD35" s="88">
        <v>3.1206640045369962</v>
      </c>
      <c r="BE35" s="88">
        <v>0.71619783651900015</v>
      </c>
      <c r="BF35" s="88">
        <v>2.3153644591999995E-2</v>
      </c>
      <c r="BG35" s="88">
        <v>6.8482878873999994E-2</v>
      </c>
      <c r="BH35" s="88">
        <v>1.099879453650999</v>
      </c>
      <c r="BI35" s="88">
        <v>0.88938285912099957</v>
      </c>
      <c r="BJ35" s="88">
        <v>0.25573845685000018</v>
      </c>
      <c r="BK35" s="88">
        <v>1.0349120433769996</v>
      </c>
      <c r="BL35" s="88">
        <v>1.3728506871879993</v>
      </c>
      <c r="BM35" s="88">
        <v>0.55224095303300091</v>
      </c>
      <c r="BN35" s="88">
        <v>0.99354839714200027</v>
      </c>
      <c r="BO35" s="88">
        <v>1.0632525476000004E-2</v>
      </c>
      <c r="BP35" s="88">
        <v>6.3269244107999972E-2</v>
      </c>
      <c r="BQ35" s="88">
        <v>7.4623399759999997E-3</v>
      </c>
      <c r="BR35" s="88">
        <v>4.7050530552000008E-2</v>
      </c>
      <c r="BS35" s="88">
        <v>4.7423274392000017E-2</v>
      </c>
      <c r="BT35" s="88">
        <v>1.7589952455449975</v>
      </c>
      <c r="BU35" s="88">
        <v>0.91679366674899909</v>
      </c>
      <c r="BV35" s="88">
        <v>0.22617114278400008</v>
      </c>
      <c r="BW35" s="88">
        <v>1.1335325861340004</v>
      </c>
      <c r="BX35" s="88">
        <v>0.28933340258299978</v>
      </c>
      <c r="BY35" s="88">
        <v>0.91089699230199905</v>
      </c>
      <c r="BZ35" s="88">
        <v>0.14283526349200004</v>
      </c>
      <c r="CA35" s="88">
        <v>0.44455938706599929</v>
      </c>
      <c r="CB35" s="88">
        <v>0.62317605664199827</v>
      </c>
      <c r="CC35" s="88">
        <v>0.48254506388800006</v>
      </c>
      <c r="CD35" s="88">
        <v>0.26830188396600024</v>
      </c>
      <c r="CE35" s="88">
        <v>0.99362417494500388</v>
      </c>
      <c r="CF35" s="88">
        <v>0.1489101687739999</v>
      </c>
      <c r="CG35" s="88">
        <v>0</v>
      </c>
      <c r="CH35" s="88">
        <v>0.32008849163499964</v>
      </c>
      <c r="CI35" s="88">
        <v>0.23165392680100022</v>
      </c>
      <c r="CJ35" s="88">
        <v>0.39326024475400023</v>
      </c>
      <c r="CK35" s="88">
        <v>1.5257029394400012</v>
      </c>
      <c r="CL35" s="88">
        <v>0.12935380907000005</v>
      </c>
      <c r="CM35" s="88">
        <v>0.7911564838939984</v>
      </c>
      <c r="CN35" s="88">
        <v>0.12500213441799993</v>
      </c>
      <c r="CO35" s="88">
        <v>0.37234134014999953</v>
      </c>
      <c r="CP35" s="88">
        <v>0.23387237051899964</v>
      </c>
      <c r="CQ35" s="88">
        <v>0.50642621440999946</v>
      </c>
      <c r="CR35" s="88">
        <v>0</v>
      </c>
      <c r="CS35" s="88">
        <v>5.4602625989999985E-3</v>
      </c>
      <c r="CT35" s="88">
        <v>1.5118568584159997</v>
      </c>
      <c r="CU35" s="88">
        <v>5.6678820399000011E-2</v>
      </c>
      <c r="CV35" s="88">
        <v>2.7034715684E-2</v>
      </c>
      <c r="CW35" s="88">
        <v>0.36412205491300015</v>
      </c>
      <c r="CX35" s="88">
        <v>4.1844399360000005E-3</v>
      </c>
      <c r="CY35" s="88">
        <v>3.2741019095369968</v>
      </c>
      <c r="CZ35" s="88">
        <v>4.0040950691000013E-2</v>
      </c>
      <c r="DA35" s="88">
        <v>3.6493320569830008</v>
      </c>
      <c r="DB35" s="88">
        <v>0.11969801984200003</v>
      </c>
      <c r="DC35" s="88">
        <v>7.6587766597999984E-2</v>
      </c>
      <c r="DD35" s="88">
        <v>0.10760642777399999</v>
      </c>
      <c r="DE35" s="88">
        <v>0.12395878155899999</v>
      </c>
      <c r="DF35" s="88">
        <v>0.14037527058599994</v>
      </c>
      <c r="DG35" s="88">
        <v>8.3181333285000006E-2</v>
      </c>
      <c r="DH35" s="88">
        <v>6.5014569747000026E-2</v>
      </c>
      <c r="DI35" s="88">
        <v>0.69090167554999982</v>
      </c>
      <c r="DJ35" s="88">
        <v>0.13836804747499992</v>
      </c>
      <c r="DK35" s="88">
        <v>0.16172166433599999</v>
      </c>
      <c r="DL35" s="88">
        <v>0.11712678913300012</v>
      </c>
      <c r="DM35" s="88">
        <v>0.4105777186750002</v>
      </c>
      <c r="DN35" s="88">
        <v>0.83228625967900061</v>
      </c>
      <c r="DO35" s="88">
        <v>4.9346591911000014E-2</v>
      </c>
      <c r="DP35" s="88">
        <v>3.0622046856E-2</v>
      </c>
      <c r="DQ35" s="88">
        <v>0.18335110166300012</v>
      </c>
      <c r="DR35" s="88">
        <v>0.35302754704800021</v>
      </c>
      <c r="DS35" s="88">
        <v>3.8842928226000009E-2</v>
      </c>
      <c r="DT35" s="88">
        <v>8.4888200209999997E-3</v>
      </c>
      <c r="DU35" s="88">
        <v>0.21245694944700008</v>
      </c>
      <c r="DV35" s="88">
        <v>8.1274331928999979E-2</v>
      </c>
      <c r="DW35" s="88">
        <v>0.22918923087600007</v>
      </c>
      <c r="DX35" s="88">
        <v>0.36354921301799997</v>
      </c>
      <c r="DY35" s="88">
        <v>6.2371404445000007E-2</v>
      </c>
      <c r="DZ35" s="88">
        <v>0.46407134199900085</v>
      </c>
      <c r="EA35" s="88">
        <v>1.3055332013999997E-2</v>
      </c>
      <c r="EB35" s="88">
        <v>0.16711431970300006</v>
      </c>
      <c r="EC35" s="88">
        <v>0.15449453755199999</v>
      </c>
      <c r="ED35" s="88">
        <v>0.23250037747100005</v>
      </c>
      <c r="EE35" s="88">
        <v>0.14072500448099998</v>
      </c>
      <c r="EF35" s="88">
        <v>2.1375252825890003</v>
      </c>
      <c r="EG35" s="88">
        <v>0.18591104358299998</v>
      </c>
      <c r="EH35" s="88">
        <v>6.2527608141999994E-2</v>
      </c>
      <c r="EI35" s="88">
        <v>1.01504025E-4</v>
      </c>
      <c r="EJ35" s="88">
        <v>0.22220926842800021</v>
      </c>
      <c r="EK35" s="88">
        <v>1.9845214217850016</v>
      </c>
      <c r="EL35" s="88">
        <v>0.43576620942399991</v>
      </c>
      <c r="EM35" s="88">
        <v>0.23861013812200008</v>
      </c>
      <c r="EN35" s="88">
        <v>0.15546538503799998</v>
      </c>
      <c r="EO35" s="88">
        <v>0.25336942976799998</v>
      </c>
      <c r="EP35" s="88">
        <v>9.5711582260999961E-2</v>
      </c>
      <c r="EQ35" s="88">
        <v>3.3001963742000005E-2</v>
      </c>
      <c r="ER35" s="88">
        <v>0.17255402379700005</v>
      </c>
      <c r="ES35" s="88">
        <v>6.0959255249999986E-3</v>
      </c>
      <c r="ET35" s="88">
        <v>2.3153644591999995E-2</v>
      </c>
      <c r="EU35" s="88">
        <v>6.8482878873999994E-2</v>
      </c>
      <c r="EV35" s="88">
        <v>1.099879453650999</v>
      </c>
      <c r="EW35" s="88">
        <v>0.2850354830470006</v>
      </c>
      <c r="EX35" s="88">
        <v>0.10943163759999992</v>
      </c>
      <c r="EY35" s="88">
        <v>0.17371053646099993</v>
      </c>
      <c r="EZ35" s="88">
        <v>8.4650223528000029E-2</v>
      </c>
      <c r="FA35" s="88">
        <v>3.0983266190000003E-3</v>
      </c>
      <c r="FB35" s="88">
        <v>0.20250334444900006</v>
      </c>
      <c r="FC35" s="88">
        <v>2.8092381715999998E-2</v>
      </c>
      <c r="FD35" s="88">
        <v>2.3247527775000002E-2</v>
      </c>
      <c r="FE35" s="88">
        <v>0.27616598324600022</v>
      </c>
      <c r="FF35" s="88">
        <v>0.19525758223899978</v>
      </c>
      <c r="FG35" s="88">
        <v>0.14521363180999999</v>
      </c>
      <c r="FH35" s="88">
        <v>0.23058223119999999</v>
      </c>
      <c r="FI35" s="88">
        <v>7.4489558630000022E-2</v>
      </c>
      <c r="FJ35" s="88">
        <v>0.41806046174600009</v>
      </c>
      <c r="FK35" s="88">
        <v>0.83446246901499987</v>
      </c>
      <c r="FL35" s="88">
        <v>0</v>
      </c>
      <c r="FM35" s="88">
        <v>6.8318576632E-2</v>
      </c>
      <c r="FN35" s="88">
        <v>0.33957314694299967</v>
      </c>
      <c r="FO35" s="88">
        <v>2.4808840568999995E-2</v>
      </c>
      <c r="FP35" s="88">
        <v>2.6673678812999983E-2</v>
      </c>
      <c r="FQ35" s="88">
        <v>1.0632525476000004E-2</v>
      </c>
      <c r="FR35" s="88">
        <v>6.3269244107999972E-2</v>
      </c>
      <c r="FS35" s="88">
        <v>7.4623399759999997E-3</v>
      </c>
      <c r="FT35" s="88">
        <v>4.7050530552000008E-2</v>
      </c>
      <c r="FU35" s="88">
        <v>4.7423274392000017E-2</v>
      </c>
      <c r="FV35" s="88">
        <v>1.2657623536189988</v>
      </c>
      <c r="FW35" s="88">
        <v>3.3506436936999992E-2</v>
      </c>
      <c r="FX35" s="88">
        <v>0.10681986880500001</v>
      </c>
      <c r="FY35" s="88">
        <v>0.44349879453499996</v>
      </c>
      <c r="FZ35" s="88">
        <v>5.2033070720000053E-2</v>
      </c>
      <c r="GA35" s="88">
        <v>0.25352013374300009</v>
      </c>
      <c r="GB35" s="88">
        <v>7.9836638659999994E-3</v>
      </c>
      <c r="GC35" s="88">
        <v>0.12625105261700009</v>
      </c>
      <c r="GD35" s="88">
        <v>0.22617114278400008</v>
      </c>
      <c r="GE35" s="88">
        <v>0.16650847786400008</v>
      </c>
      <c r="GF35" s="88">
        <v>0.1811445720629998</v>
      </c>
      <c r="GG35" s="88">
        <v>1.4995378139000004E-2</v>
      </c>
      <c r="GH35" s="88">
        <v>0.14848814284499964</v>
      </c>
      <c r="GI35" s="88">
        <v>0.43643880351100062</v>
      </c>
      <c r="GJ35" s="88">
        <v>0.11947597944500009</v>
      </c>
      <c r="GK35" s="88">
        <v>6.0044530681999962E-2</v>
      </c>
      <c r="GL35" s="88">
        <v>0.11977397899400002</v>
      </c>
      <c r="GM35" s="88">
        <v>2.8191264280000017E-2</v>
      </c>
      <c r="GN35" s="88">
        <v>4.0012929312000005E-2</v>
      </c>
      <c r="GO35" s="88">
        <v>9.9826306083999991E-2</v>
      </c>
      <c r="GP35" s="88">
        <v>5.8830757562999964E-2</v>
      </c>
      <c r="GQ35" s="88">
        <v>0.17494257197500018</v>
      </c>
      <c r="GR35" s="88">
        <v>5.5816274569999982E-3</v>
      </c>
      <c r="GS35" s="88">
        <v>0.14492695929999994</v>
      </c>
      <c r="GT35" s="88">
        <v>0.33948159689999946</v>
      </c>
      <c r="GU35" s="88">
        <v>0.10980940779799989</v>
      </c>
      <c r="GV35" s="88">
        <v>7.7212302525999837E-2</v>
      </c>
      <c r="GW35" s="88">
        <v>6.9091052182000082E-2</v>
      </c>
      <c r="GX35" s="88">
        <v>4.5635979276000008E-2</v>
      </c>
      <c r="GY35" s="88">
        <v>1.3087358508000003E-2</v>
      </c>
      <c r="GZ35" s="88">
        <v>1.4625928957000005E-2</v>
      </c>
      <c r="HA35" s="88">
        <v>3.9639913100000004E-4</v>
      </c>
      <c r="HB35" s="88">
        <v>6.2185177134999985E-2</v>
      </c>
      <c r="HC35" s="88">
        <v>6.4587994391000117E-2</v>
      </c>
      <c r="HD35" s="88">
        <v>5.5602271119999991E-2</v>
      </c>
      <c r="HE35" s="88">
        <v>1.5305942594000014E-2</v>
      </c>
      <c r="HF35" s="88">
        <v>2.3965131376999994E-2</v>
      </c>
      <c r="HG35" s="88">
        <v>8.9502658677999905E-2</v>
      </c>
      <c r="HH35" s="88">
        <v>3.1853086059000002E-2</v>
      </c>
      <c r="HI35" s="88">
        <v>7.5440956035999873E-2</v>
      </c>
      <c r="HJ35" s="88">
        <v>2.2240266315000003E-2</v>
      </c>
      <c r="HK35" s="88">
        <v>6.6616229515000014E-2</v>
      </c>
      <c r="HL35" s="88">
        <v>2.5914201494000023E-2</v>
      </c>
      <c r="HM35" s="88">
        <v>0.17843588831800003</v>
      </c>
      <c r="HN35" s="88">
        <v>9.1471841572000195E-2</v>
      </c>
      <c r="HO35" s="88">
        <v>2.2147861350000002E-3</v>
      </c>
      <c r="HP35" s="88">
        <v>0.10339412971100005</v>
      </c>
      <c r="HQ35" s="88">
        <v>7.3834427304999992E-2</v>
      </c>
      <c r="HR35" s="88">
        <v>7.7080300195000118E-2</v>
      </c>
      <c r="HS35" s="88">
        <v>2.8193593856000027E-2</v>
      </c>
      <c r="HT35" s="88">
        <v>3.3291809857000032E-2</v>
      </c>
      <c r="HU35" s="88">
        <v>0.13172449353199986</v>
      </c>
      <c r="HV35" s="88">
        <v>0.18710172543400005</v>
      </c>
      <c r="HW35" s="88">
        <v>9.7618002732000053E-2</v>
      </c>
      <c r="HX35" s="88">
        <v>4.6147508880000025E-3</v>
      </c>
      <c r="HY35" s="88">
        <v>9.7687539010999899E-2</v>
      </c>
      <c r="HZ35" s="88">
        <v>4.121191902400001E-2</v>
      </c>
      <c r="IA35" s="88">
        <v>5.6079482411999906E-2</v>
      </c>
      <c r="IB35" s="88">
        <v>7.3320444615000022E-2</v>
      </c>
      <c r="IC35" s="88">
        <v>0.31807251888999977</v>
      </c>
      <c r="ID35" s="88">
        <v>0.11242352304299986</v>
      </c>
      <c r="IE35" s="88">
        <v>2.985148644899999E-2</v>
      </c>
      <c r="IF35" s="88">
        <v>2.7817920793999997E-2</v>
      </c>
      <c r="IG35" s="88">
        <v>0.64570042909700009</v>
      </c>
      <c r="IH35" s="88">
        <v>8.6688606290000018E-3</v>
      </c>
      <c r="II35" s="88">
        <v>0</v>
      </c>
      <c r="IJ35" s="88">
        <v>4.0237151617000005E-2</v>
      </c>
      <c r="IK35" s="88">
        <v>0.17900662726800001</v>
      </c>
      <c r="IL35" s="88">
        <v>9.9924659971000016E-2</v>
      </c>
      <c r="IM35" s="88">
        <v>9.2248451000000013E-4</v>
      </c>
      <c r="IN35" s="88">
        <v>0.10647847720700007</v>
      </c>
      <c r="IO35" s="88">
        <v>0.12517425787899994</v>
      </c>
      <c r="IP35" s="88">
        <v>0.39326024475400023</v>
      </c>
      <c r="IQ35" s="88">
        <v>0.37792985087099917</v>
      </c>
      <c r="IR35" s="88">
        <v>0.3805299477599996</v>
      </c>
      <c r="IS35" s="88">
        <v>0.72623020946100081</v>
      </c>
      <c r="IT35" s="88">
        <v>3.6388058872000008E-2</v>
      </c>
      <c r="IU35" s="88">
        <v>0.12935380907000005</v>
      </c>
      <c r="IV35" s="88">
        <v>0.7911564838939984</v>
      </c>
      <c r="IW35" s="88">
        <v>0.12500213441799993</v>
      </c>
      <c r="IX35" s="88">
        <v>0.33993808317099949</v>
      </c>
      <c r="IY35" s="88">
        <v>3.2403321506000012E-2</v>
      </c>
      <c r="IZ35" s="88">
        <v>0.23387237051899964</v>
      </c>
      <c r="JA35" s="88">
        <v>0.38499078604199938</v>
      </c>
      <c r="JB35" s="88">
        <v>6.7485666529999988E-3</v>
      </c>
      <c r="JC35" s="88">
        <v>0.11468708260700007</v>
      </c>
      <c r="JD35" s="88">
        <v>5.4602625989999985E-3</v>
      </c>
      <c r="JE35" s="88">
        <v>0.37299358333800015</v>
      </c>
      <c r="JF35" s="88">
        <v>0.81523891874799981</v>
      </c>
      <c r="JG35" s="88">
        <v>0.18072191166000012</v>
      </c>
      <c r="JH35" s="88">
        <v>5.6678820399000011E-2</v>
      </c>
      <c r="JI35" s="88">
        <v>2.7034715684E-2</v>
      </c>
      <c r="JJ35" s="88">
        <v>8.5857718358999968E-2</v>
      </c>
      <c r="JK35" s="88">
        <v>0.21974044583600005</v>
      </c>
      <c r="JL35" s="88">
        <v>5.1206659681999972E-2</v>
      </c>
      <c r="JM35" s="88">
        <v>4.1844399360000005E-3</v>
      </c>
      <c r="JN35" s="88">
        <v>3.2741019095369968</v>
      </c>
      <c r="JO35" s="88">
        <v>4.0040950691000013E-2</v>
      </c>
      <c r="JP35" s="88">
        <v>3.6493320569830008</v>
      </c>
      <c r="JQ35" s="88">
        <v>6.0032331979999999E-2</v>
      </c>
      <c r="JR35" s="88">
        <v>5.9665687862000008E-2</v>
      </c>
      <c r="JS35" s="88">
        <v>7.6587766597999984E-2</v>
      </c>
      <c r="JT35" s="88">
        <v>0.10760642777399999</v>
      </c>
      <c r="JU35" s="88">
        <v>0.12395878155899999</v>
      </c>
      <c r="JV35" s="88">
        <v>0.14037527058599994</v>
      </c>
      <c r="JW35" s="88">
        <v>8.3181333285000006E-2</v>
      </c>
      <c r="JX35" s="88">
        <v>6.5014569747000026E-2</v>
      </c>
      <c r="JY35" s="88">
        <v>0.69090167554999982</v>
      </c>
      <c r="JZ35" s="88">
        <v>0.13259078819499998</v>
      </c>
      <c r="KA35" s="88">
        <v>5.7703499600000006E-3</v>
      </c>
      <c r="KB35" s="88">
        <v>0.16172166433599999</v>
      </c>
      <c r="KC35" s="88">
        <v>0.11712678913300012</v>
      </c>
      <c r="KD35" s="88">
        <v>0.4105777186750002</v>
      </c>
      <c r="KE35" s="88">
        <v>0.83228625967900061</v>
      </c>
      <c r="KF35" s="88">
        <v>4.9346591911000014E-2</v>
      </c>
      <c r="KG35" s="88">
        <v>3.0622046856E-2</v>
      </c>
      <c r="KH35" s="88">
        <v>0.18335110166300012</v>
      </c>
      <c r="KI35" s="88">
        <v>4.1312286374999986E-2</v>
      </c>
      <c r="KJ35" s="88">
        <v>6.9777214128000031E-2</v>
      </c>
      <c r="KK35" s="88">
        <v>8.6329667610999972E-2</v>
      </c>
      <c r="KL35" s="88">
        <v>2.4617899276999988E-2</v>
      </c>
      <c r="KM35" s="88">
        <v>2.7814854291000012E-2</v>
      </c>
      <c r="KN35" s="88">
        <v>3.6302861520000002E-3</v>
      </c>
      <c r="KO35" s="88">
        <v>4.35487835E-4</v>
      </c>
      <c r="KP35" s="88">
        <v>3.8842928226000009E-2</v>
      </c>
      <c r="KQ35" s="88">
        <v>8.4888200209999997E-3</v>
      </c>
      <c r="KR35" s="88">
        <v>5.3215819405999974E-2</v>
      </c>
      <c r="KS35" s="88">
        <v>1.5815596622999993E-2</v>
      </c>
      <c r="KT35" s="88">
        <v>0.14342507998900006</v>
      </c>
      <c r="KU35" s="88">
        <v>0</v>
      </c>
      <c r="KV35" s="88">
        <v>8.1274331928999979E-2</v>
      </c>
      <c r="KW35" s="88">
        <v>0.22918923087600007</v>
      </c>
      <c r="KX35" s="88">
        <v>0.13788693216799988</v>
      </c>
      <c r="KY35" s="88">
        <v>0.22566468735299944</v>
      </c>
      <c r="KZ35" s="88">
        <v>4.4492404851999984E-2</v>
      </c>
      <c r="LA35" s="88">
        <v>1.787899959300001E-2</v>
      </c>
      <c r="LB35" s="88">
        <v>0.46407134199900085</v>
      </c>
      <c r="LC35" s="88">
        <v>1.3055332013999997E-2</v>
      </c>
      <c r="LD35" s="88">
        <v>0.16711431970300006</v>
      </c>
      <c r="LE35" s="88">
        <v>0.15449453755199999</v>
      </c>
      <c r="LF35" s="88">
        <v>0.23250037747100005</v>
      </c>
      <c r="LG35" s="88">
        <v>2.2677947839999997E-2</v>
      </c>
      <c r="LH35" s="88">
        <v>0.10944311830899996</v>
      </c>
      <c r="LI35" s="88">
        <v>8.6039954079999998E-3</v>
      </c>
      <c r="LJ35" s="88">
        <v>0.99924033488699959</v>
      </c>
      <c r="LK35" s="88">
        <v>1.1382849214449995</v>
      </c>
      <c r="LL35" s="88">
        <v>0.18591104358299998</v>
      </c>
      <c r="LM35" s="88">
        <v>6.2527608141999994E-2</v>
      </c>
      <c r="LN35" s="88">
        <v>1.01504025E-4</v>
      </c>
      <c r="LO35" s="88">
        <v>0.22220926842800021</v>
      </c>
      <c r="LP35" s="88">
        <v>1.9845214217850016</v>
      </c>
      <c r="LQ35" s="88">
        <v>0.43576620942399991</v>
      </c>
      <c r="LR35" s="88">
        <v>0.23861013812200008</v>
      </c>
      <c r="LS35" s="88">
        <v>0.15546538503799998</v>
      </c>
      <c r="LT35" s="88">
        <v>0.25336942976799998</v>
      </c>
      <c r="LU35" s="88">
        <v>9.5711582260999961E-2</v>
      </c>
      <c r="LV35" s="88">
        <v>3.3001963742000005E-2</v>
      </c>
      <c r="LW35" s="88">
        <v>0.17255402379700005</v>
      </c>
      <c r="LX35" s="88">
        <v>6.0959255249999986E-3</v>
      </c>
      <c r="LY35" s="88">
        <v>2.3153644591999995E-2</v>
      </c>
      <c r="LZ35" s="88">
        <v>6.8482878873999994E-2</v>
      </c>
      <c r="MA35" s="88">
        <v>1.099879453650999</v>
      </c>
      <c r="MB35" s="88">
        <v>4.7613718687999997E-2</v>
      </c>
      <c r="MC35" s="88">
        <v>0.23742152355700014</v>
      </c>
      <c r="MD35" s="88">
        <v>4.3068183166999979E-2</v>
      </c>
      <c r="ME35" s="88">
        <v>5.3324679510000014E-3</v>
      </c>
      <c r="MF35" s="88">
        <v>0.17371053646099993</v>
      </c>
      <c r="MG35" s="88">
        <v>8.4650223528000029E-2</v>
      </c>
      <c r="MH35" s="88">
        <v>3.0983266190000003E-3</v>
      </c>
      <c r="MI35" s="88">
        <v>0.20250334444900006</v>
      </c>
      <c r="MJ35" s="88">
        <v>1.5035341150000003E-2</v>
      </c>
      <c r="MK35" s="88">
        <v>1.3057113060999999E-2</v>
      </c>
      <c r="ML35" s="88">
        <v>2.3247527775000002E-2</v>
      </c>
      <c r="MM35" s="88">
        <v>0.27616598324600022</v>
      </c>
      <c r="MN35" s="88">
        <v>0.19525758223899978</v>
      </c>
      <c r="MO35" s="88">
        <v>0.14521363180999999</v>
      </c>
      <c r="MP35" s="88">
        <v>0.23058223119999999</v>
      </c>
      <c r="MQ35" s="88">
        <v>7.4489558630000022E-2</v>
      </c>
      <c r="MR35" s="88">
        <v>0.41806046174600009</v>
      </c>
      <c r="MS35" s="88">
        <v>0.13922619114500007</v>
      </c>
      <c r="MT35" s="88">
        <v>1.8407092310000001E-2</v>
      </c>
      <c r="MU35" s="88">
        <v>0.6012688692209982</v>
      </c>
      <c r="MV35" s="88">
        <v>7.5561896596000044E-2</v>
      </c>
      <c r="MW35" s="88">
        <v>0</v>
      </c>
      <c r="MX35" s="88">
        <v>6.8318576632E-2</v>
      </c>
      <c r="MY35" s="88">
        <v>0.33957314694299967</v>
      </c>
      <c r="MZ35" s="88">
        <v>2.4808840568999995E-2</v>
      </c>
      <c r="NA35" s="88">
        <v>2.6673678812999983E-2</v>
      </c>
      <c r="NB35" s="88">
        <v>1.0632525476000004E-2</v>
      </c>
      <c r="NC35" s="88">
        <v>6.3269244107999972E-2</v>
      </c>
      <c r="ND35" s="88">
        <v>7.4623399759999997E-3</v>
      </c>
      <c r="NE35" s="88">
        <v>4.7050530552000008E-2</v>
      </c>
      <c r="NF35" s="88">
        <v>4.7423274392000017E-2</v>
      </c>
      <c r="NG35" s="88">
        <v>1.1657271675389997</v>
      </c>
      <c r="NH35" s="88">
        <v>0.10003702065599997</v>
      </c>
      <c r="NI35" s="88">
        <v>0.10681986880500001</v>
      </c>
      <c r="NJ35" s="88">
        <v>0.22617114278400008</v>
      </c>
      <c r="NK35" s="88">
        <v>0.31807251888999977</v>
      </c>
      <c r="NL35" s="88">
        <v>2.985148644899999E-2</v>
      </c>
      <c r="NM35" s="88">
        <v>0.64570042909700009</v>
      </c>
      <c r="NN35" s="88">
        <v>0</v>
      </c>
      <c r="NO35" s="88">
        <v>0.10647847720700007</v>
      </c>
      <c r="NP35" s="88">
        <v>6.8633479248000007E-2</v>
      </c>
      <c r="NQ35" s="88">
        <v>5.6541238261000021E-2</v>
      </c>
      <c r="NR35" s="88">
        <v>4.8517312489999999E-2</v>
      </c>
      <c r="NS35" s="88">
        <v>0.34474293226400021</v>
      </c>
      <c r="NT35" s="88">
        <v>0.37792985087099917</v>
      </c>
      <c r="NU35" s="88">
        <v>0.3805299477599996</v>
      </c>
      <c r="NV35" s="88">
        <v>0.72623020946100081</v>
      </c>
      <c r="NW35" s="88">
        <v>3.6388058872000008E-2</v>
      </c>
      <c r="NX35" s="88">
        <v>0.12935380907000005</v>
      </c>
      <c r="NY35" s="88">
        <v>1.9645551887459989</v>
      </c>
      <c r="NZ35" s="88">
        <v>0</v>
      </c>
      <c r="OA35" s="88">
        <v>0</v>
      </c>
      <c r="OB35" s="88">
        <v>0</v>
      </c>
      <c r="OC35" s="88">
        <v>5.9947220079999992E-3</v>
      </c>
      <c r="OD35" s="88">
        <v>1.3526920000000002E-4</v>
      </c>
      <c r="OE35" s="88">
        <v>0</v>
      </c>
      <c r="OF35" s="88">
        <v>7.1356971841000011E-2</v>
      </c>
      <c r="OG35" s="88">
        <v>0</v>
      </c>
      <c r="OH35" s="88">
        <v>0</v>
      </c>
      <c r="OI35" s="88">
        <v>5.5667280918999987E-2</v>
      </c>
      <c r="OJ35" s="88">
        <v>0.40109670142099957</v>
      </c>
      <c r="OK35" s="88">
        <v>0.87443923441400018</v>
      </c>
      <c r="OL35" s="88">
        <v>0.62712128446500015</v>
      </c>
      <c r="OM35" s="88">
        <v>3.0205652000000163E-3</v>
      </c>
      <c r="ON35" s="88">
        <v>1.6219947999999995E-4</v>
      </c>
      <c r="OO35" s="88">
        <v>3.0159505000000033E-4</v>
      </c>
      <c r="OP35" s="88">
        <v>8.0083800000000001E-5</v>
      </c>
      <c r="OQ35" s="88">
        <v>3.4450010999999997E-4</v>
      </c>
      <c r="OR35" s="88">
        <v>1.8724091000000003E-4</v>
      </c>
      <c r="OS35" s="88">
        <v>1.7168305399999999E-3</v>
      </c>
      <c r="OT35" s="88">
        <v>4.1459124999999923E-4</v>
      </c>
      <c r="OU35" s="88">
        <v>2.4200245239999986E-3</v>
      </c>
      <c r="OV35" s="88">
        <v>2.0820133240000063E-3</v>
      </c>
      <c r="OW35" s="88">
        <v>7.1387580599999913E-3</v>
      </c>
      <c r="OX35" s="88">
        <v>7.0063400999999985E-4</v>
      </c>
      <c r="OY35" s="88">
        <v>3.8473660000000042E-4</v>
      </c>
      <c r="OZ35" s="88">
        <v>6.0311477239999994E-2</v>
      </c>
      <c r="PA35" s="88">
        <v>4.4457123199999994E-4</v>
      </c>
      <c r="PB35" s="88">
        <v>0.10636345733900009</v>
      </c>
      <c r="PC35" s="88">
        <v>6.3334872034000012E-2</v>
      </c>
      <c r="PD35" s="88">
        <v>1.0968579840999998E-2</v>
      </c>
      <c r="PE35" s="88">
        <v>1.2393922181000003E-2</v>
      </c>
      <c r="PF35" s="88">
        <v>7.2275091631000016E-2</v>
      </c>
      <c r="PG35" s="88">
        <v>0.12904198478600012</v>
      </c>
      <c r="PH35" s="88">
        <v>2.8966542206999967E-2</v>
      </c>
      <c r="PI35" s="88">
        <v>2.049299812100001E-2</v>
      </c>
      <c r="PJ35" s="88">
        <v>7.0016749660000007E-3</v>
      </c>
      <c r="PK35" s="88">
        <v>0.11240290447099996</v>
      </c>
      <c r="PL35" s="88">
        <v>6.6221214499999988E-4</v>
      </c>
      <c r="PM35" s="88">
        <v>4.7321613189999986E-3</v>
      </c>
      <c r="PN35" s="88">
        <v>6.8576256520000017E-3</v>
      </c>
      <c r="PO35" s="88">
        <v>4.0399410600000015E-3</v>
      </c>
      <c r="PP35" s="88">
        <v>6.1196195211999989E-2</v>
      </c>
      <c r="PQ35" s="88">
        <v>5.987104575999996E-3</v>
      </c>
      <c r="PR35" s="88">
        <v>1.7828286515000041E-2</v>
      </c>
      <c r="PS35" s="88">
        <v>6.8296778600000036E-4</v>
      </c>
      <c r="PT35" s="88">
        <v>1.6703654655000014E-2</v>
      </c>
      <c r="PU35" s="88">
        <v>5.0238436980000051E-3</v>
      </c>
      <c r="PV35" s="88">
        <v>6.2500496369999976E-3</v>
      </c>
      <c r="PW35" s="88">
        <v>7.8919562600000001E-4</v>
      </c>
      <c r="PX35" s="88">
        <v>1.2378587395999995E-2</v>
      </c>
      <c r="PY35" s="88">
        <v>2.0193188125000022E-2</v>
      </c>
      <c r="PZ35" s="88">
        <v>1.0982271629000017E-2</v>
      </c>
      <c r="QA35" s="88">
        <v>7.7815331129999958E-3</v>
      </c>
      <c r="QB35" s="88">
        <v>5.823981284999993E-3</v>
      </c>
      <c r="QC35" s="88">
        <v>1.3818655300000001E-4</v>
      </c>
      <c r="QD35" s="88">
        <v>1.5647798190000005E-3</v>
      </c>
      <c r="QE35" s="88">
        <v>3.4781776310000038E-3</v>
      </c>
      <c r="QF35" s="88">
        <v>3.6475885396999974E-2</v>
      </c>
      <c r="QG35" s="88">
        <v>8.501953246100008E-2</v>
      </c>
      <c r="QH35" s="88">
        <v>1.6211712599999999E-4</v>
      </c>
      <c r="QI35" s="88">
        <v>2.7481180540000014E-2</v>
      </c>
      <c r="QJ35" s="88">
        <v>1.4526466163999994E-2</v>
      </c>
      <c r="QK35" s="88">
        <v>1.5863022955000004E-2</v>
      </c>
      <c r="QL35" s="88">
        <v>0.12551126005000013</v>
      </c>
      <c r="QM35" s="88">
        <v>5.0523592949999925E-3</v>
      </c>
      <c r="QN35" s="88">
        <v>5.1800009379999925E-3</v>
      </c>
      <c r="QO35" s="88">
        <v>5.459622649999998E-4</v>
      </c>
      <c r="QP35" s="88">
        <v>1.6030740599999984E-3</v>
      </c>
      <c r="QQ35" s="88">
        <v>1.8580340000000005E-5</v>
      </c>
      <c r="QR35" s="88">
        <v>1.429459820199999E-2</v>
      </c>
      <c r="QS35" s="88">
        <v>1.4168861845999994E-2</v>
      </c>
      <c r="QT35" s="88">
        <v>1.2661340423999985E-2</v>
      </c>
      <c r="QU35" s="88">
        <v>2.6522952509999993E-3</v>
      </c>
      <c r="QV35" s="88">
        <v>2.5044232250000004E-3</v>
      </c>
      <c r="QW35" s="88">
        <v>1.3090666778000023E-2</v>
      </c>
      <c r="QX35" s="88">
        <v>4.1043654229999983E-3</v>
      </c>
      <c r="QY35" s="88">
        <v>3.0427425390000006E-3</v>
      </c>
      <c r="QZ35" s="88">
        <v>5.8324186159999956E-3</v>
      </c>
      <c r="RA35" s="88">
        <v>5.2361661429999942E-3</v>
      </c>
      <c r="RB35" s="88">
        <v>5.1286396300000035E-3</v>
      </c>
      <c r="RC35" s="88">
        <v>2.4735918221000009E-2</v>
      </c>
      <c r="RD35" s="88">
        <v>3.3137339113999985E-2</v>
      </c>
      <c r="RE35" s="88">
        <v>2.2621842499999999E-4</v>
      </c>
      <c r="RF35" s="88">
        <v>1.2267666196000013E-2</v>
      </c>
      <c r="RG35" s="88">
        <v>4.0748199369000072E-2</v>
      </c>
      <c r="RH35" s="88">
        <v>7.7051856210000004E-3</v>
      </c>
      <c r="RI35" s="88">
        <v>7.4642540899999962E-3</v>
      </c>
      <c r="RJ35" s="88">
        <v>2.1242825300000008E-3</v>
      </c>
      <c r="RK35" s="88">
        <v>5.026963013000001E-3</v>
      </c>
      <c r="RL35" s="88">
        <v>5.7875316329999938E-3</v>
      </c>
      <c r="RM35" s="88">
        <v>8.2533862000000024E-3</v>
      </c>
      <c r="RN35" s="88">
        <v>3.1911949900000015E-4</v>
      </c>
      <c r="RO35" s="88">
        <v>6.9156666349999988E-3</v>
      </c>
      <c r="RP35" s="88">
        <v>1.1352607649999997E-3</v>
      </c>
      <c r="RQ35" s="88">
        <v>3.1823807089999996E-3</v>
      </c>
      <c r="RR35" s="88">
        <v>9.2590448240000029E-3</v>
      </c>
      <c r="RS35" s="88">
        <v>5.2510491509999997E-3</v>
      </c>
      <c r="RT35" s="88">
        <v>1.1524763460000001E-3</v>
      </c>
      <c r="RU35" s="88">
        <v>5.9803232699999996E-4</v>
      </c>
      <c r="RV35" s="88">
        <v>2.163089961900003E-2</v>
      </c>
      <c r="RW35" s="88">
        <v>5.5142706972000084E-2</v>
      </c>
      <c r="RX35" s="88">
        <v>3.5764129075000019E-2</v>
      </c>
      <c r="RY35" s="88">
        <v>7.8578644000000021E-5</v>
      </c>
      <c r="RZ35" s="88">
        <v>4.4884298469999974E-3</v>
      </c>
      <c r="SA35" s="88">
        <v>4.0484693600000005E-4</v>
      </c>
      <c r="SB35" s="88">
        <v>0</v>
      </c>
      <c r="SC35" s="88">
        <v>0</v>
      </c>
      <c r="SD35" s="88">
        <v>0</v>
      </c>
      <c r="SE35" s="88">
        <v>0</v>
      </c>
      <c r="SF35" s="88">
        <v>0</v>
      </c>
      <c r="SG35" s="88">
        <v>0</v>
      </c>
      <c r="SH35" s="88">
        <v>0</v>
      </c>
      <c r="SI35" s="88">
        <v>0</v>
      </c>
      <c r="SJ35" s="88">
        <v>0</v>
      </c>
      <c r="SK35" s="88">
        <v>0</v>
      </c>
      <c r="SL35" s="88">
        <v>0</v>
      </c>
      <c r="SM35" s="88">
        <v>0</v>
      </c>
      <c r="SN35" s="88">
        <v>6.0348932499999931E-2</v>
      </c>
      <c r="SO35" s="88">
        <v>1.6178326560000001E-2</v>
      </c>
      <c r="SP35" s="88">
        <v>2.2456929301202821</v>
      </c>
    </row>
    <row r="36" spans="1:510">
      <c r="A36" s="88" t="str">
        <f t="shared" si="52"/>
        <v>EUND8</v>
      </c>
      <c r="B36" s="88" t="s">
        <v>2236</v>
      </c>
      <c r="C36" s="88" t="s">
        <v>394</v>
      </c>
      <c r="U36" s="88">
        <v>49.47006182448203</v>
      </c>
      <c r="V36" s="88">
        <v>5.9712168591130075</v>
      </c>
      <c r="W36" s="88">
        <v>1.2151212836019996</v>
      </c>
      <c r="X36" s="88">
        <v>2.2921133420559974</v>
      </c>
      <c r="Y36" s="88">
        <v>13.958576665018995</v>
      </c>
      <c r="Z36" s="88">
        <v>2.8294195372579876</v>
      </c>
      <c r="AA36" s="88">
        <v>1.3293694056820007</v>
      </c>
      <c r="AB36" s="88">
        <v>7.2284969490670052</v>
      </c>
      <c r="AC36" s="88">
        <v>1.3288703977490004</v>
      </c>
      <c r="AD36" s="88">
        <v>5.9503970826620076</v>
      </c>
      <c r="AE36" s="88">
        <v>0.24573116442900012</v>
      </c>
      <c r="AF36" s="88">
        <v>2.4931321263879984</v>
      </c>
      <c r="AG36" s="88">
        <v>5.4811124677959997</v>
      </c>
      <c r="AH36" s="88">
        <v>4.6276264639509952</v>
      </c>
      <c r="AI36" s="88">
        <v>0.49010573288599962</v>
      </c>
      <c r="AJ36" s="88">
        <v>0.7898429082539995</v>
      </c>
      <c r="AK36" s="88">
        <v>0.42527867729699975</v>
      </c>
      <c r="AL36" s="88">
        <v>0</v>
      </c>
      <c r="AM36" s="88">
        <v>1.8433180797350006</v>
      </c>
      <c r="AN36" s="88">
        <v>0.44879338385899992</v>
      </c>
      <c r="AO36" s="88">
        <v>3.1245816778159994</v>
      </c>
      <c r="AP36" s="88">
        <v>7.0680445611150011</v>
      </c>
      <c r="AQ36" s="88">
        <v>0.76839015639999997</v>
      </c>
      <c r="AR36" s="88">
        <v>0.72241503319399936</v>
      </c>
      <c r="AS36" s="88">
        <v>2.2748519387220005</v>
      </c>
      <c r="AT36" s="88">
        <v>1.0388847443049996</v>
      </c>
      <c r="AU36" s="88">
        <v>0.21301872395900007</v>
      </c>
      <c r="AV36" s="88">
        <v>0.50732128004499988</v>
      </c>
      <c r="AW36" s="88">
        <v>0.26438726088600006</v>
      </c>
      <c r="AX36" s="88">
        <v>0.31634951861300031</v>
      </c>
      <c r="AY36" s="88">
        <v>0.48945213440100044</v>
      </c>
      <c r="AZ36" s="88">
        <v>0.64988899709900105</v>
      </c>
      <c r="BA36" s="88">
        <v>0.65819753320299978</v>
      </c>
      <c r="BB36" s="88">
        <v>2.0526233130000002E-2</v>
      </c>
      <c r="BC36" s="88">
        <v>2.5181690037589965</v>
      </c>
      <c r="BD36" s="88">
        <v>3.7544497187569998</v>
      </c>
      <c r="BE36" s="88">
        <v>0.93749523851199967</v>
      </c>
      <c r="BF36" s="88">
        <v>3.074704850399999E-2</v>
      </c>
      <c r="BG36" s="88">
        <v>6.3095081169000047E-2</v>
      </c>
      <c r="BH36" s="88">
        <v>1.1557095984120003</v>
      </c>
      <c r="BI36" s="88">
        <v>1.0138587372720009</v>
      </c>
      <c r="BJ36" s="88">
        <v>0.40946297491600014</v>
      </c>
      <c r="BK36" s="88">
        <v>1.1898855964820028</v>
      </c>
      <c r="BL36" s="88">
        <v>1.4961896696599963</v>
      </c>
      <c r="BM36" s="88">
        <v>0.60245747004100014</v>
      </c>
      <c r="BN36" s="88">
        <v>1.0559148946069996</v>
      </c>
      <c r="BO36" s="88">
        <v>5.8257067930000024E-3</v>
      </c>
      <c r="BP36" s="88">
        <v>9.6671239338999973E-2</v>
      </c>
      <c r="BQ36" s="88">
        <v>3.0403036810000002E-3</v>
      </c>
      <c r="BR36" s="88">
        <v>8.2025853401999985E-2</v>
      </c>
      <c r="BS36" s="88">
        <v>5.8168074429000023E-2</v>
      </c>
      <c r="BT36" s="88">
        <v>2.1805561969079972</v>
      </c>
      <c r="BU36" s="88">
        <v>0.93708187589499869</v>
      </c>
      <c r="BV36" s="88">
        <v>0.31257530690400015</v>
      </c>
      <c r="BW36" s="88">
        <v>1.2061656399059995</v>
      </c>
      <c r="BX36" s="88">
        <v>0.28173670214100005</v>
      </c>
      <c r="BY36" s="88">
        <v>0.9401831547559989</v>
      </c>
      <c r="BZ36" s="88">
        <v>0.13966179754199987</v>
      </c>
      <c r="CA36" s="88">
        <v>0.4489599894730007</v>
      </c>
      <c r="CB36" s="88">
        <v>0.66838082194399973</v>
      </c>
      <c r="CC36" s="88">
        <v>0.51381478756599919</v>
      </c>
      <c r="CD36" s="88">
        <v>0.29267123957699959</v>
      </c>
      <c r="CE36" s="88">
        <v>1.0841063405690037</v>
      </c>
      <c r="CF36" s="88">
        <v>0.15999638518500001</v>
      </c>
      <c r="CG36" s="88">
        <v>0</v>
      </c>
      <c r="CH36" s="88">
        <v>0.33010815767500012</v>
      </c>
      <c r="CI36" s="88">
        <v>0.29117139084000004</v>
      </c>
      <c r="CJ36" s="88">
        <v>0.517140614773</v>
      </c>
      <c r="CK36" s="88">
        <v>1.6973377879110001</v>
      </c>
      <c r="CL36" s="88">
        <v>0.10803581314900002</v>
      </c>
      <c r="CM36" s="88">
        <v>0.89509123732300011</v>
      </c>
      <c r="CN36" s="88">
        <v>0.12274761415899998</v>
      </c>
      <c r="CO36" s="88">
        <v>0.38734659873300081</v>
      </c>
      <c r="CP36" s="88">
        <v>0.27129249389000049</v>
      </c>
      <c r="CQ36" s="88">
        <v>0.42527867729699975</v>
      </c>
      <c r="CR36" s="88">
        <v>0</v>
      </c>
      <c r="CS36" s="88">
        <v>1.1486957739000003E-2</v>
      </c>
      <c r="CT36" s="88">
        <v>1.6920854600409978</v>
      </c>
      <c r="CU36" s="88">
        <v>7.907912579500008E-2</v>
      </c>
      <c r="CV36" s="88">
        <v>2.6276519653000003E-2</v>
      </c>
      <c r="CW36" s="88">
        <v>0.44224879103999998</v>
      </c>
      <c r="CX36" s="88">
        <v>6.5445928189999999E-3</v>
      </c>
      <c r="CY36" s="88">
        <v>3.0678192044619998</v>
      </c>
      <c r="CZ36" s="88">
        <v>5.676250756500003E-2</v>
      </c>
      <c r="DA36" s="88">
        <v>4.0193402884790022</v>
      </c>
      <c r="DB36" s="88">
        <v>0.16403985472100002</v>
      </c>
      <c r="DC36" s="88">
        <v>0.13448814527499997</v>
      </c>
      <c r="DD36" s="88">
        <v>0.20687137890199997</v>
      </c>
      <c r="DE36" s="88">
        <v>0.14026760027399998</v>
      </c>
      <c r="DF36" s="88">
        <v>0.15353463940000026</v>
      </c>
      <c r="DG36" s="88">
        <v>9.7915989165999973E-2</v>
      </c>
      <c r="DH36" s="88">
        <v>8.4852166277999963E-2</v>
      </c>
      <c r="DI36" s="88">
        <v>0.76786332492100007</v>
      </c>
      <c r="DJ36" s="88">
        <v>0.15145025021199998</v>
      </c>
      <c r="DK36" s="88">
        <v>0.14766496525899997</v>
      </c>
      <c r="DL36" s="88">
        <v>0.12603973122600001</v>
      </c>
      <c r="DM36" s="88">
        <v>0.3921761631330003</v>
      </c>
      <c r="DN36" s="88">
        <v>0.94529521115299986</v>
      </c>
      <c r="DO36" s="88">
        <v>5.4103599722999982E-2</v>
      </c>
      <c r="DP36" s="88">
        <v>2.5237054569999997E-2</v>
      </c>
      <c r="DQ36" s="88">
        <v>0.21301872395900007</v>
      </c>
      <c r="DR36" s="88">
        <v>0.4438156190569994</v>
      </c>
      <c r="DS36" s="88">
        <v>3.8157634899999966E-2</v>
      </c>
      <c r="DT36" s="88">
        <v>2.1741932785999989E-2</v>
      </c>
      <c r="DU36" s="88">
        <v>0.26438726088600006</v>
      </c>
      <c r="DV36" s="88">
        <v>9.3785010413000094E-2</v>
      </c>
      <c r="DW36" s="88">
        <v>0.22256404454300033</v>
      </c>
      <c r="DX36" s="88">
        <v>0.38101073179700023</v>
      </c>
      <c r="DY36" s="88">
        <v>0.10844125078599999</v>
      </c>
      <c r="DZ36" s="88">
        <v>0.48558016053200026</v>
      </c>
      <c r="EA36" s="88">
        <v>9.5792243749999988E-3</v>
      </c>
      <c r="EB36" s="88">
        <v>0.14707786574700002</v>
      </c>
      <c r="EC36" s="88">
        <v>0.13881546886300009</v>
      </c>
      <c r="ED36" s="88">
        <v>0.20197370616600013</v>
      </c>
      <c r="EE36" s="88">
        <v>0.13430794418899994</v>
      </c>
      <c r="EF36" s="88">
        <v>2.2587720052869993</v>
      </c>
      <c r="EG36" s="88">
        <v>0.18374418243200002</v>
      </c>
      <c r="EH36" s="88">
        <v>7.0729382131000038E-2</v>
      </c>
      <c r="EI36" s="88">
        <v>0</v>
      </c>
      <c r="EJ36" s="88">
        <v>0.32373680486599993</v>
      </c>
      <c r="EK36" s="88">
        <v>2.1390261207300001</v>
      </c>
      <c r="EL36" s="88">
        <v>0.60236243256500033</v>
      </c>
      <c r="EM36" s="88">
        <v>0.33871567093100019</v>
      </c>
      <c r="EN36" s="88">
        <v>0.15623093454300005</v>
      </c>
      <c r="EO36" s="88">
        <v>0.31125091298900043</v>
      </c>
      <c r="EP36" s="88">
        <v>0.18670308771500008</v>
      </c>
      <c r="EQ36" s="88">
        <v>5.3114021997000001E-2</v>
      </c>
      <c r="ER36" s="88">
        <v>0.19829256156500005</v>
      </c>
      <c r="ES36" s="88">
        <v>3.1904143093000006E-2</v>
      </c>
      <c r="ET36" s="88">
        <v>3.074704850399999E-2</v>
      </c>
      <c r="EU36" s="88">
        <v>6.3095081169000047E-2</v>
      </c>
      <c r="EV36" s="88">
        <v>1.1557095984120003</v>
      </c>
      <c r="EW36" s="88">
        <v>0.36627577559799973</v>
      </c>
      <c r="EX36" s="88">
        <v>0.11532584201700009</v>
      </c>
      <c r="EY36" s="88">
        <v>0.19765174799500002</v>
      </c>
      <c r="EZ36" s="88">
        <v>0.10998033618099999</v>
      </c>
      <c r="FA36" s="88">
        <v>8.0636705519999997E-3</v>
      </c>
      <c r="FB36" s="88">
        <v>0.31590457844700015</v>
      </c>
      <c r="FC36" s="88">
        <v>8.0853325858000008E-2</v>
      </c>
      <c r="FD36" s="88">
        <v>9.1440817099999998E-3</v>
      </c>
      <c r="FE36" s="88">
        <v>0.29854682015899991</v>
      </c>
      <c r="FF36" s="88">
        <v>0.26197227210699975</v>
      </c>
      <c r="FG36" s="88">
        <v>0.18174105524400019</v>
      </c>
      <c r="FH36" s="88">
        <v>0.2053430436130004</v>
      </c>
      <c r="FI36" s="88">
        <v>7.6841576989000002E-2</v>
      </c>
      <c r="FJ36" s="88">
        <v>0.57758777922300053</v>
      </c>
      <c r="FK36" s="88">
        <v>0.82991599343599864</v>
      </c>
      <c r="FL36" s="88">
        <v>0</v>
      </c>
      <c r="FM36" s="88">
        <v>8.6414261565999906E-2</v>
      </c>
      <c r="FN36" s="88">
        <v>0.34549415326700011</v>
      </c>
      <c r="FO36" s="88">
        <v>2.8679511555999977E-2</v>
      </c>
      <c r="FP36" s="88">
        <v>3.0776991449000014E-2</v>
      </c>
      <c r="FQ36" s="88">
        <v>5.8257067930000024E-3</v>
      </c>
      <c r="FR36" s="88">
        <v>9.6671239338999973E-2</v>
      </c>
      <c r="FS36" s="88">
        <v>3.0403036810000002E-3</v>
      </c>
      <c r="FT36" s="88">
        <v>8.2025853401999985E-2</v>
      </c>
      <c r="FU36" s="88">
        <v>5.8168074429000023E-2</v>
      </c>
      <c r="FV36" s="88">
        <v>1.569147134514999</v>
      </c>
      <c r="FW36" s="88">
        <v>3.8284147349999985E-2</v>
      </c>
      <c r="FX36" s="88">
        <v>0.14697052116000006</v>
      </c>
      <c r="FY36" s="88">
        <v>0.46653554715499918</v>
      </c>
      <c r="FZ36" s="88">
        <v>6.3172420727999987E-2</v>
      </c>
      <c r="GA36" s="88">
        <v>0.22512441802599995</v>
      </c>
      <c r="GB36" s="88">
        <v>8.2907925739999985E-3</v>
      </c>
      <c r="GC36" s="88">
        <v>0.13566790498300021</v>
      </c>
      <c r="GD36" s="88">
        <v>0.31257530690400015</v>
      </c>
      <c r="GE36" s="88">
        <v>0.19559646993800001</v>
      </c>
      <c r="GF36" s="88">
        <v>0.18076374087899988</v>
      </c>
      <c r="GG36" s="88">
        <v>1.8256301853000007E-2</v>
      </c>
      <c r="GH36" s="88">
        <v>0.15862043414099997</v>
      </c>
      <c r="GI36" s="88">
        <v>0.47073067458599976</v>
      </c>
      <c r="GJ36" s="88">
        <v>0.10918543474900017</v>
      </c>
      <c r="GK36" s="88">
        <v>6.6893004116000021E-2</v>
      </c>
      <c r="GL36" s="88">
        <v>0.10678835346800004</v>
      </c>
      <c r="GM36" s="88">
        <v>2.9403323129999992E-2</v>
      </c>
      <c r="GN36" s="88">
        <v>3.9447721086000004E-2</v>
      </c>
      <c r="GO36" s="88">
        <v>0.10576859104700011</v>
      </c>
      <c r="GP36" s="88">
        <v>5.1803142964999951E-2</v>
      </c>
      <c r="GQ36" s="88">
        <v>0.17768730345100017</v>
      </c>
      <c r="GR36" s="88">
        <v>5.7182006360000006E-3</v>
      </c>
      <c r="GS36" s="88">
        <v>0.16140759887799991</v>
      </c>
      <c r="GT36" s="88">
        <v>0.35512807282400038</v>
      </c>
      <c r="GU36" s="88">
        <v>0.11489931796100034</v>
      </c>
      <c r="GV36" s="88">
        <v>7.3495924163000048E-2</v>
      </c>
      <c r="GW36" s="88">
        <v>6.6071848110000053E-2</v>
      </c>
      <c r="GX36" s="88">
        <v>4.1712026136999994E-2</v>
      </c>
      <c r="GY36" s="88">
        <v>1.3735154523999997E-2</v>
      </c>
      <c r="GZ36" s="88">
        <v>1.7590174031000005E-2</v>
      </c>
      <c r="HA36" s="88">
        <v>5.5148119100000025E-4</v>
      </c>
      <c r="HB36" s="88">
        <v>6.2446361705999875E-2</v>
      </c>
      <c r="HC36" s="88">
        <v>6.2384584575999907E-2</v>
      </c>
      <c r="HD36" s="88">
        <v>4.9391788895999954E-2</v>
      </c>
      <c r="HE36" s="88">
        <v>1.5416630564000002E-2</v>
      </c>
      <c r="HF36" s="88">
        <v>2.6289156358999997E-2</v>
      </c>
      <c r="HG36" s="88">
        <v>9.3296440710000053E-2</v>
      </c>
      <c r="HH36" s="88">
        <v>3.5091062877999964E-2</v>
      </c>
      <c r="HI36" s="88">
        <v>8.1949669047000032E-2</v>
      </c>
      <c r="HJ36" s="88">
        <v>2.0190489853999977E-2</v>
      </c>
      <c r="HK36" s="88">
        <v>7.4773814331999977E-2</v>
      </c>
      <c r="HL36" s="88">
        <v>2.948043298299997E-2</v>
      </c>
      <c r="HM36" s="88">
        <v>0.19497719440399985</v>
      </c>
      <c r="HN36" s="88">
        <v>9.8576900673999948E-2</v>
      </c>
      <c r="HO36" s="88">
        <v>2.4663940039999989E-3</v>
      </c>
      <c r="HP36" s="88">
        <v>0.10945650973700022</v>
      </c>
      <c r="HQ36" s="88">
        <v>7.2129269619999978E-2</v>
      </c>
      <c r="HR36" s="88">
        <v>8.2756248790999978E-2</v>
      </c>
      <c r="HS36" s="88">
        <v>2.5950845095999989E-2</v>
      </c>
      <c r="HT36" s="88">
        <v>3.813069030599997E-2</v>
      </c>
      <c r="HU36" s="88">
        <v>0.13950187338700001</v>
      </c>
      <c r="HV36" s="88">
        <v>0.20546441574799965</v>
      </c>
      <c r="HW36" s="88">
        <v>9.9356840814999944E-2</v>
      </c>
      <c r="HX36" s="88">
        <v>5.4090928400000009E-3</v>
      </c>
      <c r="HY36" s="88">
        <v>0.10786727936200012</v>
      </c>
      <c r="HZ36" s="88">
        <v>4.2936789120000041E-2</v>
      </c>
      <c r="IA36" s="88">
        <v>5.0568375503999966E-2</v>
      </c>
      <c r="IB36" s="88">
        <v>9.1296495720000037E-2</v>
      </c>
      <c r="IC36" s="88">
        <v>0.42532030046200009</v>
      </c>
      <c r="ID36" s="88">
        <v>0.12140426145199992</v>
      </c>
      <c r="IE36" s="88">
        <v>2.7632804227000009E-2</v>
      </c>
      <c r="IF36" s="88">
        <v>3.1094047365000002E-2</v>
      </c>
      <c r="IG36" s="88">
        <v>0.63115202168200235</v>
      </c>
      <c r="IH36" s="88">
        <v>7.4995466969999987E-3</v>
      </c>
      <c r="II36" s="88">
        <v>0</v>
      </c>
      <c r="IJ36" s="88">
        <v>4.7819061037999933E-2</v>
      </c>
      <c r="IK36" s="88">
        <v>0.17954959882399982</v>
      </c>
      <c r="IL36" s="88">
        <v>0.10162796453000009</v>
      </c>
      <c r="IM36" s="88">
        <v>1.1104540509999999E-3</v>
      </c>
      <c r="IN36" s="88">
        <v>0.16198910933600005</v>
      </c>
      <c r="IO36" s="88">
        <v>0.12918168098699997</v>
      </c>
      <c r="IP36" s="88">
        <v>0.517140614773</v>
      </c>
      <c r="IQ36" s="88">
        <v>0.42197728500799969</v>
      </c>
      <c r="IR36" s="88">
        <v>0.45038571018600032</v>
      </c>
      <c r="IS36" s="88">
        <v>0.78440389552199963</v>
      </c>
      <c r="IT36" s="88">
        <v>3.0840624122999993E-2</v>
      </c>
      <c r="IU36" s="88">
        <v>0.10803581314900002</v>
      </c>
      <c r="IV36" s="88">
        <v>0.89509123732300011</v>
      </c>
      <c r="IW36" s="88">
        <v>0.12274761415899998</v>
      </c>
      <c r="IX36" s="88">
        <v>0.36181609890600075</v>
      </c>
      <c r="IY36" s="88">
        <v>2.553072968199999E-2</v>
      </c>
      <c r="IZ36" s="88">
        <v>0.27129249389000049</v>
      </c>
      <c r="JA36" s="88">
        <v>0.35533459308999982</v>
      </c>
      <c r="JB36" s="88">
        <v>1.4009693107999998E-2</v>
      </c>
      <c r="JC36" s="88">
        <v>5.5934437929999983E-2</v>
      </c>
      <c r="JD36" s="88">
        <v>1.1486957739000003E-2</v>
      </c>
      <c r="JE36" s="88">
        <v>0.43251714164300026</v>
      </c>
      <c r="JF36" s="88">
        <v>0.90613978077000035</v>
      </c>
      <c r="JG36" s="88">
        <v>0.26561379783900013</v>
      </c>
      <c r="JH36" s="88">
        <v>7.907912579500008E-2</v>
      </c>
      <c r="JI36" s="88">
        <v>2.6276519653000003E-2</v>
      </c>
      <c r="JJ36" s="88">
        <v>0.11532414078399998</v>
      </c>
      <c r="JK36" s="88">
        <v>0.2533534668600001</v>
      </c>
      <c r="JL36" s="88">
        <v>6.4540227386000029E-2</v>
      </c>
      <c r="JM36" s="88">
        <v>6.5445928189999999E-3</v>
      </c>
      <c r="JN36" s="88">
        <v>3.0678192044619998</v>
      </c>
      <c r="JO36" s="88">
        <v>5.676250756500003E-2</v>
      </c>
      <c r="JP36" s="88">
        <v>4.0193402884790022</v>
      </c>
      <c r="JQ36" s="88">
        <v>4.6166809279E-2</v>
      </c>
      <c r="JR36" s="88">
        <v>0.11787304544199999</v>
      </c>
      <c r="JS36" s="88">
        <v>0.13448814527499997</v>
      </c>
      <c r="JT36" s="88">
        <v>0.20687137890199997</v>
      </c>
      <c r="JU36" s="88">
        <v>0.14026760027399998</v>
      </c>
      <c r="JV36" s="88">
        <v>0.15353463940000026</v>
      </c>
      <c r="JW36" s="88">
        <v>9.7915989165999973E-2</v>
      </c>
      <c r="JX36" s="88">
        <v>8.4852166277999963E-2</v>
      </c>
      <c r="JY36" s="88">
        <v>0.76786332492100007</v>
      </c>
      <c r="JZ36" s="88">
        <v>0.14791187255200003</v>
      </c>
      <c r="KA36" s="88">
        <v>3.5383776600000001E-3</v>
      </c>
      <c r="KB36" s="88">
        <v>0.14766496525899997</v>
      </c>
      <c r="KC36" s="88">
        <v>0.12603973122600001</v>
      </c>
      <c r="KD36" s="88">
        <v>0.3921761631330003</v>
      </c>
      <c r="KE36" s="88">
        <v>0.94529521115299986</v>
      </c>
      <c r="KF36" s="88">
        <v>5.4103599722999982E-2</v>
      </c>
      <c r="KG36" s="88">
        <v>2.5237054569999997E-2</v>
      </c>
      <c r="KH36" s="88">
        <v>0.21301872395900007</v>
      </c>
      <c r="KI36" s="88">
        <v>4.5889463177000024E-2</v>
      </c>
      <c r="KJ36" s="88">
        <v>7.6638712615000104E-2</v>
      </c>
      <c r="KK36" s="88">
        <v>0.10137964635200003</v>
      </c>
      <c r="KL36" s="88">
        <v>2.6877067420000011E-2</v>
      </c>
      <c r="KM36" s="88">
        <v>3.0504755949999986E-2</v>
      </c>
      <c r="KN36" s="88">
        <v>8.3966194290000015E-3</v>
      </c>
      <c r="KO36" s="88">
        <v>5.1742161372999994E-2</v>
      </c>
      <c r="KP36" s="88">
        <v>3.8157634899999966E-2</v>
      </c>
      <c r="KQ36" s="88">
        <v>2.1741932785999989E-2</v>
      </c>
      <c r="KR36" s="88">
        <v>6.1644308061000005E-2</v>
      </c>
      <c r="KS36" s="88">
        <v>2.0219492488999992E-2</v>
      </c>
      <c r="KT36" s="88">
        <v>0.18251438972200029</v>
      </c>
      <c r="KU36" s="88">
        <v>1.0318238999999999E-5</v>
      </c>
      <c r="KV36" s="88">
        <v>9.3785010413000094E-2</v>
      </c>
      <c r="KW36" s="88">
        <v>0.22256404454300033</v>
      </c>
      <c r="KX36" s="88">
        <v>0.15019416220300014</v>
      </c>
      <c r="KY36" s="88">
        <v>0.23081653821000014</v>
      </c>
      <c r="KZ36" s="88">
        <v>8.0713130423000004E-2</v>
      </c>
      <c r="LA36" s="88">
        <v>2.7728142283999991E-2</v>
      </c>
      <c r="LB36" s="88">
        <v>0.48558016053200026</v>
      </c>
      <c r="LC36" s="88">
        <v>9.5792243749999988E-3</v>
      </c>
      <c r="LD36" s="88">
        <v>0.14707786574700002</v>
      </c>
      <c r="LE36" s="88">
        <v>0.13881546886300009</v>
      </c>
      <c r="LF36" s="88">
        <v>0.20197370616600013</v>
      </c>
      <c r="LG36" s="88">
        <v>7.8407942509999985E-3</v>
      </c>
      <c r="LH36" s="88">
        <v>0.12171521100299997</v>
      </c>
      <c r="LI36" s="88">
        <v>4.7520421249999997E-3</v>
      </c>
      <c r="LJ36" s="88">
        <v>0.99018099402000048</v>
      </c>
      <c r="LK36" s="88">
        <v>1.2685608865050009</v>
      </c>
      <c r="LL36" s="88">
        <v>0.18374418243200002</v>
      </c>
      <c r="LM36" s="88">
        <v>7.0729382131000038E-2</v>
      </c>
      <c r="LN36" s="88">
        <v>0</v>
      </c>
      <c r="LO36" s="88">
        <v>0.32373680486599993</v>
      </c>
      <c r="LP36" s="88">
        <v>2.1390261207300001</v>
      </c>
      <c r="LQ36" s="88">
        <v>0.60236243256500033</v>
      </c>
      <c r="LR36" s="88">
        <v>0.33871567093100019</v>
      </c>
      <c r="LS36" s="88">
        <v>0.15623093454300005</v>
      </c>
      <c r="LT36" s="88">
        <v>0.31125091298900043</v>
      </c>
      <c r="LU36" s="88">
        <v>0.18670308771500008</v>
      </c>
      <c r="LV36" s="88">
        <v>5.3114021997000001E-2</v>
      </c>
      <c r="LW36" s="88">
        <v>0.19829256156500005</v>
      </c>
      <c r="LX36" s="88">
        <v>3.1904143093000006E-2</v>
      </c>
      <c r="LY36" s="88">
        <v>3.074704850399999E-2</v>
      </c>
      <c r="LZ36" s="88">
        <v>6.3095081169000047E-2</v>
      </c>
      <c r="MA36" s="88">
        <v>1.1557095984120003</v>
      </c>
      <c r="MB36" s="88">
        <v>8.0271025445999997E-2</v>
      </c>
      <c r="MC36" s="88">
        <v>0.28600416695799985</v>
      </c>
      <c r="MD36" s="88">
        <v>3.7544650248000008E-2</v>
      </c>
      <c r="ME36" s="88">
        <v>1.2402145332999999E-2</v>
      </c>
      <c r="MF36" s="88">
        <v>0.19765174799500002</v>
      </c>
      <c r="MG36" s="88">
        <v>0.10998033618099999</v>
      </c>
      <c r="MH36" s="88">
        <v>8.0636705519999997E-3</v>
      </c>
      <c r="MI36" s="88">
        <v>0.31590457844700015</v>
      </c>
      <c r="MJ36" s="88">
        <v>6.9921775874999981E-2</v>
      </c>
      <c r="MK36" s="88">
        <v>1.0931549983E-2</v>
      </c>
      <c r="ML36" s="88">
        <v>9.1440817099999998E-3</v>
      </c>
      <c r="MM36" s="88">
        <v>0.29854682015899991</v>
      </c>
      <c r="MN36" s="88">
        <v>0.26197227210699975</v>
      </c>
      <c r="MO36" s="88">
        <v>0.18174105524400019</v>
      </c>
      <c r="MP36" s="88">
        <v>0.2053430436130004</v>
      </c>
      <c r="MQ36" s="88">
        <v>7.6841576989000002E-2</v>
      </c>
      <c r="MR36" s="88">
        <v>0.57758777922300053</v>
      </c>
      <c r="MS36" s="88">
        <v>0.18983416202799996</v>
      </c>
      <c r="MT36" s="88">
        <v>2.0155753405000001E-2</v>
      </c>
      <c r="MU36" s="88">
        <v>0.56028304269199958</v>
      </c>
      <c r="MV36" s="88">
        <v>5.9644495547000007E-2</v>
      </c>
      <c r="MW36" s="88">
        <v>0</v>
      </c>
      <c r="MX36" s="88">
        <v>8.6414261565999906E-2</v>
      </c>
      <c r="MY36" s="88">
        <v>0.34549415326700011</v>
      </c>
      <c r="MZ36" s="88">
        <v>2.8679511555999977E-2</v>
      </c>
      <c r="NA36" s="88">
        <v>3.0776991449000014E-2</v>
      </c>
      <c r="NB36" s="88">
        <v>5.8257067930000024E-3</v>
      </c>
      <c r="NC36" s="88">
        <v>9.6671239338999973E-2</v>
      </c>
      <c r="ND36" s="88">
        <v>3.0403036810000002E-3</v>
      </c>
      <c r="NE36" s="88">
        <v>8.2025853401999985E-2</v>
      </c>
      <c r="NF36" s="88">
        <v>5.8168074429000023E-2</v>
      </c>
      <c r="NG36" s="88">
        <v>1.4238940308229988</v>
      </c>
      <c r="NH36" s="88">
        <v>0.14525361310799997</v>
      </c>
      <c r="NI36" s="88">
        <v>0.14697052116000006</v>
      </c>
      <c r="NJ36" s="88">
        <v>0.31257530690400015</v>
      </c>
      <c r="NK36" s="88">
        <v>0.42532030046200009</v>
      </c>
      <c r="NL36" s="88">
        <v>2.7632804227000009E-2</v>
      </c>
      <c r="NM36" s="88">
        <v>0.63115202168200235</v>
      </c>
      <c r="NN36" s="88">
        <v>0</v>
      </c>
      <c r="NO36" s="88">
        <v>0.16198910933600005</v>
      </c>
      <c r="NP36" s="88">
        <v>8.9232230211000005E-2</v>
      </c>
      <c r="NQ36" s="88">
        <v>3.9949276531000028E-2</v>
      </c>
      <c r="NR36" s="88">
        <v>1.0797158687000001E-2</v>
      </c>
      <c r="NS36" s="88">
        <v>0.50634345608599995</v>
      </c>
      <c r="NT36" s="88">
        <v>0.42197728500799969</v>
      </c>
      <c r="NU36" s="88">
        <v>0.45038571018600032</v>
      </c>
      <c r="NV36" s="88">
        <v>0.78440389552199963</v>
      </c>
      <c r="NW36" s="88">
        <v>3.0840624122999993E-2</v>
      </c>
      <c r="NX36" s="88">
        <v>0.10803581314900002</v>
      </c>
      <c r="NY36" s="88">
        <v>2.5328500888810019</v>
      </c>
      <c r="NZ36" s="88">
        <v>0</v>
      </c>
      <c r="OA36" s="88">
        <v>0</v>
      </c>
      <c r="OB36" s="88">
        <v>0</v>
      </c>
      <c r="OC36" s="88">
        <v>5.8578430119999997E-3</v>
      </c>
      <c r="OD36" s="88">
        <v>0</v>
      </c>
      <c r="OE36" s="88">
        <v>0</v>
      </c>
      <c r="OF36" s="88">
        <v>0.13923341575200004</v>
      </c>
      <c r="OG36" s="88">
        <v>0</v>
      </c>
      <c r="OH36" s="88">
        <v>0</v>
      </c>
      <c r="OI36" s="88">
        <v>7.5252323275000005E-2</v>
      </c>
      <c r="OJ36" s="88">
        <v>0.62708078114800025</v>
      </c>
      <c r="OK36" s="88">
        <v>1.1733067432600008</v>
      </c>
      <c r="OL36" s="88">
        <v>0.7014694282590006</v>
      </c>
      <c r="OM36" s="88">
        <v>3.0208225200000121E-3</v>
      </c>
      <c r="ON36" s="88">
        <v>1.5725156999999974E-4</v>
      </c>
      <c r="OO36" s="88">
        <v>3.4634383000000041E-4</v>
      </c>
      <c r="OP36" s="88">
        <v>7.0119280000000017E-5</v>
      </c>
      <c r="OQ36" s="88">
        <v>2.8224280000000004E-4</v>
      </c>
      <c r="OR36" s="88">
        <v>1.514540800000002E-4</v>
      </c>
      <c r="OS36" s="88">
        <v>1.9012193399999984E-3</v>
      </c>
      <c r="OT36" s="88">
        <v>2.6023444000000001E-4</v>
      </c>
      <c r="OU36" s="88">
        <v>2.3967197030000079E-3</v>
      </c>
      <c r="OV36" s="88">
        <v>2.0500713850000068E-3</v>
      </c>
      <c r="OW36" s="88">
        <v>6.8757933799999896E-3</v>
      </c>
      <c r="OX36" s="88">
        <v>9.858716500000008E-4</v>
      </c>
      <c r="OY36" s="88">
        <v>3.0562935000000004E-4</v>
      </c>
      <c r="OZ36" s="88">
        <v>5.4919716690000016E-2</v>
      </c>
      <c r="PA36" s="88">
        <v>1.4353728899999999E-4</v>
      </c>
      <c r="PB36" s="88">
        <v>0.10156261637700004</v>
      </c>
      <c r="PC36" s="88">
        <v>6.2424728271999935E-2</v>
      </c>
      <c r="PD36" s="88">
        <v>1.0493988360000005E-2</v>
      </c>
      <c r="PE36" s="88">
        <v>1.1411337337000001E-2</v>
      </c>
      <c r="PF36" s="88">
        <v>6.9593551471999873E-2</v>
      </c>
      <c r="PG36" s="88">
        <v>0.11990914089700007</v>
      </c>
      <c r="PH36" s="88">
        <v>2.7558127208000022E-2</v>
      </c>
      <c r="PI36" s="88">
        <v>2.4087501420000004E-2</v>
      </c>
      <c r="PJ36" s="88">
        <v>6.0940654290000101E-3</v>
      </c>
      <c r="PK36" s="88">
        <v>0.10951034075399992</v>
      </c>
      <c r="PL36" s="88">
        <v>6.9271480100000025E-4</v>
      </c>
      <c r="PM36" s="88">
        <v>5.3190270320000021E-3</v>
      </c>
      <c r="PN36" s="88">
        <v>1.0203499918000007E-2</v>
      </c>
      <c r="PO36" s="88">
        <v>3.8206128309999973E-3</v>
      </c>
      <c r="PP36" s="88">
        <v>5.6584950515000045E-2</v>
      </c>
      <c r="PQ36" s="88">
        <v>6.559533985000001E-3</v>
      </c>
      <c r="PR36" s="88">
        <v>1.5921903002000012E-2</v>
      </c>
      <c r="PS36" s="88">
        <v>6.7753319499999978E-4</v>
      </c>
      <c r="PT36" s="88">
        <v>1.809317892700002E-2</v>
      </c>
      <c r="PU36" s="88">
        <v>4.9968443530000002E-3</v>
      </c>
      <c r="PV36" s="88">
        <v>5.7106653589999974E-3</v>
      </c>
      <c r="PW36" s="88">
        <v>8.7761003100000022E-4</v>
      </c>
      <c r="PX36" s="88">
        <v>1.2499532179E-2</v>
      </c>
      <c r="PY36" s="88">
        <v>1.931960783200002E-2</v>
      </c>
      <c r="PZ36" s="88">
        <v>1.0316748863000004E-2</v>
      </c>
      <c r="QA36" s="88">
        <v>8.7986078109999963E-3</v>
      </c>
      <c r="QB36" s="88">
        <v>5.5004070079999979E-3</v>
      </c>
      <c r="QC36" s="88">
        <v>3.0784548399999986E-4</v>
      </c>
      <c r="QD36" s="88">
        <v>1.3727219229999999E-3</v>
      </c>
      <c r="QE36" s="88">
        <v>3.3358999470000025E-3</v>
      </c>
      <c r="QF36" s="88">
        <v>3.8062728637000019E-2</v>
      </c>
      <c r="QG36" s="88">
        <v>8.3732605134000049E-2</v>
      </c>
      <c r="QH36" s="88">
        <v>2.4598108299999998E-4</v>
      </c>
      <c r="QI36" s="88">
        <v>2.993577424100001E-2</v>
      </c>
      <c r="QJ36" s="88">
        <v>1.6055795603000005E-2</v>
      </c>
      <c r="QK36" s="88">
        <v>1.5620169434000002E-2</v>
      </c>
      <c r="QL36" s="88">
        <v>0.11875696807700002</v>
      </c>
      <c r="QM36" s="88">
        <v>4.3301574329999981E-3</v>
      </c>
      <c r="QN36" s="88">
        <v>4.8675142449999959E-3</v>
      </c>
      <c r="QO36" s="88">
        <v>6.1109868999999998E-4</v>
      </c>
      <c r="QP36" s="88">
        <v>1.5733913359999992E-3</v>
      </c>
      <c r="QQ36" s="88">
        <v>4.7775880999999992E-5</v>
      </c>
      <c r="QR36" s="88">
        <v>1.1928481562E-2</v>
      </c>
      <c r="QS36" s="88">
        <v>1.4149900841000009E-2</v>
      </c>
      <c r="QT36" s="88">
        <v>1.1981192762999996E-2</v>
      </c>
      <c r="QU36" s="88">
        <v>2.4662495529999989E-3</v>
      </c>
      <c r="QV36" s="88">
        <v>3.0112003250000012E-3</v>
      </c>
      <c r="QW36" s="88">
        <v>1.2414370751999998E-2</v>
      </c>
      <c r="QX36" s="88">
        <v>4.7356091730000006E-3</v>
      </c>
      <c r="QY36" s="88">
        <v>3.7195073849999997E-3</v>
      </c>
      <c r="QZ36" s="88">
        <v>5.2855424339999998E-3</v>
      </c>
      <c r="RA36" s="88">
        <v>4.8439831599999972E-3</v>
      </c>
      <c r="RB36" s="88">
        <v>4.9584680340000013E-3</v>
      </c>
      <c r="RC36" s="88">
        <v>2.4093447373999991E-2</v>
      </c>
      <c r="RD36" s="88">
        <v>3.0895912138000033E-2</v>
      </c>
      <c r="RE36" s="88">
        <v>4.5462679499999993E-4</v>
      </c>
      <c r="RF36" s="88">
        <v>1.2387152460000011E-2</v>
      </c>
      <c r="RG36" s="88">
        <v>3.539918636600007E-2</v>
      </c>
      <c r="RH36" s="88">
        <v>7.0442977820000035E-3</v>
      </c>
      <c r="RI36" s="88">
        <v>6.625691163999998E-3</v>
      </c>
      <c r="RJ36" s="88">
        <v>2.3130949659999982E-3</v>
      </c>
      <c r="RK36" s="88">
        <v>5.2050521340000055E-3</v>
      </c>
      <c r="RL36" s="88">
        <v>5.3663791260000083E-3</v>
      </c>
      <c r="RM36" s="88">
        <v>7.7559418130000038E-3</v>
      </c>
      <c r="RN36" s="88">
        <v>3.106231120000002E-4</v>
      </c>
      <c r="RO36" s="88">
        <v>6.6382675139999995E-3</v>
      </c>
      <c r="RP36" s="88">
        <v>1.4034030590000001E-3</v>
      </c>
      <c r="RQ36" s="88">
        <v>3.4843793540000017E-3</v>
      </c>
      <c r="RR36" s="88">
        <v>1.2560996548999996E-2</v>
      </c>
      <c r="RS36" s="88">
        <v>4.4700335389999983E-3</v>
      </c>
      <c r="RT36" s="88">
        <v>1.0853194329999997E-3</v>
      </c>
      <c r="RU36" s="88">
        <v>5.4309688999999999E-4</v>
      </c>
      <c r="RV36" s="88">
        <v>2.5717901692999992E-2</v>
      </c>
      <c r="RW36" s="88">
        <v>4.4750823547999974E-2</v>
      </c>
      <c r="RX36" s="88">
        <v>3.9105517116000063E-2</v>
      </c>
      <c r="RY36" s="88">
        <v>1.2543636400000002E-4</v>
      </c>
      <c r="RZ36" s="88">
        <v>5.0939823690000011E-3</v>
      </c>
      <c r="SA36" s="88">
        <v>2.3910108400000004E-4</v>
      </c>
      <c r="SB36" s="88">
        <v>0</v>
      </c>
      <c r="SC36" s="88">
        <v>0</v>
      </c>
      <c r="SD36" s="88">
        <v>0</v>
      </c>
      <c r="SE36" s="88">
        <v>0</v>
      </c>
      <c r="SF36" s="88">
        <v>0</v>
      </c>
      <c r="SG36" s="88">
        <v>0</v>
      </c>
      <c r="SH36" s="88">
        <v>0</v>
      </c>
      <c r="SI36" s="88">
        <v>0</v>
      </c>
      <c r="SJ36" s="88">
        <v>0</v>
      </c>
      <c r="SK36" s="88">
        <v>0</v>
      </c>
      <c r="SL36" s="88">
        <v>0</v>
      </c>
      <c r="SM36" s="88">
        <v>0</v>
      </c>
      <c r="SN36" s="88">
        <v>6.0896002819999843E-2</v>
      </c>
      <c r="SO36" s="88">
        <v>1.6955218169999998E-2</v>
      </c>
      <c r="SP36" s="88">
        <v>2.0359459063237004</v>
      </c>
    </row>
    <row r="37" spans="1:510">
      <c r="A37" s="88" t="str">
        <f t="shared" si="52"/>
        <v>EUND9</v>
      </c>
      <c r="B37" s="88" t="s">
        <v>2236</v>
      </c>
      <c r="C37" s="88" t="s">
        <v>395</v>
      </c>
      <c r="U37" s="88">
        <v>55.751304506020716</v>
      </c>
      <c r="V37" s="88">
        <v>6.4801773891910113</v>
      </c>
      <c r="W37" s="88">
        <v>1.3820640770369996</v>
      </c>
      <c r="X37" s="88">
        <v>2.7794642809980017</v>
      </c>
      <c r="Y37" s="88">
        <v>15.385868795064026</v>
      </c>
      <c r="Z37" s="88">
        <v>3.0939061191089876</v>
      </c>
      <c r="AA37" s="88">
        <v>1.3317154886390017</v>
      </c>
      <c r="AB37" s="88">
        <v>8.40590730993401</v>
      </c>
      <c r="AC37" s="88">
        <v>1.3525398790939998</v>
      </c>
      <c r="AD37" s="88">
        <v>6.5155412738070071</v>
      </c>
      <c r="AE37" s="88">
        <v>0.33131074074800015</v>
      </c>
      <c r="AF37" s="88">
        <v>3.1620952007060006</v>
      </c>
      <c r="AG37" s="88">
        <v>5.9635716981679892</v>
      </c>
      <c r="AH37" s="88">
        <v>5.5307199656690074</v>
      </c>
      <c r="AI37" s="88">
        <v>0.51660286969700053</v>
      </c>
      <c r="AJ37" s="88">
        <v>0.93994296990499981</v>
      </c>
      <c r="AK37" s="88">
        <v>0.44212057088700096</v>
      </c>
      <c r="AL37" s="88">
        <v>0</v>
      </c>
      <c r="AM37" s="88">
        <v>2.2904679602310036</v>
      </c>
      <c r="AN37" s="88">
        <v>0.48899616723799966</v>
      </c>
      <c r="AO37" s="88">
        <v>2.5476578678190012</v>
      </c>
      <c r="AP37" s="88">
        <v>8.1142371538450107</v>
      </c>
      <c r="AQ37" s="88">
        <v>0.89465165810699965</v>
      </c>
      <c r="AR37" s="88">
        <v>0.96858183303499779</v>
      </c>
      <c r="AS37" s="88">
        <v>2.8604815684389933</v>
      </c>
      <c r="AT37" s="88">
        <v>1.1453661212629997</v>
      </c>
      <c r="AU37" s="88">
        <v>0.22454811229399979</v>
      </c>
      <c r="AV37" s="88">
        <v>0.46828662039300034</v>
      </c>
      <c r="AW37" s="88">
        <v>0.31501806860700016</v>
      </c>
      <c r="AX37" s="88">
        <v>0.37085672997599994</v>
      </c>
      <c r="AY37" s="88">
        <v>0.56982926837500036</v>
      </c>
      <c r="AZ37" s="88">
        <v>0.58464667786600044</v>
      </c>
      <c r="BA37" s="88">
        <v>0.71979691259999967</v>
      </c>
      <c r="BB37" s="88">
        <v>1.6537180687000001E-2</v>
      </c>
      <c r="BC37" s="88">
        <v>3.1167326941609992</v>
      </c>
      <c r="BD37" s="88">
        <v>4.1572658869770009</v>
      </c>
      <c r="BE37" s="88">
        <v>1.0416777586650003</v>
      </c>
      <c r="BF37" s="88">
        <v>2.8281526580999986E-2</v>
      </c>
      <c r="BG37" s="88">
        <v>8.1564718825000035E-2</v>
      </c>
      <c r="BH37" s="88">
        <v>1.1990547379510021</v>
      </c>
      <c r="BI37" s="88">
        <v>1.1681885012149991</v>
      </c>
      <c r="BJ37" s="88">
        <v>0.31143769768699986</v>
      </c>
      <c r="BK37" s="88">
        <v>1.3624576893900022</v>
      </c>
      <c r="BL37" s="88">
        <v>1.6175822217079994</v>
      </c>
      <c r="BM37" s="88">
        <v>0.66934457254100044</v>
      </c>
      <c r="BN37" s="88">
        <v>0.9523300739139996</v>
      </c>
      <c r="BO37" s="88">
        <v>1.0956009613999998E-2</v>
      </c>
      <c r="BP37" s="88">
        <v>0.14099939702299996</v>
      </c>
      <c r="BQ37" s="88">
        <v>6.4142763900000002E-3</v>
      </c>
      <c r="BR37" s="88">
        <v>9.9592751564000007E-2</v>
      </c>
      <c r="BS37" s="88">
        <v>7.3348007151999989E-2</v>
      </c>
      <c r="BT37" s="88">
        <v>2.7548479367639964</v>
      </c>
      <c r="BU37" s="88">
        <v>0.99489161582799923</v>
      </c>
      <c r="BV37" s="88">
        <v>0.40724805685400028</v>
      </c>
      <c r="BW37" s="88">
        <v>1.3780986164410021</v>
      </c>
      <c r="BX37" s="88">
        <v>0.35401880267999997</v>
      </c>
      <c r="BY37" s="88">
        <v>0.95007898830799797</v>
      </c>
      <c r="BZ37" s="88">
        <v>0.14324760209300003</v>
      </c>
      <c r="CA37" s="88">
        <v>0.51740150998900025</v>
      </c>
      <c r="CB37" s="88">
        <v>0.74955770366400021</v>
      </c>
      <c r="CC37" s="88">
        <v>0.55300989482399909</v>
      </c>
      <c r="CD37" s="88">
        <v>0.29327139796400065</v>
      </c>
      <c r="CE37" s="88">
        <v>1.2860717949029989</v>
      </c>
      <c r="CF37" s="88">
        <v>0.15388945335000007</v>
      </c>
      <c r="CG37" s="88">
        <v>0</v>
      </c>
      <c r="CH37" s="88">
        <v>0.36271400629600026</v>
      </c>
      <c r="CI37" s="88">
        <v>0.31925057989500011</v>
      </c>
      <c r="CJ37" s="88">
        <v>0.66717034029300015</v>
      </c>
      <c r="CK37" s="88">
        <v>2.1844401776220015</v>
      </c>
      <c r="CL37" s="88">
        <v>0.1674690698689999</v>
      </c>
      <c r="CM37" s="88">
        <v>0.86452455411399964</v>
      </c>
      <c r="CN37" s="88">
        <v>0.13069032462900002</v>
      </c>
      <c r="CO37" s="88">
        <v>0.53484258496399995</v>
      </c>
      <c r="CP37" s="88">
        <v>0.26494692352000015</v>
      </c>
      <c r="CQ37" s="88">
        <v>0.44212057088700096</v>
      </c>
      <c r="CR37" s="88">
        <v>0</v>
      </c>
      <c r="CS37" s="88">
        <v>1.148783066E-2</v>
      </c>
      <c r="CT37" s="88">
        <v>2.0995692763500018</v>
      </c>
      <c r="CU37" s="88">
        <v>0.10013730630499997</v>
      </c>
      <c r="CV37" s="88">
        <v>4.4692608997000019E-2</v>
      </c>
      <c r="CW37" s="88">
        <v>0.48392147006899977</v>
      </c>
      <c r="CX37" s="88">
        <v>5.0745610890000009E-3</v>
      </c>
      <c r="CY37" s="88">
        <v>2.4988421994110022</v>
      </c>
      <c r="CZ37" s="88">
        <v>4.8815583213000016E-2</v>
      </c>
      <c r="DA37" s="88">
        <v>5.658812664322002</v>
      </c>
      <c r="DB37" s="88">
        <v>0.132183902292</v>
      </c>
      <c r="DC37" s="88">
        <v>0.222397470392</v>
      </c>
      <c r="DD37" s="88">
        <v>0.27172559704800003</v>
      </c>
      <c r="DE37" s="88">
        <v>0.17842087615600014</v>
      </c>
      <c r="DF37" s="88">
        <v>0.22646676506500019</v>
      </c>
      <c r="DG37" s="88">
        <v>0.16727062053999994</v>
      </c>
      <c r="DH37" s="88">
        <v>0.21853429740399991</v>
      </c>
      <c r="DI37" s="88">
        <v>1.0161575998689989</v>
      </c>
      <c r="DJ37" s="88">
        <v>0.25883588533999979</v>
      </c>
      <c r="DK37" s="88">
        <v>0.21051740867599991</v>
      </c>
      <c r="DL37" s="88">
        <v>0.18993263248900025</v>
      </c>
      <c r="DM37" s="88">
        <v>0.68198931059099932</v>
      </c>
      <c r="DN37" s="88">
        <v>0.99160561351099863</v>
      </c>
      <c r="DO37" s="88">
        <v>6.2461531342999962E-2</v>
      </c>
      <c r="DP37" s="88">
        <v>5.3363650279000002E-2</v>
      </c>
      <c r="DQ37" s="88">
        <v>0.22454811229399979</v>
      </c>
      <c r="DR37" s="88">
        <v>0.35966066964500004</v>
      </c>
      <c r="DS37" s="88">
        <v>9.8383180096999867E-2</v>
      </c>
      <c r="DT37" s="88">
        <v>1.0242264913000003E-2</v>
      </c>
      <c r="DU37" s="88">
        <v>0.31501806860700016</v>
      </c>
      <c r="DV37" s="88">
        <v>0.10263026632600013</v>
      </c>
      <c r="DW37" s="88">
        <v>0.26822653456199991</v>
      </c>
      <c r="DX37" s="88">
        <v>0.40192683156300002</v>
      </c>
      <c r="DY37" s="88">
        <v>0.167902702968</v>
      </c>
      <c r="DZ37" s="88">
        <v>0.42203761497900011</v>
      </c>
      <c r="EA37" s="88">
        <v>1.6351042393000004E-2</v>
      </c>
      <c r="EB37" s="88">
        <v>0.14427000041700003</v>
      </c>
      <c r="EC37" s="88">
        <v>0.15579309689600004</v>
      </c>
      <c r="ED37" s="88">
        <v>0.3367512475250003</v>
      </c>
      <c r="EE37" s="88">
        <v>0.18462743463400025</v>
      </c>
      <c r="EF37" s="88">
        <v>2.8144682917340003</v>
      </c>
      <c r="EG37" s="88">
        <v>0.19163742314099991</v>
      </c>
      <c r="EH37" s="88">
        <v>0.100426865957</v>
      </c>
      <c r="EI37" s="88">
        <v>0</v>
      </c>
      <c r="EJ37" s="88">
        <v>0.35069792691099988</v>
      </c>
      <c r="EK37" s="88">
        <v>2.438313967008003</v>
      </c>
      <c r="EL37" s="88">
        <v>0.70069960019500011</v>
      </c>
      <c r="EM37" s="88">
        <v>0.55615462787099934</v>
      </c>
      <c r="EN37" s="88">
        <v>0.16129020102700009</v>
      </c>
      <c r="EO37" s="88">
        <v>0.28729073749900019</v>
      </c>
      <c r="EP37" s="88">
        <v>0.20586298863899991</v>
      </c>
      <c r="EQ37" s="88">
        <v>3.6714895450000014E-2</v>
      </c>
      <c r="ER37" s="88">
        <v>0.31416264101800007</v>
      </c>
      <c r="ES37" s="88">
        <v>3.6355537636999981E-2</v>
      </c>
      <c r="ET37" s="88">
        <v>2.8281526580999986E-2</v>
      </c>
      <c r="EU37" s="88">
        <v>8.1564718825000035E-2</v>
      </c>
      <c r="EV37" s="88">
        <v>1.1990547379510021</v>
      </c>
      <c r="EW37" s="88">
        <v>0.42659563991799976</v>
      </c>
      <c r="EX37" s="88">
        <v>0.11596155088900002</v>
      </c>
      <c r="EY37" s="88">
        <v>0.29818205382099988</v>
      </c>
      <c r="EZ37" s="88">
        <v>0.13942047128500001</v>
      </c>
      <c r="FA37" s="88">
        <v>5.1780254179999994E-3</v>
      </c>
      <c r="FB37" s="88">
        <v>0.21082686962800004</v>
      </c>
      <c r="FC37" s="88">
        <v>6.0912479655999982E-2</v>
      </c>
      <c r="FD37" s="88">
        <v>8.8512054069999988E-3</v>
      </c>
      <c r="FE37" s="88">
        <v>0.32728345645099999</v>
      </c>
      <c r="FF37" s="88">
        <v>0.21802380304399965</v>
      </c>
      <c r="FG37" s="88">
        <v>0.33273616888300034</v>
      </c>
      <c r="FH37" s="88">
        <v>0.26934997962199997</v>
      </c>
      <c r="FI37" s="88">
        <v>0.12061825152300004</v>
      </c>
      <c r="FJ37" s="88">
        <v>0.45579239902200031</v>
      </c>
      <c r="FK37" s="88">
        <v>1.1171275100170002</v>
      </c>
      <c r="FL37" s="88">
        <v>0</v>
      </c>
      <c r="FM37" s="88">
        <v>0.14997938183600004</v>
      </c>
      <c r="FN37" s="88">
        <v>0.3635458838049993</v>
      </c>
      <c r="FO37" s="88">
        <v>4.1716982185999979E-2</v>
      </c>
      <c r="FP37" s="88">
        <v>4.4531743359999987E-2</v>
      </c>
      <c r="FQ37" s="88">
        <v>1.0956009613999998E-2</v>
      </c>
      <c r="FR37" s="88">
        <v>0.14099939702299996</v>
      </c>
      <c r="FS37" s="88">
        <v>6.4142763900000002E-3</v>
      </c>
      <c r="FT37" s="88">
        <v>9.9592751564000007E-2</v>
      </c>
      <c r="FU37" s="88">
        <v>7.3348007151999989E-2</v>
      </c>
      <c r="FV37" s="88">
        <v>1.8359461502469969</v>
      </c>
      <c r="FW37" s="88">
        <v>3.3989904915000001E-2</v>
      </c>
      <c r="FX37" s="88">
        <v>0.18662889754399994</v>
      </c>
      <c r="FY37" s="88">
        <v>0.52955914056500031</v>
      </c>
      <c r="FZ37" s="88">
        <v>6.2085161273000004E-2</v>
      </c>
      <c r="GA37" s="88">
        <v>0.20257160104000008</v>
      </c>
      <c r="GB37" s="88">
        <v>7.6851122510000012E-3</v>
      </c>
      <c r="GC37" s="88">
        <v>0.15900099840099985</v>
      </c>
      <c r="GD37" s="88">
        <v>0.40724805685400028</v>
      </c>
      <c r="GE37" s="88">
        <v>0.28665480115899949</v>
      </c>
      <c r="GF37" s="88">
        <v>0.22434593017099974</v>
      </c>
      <c r="GG37" s="88">
        <v>2.7532139268000001E-2</v>
      </c>
      <c r="GH37" s="88">
        <v>0.18814788860500009</v>
      </c>
      <c r="GI37" s="88">
        <v>0.4710601471590003</v>
      </c>
      <c r="GJ37" s="88">
        <v>0.11863442746</v>
      </c>
      <c r="GK37" s="88">
        <v>5.7989456670999945E-2</v>
      </c>
      <c r="GL37" s="88">
        <v>0.1353077532869999</v>
      </c>
      <c r="GM37" s="88">
        <v>4.6102076798999997E-2</v>
      </c>
      <c r="GN37" s="88">
        <v>4.7308944262999988E-2</v>
      </c>
      <c r="GO37" s="88">
        <v>0.12442567182099999</v>
      </c>
      <c r="GP37" s="88">
        <v>4.8538171031000027E-2</v>
      </c>
      <c r="GQ37" s="88">
        <v>0.17418129921500025</v>
      </c>
      <c r="GR37" s="88">
        <v>9.8933033259999987E-3</v>
      </c>
      <c r="GS37" s="88">
        <v>0.1557791672269995</v>
      </c>
      <c r="GT37" s="88">
        <v>0.36713646923999976</v>
      </c>
      <c r="GU37" s="88">
        <v>0.11318638078200023</v>
      </c>
      <c r="GV37" s="88">
        <v>8.1260442328999982E-2</v>
      </c>
      <c r="GW37" s="88">
        <v>7.2876385372000155E-2</v>
      </c>
      <c r="GX37" s="88">
        <v>4.0328167056999972E-2</v>
      </c>
      <c r="GY37" s="88">
        <v>1.3340262065999999E-2</v>
      </c>
      <c r="GZ37" s="88">
        <v>1.5836887886000003E-2</v>
      </c>
      <c r="HA37" s="88">
        <v>8.6563484200000021E-4</v>
      </c>
      <c r="HB37" s="88">
        <v>7.274617788700008E-2</v>
      </c>
      <c r="HC37" s="88">
        <v>6.0528200397000034E-2</v>
      </c>
      <c r="HD37" s="88">
        <v>6.5230733792999901E-2</v>
      </c>
      <c r="HE37" s="88">
        <v>1.7392535547000001E-2</v>
      </c>
      <c r="HF37" s="88">
        <v>3.4711391729000014E-2</v>
      </c>
      <c r="HG37" s="88">
        <v>0.10459685792100008</v>
      </c>
      <c r="HH37" s="88">
        <v>4.288569926199999E-2</v>
      </c>
      <c r="HI37" s="88">
        <v>9.5547313796000038E-2</v>
      </c>
      <c r="HJ37" s="88">
        <v>2.0507699480999994E-2</v>
      </c>
      <c r="HK37" s="88">
        <v>8.9997481671999821E-2</v>
      </c>
      <c r="HL37" s="88">
        <v>3.518820415800001E-2</v>
      </c>
      <c r="HM37" s="88">
        <v>0.21487197112099973</v>
      </c>
      <c r="HN37" s="88">
        <v>0.12240511808099996</v>
      </c>
      <c r="HO37" s="88">
        <v>4.0036420110000012E-3</v>
      </c>
      <c r="HP37" s="88">
        <v>0.1148169132310001</v>
      </c>
      <c r="HQ37" s="88">
        <v>8.3981410308000104E-2</v>
      </c>
      <c r="HR37" s="88">
        <v>7.7712160783999784E-2</v>
      </c>
      <c r="HS37" s="88">
        <v>2.2421536068000035E-2</v>
      </c>
      <c r="HT37" s="88">
        <v>4.3561426152000073E-2</v>
      </c>
      <c r="HU37" s="88">
        <v>0.16514855363700012</v>
      </c>
      <c r="HV37" s="88">
        <v>0.21358438109200001</v>
      </c>
      <c r="HW37" s="88">
        <v>0.10290571949599993</v>
      </c>
      <c r="HX37" s="88">
        <v>5.3892629530000041E-3</v>
      </c>
      <c r="HY37" s="88">
        <v>0.1218490364019998</v>
      </c>
      <c r="HZ37" s="88">
        <v>5.1251245009999988E-2</v>
      </c>
      <c r="IA37" s="88">
        <v>4.7330050870000022E-2</v>
      </c>
      <c r="IB37" s="88">
        <v>7.284239394699997E-2</v>
      </c>
      <c r="IC37" s="88">
        <v>0.5130330156170001</v>
      </c>
      <c r="ID37" s="88">
        <v>0.11863352911200004</v>
      </c>
      <c r="IE37" s="88">
        <v>2.305512440400001E-2</v>
      </c>
      <c r="IF37" s="88">
        <v>2.8429069616999987E-2</v>
      </c>
      <c r="IG37" s="88">
        <v>0.74998417175100185</v>
      </c>
      <c r="IH37" s="88">
        <v>6.8265855339999983E-3</v>
      </c>
      <c r="II37" s="88">
        <v>0</v>
      </c>
      <c r="IJ37" s="88">
        <v>4.9976192017000001E-2</v>
      </c>
      <c r="IK37" s="88">
        <v>0.20157078348100016</v>
      </c>
      <c r="IL37" s="88">
        <v>0.10962320813999996</v>
      </c>
      <c r="IM37" s="88">
        <v>1.5425743170000006E-3</v>
      </c>
      <c r="IN37" s="88">
        <v>0.17116865083499991</v>
      </c>
      <c r="IO37" s="88">
        <v>0.14808107620800012</v>
      </c>
      <c r="IP37" s="88">
        <v>0.66717034029300015</v>
      </c>
      <c r="IQ37" s="88">
        <v>0.54528702766699921</v>
      </c>
      <c r="IR37" s="88">
        <v>0.61462851751099989</v>
      </c>
      <c r="IS37" s="88">
        <v>0.94242445667499986</v>
      </c>
      <c r="IT37" s="88">
        <v>8.2100375508000006E-2</v>
      </c>
      <c r="IU37" s="88">
        <v>0.1674690698689999</v>
      </c>
      <c r="IV37" s="88">
        <v>0.86452455411399964</v>
      </c>
      <c r="IW37" s="88">
        <v>0.13069032462900002</v>
      </c>
      <c r="IX37" s="88">
        <v>0.49906940997700028</v>
      </c>
      <c r="IY37" s="88">
        <v>3.5774097863000023E-2</v>
      </c>
      <c r="IZ37" s="88">
        <v>0.26494692352000015</v>
      </c>
      <c r="JA37" s="88">
        <v>0.37568264014400071</v>
      </c>
      <c r="JB37" s="88">
        <v>6.6288991560000017E-3</v>
      </c>
      <c r="JC37" s="88">
        <v>5.980871689899999E-2</v>
      </c>
      <c r="JD37" s="88">
        <v>1.148783066E-2</v>
      </c>
      <c r="JE37" s="88">
        <v>0.60911310172900002</v>
      </c>
      <c r="JF37" s="88">
        <v>1.1431981139520011</v>
      </c>
      <c r="JG37" s="88">
        <v>0.27501248714499993</v>
      </c>
      <c r="JH37" s="88">
        <v>0.10013730630499997</v>
      </c>
      <c r="JI37" s="88">
        <v>4.4692608997000019E-2</v>
      </c>
      <c r="JJ37" s="88">
        <v>0.13287974878399994</v>
      </c>
      <c r="JK37" s="88">
        <v>0.25658273709099993</v>
      </c>
      <c r="JL37" s="88">
        <v>8.7748422010999971E-2</v>
      </c>
      <c r="JM37" s="88">
        <v>5.0745610890000009E-3</v>
      </c>
      <c r="JN37" s="88">
        <v>2.4988421994110022</v>
      </c>
      <c r="JO37" s="88">
        <v>4.8815583213000016E-2</v>
      </c>
      <c r="JP37" s="88">
        <v>5.658812664322002</v>
      </c>
      <c r="JQ37" s="88">
        <v>2.2075045028999998E-2</v>
      </c>
      <c r="JR37" s="88">
        <v>0.110108857263</v>
      </c>
      <c r="JS37" s="88">
        <v>0.222397470392</v>
      </c>
      <c r="JT37" s="88">
        <v>0.27172559704800003</v>
      </c>
      <c r="JU37" s="88">
        <v>0.17842087615600014</v>
      </c>
      <c r="JV37" s="88">
        <v>0.22646676506500019</v>
      </c>
      <c r="JW37" s="88">
        <v>0.16727062053999994</v>
      </c>
      <c r="JX37" s="88">
        <v>0.21853429740399991</v>
      </c>
      <c r="JY37" s="88">
        <v>1.0161575998689989</v>
      </c>
      <c r="JZ37" s="88">
        <v>0.25283845245599984</v>
      </c>
      <c r="KA37" s="88">
        <v>5.9974328839999995E-3</v>
      </c>
      <c r="KB37" s="88">
        <v>0.21051740867599991</v>
      </c>
      <c r="KC37" s="88">
        <v>0.18993263248900025</v>
      </c>
      <c r="KD37" s="88">
        <v>0.68198931059099932</v>
      </c>
      <c r="KE37" s="88">
        <v>0.99160561351099863</v>
      </c>
      <c r="KF37" s="88">
        <v>6.2461531342999962E-2</v>
      </c>
      <c r="KG37" s="88">
        <v>5.3363650279000002E-2</v>
      </c>
      <c r="KH37" s="88">
        <v>0.22454811229399979</v>
      </c>
      <c r="KI37" s="88">
        <v>6.4647241904999972E-2</v>
      </c>
      <c r="KJ37" s="88">
        <v>0.1080168851250001</v>
      </c>
      <c r="KK37" s="88">
        <v>8.0648935825999954E-2</v>
      </c>
      <c r="KL37" s="88">
        <v>1.821132335200001E-2</v>
      </c>
      <c r="KM37" s="88">
        <v>3.5083804201000011E-2</v>
      </c>
      <c r="KN37" s="88">
        <v>1.0504489338000002E-2</v>
      </c>
      <c r="KO37" s="88">
        <v>1.1115400119999998E-3</v>
      </c>
      <c r="KP37" s="88">
        <v>9.8383180096999867E-2</v>
      </c>
      <c r="KQ37" s="88">
        <v>1.0242264913000003E-2</v>
      </c>
      <c r="KR37" s="88">
        <v>0.10782831769999997</v>
      </c>
      <c r="KS37" s="88">
        <v>2.0920310300000005E-2</v>
      </c>
      <c r="KT37" s="88">
        <v>0.18521464639600033</v>
      </c>
      <c r="KU37" s="88">
        <v>1.054318504E-3</v>
      </c>
      <c r="KV37" s="88">
        <v>0.10263026632600013</v>
      </c>
      <c r="KW37" s="88">
        <v>0.26822653456199991</v>
      </c>
      <c r="KX37" s="88">
        <v>0.15073754784300003</v>
      </c>
      <c r="KY37" s="88">
        <v>0.25119068553299989</v>
      </c>
      <c r="KZ37" s="88">
        <v>0.12194969911400003</v>
      </c>
      <c r="LA37" s="88">
        <v>4.5952771134000002E-2</v>
      </c>
      <c r="LB37" s="88">
        <v>0.42203761497900011</v>
      </c>
      <c r="LC37" s="88">
        <v>1.6351042393000004E-2</v>
      </c>
      <c r="LD37" s="88">
        <v>0.14427000041700003</v>
      </c>
      <c r="LE37" s="88">
        <v>0.15579309689600004</v>
      </c>
      <c r="LF37" s="88">
        <v>0.3367512475250003</v>
      </c>
      <c r="LG37" s="88">
        <v>8.7483998480000023E-3</v>
      </c>
      <c r="LH37" s="88">
        <v>0.14786412464300022</v>
      </c>
      <c r="LI37" s="88">
        <v>2.8015038749000003E-2</v>
      </c>
      <c r="LJ37" s="88">
        <v>1.8006074852959997</v>
      </c>
      <c r="LK37" s="88">
        <v>1.0138605530909994</v>
      </c>
      <c r="LL37" s="88">
        <v>0.19163742314099991</v>
      </c>
      <c r="LM37" s="88">
        <v>0.100426865957</v>
      </c>
      <c r="LN37" s="88">
        <v>0</v>
      </c>
      <c r="LO37" s="88">
        <v>0.35069792691099988</v>
      </c>
      <c r="LP37" s="88">
        <v>2.438313967008003</v>
      </c>
      <c r="LQ37" s="88">
        <v>0.70069960019500011</v>
      </c>
      <c r="LR37" s="88">
        <v>0.55615462787099934</v>
      </c>
      <c r="LS37" s="88">
        <v>0.16129020102700009</v>
      </c>
      <c r="LT37" s="88">
        <v>0.28729073749900019</v>
      </c>
      <c r="LU37" s="88">
        <v>0.20586298863899991</v>
      </c>
      <c r="LV37" s="88">
        <v>3.6714895450000014E-2</v>
      </c>
      <c r="LW37" s="88">
        <v>0.31416264101800007</v>
      </c>
      <c r="LX37" s="88">
        <v>3.6355537636999981E-2</v>
      </c>
      <c r="LY37" s="88">
        <v>2.8281526580999986E-2</v>
      </c>
      <c r="LZ37" s="88">
        <v>8.1564718825000035E-2</v>
      </c>
      <c r="MA37" s="88">
        <v>1.1990547379510021</v>
      </c>
      <c r="MB37" s="88">
        <v>8.559319961499999E-2</v>
      </c>
      <c r="MC37" s="88">
        <v>0.3410029790300001</v>
      </c>
      <c r="MD37" s="88">
        <v>5.7259215547999995E-2</v>
      </c>
      <c r="ME37" s="88">
        <v>1.5891567679000004E-2</v>
      </c>
      <c r="MF37" s="88">
        <v>0.29818205382099988</v>
      </c>
      <c r="MG37" s="88">
        <v>0.13942047128500001</v>
      </c>
      <c r="MH37" s="88">
        <v>5.1780254179999994E-3</v>
      </c>
      <c r="MI37" s="88">
        <v>0.21082686962800004</v>
      </c>
      <c r="MJ37" s="88">
        <v>5.2649430530999991E-2</v>
      </c>
      <c r="MK37" s="88">
        <v>8.2630841129999986E-3</v>
      </c>
      <c r="ML37" s="88">
        <v>8.8512054069999988E-3</v>
      </c>
      <c r="MM37" s="88">
        <v>0.32728345645099999</v>
      </c>
      <c r="MN37" s="88">
        <v>0.21802380304399965</v>
      </c>
      <c r="MO37" s="88">
        <v>0.33273616888300034</v>
      </c>
      <c r="MP37" s="88">
        <v>0.26934997962199997</v>
      </c>
      <c r="MQ37" s="88">
        <v>0.12061825152300004</v>
      </c>
      <c r="MR37" s="88">
        <v>0.45579239902200031</v>
      </c>
      <c r="MS37" s="88">
        <v>0.25709013473200021</v>
      </c>
      <c r="MT37" s="88">
        <v>2.7810289050999984E-2</v>
      </c>
      <c r="MU37" s="88">
        <v>0.66058917946800033</v>
      </c>
      <c r="MV37" s="88">
        <v>0.17163961102299988</v>
      </c>
      <c r="MW37" s="88">
        <v>0</v>
      </c>
      <c r="MX37" s="88">
        <v>0.14997938183600004</v>
      </c>
      <c r="MY37" s="88">
        <v>0.3635458838049993</v>
      </c>
      <c r="MZ37" s="88">
        <v>4.1716982185999979E-2</v>
      </c>
      <c r="NA37" s="88">
        <v>4.4531743359999987E-2</v>
      </c>
      <c r="NB37" s="88">
        <v>1.0956009613999998E-2</v>
      </c>
      <c r="NC37" s="88">
        <v>0.14099939702299996</v>
      </c>
      <c r="ND37" s="88">
        <v>6.4142763900000002E-3</v>
      </c>
      <c r="NE37" s="88">
        <v>9.9592751564000007E-2</v>
      </c>
      <c r="NF37" s="88">
        <v>7.3348007151999989E-2</v>
      </c>
      <c r="NG37" s="88">
        <v>1.7343301076899964</v>
      </c>
      <c r="NH37" s="88">
        <v>0.10161726813900003</v>
      </c>
      <c r="NI37" s="88">
        <v>0.18662889754399994</v>
      </c>
      <c r="NJ37" s="88">
        <v>0.40724805685400028</v>
      </c>
      <c r="NK37" s="88">
        <v>0.5130330156170001</v>
      </c>
      <c r="NL37" s="88">
        <v>2.305512440400001E-2</v>
      </c>
      <c r="NM37" s="88">
        <v>0.74998417175100185</v>
      </c>
      <c r="NN37" s="88">
        <v>0</v>
      </c>
      <c r="NO37" s="88">
        <v>0.17116865083499991</v>
      </c>
      <c r="NP37" s="88">
        <v>9.8051984965999969E-2</v>
      </c>
      <c r="NQ37" s="88">
        <v>5.0028099869999974E-2</v>
      </c>
      <c r="NR37" s="88">
        <v>3.7046219812999999E-2</v>
      </c>
      <c r="NS37" s="88">
        <v>0.63012412047999977</v>
      </c>
      <c r="NT37" s="88">
        <v>0.54528702766699921</v>
      </c>
      <c r="NU37" s="88">
        <v>0.61462851751099989</v>
      </c>
      <c r="NV37" s="88">
        <v>0.94242445667499986</v>
      </c>
      <c r="NW37" s="88">
        <v>8.2100375508000006E-2</v>
      </c>
      <c r="NX37" s="88">
        <v>0.1674690698689999</v>
      </c>
      <c r="NY37" s="88">
        <v>4.1879454601879971</v>
      </c>
      <c r="NZ37" s="88">
        <v>0</v>
      </c>
      <c r="OA37" s="88">
        <v>0</v>
      </c>
      <c r="OB37" s="88">
        <v>0</v>
      </c>
      <c r="OC37" s="88">
        <v>6.7343567229999996E-3</v>
      </c>
      <c r="OD37" s="88">
        <v>0</v>
      </c>
      <c r="OE37" s="88">
        <v>0</v>
      </c>
      <c r="OF37" s="88">
        <v>0.14366370239400003</v>
      </c>
      <c r="OG37" s="88">
        <v>0</v>
      </c>
      <c r="OH37" s="88">
        <v>0</v>
      </c>
      <c r="OI37" s="88">
        <v>0.13247786106100004</v>
      </c>
      <c r="OJ37" s="88">
        <v>1.198027529153999</v>
      </c>
      <c r="OK37" s="88">
        <v>2.1319358884190001</v>
      </c>
      <c r="OL37" s="88">
        <v>0.79778318325199937</v>
      </c>
      <c r="OM37" s="88">
        <v>3.0167934800000382E-3</v>
      </c>
      <c r="ON37" s="88">
        <v>1.4725922000000016E-4</v>
      </c>
      <c r="OO37" s="88">
        <v>3.1494021000000007E-4</v>
      </c>
      <c r="OP37" s="88">
        <v>7.3945940000000063E-5</v>
      </c>
      <c r="OQ37" s="88">
        <v>2.8554424000000011E-4</v>
      </c>
      <c r="OR37" s="88">
        <v>1.3529251000000012E-4</v>
      </c>
      <c r="OS37" s="88">
        <v>1.9022940099999918E-3</v>
      </c>
      <c r="OT37" s="88">
        <v>2.7837162999999962E-4</v>
      </c>
      <c r="OU37" s="88">
        <v>2.3854947090000142E-3</v>
      </c>
      <c r="OV37" s="88">
        <v>2.035880939000007E-3</v>
      </c>
      <c r="OW37" s="88">
        <v>5.6001580799999737E-3</v>
      </c>
      <c r="OX37" s="88">
        <v>1.3449818099999929E-3</v>
      </c>
      <c r="OY37" s="88">
        <v>2.9327440999999982E-4</v>
      </c>
      <c r="OZ37" s="88">
        <v>3.8779467719999967E-2</v>
      </c>
      <c r="PA37" s="88">
        <v>1.8057652700000001E-4</v>
      </c>
      <c r="PB37" s="88">
        <v>0.10189176699000031</v>
      </c>
      <c r="PC37" s="88">
        <v>6.4189892423000064E-2</v>
      </c>
      <c r="PD37" s="88">
        <v>1.2195387470000017E-2</v>
      </c>
      <c r="PE37" s="88">
        <v>1.1696569355E-2</v>
      </c>
      <c r="PF37" s="88">
        <v>7.4762196141000117E-2</v>
      </c>
      <c r="PG37" s="88">
        <v>0.13240270110300006</v>
      </c>
      <c r="PH37" s="88">
        <v>2.6335113828000006E-2</v>
      </c>
      <c r="PI37" s="88">
        <v>2.2845773264000023E-2</v>
      </c>
      <c r="PJ37" s="88">
        <v>5.8715417840000022E-3</v>
      </c>
      <c r="PK37" s="88">
        <v>0.10953863185799993</v>
      </c>
      <c r="PL37" s="88">
        <v>8.0687180800000048E-4</v>
      </c>
      <c r="PM37" s="88">
        <v>7.119790594999998E-3</v>
      </c>
      <c r="PN37" s="88">
        <v>7.9201756060000052E-3</v>
      </c>
      <c r="PO37" s="88">
        <v>3.6385831640000049E-3</v>
      </c>
      <c r="PP37" s="88">
        <v>5.7743448536000157E-2</v>
      </c>
      <c r="PQ37" s="88">
        <v>6.4430758069999941E-3</v>
      </c>
      <c r="PR37" s="88">
        <v>1.5841474367999989E-2</v>
      </c>
      <c r="PS37" s="88">
        <v>6.6787997700000024E-4</v>
      </c>
      <c r="PT37" s="88">
        <v>1.761778051799999E-2</v>
      </c>
      <c r="PU37" s="88">
        <v>7.5728556999999945E-3</v>
      </c>
      <c r="PV37" s="88">
        <v>5.4149872880000019E-3</v>
      </c>
      <c r="PW37" s="88">
        <v>1.6340526359999996E-3</v>
      </c>
      <c r="PX37" s="88">
        <v>1.2739290841999989E-2</v>
      </c>
      <c r="PY37" s="88">
        <v>1.862659706499999E-2</v>
      </c>
      <c r="PZ37" s="88">
        <v>1.0734745761999998E-2</v>
      </c>
      <c r="QA37" s="88">
        <v>7.5245109899999994E-3</v>
      </c>
      <c r="QB37" s="88">
        <v>6.2979862809999952E-3</v>
      </c>
      <c r="QC37" s="88">
        <v>2.6511608300000002E-4</v>
      </c>
      <c r="QD37" s="88">
        <v>1.7880202439999999E-3</v>
      </c>
      <c r="QE37" s="88">
        <v>3.8530314050000004E-3</v>
      </c>
      <c r="QF37" s="88">
        <v>3.457074284499996E-2</v>
      </c>
      <c r="QG37" s="88">
        <v>7.0846308731000063E-2</v>
      </c>
      <c r="QH37" s="88">
        <v>3.1551951800000004E-4</v>
      </c>
      <c r="QI37" s="88">
        <v>2.672353628400001E-2</v>
      </c>
      <c r="QJ37" s="88">
        <v>1.5160634921000001E-2</v>
      </c>
      <c r="QK37" s="88">
        <v>1.7246174786999999E-2</v>
      </c>
      <c r="QL37" s="88">
        <v>0.11636820108700001</v>
      </c>
      <c r="QM37" s="88">
        <v>4.9219296349999921E-3</v>
      </c>
      <c r="QN37" s="88">
        <v>4.2641438429999986E-3</v>
      </c>
      <c r="QO37" s="88">
        <v>8.5135315799999959E-4</v>
      </c>
      <c r="QP37" s="88">
        <v>1.6428921929999998E-3</v>
      </c>
      <c r="QQ37" s="88">
        <v>1.9303337000000003E-5</v>
      </c>
      <c r="QR37" s="88">
        <v>1.3945654750000017E-2</v>
      </c>
      <c r="QS37" s="88">
        <v>1.3853458258999992E-2</v>
      </c>
      <c r="QT37" s="88">
        <v>1.5306777698999997E-2</v>
      </c>
      <c r="QU37" s="88">
        <v>2.9245217130000039E-3</v>
      </c>
      <c r="QV37" s="88">
        <v>3.0342447109999991E-3</v>
      </c>
      <c r="QW37" s="88">
        <v>1.2087950067999986E-2</v>
      </c>
      <c r="QX37" s="88">
        <v>5.3044598270000024E-3</v>
      </c>
      <c r="QY37" s="88">
        <v>4.0022234169999997E-3</v>
      </c>
      <c r="QZ37" s="88">
        <v>4.419903494E-3</v>
      </c>
      <c r="RA37" s="88">
        <v>5.8715797469999931E-3</v>
      </c>
      <c r="RB37" s="88">
        <v>6.0533539759999927E-3</v>
      </c>
      <c r="RC37" s="88">
        <v>2.5411317761000019E-2</v>
      </c>
      <c r="RD37" s="88">
        <v>3.616538264499998E-2</v>
      </c>
      <c r="RE37" s="88">
        <v>3.6830567199999995E-4</v>
      </c>
      <c r="RF37" s="88">
        <v>1.2977347218999994E-2</v>
      </c>
      <c r="RG37" s="88">
        <v>3.8811833746999924E-2</v>
      </c>
      <c r="RH37" s="88">
        <v>6.9335637439999947E-3</v>
      </c>
      <c r="RI37" s="88">
        <v>5.4293129069999937E-3</v>
      </c>
      <c r="RJ37" s="88">
        <v>2.5960598550000017E-3</v>
      </c>
      <c r="RK37" s="88">
        <v>6.3298371960000049E-3</v>
      </c>
      <c r="RL37" s="88">
        <v>4.9202377120000041E-3</v>
      </c>
      <c r="RM37" s="88">
        <v>6.7417731689999958E-3</v>
      </c>
      <c r="RN37" s="88">
        <v>3.4105735399999997E-4</v>
      </c>
      <c r="RO37" s="88">
        <v>7.7540371200000074E-3</v>
      </c>
      <c r="RP37" s="88">
        <v>1.4180773770000002E-3</v>
      </c>
      <c r="RQ37" s="88">
        <v>3.5532338600000016E-3</v>
      </c>
      <c r="RR37" s="88">
        <v>1.0119856517E-2</v>
      </c>
      <c r="RS37" s="88">
        <v>4.4234384660000008E-3</v>
      </c>
      <c r="RT37" s="88">
        <v>1.0755021670000003E-3</v>
      </c>
      <c r="RU37" s="88">
        <v>3.726274490000001E-4</v>
      </c>
      <c r="RV37" s="88">
        <v>2.4828002224999965E-2</v>
      </c>
      <c r="RW37" s="88">
        <v>4.953148132700002E-2</v>
      </c>
      <c r="RX37" s="88">
        <v>3.5512998391000028E-2</v>
      </c>
      <c r="RY37" s="88">
        <v>8.6639804000000008E-5</v>
      </c>
      <c r="RZ37" s="88">
        <v>6.8681886899999963E-3</v>
      </c>
      <c r="SA37" s="88">
        <v>2.7450356600000007E-4</v>
      </c>
      <c r="SB37" s="88">
        <v>0</v>
      </c>
      <c r="SC37" s="88">
        <v>0</v>
      </c>
      <c r="SD37" s="88">
        <v>0</v>
      </c>
      <c r="SE37" s="88">
        <v>0</v>
      </c>
      <c r="SF37" s="88">
        <v>0</v>
      </c>
      <c r="SG37" s="88">
        <v>0</v>
      </c>
      <c r="SH37" s="88">
        <v>0</v>
      </c>
      <c r="SI37" s="88">
        <v>0</v>
      </c>
      <c r="SJ37" s="88">
        <v>0</v>
      </c>
      <c r="SK37" s="88">
        <v>0</v>
      </c>
      <c r="SL37" s="88">
        <v>0</v>
      </c>
      <c r="SM37" s="88">
        <v>0</v>
      </c>
      <c r="SN37" s="88">
        <v>7.8947969559999748E-2</v>
      </c>
      <c r="SO37" s="88">
        <v>1.5421960620000003E-2</v>
      </c>
      <c r="SP37" s="88">
        <v>1.550812619527604</v>
      </c>
    </row>
    <row r="38" spans="1:510">
      <c r="A38" s="88" t="str">
        <f t="shared" si="52"/>
        <v>EUND10</v>
      </c>
      <c r="B38" s="88" t="s">
        <v>2236</v>
      </c>
      <c r="C38" s="88" t="s">
        <v>396</v>
      </c>
      <c r="U38" s="88">
        <v>71.686612054799866</v>
      </c>
      <c r="V38" s="88">
        <v>7.2588653003629782</v>
      </c>
      <c r="W38" s="88">
        <v>1.5999237088650033</v>
      </c>
      <c r="X38" s="88">
        <v>3.7614640180189953</v>
      </c>
      <c r="Y38" s="88">
        <v>19.219591295734975</v>
      </c>
      <c r="Z38" s="88">
        <v>4.1812064739849939</v>
      </c>
      <c r="AA38" s="88">
        <v>1.9128962750939991</v>
      </c>
      <c r="AB38" s="88">
        <v>11.31351921819895</v>
      </c>
      <c r="AC38" s="88">
        <v>1.499827476819001</v>
      </c>
      <c r="AD38" s="88">
        <v>8.574350714743975</v>
      </c>
      <c r="AE38" s="88">
        <v>0.58869623964799989</v>
      </c>
      <c r="AF38" s="88">
        <v>4.6144161053449908</v>
      </c>
      <c r="AG38" s="88">
        <v>6.644627440573994</v>
      </c>
      <c r="AH38" s="88">
        <v>7.1618548863759983</v>
      </c>
      <c r="AI38" s="88">
        <v>0.6142418315829995</v>
      </c>
      <c r="AJ38" s="88">
        <v>1.1903349541440003</v>
      </c>
      <c r="AK38" s="88">
        <v>0.40958895909599996</v>
      </c>
      <c r="AL38" s="88">
        <v>0</v>
      </c>
      <c r="AM38" s="88">
        <v>3.174706644639997</v>
      </c>
      <c r="AN38" s="88">
        <v>0.58675694368199971</v>
      </c>
      <c r="AO38" s="88">
        <v>2.1425986275889994</v>
      </c>
      <c r="AP38" s="88">
        <v>10.576999587597939</v>
      </c>
      <c r="AQ38" s="88">
        <v>1.4951801293660012</v>
      </c>
      <c r="AR38" s="88">
        <v>1.4201127646580018</v>
      </c>
      <c r="AS38" s="88">
        <v>3.5846985361259991</v>
      </c>
      <c r="AT38" s="88">
        <v>1.3563450853699994</v>
      </c>
      <c r="AU38" s="88">
        <v>0.32518960589399998</v>
      </c>
      <c r="AV38" s="88">
        <v>0.68715893423600105</v>
      </c>
      <c r="AW38" s="88">
        <v>0.43255899031400019</v>
      </c>
      <c r="AX38" s="88">
        <v>0.51012628311499908</v>
      </c>
      <c r="AY38" s="88">
        <v>0.86982633931599929</v>
      </c>
      <c r="AZ38" s="88">
        <v>0.81671359255600007</v>
      </c>
      <c r="BA38" s="88">
        <v>1.043827560745999</v>
      </c>
      <c r="BB38" s="88">
        <v>3.4879664084000006E-2</v>
      </c>
      <c r="BC38" s="88">
        <v>4.5940470246709975</v>
      </c>
      <c r="BD38" s="88">
        <v>5.2802780501029956</v>
      </c>
      <c r="BE38" s="88">
        <v>1.4309443956469985</v>
      </c>
      <c r="BF38" s="88">
        <v>5.180318361500004E-2</v>
      </c>
      <c r="BG38" s="88">
        <v>9.3125917007999992E-2</v>
      </c>
      <c r="BH38" s="88">
        <v>1.3338533938219983</v>
      </c>
      <c r="BI38" s="88">
        <v>1.3817594874320012</v>
      </c>
      <c r="BJ38" s="88">
        <v>0.6982064783959997</v>
      </c>
      <c r="BK38" s="88">
        <v>1.7007952576109995</v>
      </c>
      <c r="BL38" s="88">
        <v>2.044926108911997</v>
      </c>
      <c r="BM38" s="88">
        <v>0.94240659734000187</v>
      </c>
      <c r="BN38" s="88">
        <v>0.90993264537899987</v>
      </c>
      <c r="BO38" s="88">
        <v>3.5053268797999998E-2</v>
      </c>
      <c r="BP38" s="88">
        <v>0.2437662725139999</v>
      </c>
      <c r="BQ38" s="88">
        <v>6.0369686360000003E-3</v>
      </c>
      <c r="BR38" s="88">
        <v>0.18705058599899999</v>
      </c>
      <c r="BS38" s="88">
        <v>0.11678839110600006</v>
      </c>
      <c r="BT38" s="88">
        <v>3.7979461191789952</v>
      </c>
      <c r="BU38" s="88">
        <v>1.0821380252049986</v>
      </c>
      <c r="BV38" s="88">
        <v>0.81646834325799955</v>
      </c>
      <c r="BW38" s="88">
        <v>1.5405648861589993</v>
      </c>
      <c r="BX38" s="88">
        <v>0.4141546435459999</v>
      </c>
      <c r="BY38" s="88">
        <v>1.0143107206069975</v>
      </c>
      <c r="BZ38" s="88">
        <v>0.14766427989800016</v>
      </c>
      <c r="CA38" s="88">
        <v>0.62151136563499987</v>
      </c>
      <c r="CB38" s="88">
        <v>0.82220813258500192</v>
      </c>
      <c r="CC38" s="88">
        <v>0.63083909138899985</v>
      </c>
      <c r="CD38" s="88">
        <v>0.31870537765299978</v>
      </c>
      <c r="CE38" s="88">
        <v>1.6457375215519994</v>
      </c>
      <c r="CF38" s="88">
        <v>0.18748737535999965</v>
      </c>
      <c r="CG38" s="88">
        <v>0</v>
      </c>
      <c r="CH38" s="88">
        <v>0.42675257365200003</v>
      </c>
      <c r="CI38" s="88">
        <v>0.55454383739900015</v>
      </c>
      <c r="CJ38" s="88">
        <v>0.69782885610799927</v>
      </c>
      <c r="CK38" s="88">
        <v>2.9785210708690006</v>
      </c>
      <c r="CL38" s="88">
        <v>0.17048189367999977</v>
      </c>
      <c r="CM38" s="88">
        <v>0.96369399146100054</v>
      </c>
      <c r="CN38" s="88">
        <v>0.17103345355800009</v>
      </c>
      <c r="CO38" s="88">
        <v>0.76469796579999927</v>
      </c>
      <c r="CP38" s="88">
        <v>0.251553573014</v>
      </c>
      <c r="CQ38" s="88">
        <v>0.40958895909599996</v>
      </c>
      <c r="CR38" s="88">
        <v>0</v>
      </c>
      <c r="CS38" s="88">
        <v>2.0728503988999999E-2</v>
      </c>
      <c r="CT38" s="88">
        <v>2.9063935615559915</v>
      </c>
      <c r="CU38" s="88">
        <v>0.17477222087000002</v>
      </c>
      <c r="CV38" s="88">
        <v>5.4629558058000009E-2</v>
      </c>
      <c r="CW38" s="88">
        <v>0.57333213813799988</v>
      </c>
      <c r="CX38" s="88">
        <v>1.3424862152999992E-2</v>
      </c>
      <c r="CY38" s="88">
        <v>2.0666888999299999</v>
      </c>
      <c r="CZ38" s="88">
        <v>7.5909927165999966E-2</v>
      </c>
      <c r="DA38" s="88">
        <v>8.6769698375630373</v>
      </c>
      <c r="DB38" s="88">
        <v>0.546035891755</v>
      </c>
      <c r="DC38" s="88">
        <v>0.37085568043000045</v>
      </c>
      <c r="DD38" s="88">
        <v>0.8533376569529989</v>
      </c>
      <c r="DE38" s="88">
        <v>0.24332651424600027</v>
      </c>
      <c r="DF38" s="88">
        <v>0.32049120277800081</v>
      </c>
      <c r="DG38" s="88">
        <v>0.27280342157699972</v>
      </c>
      <c r="DH38" s="88">
        <v>0.46861860423100127</v>
      </c>
      <c r="DI38" s="88">
        <v>1.418112119053998</v>
      </c>
      <c r="DJ38" s="88">
        <v>0.47128396289700081</v>
      </c>
      <c r="DK38" s="88">
        <v>0.30096314753199999</v>
      </c>
      <c r="DL38" s="88">
        <v>0.23145221836399979</v>
      </c>
      <c r="DM38" s="88">
        <v>0.84350343052699994</v>
      </c>
      <c r="DN38" s="88">
        <v>1.2435023656309974</v>
      </c>
      <c r="DO38" s="88">
        <v>6.3841058204999995E-2</v>
      </c>
      <c r="DP38" s="88">
        <v>4.9001593752E-2</v>
      </c>
      <c r="DQ38" s="88">
        <v>0.32518960589399998</v>
      </c>
      <c r="DR38" s="88">
        <v>0.49967521233499979</v>
      </c>
      <c r="DS38" s="88">
        <v>0.16867299250100012</v>
      </c>
      <c r="DT38" s="88">
        <v>1.8724247279E-2</v>
      </c>
      <c r="DU38" s="88">
        <v>0.43255899031400019</v>
      </c>
      <c r="DV38" s="88">
        <v>0.14862452424200012</v>
      </c>
      <c r="DW38" s="88">
        <v>0.3615014777249998</v>
      </c>
      <c r="DX38" s="88">
        <v>0.48067560203700038</v>
      </c>
      <c r="DY38" s="88">
        <v>0.38914880464699991</v>
      </c>
      <c r="DZ38" s="88">
        <v>0.52209938285499979</v>
      </c>
      <c r="EA38" s="88">
        <v>2.1878481068E-2</v>
      </c>
      <c r="EB38" s="88">
        <v>0.26986851794000011</v>
      </c>
      <c r="EC38" s="88">
        <v>0.28005612901200011</v>
      </c>
      <c r="ED38" s="88">
        <v>0.51632544318000073</v>
      </c>
      <c r="EE38" s="88">
        <v>0.22429950676300003</v>
      </c>
      <c r="EF38" s="88">
        <v>4.3334505774689989</v>
      </c>
      <c r="EG38" s="88">
        <v>0.12118008865499996</v>
      </c>
      <c r="EH38" s="88">
        <v>0.13858670290299999</v>
      </c>
      <c r="EI38" s="88">
        <v>8.2991246399999991E-4</v>
      </c>
      <c r="EJ38" s="88">
        <v>0.40305589445099987</v>
      </c>
      <c r="EK38" s="88">
        <v>2.6392345242270028</v>
      </c>
      <c r="EL38" s="88">
        <v>1.0625387412760001</v>
      </c>
      <c r="EM38" s="88">
        <v>1.0665400787370003</v>
      </c>
      <c r="EN38" s="88">
        <v>0.1197716817259999</v>
      </c>
      <c r="EO38" s="88">
        <v>0.30912568801700036</v>
      </c>
      <c r="EP38" s="88">
        <v>0.53204732746200034</v>
      </c>
      <c r="EQ38" s="88">
        <v>0.10465863743099998</v>
      </c>
      <c r="ER38" s="88">
        <v>0.34459564934699988</v>
      </c>
      <c r="ES38" s="88">
        <v>2.0745838428999994E-2</v>
      </c>
      <c r="ET38" s="88">
        <v>5.180318361500004E-2</v>
      </c>
      <c r="EU38" s="88">
        <v>9.3125917007999992E-2</v>
      </c>
      <c r="EV38" s="88">
        <v>1.3338533938219983</v>
      </c>
      <c r="EW38" s="88">
        <v>0.5591896010389994</v>
      </c>
      <c r="EX38" s="88">
        <v>0.12667879507999996</v>
      </c>
      <c r="EY38" s="88">
        <v>0.43675981737899988</v>
      </c>
      <c r="EZ38" s="88">
        <v>0.16369438462600008</v>
      </c>
      <c r="FA38" s="88">
        <v>2.7217103019000002E-2</v>
      </c>
      <c r="FB38" s="88">
        <v>0.62541870963699997</v>
      </c>
      <c r="FC38" s="88">
        <v>4.8344663780000026E-2</v>
      </c>
      <c r="FD38" s="88">
        <v>2.4442992098999999E-2</v>
      </c>
      <c r="FE38" s="88">
        <v>0.48781159594700041</v>
      </c>
      <c r="FF38" s="88">
        <v>0.2400316041760002</v>
      </c>
      <c r="FG38" s="88">
        <v>0.43744279806400027</v>
      </c>
      <c r="FH38" s="88">
        <v>0.31476650604099998</v>
      </c>
      <c r="FI38" s="88">
        <v>0.14980311322999998</v>
      </c>
      <c r="FJ38" s="88">
        <v>0.72328201934800096</v>
      </c>
      <c r="FK38" s="88">
        <v>1.275896487309</v>
      </c>
      <c r="FL38" s="88">
        <v>0</v>
      </c>
      <c r="FM38" s="88">
        <v>0.30131402549099984</v>
      </c>
      <c r="FN38" s="88">
        <v>0.47958089603699994</v>
      </c>
      <c r="FO38" s="88">
        <v>5.6829215291999975E-2</v>
      </c>
      <c r="FP38" s="88">
        <v>5.6828848768999948E-2</v>
      </c>
      <c r="FQ38" s="88">
        <v>3.5053268797999998E-2</v>
      </c>
      <c r="FR38" s="88">
        <v>0.2437662725139999</v>
      </c>
      <c r="FS38" s="88">
        <v>6.0369686360000003E-3</v>
      </c>
      <c r="FT38" s="88">
        <v>0.18705058599899999</v>
      </c>
      <c r="FU38" s="88">
        <v>0.11678839110600006</v>
      </c>
      <c r="FV38" s="88">
        <v>2.3613656571690012</v>
      </c>
      <c r="FW38" s="88">
        <v>3.1503985572999979E-2</v>
      </c>
      <c r="FX38" s="88">
        <v>0.24457364946399965</v>
      </c>
      <c r="FY38" s="88">
        <v>0.59998859167399987</v>
      </c>
      <c r="FZ38" s="88">
        <v>6.1152651317000012E-2</v>
      </c>
      <c r="GA38" s="88">
        <v>0.19633094587599972</v>
      </c>
      <c r="GB38" s="88">
        <v>4.4039621650000015E-3</v>
      </c>
      <c r="GC38" s="88">
        <v>0.18875986901500047</v>
      </c>
      <c r="GD38" s="88">
        <v>0.81646834325799955</v>
      </c>
      <c r="GE38" s="88">
        <v>0.38074654879299957</v>
      </c>
      <c r="GF38" s="88">
        <v>0.21769725966400039</v>
      </c>
      <c r="GG38" s="88">
        <v>4.5156129304999938E-2</v>
      </c>
      <c r="GH38" s="88">
        <v>0.23015139095299991</v>
      </c>
      <c r="GI38" s="88">
        <v>0.47613997227100069</v>
      </c>
      <c r="GJ38" s="88">
        <v>0.12823469707200011</v>
      </c>
      <c r="GK38" s="88">
        <v>6.0133357097999975E-2</v>
      </c>
      <c r="GL38" s="88">
        <v>0.16144994273700031</v>
      </c>
      <c r="GM38" s="88">
        <v>4.6009801971000068E-2</v>
      </c>
      <c r="GN38" s="88">
        <v>6.1625371332000023E-2</v>
      </c>
      <c r="GO38" s="88">
        <v>0.14310844144999982</v>
      </c>
      <c r="GP38" s="88">
        <v>5.3833544253999992E-2</v>
      </c>
      <c r="GQ38" s="88">
        <v>0.18608405045600024</v>
      </c>
      <c r="GR38" s="88">
        <v>1.4154979422000001E-2</v>
      </c>
      <c r="GS38" s="88">
        <v>0.15770189774699997</v>
      </c>
      <c r="GT38" s="88">
        <v>0.40399695058900043</v>
      </c>
      <c r="GU38" s="88">
        <v>0.10724805830799981</v>
      </c>
      <c r="GV38" s="88">
        <v>9.128921928400012E-2</v>
      </c>
      <c r="GW38" s="88">
        <v>7.7402527473000179E-2</v>
      </c>
      <c r="GX38" s="88">
        <v>3.6994733062000039E-2</v>
      </c>
      <c r="GY38" s="88">
        <v>1.8509064703999975E-2</v>
      </c>
      <c r="GZ38" s="88">
        <v>1.3893013334000016E-2</v>
      </c>
      <c r="HA38" s="88">
        <v>8.6380576500000013E-4</v>
      </c>
      <c r="HB38" s="88">
        <v>8.431584987100002E-2</v>
      </c>
      <c r="HC38" s="88">
        <v>6.1459042124999926E-2</v>
      </c>
      <c r="HD38" s="88">
        <v>7.3138694864999965E-2</v>
      </c>
      <c r="HE38" s="88">
        <v>1.7931623281000002E-2</v>
      </c>
      <c r="HF38" s="88">
        <v>4.7472606709999983E-2</v>
      </c>
      <c r="HG38" s="88">
        <v>0.13867486859599995</v>
      </c>
      <c r="HH38" s="88">
        <v>5.1611649163999983E-2</v>
      </c>
      <c r="HI38" s="88">
        <v>0.128624320672</v>
      </c>
      <c r="HJ38" s="88">
        <v>1.740561830700001E-2</v>
      </c>
      <c r="HK38" s="88">
        <v>0.10252760793299988</v>
      </c>
      <c r="HL38" s="88">
        <v>4.2790390205000042E-2</v>
      </c>
      <c r="HM38" s="88">
        <v>0.23022619307300002</v>
      </c>
      <c r="HN38" s="88">
        <v>0.15458432221299992</v>
      </c>
      <c r="HO38" s="88">
        <v>5.61960645E-3</v>
      </c>
      <c r="HP38" s="88">
        <v>0.12523265708399983</v>
      </c>
      <c r="HQ38" s="88">
        <v>9.4982500719999877E-2</v>
      </c>
      <c r="HR38" s="88">
        <v>6.4798687502999941E-2</v>
      </c>
      <c r="HS38" s="88">
        <v>2.4895296862999995E-2</v>
      </c>
      <c r="HT38" s="88">
        <v>5.2330496169000047E-2</v>
      </c>
      <c r="HU38" s="88">
        <v>0.20555131875999999</v>
      </c>
      <c r="HV38" s="88">
        <v>0.21839906125200012</v>
      </c>
      <c r="HW38" s="88">
        <v>0.12388434293900011</v>
      </c>
      <c r="HX38" s="88">
        <v>5.7800529980000011E-3</v>
      </c>
      <c r="HY38" s="88">
        <v>0.12855205327599997</v>
      </c>
      <c r="HZ38" s="88">
        <v>4.687600795999998E-2</v>
      </c>
      <c r="IA38" s="88">
        <v>6.0203352243999954E-2</v>
      </c>
      <c r="IB38" s="88">
        <v>8.3072409936000069E-2</v>
      </c>
      <c r="IC38" s="88">
        <v>0.73033835414100068</v>
      </c>
      <c r="ID38" s="88">
        <v>0.14298539206199987</v>
      </c>
      <c r="IE38" s="88">
        <v>2.8679268068000002E-2</v>
      </c>
      <c r="IF38" s="88">
        <v>3.7208289890999981E-2</v>
      </c>
      <c r="IG38" s="88">
        <v>0.88671977760400034</v>
      </c>
      <c r="IH38" s="88">
        <v>7.2932922960000021E-3</v>
      </c>
      <c r="II38" s="88">
        <v>0</v>
      </c>
      <c r="IJ38" s="88">
        <v>5.2494998772999957E-2</v>
      </c>
      <c r="IK38" s="88">
        <v>0.21380449956100053</v>
      </c>
      <c r="IL38" s="88">
        <v>0.15791887237699986</v>
      </c>
      <c r="IM38" s="88">
        <v>2.5344426259999997E-3</v>
      </c>
      <c r="IN38" s="88">
        <v>0.33126944259400015</v>
      </c>
      <c r="IO38" s="88">
        <v>0.22327371948999997</v>
      </c>
      <c r="IP38" s="88">
        <v>0.69782885610799927</v>
      </c>
      <c r="IQ38" s="88">
        <v>0.74622885029800168</v>
      </c>
      <c r="IR38" s="88">
        <v>0.92250782419000033</v>
      </c>
      <c r="IS38" s="88">
        <v>1.1563696767270017</v>
      </c>
      <c r="IT38" s="88">
        <v>0.15084635596900001</v>
      </c>
      <c r="IU38" s="88">
        <v>0.17048189367999977</v>
      </c>
      <c r="IV38" s="88">
        <v>0.96369399146100054</v>
      </c>
      <c r="IW38" s="88">
        <v>0.17103345355800009</v>
      </c>
      <c r="IX38" s="88">
        <v>0.72700810817799888</v>
      </c>
      <c r="IY38" s="88">
        <v>3.7691815760999996E-2</v>
      </c>
      <c r="IZ38" s="88">
        <v>0.251553573014</v>
      </c>
      <c r="JA38" s="88">
        <v>0.36181526508200013</v>
      </c>
      <c r="JB38" s="88">
        <v>8.3831345290000005E-3</v>
      </c>
      <c r="JC38" s="88">
        <v>3.9390523662000007E-2</v>
      </c>
      <c r="JD38" s="88">
        <v>2.0728503988999999E-2</v>
      </c>
      <c r="JE38" s="88">
        <v>0.8484118633089992</v>
      </c>
      <c r="JF38" s="88">
        <v>1.562731999032001</v>
      </c>
      <c r="JG38" s="88">
        <v>0.34926949121399958</v>
      </c>
      <c r="JH38" s="88">
        <v>0.17477222087000002</v>
      </c>
      <c r="JI38" s="88">
        <v>5.4629558058000009E-2</v>
      </c>
      <c r="JJ38" s="88">
        <v>0.19984543056900006</v>
      </c>
      <c r="JK38" s="88">
        <v>0.30394761279299992</v>
      </c>
      <c r="JL38" s="88">
        <v>6.7285811683000032E-2</v>
      </c>
      <c r="JM38" s="88">
        <v>1.3424862152999992E-2</v>
      </c>
      <c r="JN38" s="88">
        <v>2.0666888999299999</v>
      </c>
      <c r="JO38" s="88">
        <v>7.5909927165999966E-2</v>
      </c>
      <c r="JP38" s="88">
        <v>8.6769698375630373</v>
      </c>
      <c r="JQ38" s="88">
        <v>6.0947364344999991E-2</v>
      </c>
      <c r="JR38" s="88">
        <v>0.48508852741000008</v>
      </c>
      <c r="JS38" s="88">
        <v>0.37085568043000045</v>
      </c>
      <c r="JT38" s="88">
        <v>0.8533376569529989</v>
      </c>
      <c r="JU38" s="88">
        <v>0.24332651424600027</v>
      </c>
      <c r="JV38" s="88">
        <v>0.32049120277800081</v>
      </c>
      <c r="JW38" s="88">
        <v>0.27280342157699972</v>
      </c>
      <c r="JX38" s="88">
        <v>0.46861860423100127</v>
      </c>
      <c r="JY38" s="88">
        <v>1.418112119053998</v>
      </c>
      <c r="JZ38" s="88">
        <v>0.46531648573800094</v>
      </c>
      <c r="KA38" s="88">
        <v>5.9673191890000001E-3</v>
      </c>
      <c r="KB38" s="88">
        <v>0.30096314753199999</v>
      </c>
      <c r="KC38" s="88">
        <v>0.23145221836399979</v>
      </c>
      <c r="KD38" s="88">
        <v>0.84350343052699994</v>
      </c>
      <c r="KE38" s="88">
        <v>1.2435023656309974</v>
      </c>
      <c r="KF38" s="88">
        <v>6.3841058204999995E-2</v>
      </c>
      <c r="KG38" s="88">
        <v>4.9001593752E-2</v>
      </c>
      <c r="KH38" s="88">
        <v>0.32518960589399998</v>
      </c>
      <c r="KI38" s="88">
        <v>8.7496124746999998E-2</v>
      </c>
      <c r="KJ38" s="88">
        <v>0.13780192398600011</v>
      </c>
      <c r="KK38" s="88">
        <v>0.10484862542999994</v>
      </c>
      <c r="KL38" s="88">
        <v>6.4303861121999983E-2</v>
      </c>
      <c r="KM38" s="88">
        <v>3.7667798458999993E-2</v>
      </c>
      <c r="KN38" s="88">
        <v>2.6312582489999999E-3</v>
      </c>
      <c r="KO38" s="88">
        <v>5.1757074680000006E-3</v>
      </c>
      <c r="KP38" s="88">
        <v>0.16867299250100012</v>
      </c>
      <c r="KQ38" s="88">
        <v>1.8724247279E-2</v>
      </c>
      <c r="KR38" s="88">
        <v>0.13796207135900004</v>
      </c>
      <c r="KS38" s="88">
        <v>2.0657076270000008E-2</v>
      </c>
      <c r="KT38" s="88">
        <v>0.27323573421599989</v>
      </c>
      <c r="KU38" s="88">
        <v>7.0475927999999986E-4</v>
      </c>
      <c r="KV38" s="88">
        <v>0.14862452424200012</v>
      </c>
      <c r="KW38" s="88">
        <v>0.3615014777249998</v>
      </c>
      <c r="KX38" s="88">
        <v>0.1899041951389997</v>
      </c>
      <c r="KY38" s="88">
        <v>0.29077115713600032</v>
      </c>
      <c r="KZ38" s="88">
        <v>0.2980792157779999</v>
      </c>
      <c r="LA38" s="88">
        <v>9.106922575600003E-2</v>
      </c>
      <c r="LB38" s="88">
        <v>0.52209938285499979</v>
      </c>
      <c r="LC38" s="88">
        <v>2.1878481068E-2</v>
      </c>
      <c r="LD38" s="88">
        <v>0.26986851794000011</v>
      </c>
      <c r="LE38" s="88">
        <v>0.28005612901200011</v>
      </c>
      <c r="LF38" s="88">
        <v>0.51632544318000073</v>
      </c>
      <c r="LG38" s="88">
        <v>1.6027865978999998E-2</v>
      </c>
      <c r="LH38" s="88">
        <v>0.17220621217500004</v>
      </c>
      <c r="LI38" s="88">
        <v>3.6064968665000002E-2</v>
      </c>
      <c r="LJ38" s="88">
        <v>2.8883636315509991</v>
      </c>
      <c r="LK38" s="88">
        <v>1.4450874960210016</v>
      </c>
      <c r="LL38" s="88">
        <v>0.12118008865499996</v>
      </c>
      <c r="LM38" s="88">
        <v>0.13858670290299999</v>
      </c>
      <c r="LN38" s="88">
        <v>8.2991246399999991E-4</v>
      </c>
      <c r="LO38" s="88">
        <v>0.40305589445099987</v>
      </c>
      <c r="LP38" s="88">
        <v>2.6392345242270028</v>
      </c>
      <c r="LQ38" s="88">
        <v>1.0625387412760001</v>
      </c>
      <c r="LR38" s="88">
        <v>1.0665400787370003</v>
      </c>
      <c r="LS38" s="88">
        <v>0.1197716817259999</v>
      </c>
      <c r="LT38" s="88">
        <v>0.30912568801700036</v>
      </c>
      <c r="LU38" s="88">
        <v>0.53204732746200034</v>
      </c>
      <c r="LV38" s="88">
        <v>0.10465863743099998</v>
      </c>
      <c r="LW38" s="88">
        <v>0.34459564934699988</v>
      </c>
      <c r="LX38" s="88">
        <v>2.0745838428999994E-2</v>
      </c>
      <c r="LY38" s="88">
        <v>5.180318361500004E-2</v>
      </c>
      <c r="LZ38" s="88">
        <v>9.3125917007999992E-2</v>
      </c>
      <c r="MA38" s="88">
        <v>1.3338533938219983</v>
      </c>
      <c r="MB38" s="88">
        <v>0.15034380752700011</v>
      </c>
      <c r="MC38" s="88">
        <v>0.4088445561999996</v>
      </c>
      <c r="MD38" s="88">
        <v>9.3666602500999965E-2</v>
      </c>
      <c r="ME38" s="88">
        <v>5.2322145589999997E-3</v>
      </c>
      <c r="MF38" s="88">
        <v>0.43675981737899988</v>
      </c>
      <c r="MG38" s="88">
        <v>0.16369438462600008</v>
      </c>
      <c r="MH38" s="88">
        <v>2.7217103019000002E-2</v>
      </c>
      <c r="MI38" s="88">
        <v>0.62541870963699997</v>
      </c>
      <c r="MJ38" s="88">
        <v>4.0196209175000011E-2</v>
      </c>
      <c r="MK38" s="88">
        <v>8.1486138390000021E-3</v>
      </c>
      <c r="ML38" s="88">
        <v>2.4442992098999999E-2</v>
      </c>
      <c r="MM38" s="88">
        <v>0.48781159594700041</v>
      </c>
      <c r="MN38" s="88">
        <v>0.2400316041760002</v>
      </c>
      <c r="MO38" s="88">
        <v>0.43744279806400027</v>
      </c>
      <c r="MP38" s="88">
        <v>0.31476650604099998</v>
      </c>
      <c r="MQ38" s="88">
        <v>0.14980311322999998</v>
      </c>
      <c r="MR38" s="88">
        <v>0.72328201934800096</v>
      </c>
      <c r="MS38" s="88">
        <v>0.31431340063100011</v>
      </c>
      <c r="MT38" s="88">
        <v>6.4054086991E-2</v>
      </c>
      <c r="MU38" s="88">
        <v>0.77479244661600055</v>
      </c>
      <c r="MV38" s="88">
        <v>0.12273807863900005</v>
      </c>
      <c r="MW38" s="88">
        <v>0</v>
      </c>
      <c r="MX38" s="88">
        <v>0.30131402549099984</v>
      </c>
      <c r="MY38" s="88">
        <v>0.47958089603699994</v>
      </c>
      <c r="MZ38" s="88">
        <v>5.6829215291999975E-2</v>
      </c>
      <c r="NA38" s="88">
        <v>5.6828848768999948E-2</v>
      </c>
      <c r="NB38" s="88">
        <v>3.5053268797999998E-2</v>
      </c>
      <c r="NC38" s="88">
        <v>0.2437662725139999</v>
      </c>
      <c r="ND38" s="88">
        <v>6.0369686360000003E-3</v>
      </c>
      <c r="NE38" s="88">
        <v>0.18705058599899999</v>
      </c>
      <c r="NF38" s="88">
        <v>0.11678839110600006</v>
      </c>
      <c r="NG38" s="88">
        <v>2.3167285848130024</v>
      </c>
      <c r="NH38" s="88">
        <v>4.4637360456000003E-2</v>
      </c>
      <c r="NI38" s="88">
        <v>0.24457364946399965</v>
      </c>
      <c r="NJ38" s="88">
        <v>0.81646834325799955</v>
      </c>
      <c r="NK38" s="88">
        <v>0.73033835414100068</v>
      </c>
      <c r="NL38" s="88">
        <v>2.8679268068000002E-2</v>
      </c>
      <c r="NM38" s="88">
        <v>0.88671977760400034</v>
      </c>
      <c r="NN38" s="88">
        <v>0</v>
      </c>
      <c r="NO38" s="88">
        <v>0.33126944259400015</v>
      </c>
      <c r="NP38" s="88">
        <v>0.136257025152</v>
      </c>
      <c r="NQ38" s="88">
        <v>8.7016092929000033E-2</v>
      </c>
      <c r="NR38" s="88">
        <v>4.2680307284000005E-2</v>
      </c>
      <c r="NS38" s="88">
        <v>0.65514854882399942</v>
      </c>
      <c r="NT38" s="88">
        <v>0.74622885029800168</v>
      </c>
      <c r="NU38" s="88">
        <v>0.92250782419000033</v>
      </c>
      <c r="NV38" s="88">
        <v>1.1563696767270017</v>
      </c>
      <c r="NW38" s="88">
        <v>0.15084635596900001</v>
      </c>
      <c r="NX38" s="88">
        <v>0.17048189367999977</v>
      </c>
      <c r="NY38" s="88">
        <v>6.7619100976429971</v>
      </c>
      <c r="NZ38" s="88">
        <v>1.0340054999999998E-5</v>
      </c>
      <c r="OA38" s="88">
        <v>0</v>
      </c>
      <c r="OB38" s="88">
        <v>4.4308296099999991E-3</v>
      </c>
      <c r="OC38" s="88">
        <v>8.0264266510000019E-3</v>
      </c>
      <c r="OD38" s="88">
        <v>0</v>
      </c>
      <c r="OE38" s="88">
        <v>0</v>
      </c>
      <c r="OF38" s="88">
        <v>0.10106184644899997</v>
      </c>
      <c r="OG38" s="88">
        <v>0</v>
      </c>
      <c r="OH38" s="88">
        <v>3.1561115299999991E-4</v>
      </c>
      <c r="OI38" s="88">
        <v>0.20342252183800008</v>
      </c>
      <c r="OJ38" s="88">
        <v>2.3507860656569992</v>
      </c>
      <c r="OK38" s="88">
        <v>3.4985646102600008</v>
      </c>
      <c r="OL38" s="88">
        <v>0.89330879357399995</v>
      </c>
      <c r="OM38" s="88">
        <v>3.0244148300000544E-3</v>
      </c>
      <c r="ON38" s="88">
        <v>1.4434644000000036E-4</v>
      </c>
      <c r="OO38" s="88">
        <v>2.7261670000000012E-4</v>
      </c>
      <c r="OP38" s="88">
        <v>5.1646360000000018E-5</v>
      </c>
      <c r="OQ38" s="88">
        <v>2.4352711000000056E-4</v>
      </c>
      <c r="OR38" s="88">
        <v>1.3656960000000025E-4</v>
      </c>
      <c r="OS38" s="88">
        <v>2.0652980799999907E-3</v>
      </c>
      <c r="OT38" s="88">
        <v>2.2486608999999964E-4</v>
      </c>
      <c r="OU38" s="88">
        <v>2.4036994230000105E-3</v>
      </c>
      <c r="OV38" s="88">
        <v>2.0602269370000085E-3</v>
      </c>
      <c r="OW38" s="88">
        <v>4.5458396500000298E-3</v>
      </c>
      <c r="OX38" s="88">
        <v>1.7548195799999896E-3</v>
      </c>
      <c r="OY38" s="88">
        <v>2.6672421000000022E-4</v>
      </c>
      <c r="OZ38" s="88">
        <v>2.4221273469999985E-2</v>
      </c>
      <c r="PA38" s="88">
        <v>2.9903214799999997E-4</v>
      </c>
      <c r="PB38" s="88">
        <v>9.2792065014000169E-2</v>
      </c>
      <c r="PC38" s="88">
        <v>5.6820035121000069E-2</v>
      </c>
      <c r="PD38" s="88">
        <v>1.2852752214000019E-2</v>
      </c>
      <c r="PE38" s="88">
        <v>9.1675335529999707E-3</v>
      </c>
      <c r="PF38" s="88">
        <v>7.5089665147000093E-2</v>
      </c>
      <c r="PG38" s="88">
        <v>0.11969946041100019</v>
      </c>
      <c r="PH38" s="88">
        <v>2.3847774492000033E-2</v>
      </c>
      <c r="PI38" s="88">
        <v>2.4382761686999987E-2</v>
      </c>
      <c r="PJ38" s="88">
        <v>5.1952963099999991E-3</v>
      </c>
      <c r="PK38" s="88">
        <v>9.8401575057999777E-2</v>
      </c>
      <c r="PL38" s="88">
        <v>7.0918925599999978E-4</v>
      </c>
      <c r="PM38" s="88">
        <v>1.3963761703000019E-2</v>
      </c>
      <c r="PN38" s="88">
        <v>9.4789461859999969E-3</v>
      </c>
      <c r="PO38" s="88">
        <v>3.4375603230000005E-3</v>
      </c>
      <c r="PP38" s="88">
        <v>5.3654775751000083E-2</v>
      </c>
      <c r="PQ38" s="88">
        <v>5.8267955729999921E-3</v>
      </c>
      <c r="PR38" s="88">
        <v>1.3331840494000014E-2</v>
      </c>
      <c r="PS38" s="88">
        <v>3.8070826199999977E-4</v>
      </c>
      <c r="PT38" s="88">
        <v>1.6277327287000008E-2</v>
      </c>
      <c r="PU38" s="88">
        <v>7.5982324169999987E-3</v>
      </c>
      <c r="PV38" s="88">
        <v>4.388349463999997E-3</v>
      </c>
      <c r="PW38" s="88">
        <v>1.8356681599999997E-3</v>
      </c>
      <c r="PX38" s="88">
        <v>1.2800527471000002E-2</v>
      </c>
      <c r="PY38" s="88">
        <v>1.5398808728000006E-2</v>
      </c>
      <c r="PZ38" s="88">
        <v>9.7870073599999868E-3</v>
      </c>
      <c r="QA38" s="88">
        <v>5.1967961920000002E-3</v>
      </c>
      <c r="QB38" s="88">
        <v>7.0348992519999902E-3</v>
      </c>
      <c r="QC38" s="88">
        <v>4.6466775999999999E-4</v>
      </c>
      <c r="QD38" s="88">
        <v>2.0897316009999985E-3</v>
      </c>
      <c r="QE38" s="88">
        <v>3.316225305E-3</v>
      </c>
      <c r="QF38" s="88">
        <v>3.6691062147999984E-2</v>
      </c>
      <c r="QG38" s="88">
        <v>5.8862237026000047E-2</v>
      </c>
      <c r="QH38" s="88">
        <v>8.6135615499999978E-4</v>
      </c>
      <c r="QI38" s="88">
        <v>2.5006272194000034E-2</v>
      </c>
      <c r="QJ38" s="88">
        <v>1.3964820439000046E-2</v>
      </c>
      <c r="QK38" s="88">
        <v>1.1823766373000017E-2</v>
      </c>
      <c r="QL38" s="88">
        <v>0.10136012792900011</v>
      </c>
      <c r="QM38" s="88">
        <v>3.9113331459999963E-3</v>
      </c>
      <c r="QN38" s="88">
        <v>3.3434135739999972E-3</v>
      </c>
      <c r="QO38" s="88">
        <v>9.0764107900000006E-4</v>
      </c>
      <c r="QP38" s="88">
        <v>1.0395834419999995E-3</v>
      </c>
      <c r="QQ38" s="88">
        <v>9.156758000000002E-6</v>
      </c>
      <c r="QR38" s="88">
        <v>1.3106929481999971E-2</v>
      </c>
      <c r="QS38" s="88">
        <v>1.2981046866999978E-2</v>
      </c>
      <c r="QT38" s="88">
        <v>1.6058943904000027E-2</v>
      </c>
      <c r="QU38" s="88">
        <v>2.6033186300000021E-3</v>
      </c>
      <c r="QV38" s="88">
        <v>3.6759450339999967E-3</v>
      </c>
      <c r="QW38" s="88">
        <v>1.2339490917000005E-2</v>
      </c>
      <c r="QX38" s="88">
        <v>6.5809145289999916E-3</v>
      </c>
      <c r="QY38" s="88">
        <v>4.0388475660000037E-3</v>
      </c>
      <c r="QZ38" s="88">
        <v>3.959973193E-3</v>
      </c>
      <c r="RA38" s="88">
        <v>6.3047592779999989E-3</v>
      </c>
      <c r="RB38" s="88">
        <v>5.7812465290000056E-3</v>
      </c>
      <c r="RC38" s="88">
        <v>2.430961350799999E-2</v>
      </c>
      <c r="RD38" s="88">
        <v>3.3430816924000038E-2</v>
      </c>
      <c r="RE38" s="88">
        <v>3.5272336999999987E-4</v>
      </c>
      <c r="RF38" s="88">
        <v>1.1439583109999976E-2</v>
      </c>
      <c r="RG38" s="88">
        <v>3.3094046512000028E-2</v>
      </c>
      <c r="RH38" s="88">
        <v>5.2869300330000008E-3</v>
      </c>
      <c r="RI38" s="88">
        <v>4.6322385660000007E-3</v>
      </c>
      <c r="RJ38" s="88">
        <v>2.3035239249999989E-3</v>
      </c>
      <c r="RK38" s="88">
        <v>5.2350419449999994E-3</v>
      </c>
      <c r="RL38" s="88">
        <v>3.7048015950000043E-3</v>
      </c>
      <c r="RM38" s="88">
        <v>7.5981846539999896E-3</v>
      </c>
      <c r="RN38" s="88">
        <v>4.6295903100000013E-4</v>
      </c>
      <c r="RO38" s="88">
        <v>7.2316901489999936E-3</v>
      </c>
      <c r="RP38" s="88">
        <v>1.2307300319999998E-3</v>
      </c>
      <c r="RQ38" s="88">
        <v>4.1040836389999993E-3</v>
      </c>
      <c r="RR38" s="88">
        <v>1.1814908872000002E-2</v>
      </c>
      <c r="RS38" s="88">
        <v>3.744168664999996E-3</v>
      </c>
      <c r="RT38" s="88">
        <v>1.0987384620000007E-3</v>
      </c>
      <c r="RU38" s="88">
        <v>3.6259291999999981E-4</v>
      </c>
      <c r="RV38" s="88">
        <v>2.2197288633999984E-2</v>
      </c>
      <c r="RW38" s="88">
        <v>4.0140473005000045E-2</v>
      </c>
      <c r="RX38" s="88">
        <v>3.6264064744000034E-2</v>
      </c>
      <c r="RY38" s="88">
        <v>1.6466150500000004E-4</v>
      </c>
      <c r="RZ38" s="88">
        <v>1.3670880378000018E-2</v>
      </c>
      <c r="SA38" s="88">
        <v>3.4239297799999995E-4</v>
      </c>
      <c r="SB38" s="88">
        <v>0</v>
      </c>
      <c r="SC38" s="88">
        <v>0</v>
      </c>
      <c r="SD38" s="88">
        <v>0</v>
      </c>
      <c r="SE38" s="88">
        <v>0</v>
      </c>
      <c r="SF38" s="88">
        <v>0</v>
      </c>
      <c r="SG38" s="88">
        <v>0</v>
      </c>
      <c r="SH38" s="88">
        <v>0</v>
      </c>
      <c r="SI38" s="88">
        <v>0</v>
      </c>
      <c r="SJ38" s="88">
        <v>0</v>
      </c>
      <c r="SK38" s="88">
        <v>0</v>
      </c>
      <c r="SL38" s="88">
        <v>0</v>
      </c>
      <c r="SM38" s="88">
        <v>0</v>
      </c>
      <c r="SN38" s="88">
        <v>9.78170590499996E-2</v>
      </c>
      <c r="SO38" s="88">
        <v>1.0750532760000002E-2</v>
      </c>
      <c r="SP38" s="88">
        <v>1.3550551547393088</v>
      </c>
    </row>
    <row r="39" spans="1:510">
      <c r="A39" s="88" t="str">
        <f t="shared" si="52"/>
        <v>EUNTotal</v>
      </c>
      <c r="B39" s="88" t="s">
        <v>2236</v>
      </c>
      <c r="C39" s="88" t="s">
        <v>397</v>
      </c>
      <c r="U39" s="88">
        <v>381.7666124005226</v>
      </c>
      <c r="V39" s="88">
        <v>50.916546092479351</v>
      </c>
      <c r="W39" s="88">
        <v>9.7385386146050106</v>
      </c>
      <c r="X39" s="88">
        <v>17.996617996767029</v>
      </c>
      <c r="Y39" s="88">
        <v>114.93957683538507</v>
      </c>
      <c r="Z39" s="88">
        <v>19.907816513785043</v>
      </c>
      <c r="AA39" s="88">
        <v>10.626345211036023</v>
      </c>
      <c r="AB39" s="88">
        <v>51.127888633843874</v>
      </c>
      <c r="AC39" s="88">
        <v>10.924203866392965</v>
      </c>
      <c r="AD39" s="88">
        <v>41.709948303504994</v>
      </c>
      <c r="AE39" s="88">
        <v>2.1439766956329995</v>
      </c>
      <c r="AF39" s="88">
        <v>18.564261953804113</v>
      </c>
      <c r="AG39" s="88">
        <v>46.810725914724806</v>
      </c>
      <c r="AH39" s="88">
        <v>33.170894938212079</v>
      </c>
      <c r="AI39" s="88">
        <v>4.1028095723419824</v>
      </c>
      <c r="AJ39" s="88">
        <v>6.0496512373269793</v>
      </c>
      <c r="AK39" s="88">
        <v>3.6880403126489929</v>
      </c>
      <c r="AL39" s="88">
        <v>0</v>
      </c>
      <c r="AM39" s="88">
        <v>14.535904004936871</v>
      </c>
      <c r="AN39" s="88">
        <v>3.4575183757339918</v>
      </c>
      <c r="AO39" s="88">
        <v>28.09763756516498</v>
      </c>
      <c r="AP39" s="88">
        <v>54.603426412450908</v>
      </c>
      <c r="AQ39" s="88">
        <v>5.5716102560630034</v>
      </c>
      <c r="AR39" s="88">
        <v>6.2587101764920021</v>
      </c>
      <c r="AS39" s="88">
        <v>20.376849880579126</v>
      </c>
      <c r="AT39" s="88">
        <v>6.7595658758320472</v>
      </c>
      <c r="AU39" s="88">
        <v>1.4953298991239998</v>
      </c>
      <c r="AV39" s="88">
        <v>3.2424630265890015</v>
      </c>
      <c r="AW39" s="88">
        <v>1.9395321015849973</v>
      </c>
      <c r="AX39" s="88">
        <v>2.5409219171990096</v>
      </c>
      <c r="AY39" s="88">
        <v>3.9264601983720091</v>
      </c>
      <c r="AZ39" s="88">
        <v>5.434204341748976</v>
      </c>
      <c r="BA39" s="88">
        <v>4.9189131824260111</v>
      </c>
      <c r="BB39" s="88">
        <v>0.23531924858999989</v>
      </c>
      <c r="BC39" s="88">
        <v>17.806195411116004</v>
      </c>
      <c r="BD39" s="88">
        <v>26.21332820854326</v>
      </c>
      <c r="BE39" s="88">
        <v>6.8786820812860263</v>
      </c>
      <c r="BF39" s="88">
        <v>0.21494103174799994</v>
      </c>
      <c r="BG39" s="88">
        <v>0.53551889546899956</v>
      </c>
      <c r="BH39" s="88">
        <v>9.6824823965100091</v>
      </c>
      <c r="BI39" s="88">
        <v>7.2012720961899657</v>
      </c>
      <c r="BJ39" s="88">
        <v>2.2956468846729985</v>
      </c>
      <c r="BK39" s="88">
        <v>8.453091134226991</v>
      </c>
      <c r="BL39" s="88">
        <v>10.622148670357923</v>
      </c>
      <c r="BM39" s="88">
        <v>4.8384344959049654</v>
      </c>
      <c r="BN39" s="88">
        <v>6.2101043318629943</v>
      </c>
      <c r="BO39" s="88">
        <v>0.14508565540599996</v>
      </c>
      <c r="BP39" s="88">
        <v>0.71365157196600115</v>
      </c>
      <c r="BQ39" s="88">
        <v>4.8719268991999992E-2</v>
      </c>
      <c r="BR39" s="88">
        <v>0.76561296272699964</v>
      </c>
      <c r="BS39" s="88">
        <v>0.46688572387399957</v>
      </c>
      <c r="BT39" s="88">
        <v>16.24095084732615</v>
      </c>
      <c r="BU39" s="88">
        <v>8.0230488546349736</v>
      </c>
      <c r="BV39" s="88">
        <v>2.3230155183780004</v>
      </c>
      <c r="BW39" s="88">
        <v>10.615632302359042</v>
      </c>
      <c r="BX39" s="88">
        <v>2.5395622854930151</v>
      </c>
      <c r="BY39" s="88">
        <v>7.8836198033770302</v>
      </c>
      <c r="BZ39" s="88">
        <v>1.3106189880209973</v>
      </c>
      <c r="CA39" s="88">
        <v>3.8730937032249821</v>
      </c>
      <c r="CB39" s="88">
        <v>5.7198806852909891</v>
      </c>
      <c r="CC39" s="88">
        <v>4.2183275972670033</v>
      </c>
      <c r="CD39" s="88">
        <v>2.249517179348004</v>
      </c>
      <c r="CE39" s="88">
        <v>8.5549057677740379</v>
      </c>
      <c r="CF39" s="88">
        <v>1.3890328840810025</v>
      </c>
      <c r="CG39" s="88">
        <v>0</v>
      </c>
      <c r="CH39" s="88">
        <v>2.7137659628720123</v>
      </c>
      <c r="CI39" s="88">
        <v>2.086804366942006</v>
      </c>
      <c r="CJ39" s="88">
        <v>3.1437626655250002</v>
      </c>
      <c r="CK39" s="88">
        <v>12.860092169002986</v>
      </c>
      <c r="CL39" s="88">
        <v>0.92167868858600566</v>
      </c>
      <c r="CM39" s="88">
        <v>5.1837950128910091</v>
      </c>
      <c r="CN39" s="88">
        <v>1.1192828684580007</v>
      </c>
      <c r="CO39" s="88">
        <v>3.0300636655779964</v>
      </c>
      <c r="CP39" s="88">
        <v>1.8545663074939831</v>
      </c>
      <c r="CQ39" s="88">
        <v>3.6880403126489929</v>
      </c>
      <c r="CR39" s="88">
        <v>0</v>
      </c>
      <c r="CS39" s="88">
        <v>7.7643987743999943E-2</v>
      </c>
      <c r="CT39" s="88">
        <v>13.368742699567859</v>
      </c>
      <c r="CU39" s="88">
        <v>0.62577336980500198</v>
      </c>
      <c r="CV39" s="88">
        <v>0.2250323726460001</v>
      </c>
      <c r="CW39" s="88">
        <v>3.4037604665769901</v>
      </c>
      <c r="CX39" s="88">
        <v>5.3751127685000011E-2</v>
      </c>
      <c r="CY39" s="88">
        <v>27.754099960691995</v>
      </c>
      <c r="CZ39" s="88">
        <v>0.34353719345199973</v>
      </c>
      <c r="DA39" s="88">
        <v>36.098381841247694</v>
      </c>
      <c r="DB39" s="88">
        <v>1.5560027285130036</v>
      </c>
      <c r="DC39" s="88">
        <v>1.2042653413399966</v>
      </c>
      <c r="DD39" s="88">
        <v>2.1332634317170025</v>
      </c>
      <c r="DE39" s="88">
        <v>1.1640363815210011</v>
      </c>
      <c r="DF39" s="88">
        <v>1.3541606338909922</v>
      </c>
      <c r="DG39" s="88">
        <v>0.85622658951700437</v>
      </c>
      <c r="DH39" s="88">
        <v>1.2404945818979898</v>
      </c>
      <c r="DI39" s="88">
        <v>6.7908193457479804</v>
      </c>
      <c r="DJ39" s="88">
        <v>1.6410641657689982</v>
      </c>
      <c r="DK39" s="88">
        <v>1.4198607522860014</v>
      </c>
      <c r="DL39" s="88">
        <v>1.345506765050996</v>
      </c>
      <c r="DM39" s="88">
        <v>4.354499352142013</v>
      </c>
      <c r="DN39" s="88">
        <v>6.0811878927370069</v>
      </c>
      <c r="DO39" s="88">
        <v>0.38017476023300062</v>
      </c>
      <c r="DP39" s="88">
        <v>0.23182694175200008</v>
      </c>
      <c r="DQ39" s="88">
        <v>1.4953298991239998</v>
      </c>
      <c r="DR39" s="88">
        <v>2.6513742098110029</v>
      </c>
      <c r="DS39" s="88">
        <v>0.48609052400800107</v>
      </c>
      <c r="DT39" s="88">
        <v>8.8042279228000064E-2</v>
      </c>
      <c r="DU39" s="88">
        <v>1.9395321015849973</v>
      </c>
      <c r="DV39" s="88">
        <v>0.70965138773700043</v>
      </c>
      <c r="DW39" s="88">
        <v>1.8312691118049991</v>
      </c>
      <c r="DX39" s="88">
        <v>2.984035587175013</v>
      </c>
      <c r="DY39" s="88">
        <v>0.94242083953600053</v>
      </c>
      <c r="DZ39" s="88">
        <v>4.0284811519439918</v>
      </c>
      <c r="EA39" s="88">
        <v>0.10314177502600033</v>
      </c>
      <c r="EB39" s="88">
        <v>1.2745233726669967</v>
      </c>
      <c r="EC39" s="88">
        <v>1.3689836058189986</v>
      </c>
      <c r="ED39" s="88">
        <v>1.9016055254629962</v>
      </c>
      <c r="EE39" s="88">
        <v>1.0249973643959989</v>
      </c>
      <c r="EF39" s="88">
        <v>16.18416862756197</v>
      </c>
      <c r="EG39" s="88">
        <v>0.95008291407200063</v>
      </c>
      <c r="EH39" s="88">
        <v>0.59647661455099821</v>
      </c>
      <c r="EI39" s="88">
        <v>9.314164889999999E-4</v>
      </c>
      <c r="EJ39" s="88">
        <v>2.2001148673819984</v>
      </c>
      <c r="EK39" s="88">
        <v>15.688204178081884</v>
      </c>
      <c r="EL39" s="88">
        <v>4.179251644435011</v>
      </c>
      <c r="EM39" s="88">
        <v>2.8466483932219941</v>
      </c>
      <c r="EN39" s="88">
        <v>1.1075521723680024</v>
      </c>
      <c r="EO39" s="88">
        <v>2.3754815425700029</v>
      </c>
      <c r="EP39" s="88">
        <v>1.3093349279510003</v>
      </c>
      <c r="EQ39" s="88">
        <v>0.35845413370400031</v>
      </c>
      <c r="ER39" s="88">
        <v>1.5760996542490009</v>
      </c>
      <c r="ES39" s="88">
        <v>0.15072455460300002</v>
      </c>
      <c r="ET39" s="88">
        <v>0.21494103174799994</v>
      </c>
      <c r="EU39" s="88">
        <v>0.53551889546899956</v>
      </c>
      <c r="EV39" s="88">
        <v>9.6824823965100091</v>
      </c>
      <c r="EW39" s="88">
        <v>2.6125282160830015</v>
      </c>
      <c r="EX39" s="88">
        <v>0.71288895869700086</v>
      </c>
      <c r="EY39" s="88">
        <v>1.7127350402779995</v>
      </c>
      <c r="EZ39" s="88">
        <v>0.76423819691199724</v>
      </c>
      <c r="FA39" s="88">
        <v>6.4153349749999991E-2</v>
      </c>
      <c r="FB39" s="88">
        <v>1.8237294183369999</v>
      </c>
      <c r="FC39" s="88">
        <v>0.34853560249999999</v>
      </c>
      <c r="FD39" s="88">
        <v>8.601740919100001E-2</v>
      </c>
      <c r="FE39" s="88">
        <v>2.1950952547389999</v>
      </c>
      <c r="FF39" s="88">
        <v>1.4321071296210017</v>
      </c>
      <c r="FG39" s="88">
        <v>1.630983954024998</v>
      </c>
      <c r="FH39" s="88">
        <v>1.7892284436109949</v>
      </c>
      <c r="FI39" s="88">
        <v>0.60376689902000003</v>
      </c>
      <c r="FJ39" s="88">
        <v>3.2240255018520054</v>
      </c>
      <c r="FK39" s="88">
        <v>6.8078805312010351</v>
      </c>
      <c r="FL39" s="88">
        <v>0</v>
      </c>
      <c r="FM39" s="88">
        <v>0.91341103245300159</v>
      </c>
      <c r="FN39" s="88">
        <v>2.7501862110769824</v>
      </c>
      <c r="FO39" s="88">
        <v>0.24526417501300057</v>
      </c>
      <c r="FP39" s="88">
        <v>0.28537900151400014</v>
      </c>
      <c r="FQ39" s="88">
        <v>0.14508565540599996</v>
      </c>
      <c r="FR39" s="88">
        <v>0.71365157196600115</v>
      </c>
      <c r="FS39" s="88">
        <v>4.8719268991999992E-2</v>
      </c>
      <c r="FT39" s="88">
        <v>0.76561296272699964</v>
      </c>
      <c r="FU39" s="88">
        <v>0.46688572387399957</v>
      </c>
      <c r="FV39" s="88">
        <v>10.75023626315709</v>
      </c>
      <c r="FW39" s="88">
        <v>0.30883672715300031</v>
      </c>
      <c r="FX39" s="88">
        <v>1.1969058531569976</v>
      </c>
      <c r="FY39" s="88">
        <v>4.0847052053839974</v>
      </c>
      <c r="FZ39" s="88">
        <v>0.47093390161000209</v>
      </c>
      <c r="GA39" s="88">
        <v>1.9198057338669969</v>
      </c>
      <c r="GB39" s="88">
        <v>5.0256936681000036E-2</v>
      </c>
      <c r="GC39" s="88">
        <v>1.188465448888008</v>
      </c>
      <c r="GD39" s="88">
        <v>2.3230155183780004</v>
      </c>
      <c r="GE39" s="88">
        <v>1.5817791335469957</v>
      </c>
      <c r="GF39" s="88">
        <v>1.8607301626749921</v>
      </c>
      <c r="GG39" s="88">
        <v>0.20410100428700023</v>
      </c>
      <c r="GH39" s="88">
        <v>1.4010256502889977</v>
      </c>
      <c r="GI39" s="88">
        <v>3.7707280309739932</v>
      </c>
      <c r="GJ39" s="88">
        <v>1.2942487622679968</v>
      </c>
      <c r="GK39" s="88">
        <v>0.45780178681099981</v>
      </c>
      <c r="GL39" s="88">
        <v>1.008941520485003</v>
      </c>
      <c r="GM39" s="88">
        <v>0.22485234658900008</v>
      </c>
      <c r="GN39" s="88">
        <v>0.38816655930200161</v>
      </c>
      <c r="GO39" s="88">
        <v>0.91129996572799532</v>
      </c>
      <c r="GP39" s="88">
        <v>0.63940581593600199</v>
      </c>
      <c r="GQ39" s="88">
        <v>1.3598030541789965</v>
      </c>
      <c r="GR39" s="88">
        <v>6.9004673476000075E-2</v>
      </c>
      <c r="GS39" s="88">
        <v>1.2226110434180006</v>
      </c>
      <c r="GT39" s="88">
        <v>2.8724725607290167</v>
      </c>
      <c r="GU39" s="88">
        <v>0.9835114278259911</v>
      </c>
      <c r="GV39" s="88">
        <v>0.73349518970499805</v>
      </c>
      <c r="GW39" s="88">
        <v>0.61219738622299924</v>
      </c>
      <c r="GX39" s="88">
        <v>0.37440774443799907</v>
      </c>
      <c r="GY39" s="88">
        <v>0.10261763680800019</v>
      </c>
      <c r="GZ39" s="88">
        <v>0.21091791943200133</v>
      </c>
      <c r="HA39" s="88">
        <v>1.0475111087000008E-2</v>
      </c>
      <c r="HB39" s="88">
        <v>0.54823393326000192</v>
      </c>
      <c r="HC39" s="88">
        <v>0.50489628105500151</v>
      </c>
      <c r="HD39" s="88">
        <v>0.50959921681200171</v>
      </c>
      <c r="HE39" s="88">
        <v>0.12983755834999991</v>
      </c>
      <c r="HF39" s="88">
        <v>0.23845528289800044</v>
      </c>
      <c r="HG39" s="88">
        <v>0.82796964269799711</v>
      </c>
      <c r="HH39" s="88">
        <v>0.28971411324000018</v>
      </c>
      <c r="HI39" s="88">
        <v>0.64610660887199634</v>
      </c>
      <c r="HJ39" s="88">
        <v>0.15520602253899946</v>
      </c>
      <c r="HK39" s="88">
        <v>0.58280160431000005</v>
      </c>
      <c r="HL39" s="88">
        <v>0.25905725404199992</v>
      </c>
      <c r="HM39" s="88">
        <v>1.5730680875139902</v>
      </c>
      <c r="HN39" s="88">
        <v>0.88343252258901195</v>
      </c>
      <c r="HO39" s="88">
        <v>2.8310339468000031E-2</v>
      </c>
      <c r="HP39" s="88">
        <v>0.95964827175000822</v>
      </c>
      <c r="HQ39" s="88">
        <v>0.76409631268699696</v>
      </c>
      <c r="HR39" s="88">
        <v>0.637914972232003</v>
      </c>
      <c r="HS39" s="88">
        <v>0.289440191229001</v>
      </c>
      <c r="HT39" s="88">
        <v>0.40203126051300264</v>
      </c>
      <c r="HU39" s="88">
        <v>1.1143028577030039</v>
      </c>
      <c r="HV39" s="88">
        <v>1.5690919950599891</v>
      </c>
      <c r="HW39" s="88">
        <v>0.79958820120799956</v>
      </c>
      <c r="HX39" s="88">
        <v>4.3875910060000071E-2</v>
      </c>
      <c r="HY39" s="88">
        <v>0.84872187892699669</v>
      </c>
      <c r="HZ39" s="88">
        <v>0.33605901117000075</v>
      </c>
      <c r="IA39" s="88">
        <v>0.46306636660199912</v>
      </c>
      <c r="IB39" s="88">
        <v>0.60165904229499956</v>
      </c>
      <c r="IC39" s="88">
        <v>3.1342152317820124</v>
      </c>
      <c r="ID39" s="88">
        <v>1.0515240413879983</v>
      </c>
      <c r="IE39" s="88">
        <v>0.1798038146109999</v>
      </c>
      <c r="IF39" s="88">
        <v>0.27417643019599985</v>
      </c>
      <c r="IG39" s="88">
        <v>5.2408840086459474</v>
      </c>
      <c r="IH39" s="88">
        <v>6.3304775503999974E-2</v>
      </c>
      <c r="II39" s="88">
        <v>0</v>
      </c>
      <c r="IJ39" s="88">
        <v>0.36843234572899952</v>
      </c>
      <c r="IK39" s="88">
        <v>1.4706100674249962</v>
      </c>
      <c r="IL39" s="88">
        <v>0.85770263995999996</v>
      </c>
      <c r="IM39" s="88">
        <v>1.7021288803000006E-2</v>
      </c>
      <c r="IN39" s="88">
        <v>1.0926694761080027</v>
      </c>
      <c r="IO39" s="88">
        <v>0.99356871276099867</v>
      </c>
      <c r="IP39" s="88">
        <v>3.1437626655250002</v>
      </c>
      <c r="IQ39" s="88">
        <v>3.256081334903008</v>
      </c>
      <c r="IR39" s="88">
        <v>3.3987562797160003</v>
      </c>
      <c r="IS39" s="88">
        <v>5.7453309215029984</v>
      </c>
      <c r="IT39" s="88">
        <v>0.43513516113699929</v>
      </c>
      <c r="IU39" s="88">
        <v>0.92167868858600566</v>
      </c>
      <c r="IV39" s="88">
        <v>5.1837950128910091</v>
      </c>
      <c r="IW39" s="88">
        <v>1.1192828684580007</v>
      </c>
      <c r="IX39" s="88">
        <v>2.8039401770940064</v>
      </c>
      <c r="IY39" s="88">
        <v>0.2261101112909992</v>
      </c>
      <c r="IZ39" s="88">
        <v>1.8545663074939831</v>
      </c>
      <c r="JA39" s="88">
        <v>3.0462832103240096</v>
      </c>
      <c r="JB39" s="88">
        <v>6.1843492575999998E-2</v>
      </c>
      <c r="JC39" s="88">
        <v>0.57991339225800065</v>
      </c>
      <c r="JD39" s="88">
        <v>7.7643987743999943E-2</v>
      </c>
      <c r="JE39" s="88">
        <v>3.6867619208910107</v>
      </c>
      <c r="JF39" s="88">
        <v>7.0657654527200089</v>
      </c>
      <c r="JG39" s="88">
        <v>1.8117679336540029</v>
      </c>
      <c r="JH39" s="88">
        <v>0.62577336980500198</v>
      </c>
      <c r="JI39" s="88">
        <v>0.2250323726460001</v>
      </c>
      <c r="JJ39" s="88">
        <v>0.98726579660000191</v>
      </c>
      <c r="JK39" s="88">
        <v>1.7848007537840056</v>
      </c>
      <c r="JL39" s="88">
        <v>0.53719707818300089</v>
      </c>
      <c r="JM39" s="88">
        <v>5.3751127685000011E-2</v>
      </c>
      <c r="JN39" s="88">
        <v>27.754099960691995</v>
      </c>
      <c r="JO39" s="88">
        <v>0.34353719345199973</v>
      </c>
      <c r="JP39" s="88">
        <v>36.098381841247694</v>
      </c>
      <c r="JQ39" s="88">
        <v>0.68407811634199978</v>
      </c>
      <c r="JR39" s="88">
        <v>0.87192461217100048</v>
      </c>
      <c r="JS39" s="88">
        <v>1.2042653413399966</v>
      </c>
      <c r="JT39" s="88">
        <v>2.1332634317170025</v>
      </c>
      <c r="JU39" s="88">
        <v>1.1640363815210011</v>
      </c>
      <c r="JV39" s="88">
        <v>1.3541606338909922</v>
      </c>
      <c r="JW39" s="88">
        <v>0.85622658951700437</v>
      </c>
      <c r="JX39" s="88">
        <v>1.2404945818979898</v>
      </c>
      <c r="JY39" s="88">
        <v>6.7908193457479804</v>
      </c>
      <c r="JZ39" s="88">
        <v>1.4992767086729981</v>
      </c>
      <c r="KA39" s="88">
        <v>0.12242632601699989</v>
      </c>
      <c r="KB39" s="88">
        <v>1.4198607522860014</v>
      </c>
      <c r="KC39" s="88">
        <v>1.345506765050996</v>
      </c>
      <c r="KD39" s="88">
        <v>4.354499352142013</v>
      </c>
      <c r="KE39" s="88">
        <v>6.0811878927370069</v>
      </c>
      <c r="KF39" s="88">
        <v>0.38017476023300062</v>
      </c>
      <c r="KG39" s="88">
        <v>0.23182694175200008</v>
      </c>
      <c r="KH39" s="88">
        <v>1.4953298991239998</v>
      </c>
      <c r="KI39" s="88">
        <v>0.37661266632899992</v>
      </c>
      <c r="KJ39" s="88">
        <v>0.60521726968599954</v>
      </c>
      <c r="KK39" s="88">
        <v>0.58627246961899948</v>
      </c>
      <c r="KL39" s="88">
        <v>0.20818085795200014</v>
      </c>
      <c r="KM39" s="88">
        <v>0.23605405289000014</v>
      </c>
      <c r="KN39" s="88">
        <v>3.3459199090000016E-2</v>
      </c>
      <c r="KO39" s="88">
        <v>6.5224192037999992E-2</v>
      </c>
      <c r="KP39" s="88">
        <v>0.48609052400800107</v>
      </c>
      <c r="KQ39" s="88">
        <v>8.8042279228000064E-2</v>
      </c>
      <c r="KR39" s="88">
        <v>0.56803434393199848</v>
      </c>
      <c r="KS39" s="88">
        <v>0.13491906373500007</v>
      </c>
      <c r="KT39" s="88">
        <v>1.2341636674229974</v>
      </c>
      <c r="KU39" s="88">
        <v>2.4167176459999997E-3</v>
      </c>
      <c r="KV39" s="88">
        <v>0.70965138773700043</v>
      </c>
      <c r="KW39" s="88">
        <v>1.8312691118049991</v>
      </c>
      <c r="KX39" s="88">
        <v>1.2279289789620071</v>
      </c>
      <c r="KY39" s="88">
        <v>1.7561040687099876</v>
      </c>
      <c r="KZ39" s="88">
        <v>0.69951975568000035</v>
      </c>
      <c r="LA39" s="88">
        <v>0.24290064140199993</v>
      </c>
      <c r="LB39" s="88">
        <v>4.0284811519439918</v>
      </c>
      <c r="LC39" s="88">
        <v>0.10314177502600033</v>
      </c>
      <c r="LD39" s="88">
        <v>1.2745233726669967</v>
      </c>
      <c r="LE39" s="88">
        <v>1.3689836058189986</v>
      </c>
      <c r="LF39" s="88">
        <v>1.9016055254629962</v>
      </c>
      <c r="LG39" s="88">
        <v>9.6510613491000014E-2</v>
      </c>
      <c r="LH39" s="88">
        <v>0.83984356792399883</v>
      </c>
      <c r="LI39" s="88">
        <v>8.8643177606000031E-2</v>
      </c>
      <c r="LJ39" s="88">
        <v>8.3895147477509973</v>
      </c>
      <c r="LK39" s="88">
        <v>7.7934509749599972</v>
      </c>
      <c r="LL39" s="88">
        <v>0.95008291407200063</v>
      </c>
      <c r="LM39" s="88">
        <v>0.59647661455099821</v>
      </c>
      <c r="LN39" s="88">
        <v>9.314164889999999E-4</v>
      </c>
      <c r="LO39" s="88">
        <v>2.2001148673819984</v>
      </c>
      <c r="LP39" s="88">
        <v>15.688204178081884</v>
      </c>
      <c r="LQ39" s="88">
        <v>4.179251644435011</v>
      </c>
      <c r="LR39" s="88">
        <v>2.8466483932219941</v>
      </c>
      <c r="LS39" s="88">
        <v>1.1075521723680024</v>
      </c>
      <c r="LT39" s="88">
        <v>2.3754815425700029</v>
      </c>
      <c r="LU39" s="88">
        <v>1.3093349279510003</v>
      </c>
      <c r="LV39" s="88">
        <v>0.35845413370400031</v>
      </c>
      <c r="LW39" s="88">
        <v>1.5760996542490009</v>
      </c>
      <c r="LX39" s="88">
        <v>0.15072455460300002</v>
      </c>
      <c r="LY39" s="88">
        <v>0.21494103174799994</v>
      </c>
      <c r="LZ39" s="88">
        <v>0.53551889546899956</v>
      </c>
      <c r="MA39" s="88">
        <v>9.6824823965100091</v>
      </c>
      <c r="MB39" s="88">
        <v>0.53044046734199979</v>
      </c>
      <c r="MC39" s="88">
        <v>2.0820862477379989</v>
      </c>
      <c r="MD39" s="88">
        <v>0.31104632563699947</v>
      </c>
      <c r="ME39" s="88">
        <v>4.8968411769000006E-2</v>
      </c>
      <c r="MF39" s="88">
        <v>1.7127350402779995</v>
      </c>
      <c r="MG39" s="88">
        <v>0.76423819691199724</v>
      </c>
      <c r="MH39" s="88">
        <v>6.4153349749999991E-2</v>
      </c>
      <c r="MI39" s="88">
        <v>1.8237294183369999</v>
      </c>
      <c r="MJ39" s="88">
        <v>0.2942715321260001</v>
      </c>
      <c r="MK39" s="88">
        <v>5.4264337090999974E-2</v>
      </c>
      <c r="ML39" s="88">
        <v>8.601740919100001E-2</v>
      </c>
      <c r="MM39" s="88">
        <v>2.1950952547389999</v>
      </c>
      <c r="MN39" s="88">
        <v>1.4321071296210017</v>
      </c>
      <c r="MO39" s="88">
        <v>1.630983954024998</v>
      </c>
      <c r="MP39" s="88">
        <v>1.7892284436109949</v>
      </c>
      <c r="MQ39" s="88">
        <v>0.60376689902000003</v>
      </c>
      <c r="MR39" s="88">
        <v>3.2240255018520054</v>
      </c>
      <c r="MS39" s="88">
        <v>1.3657152922030016</v>
      </c>
      <c r="MT39" s="88">
        <v>0.18014722346199996</v>
      </c>
      <c r="MU39" s="88">
        <v>4.5967031349619916</v>
      </c>
      <c r="MV39" s="88">
        <v>0.66533009465500181</v>
      </c>
      <c r="MW39" s="88">
        <v>0</v>
      </c>
      <c r="MX39" s="88">
        <v>0.91341103245300159</v>
      </c>
      <c r="MY39" s="88">
        <v>2.7501862110769824</v>
      </c>
      <c r="MZ39" s="88">
        <v>0.24526417501300057</v>
      </c>
      <c r="NA39" s="88">
        <v>0.28537900151400014</v>
      </c>
      <c r="NB39" s="88">
        <v>0.14508565540599996</v>
      </c>
      <c r="NC39" s="88">
        <v>0.71365157196600115</v>
      </c>
      <c r="ND39" s="88">
        <v>4.8719268991999992E-2</v>
      </c>
      <c r="NE39" s="88">
        <v>0.76561296272699964</v>
      </c>
      <c r="NF39" s="88">
        <v>0.46688572387399957</v>
      </c>
      <c r="NG39" s="88">
        <v>9.531905918429036</v>
      </c>
      <c r="NH39" s="88">
        <v>1.2178617155549971</v>
      </c>
      <c r="NI39" s="88">
        <v>1.1969058531569976</v>
      </c>
      <c r="NJ39" s="88">
        <v>2.3230155183780004</v>
      </c>
      <c r="NK39" s="88">
        <v>3.1342152317820124</v>
      </c>
      <c r="NL39" s="88">
        <v>0.1798038146109999</v>
      </c>
      <c r="NM39" s="88">
        <v>5.2408840086459474</v>
      </c>
      <c r="NN39" s="88">
        <v>0</v>
      </c>
      <c r="NO39" s="88">
        <v>1.0926694761080027</v>
      </c>
      <c r="NP39" s="88">
        <v>0.59750650095199964</v>
      </c>
      <c r="NQ39" s="88">
        <v>0.39596075926099938</v>
      </c>
      <c r="NR39" s="88">
        <v>0.27519696219900008</v>
      </c>
      <c r="NS39" s="88">
        <v>2.868565703325995</v>
      </c>
      <c r="NT39" s="88">
        <v>3.256081334903008</v>
      </c>
      <c r="NU39" s="88">
        <v>3.3987562797160003</v>
      </c>
      <c r="NV39" s="88">
        <v>5.7453309215029984</v>
      </c>
      <c r="NW39" s="88">
        <v>0.43513516113699929</v>
      </c>
      <c r="NX39" s="88">
        <v>0.92167868858600566</v>
      </c>
      <c r="NY39" s="88">
        <v>19.631532566495054</v>
      </c>
      <c r="NZ39" s="88">
        <v>7.298298536000003E-3</v>
      </c>
      <c r="OA39" s="88">
        <v>1.9967829429999996E-3</v>
      </c>
      <c r="OB39" s="88">
        <v>1.7562811541999995E-2</v>
      </c>
      <c r="OC39" s="88">
        <v>6.6279900641000006E-2</v>
      </c>
      <c r="OD39" s="88">
        <v>2.3970393470000005E-3</v>
      </c>
      <c r="OE39" s="88">
        <v>1.0906783139999999E-3</v>
      </c>
      <c r="OF39" s="88">
        <v>0.68023825544600036</v>
      </c>
      <c r="OG39" s="88">
        <v>2.5452977700000001E-4</v>
      </c>
      <c r="OH39" s="88">
        <v>9.3539018240000032E-3</v>
      </c>
      <c r="OI39" s="88">
        <v>0.55322979449099996</v>
      </c>
      <c r="OJ39" s="88">
        <v>5.5965601633439919</v>
      </c>
      <c r="OK39" s="88">
        <v>9.4408517550799846</v>
      </c>
      <c r="OL39" s="88">
        <v>4.2472479592890036</v>
      </c>
      <c r="OM39" s="88">
        <v>3.0203925650000782E-2</v>
      </c>
      <c r="ON39" s="88">
        <v>1.6387995199999743E-3</v>
      </c>
      <c r="OO39" s="88">
        <v>3.1054597799999757E-3</v>
      </c>
      <c r="OP39" s="88">
        <v>8.0590911999999881E-4</v>
      </c>
      <c r="OQ39" s="88">
        <v>3.7891769400000041E-3</v>
      </c>
      <c r="OR39" s="88">
        <v>2.0715937799999982E-3</v>
      </c>
      <c r="OS39" s="88">
        <v>1.6097714249999742E-2</v>
      </c>
      <c r="OT39" s="88">
        <v>4.7156287299999896E-3</v>
      </c>
      <c r="OU39" s="88">
        <v>2.4176952354001302E-2</v>
      </c>
      <c r="OV39" s="88">
        <v>2.08256962700002E-2</v>
      </c>
      <c r="OW39" s="88">
        <v>6.0834804409998014E-2</v>
      </c>
      <c r="OX39" s="88">
        <v>9.1038545199999734E-3</v>
      </c>
      <c r="OY39" s="88">
        <v>4.7408340699999782E-3</v>
      </c>
      <c r="OZ39" s="88">
        <v>0.4896115168300017</v>
      </c>
      <c r="PA39" s="88">
        <v>0.11417690285199994</v>
      </c>
      <c r="PB39" s="88">
        <v>1.1862564279869994</v>
      </c>
      <c r="PC39" s="88">
        <v>0.82371342758999844</v>
      </c>
      <c r="PD39" s="88">
        <v>0.15001715953599948</v>
      </c>
      <c r="PE39" s="88">
        <v>0.15904758989799977</v>
      </c>
      <c r="PF39" s="88">
        <v>0.79517201873599541</v>
      </c>
      <c r="PG39" s="88">
        <v>1.7268023357750026</v>
      </c>
      <c r="PH39" s="88">
        <v>0.35458955466399805</v>
      </c>
      <c r="PI39" s="88">
        <v>0.21565557734999999</v>
      </c>
      <c r="PJ39" s="88">
        <v>6.7956780069000688E-2</v>
      </c>
      <c r="PK39" s="88">
        <v>1.0853320682449989</v>
      </c>
      <c r="PL39" s="88">
        <v>2.9509998520999899E-2</v>
      </c>
      <c r="PM39" s="88">
        <v>7.1962627010999827E-2</v>
      </c>
      <c r="PN39" s="88">
        <v>0.17132552744900006</v>
      </c>
      <c r="PO39" s="88">
        <v>5.0566963978999777E-2</v>
      </c>
      <c r="PP39" s="88">
        <v>0.78744564722800126</v>
      </c>
      <c r="PQ39" s="88">
        <v>7.5921790410000106E-2</v>
      </c>
      <c r="PR39" s="88">
        <v>0.17023773594900019</v>
      </c>
      <c r="PS39" s="88">
        <v>4.5367309119999913E-3</v>
      </c>
      <c r="PT39" s="88">
        <v>0.25537016173100047</v>
      </c>
      <c r="PU39" s="88">
        <v>5.8553670982000025E-2</v>
      </c>
      <c r="PV39" s="88">
        <v>0.19229849181000033</v>
      </c>
      <c r="PW39" s="88">
        <v>1.0450107663000013E-2</v>
      </c>
      <c r="PX39" s="88">
        <v>0.17564091835200055</v>
      </c>
      <c r="PY39" s="88">
        <v>0.2702602137919986</v>
      </c>
      <c r="PZ39" s="88">
        <v>0.1880612811870005</v>
      </c>
      <c r="QA39" s="88">
        <v>6.2257112301999824E-2</v>
      </c>
      <c r="QB39" s="88">
        <v>8.6939362681999727E-2</v>
      </c>
      <c r="QC39" s="88">
        <v>2.5831089699999985E-3</v>
      </c>
      <c r="QD39" s="88">
        <v>3.8821062299000106E-2</v>
      </c>
      <c r="QE39" s="88">
        <v>4.5987371944000315E-2</v>
      </c>
      <c r="QF39" s="88">
        <v>0.60307191646700464</v>
      </c>
      <c r="QG39" s="88">
        <v>0.71202493461699778</v>
      </c>
      <c r="QH39" s="88">
        <v>4.8066634049999989E-3</v>
      </c>
      <c r="QI39" s="88">
        <v>0.2914298436100014</v>
      </c>
      <c r="QJ39" s="88">
        <v>0.20313397617600018</v>
      </c>
      <c r="QK39" s="88">
        <v>0.23330801988500025</v>
      </c>
      <c r="QL39" s="88">
        <v>2.1202034751750092</v>
      </c>
      <c r="QM39" s="88">
        <v>5.7222613278000149E-2</v>
      </c>
      <c r="QN39" s="88">
        <v>5.3031765805000054E-2</v>
      </c>
      <c r="QO39" s="88">
        <v>7.4067719689999969E-3</v>
      </c>
      <c r="QP39" s="88">
        <v>6.3901656814000202E-2</v>
      </c>
      <c r="QQ39" s="88">
        <v>3.4485141899999938E-3</v>
      </c>
      <c r="QR39" s="88">
        <v>0.152642675458</v>
      </c>
      <c r="QS39" s="88">
        <v>0.14668381348099999</v>
      </c>
      <c r="QT39" s="88">
        <v>0.22473447382700074</v>
      </c>
      <c r="QU39" s="88">
        <v>3.3550555057999989E-2</v>
      </c>
      <c r="QV39" s="88">
        <v>4.0596037028999964E-2</v>
      </c>
      <c r="QW39" s="88">
        <v>0.14402787391299932</v>
      </c>
      <c r="QX39" s="88">
        <v>7.02160352130001E-2</v>
      </c>
      <c r="QY39" s="88">
        <v>3.752756295500019E-2</v>
      </c>
      <c r="QZ39" s="88">
        <v>3.8980387777000088E-2</v>
      </c>
      <c r="RA39" s="88">
        <v>5.2904539982000204E-2</v>
      </c>
      <c r="RB39" s="88">
        <v>0.10499553543100063</v>
      </c>
      <c r="RC39" s="88">
        <v>0.33897697191100146</v>
      </c>
      <c r="RD39" s="88">
        <v>0.44433567390400014</v>
      </c>
      <c r="RE39" s="88">
        <v>6.0601271950000016E-3</v>
      </c>
      <c r="RF39" s="88">
        <v>0.21067758940100112</v>
      </c>
      <c r="RG39" s="88">
        <v>0.8548570165160031</v>
      </c>
      <c r="RH39" s="88">
        <v>6.7468230926000114E-2</v>
      </c>
      <c r="RI39" s="88">
        <v>0.1477069118739999</v>
      </c>
      <c r="RJ39" s="88">
        <v>6.625198674000024E-2</v>
      </c>
      <c r="RK39" s="88">
        <v>4.648022738000003E-2</v>
      </c>
      <c r="RL39" s="88">
        <v>6.6429546886999938E-2</v>
      </c>
      <c r="RM39" s="88">
        <v>8.0504560005999953E-2</v>
      </c>
      <c r="RN39" s="88">
        <v>3.9016163619999987E-3</v>
      </c>
      <c r="RO39" s="88">
        <v>8.6312580489999874E-2</v>
      </c>
      <c r="RP39" s="88">
        <v>1.3967012973000037E-2</v>
      </c>
      <c r="RQ39" s="88">
        <v>3.4247904473000051E-2</v>
      </c>
      <c r="RR39" s="88">
        <v>8.1124457797000116E-2</v>
      </c>
      <c r="RS39" s="88">
        <v>5.4570153291000595E-2</v>
      </c>
      <c r="RT39" s="88">
        <v>1.4538571561000031E-2</v>
      </c>
      <c r="RU39" s="88">
        <v>4.7006015740000051E-3</v>
      </c>
      <c r="RV39" s="88">
        <v>0.30894141472100123</v>
      </c>
      <c r="RW39" s="88">
        <v>0.49172612853800279</v>
      </c>
      <c r="RX39" s="88">
        <v>0.35669222260200339</v>
      </c>
      <c r="RY39" s="88">
        <v>9.0964498440000013E-3</v>
      </c>
      <c r="RZ39" s="88">
        <v>6.8599846673999876E-2</v>
      </c>
      <c r="SA39" s="88">
        <v>1.0460806886000011E-2</v>
      </c>
      <c r="SB39" s="88">
        <v>0</v>
      </c>
      <c r="SC39" s="88">
        <v>0</v>
      </c>
      <c r="SD39" s="88">
        <v>0</v>
      </c>
      <c r="SE39" s="88">
        <v>0</v>
      </c>
      <c r="SF39" s="88">
        <v>0</v>
      </c>
      <c r="SG39" s="88">
        <v>0</v>
      </c>
      <c r="SH39" s="88">
        <v>0</v>
      </c>
      <c r="SI39" s="88">
        <v>0</v>
      </c>
      <c r="SJ39" s="88">
        <v>0</v>
      </c>
      <c r="SK39" s="88">
        <v>0</v>
      </c>
      <c r="SL39" s="88">
        <v>0</v>
      </c>
      <c r="SM39" s="88">
        <v>0</v>
      </c>
      <c r="SN39" s="88">
        <v>0.75468836197000744</v>
      </c>
      <c r="SO39" s="88">
        <v>0.10257303276000013</v>
      </c>
      <c r="SP39" s="88">
        <v>19.150013127730034</v>
      </c>
    </row>
    <row r="40" spans="1:510">
      <c r="A40" s="88" t="str">
        <f t="shared" si="52"/>
        <v>DEUD1</v>
      </c>
      <c r="B40" s="88" t="s">
        <v>2229</v>
      </c>
      <c r="C40" s="88" t="s">
        <v>386</v>
      </c>
      <c r="E40" s="88" t="s">
        <v>387</v>
      </c>
      <c r="F40" s="88">
        <v>2010</v>
      </c>
      <c r="U40" s="88">
        <v>69.124970455060335</v>
      </c>
      <c r="V40" s="88">
        <v>11.064302974640009</v>
      </c>
      <c r="W40" s="88">
        <v>1.5334683714699999</v>
      </c>
      <c r="X40" s="88">
        <v>2.4181761937199981</v>
      </c>
      <c r="Y40" s="88">
        <v>29.85225641208001</v>
      </c>
      <c r="Z40" s="88">
        <v>2.0465819865800023</v>
      </c>
      <c r="AA40" s="88">
        <v>1.7833691781299996</v>
      </c>
      <c r="AB40" s="88">
        <v>5.8938798930700074</v>
      </c>
      <c r="AC40" s="88">
        <v>2.605367305559998</v>
      </c>
      <c r="AD40" s="88">
        <v>4.8016239927799944</v>
      </c>
      <c r="AE40" s="88">
        <v>0.39851344841999992</v>
      </c>
      <c r="AF40" s="88">
        <v>1.9019653044799962</v>
      </c>
      <c r="AG40" s="88">
        <v>9.9170180997099973</v>
      </c>
      <c r="AH40" s="88">
        <v>4.8254519638899831</v>
      </c>
      <c r="AI40" s="88">
        <v>1.1472875322800036</v>
      </c>
      <c r="AJ40" s="88">
        <v>0.66706547850999975</v>
      </c>
      <c r="AK40" s="88">
        <v>0.86639961824999889</v>
      </c>
      <c r="AL40" s="88">
        <v>0</v>
      </c>
      <c r="AM40" s="88">
        <v>1.8493791527699988</v>
      </c>
      <c r="AN40" s="88">
        <v>0.56879127359000026</v>
      </c>
      <c r="AO40" s="88">
        <v>14.480604599639985</v>
      </c>
      <c r="AP40" s="88">
        <v>7.7810150359799879</v>
      </c>
      <c r="AQ40" s="88">
        <v>0.32801743701000002</v>
      </c>
      <c r="AR40" s="88">
        <v>0</v>
      </c>
      <c r="AS40" s="88">
        <v>5.9269112196200018</v>
      </c>
      <c r="AT40" s="88">
        <v>0.56840501621999928</v>
      </c>
      <c r="AU40" s="88">
        <v>0.18138616538999999</v>
      </c>
      <c r="AV40" s="88">
        <v>0.44531301870999945</v>
      </c>
      <c r="AW40" s="88">
        <v>0.15940612955999978</v>
      </c>
      <c r="AX40" s="88">
        <v>0.26626751268000004</v>
      </c>
      <c r="AY40" s="88">
        <v>0.37416936493999964</v>
      </c>
      <c r="AZ40" s="88">
        <v>1.1244482073199999</v>
      </c>
      <c r="BA40" s="88">
        <v>0.5954107120099984</v>
      </c>
      <c r="BB40" s="88">
        <v>6.2126487630000025E-2</v>
      </c>
      <c r="BC40" s="88">
        <v>1.0088590555600003</v>
      </c>
      <c r="BD40" s="88">
        <v>4.2310888526299975</v>
      </c>
      <c r="BE40" s="88">
        <v>0.99290644515000059</v>
      </c>
      <c r="BF40" s="88">
        <v>0.21411819634000001</v>
      </c>
      <c r="BG40" s="88">
        <v>8.5817322570000076E-2</v>
      </c>
      <c r="BH40" s="88">
        <v>2.3054389179699992</v>
      </c>
      <c r="BI40" s="88">
        <v>0.6689253674900002</v>
      </c>
      <c r="BJ40" s="88">
        <v>4.019876758000001E-2</v>
      </c>
      <c r="BK40" s="88">
        <v>1.022810353899998</v>
      </c>
      <c r="BL40" s="88">
        <v>1.2697264460500002</v>
      </c>
      <c r="BM40" s="88">
        <v>1.1745081453399968</v>
      </c>
      <c r="BN40" s="88">
        <v>0.62547470533999971</v>
      </c>
      <c r="BO40" s="88">
        <v>0</v>
      </c>
      <c r="BP40" s="88">
        <v>0</v>
      </c>
      <c r="BQ40" s="88">
        <v>0</v>
      </c>
      <c r="BR40" s="88">
        <v>0</v>
      </c>
      <c r="BS40" s="88">
        <v>8.2600261320000062E-2</v>
      </c>
      <c r="BT40" s="88">
        <v>1.6122600010099972</v>
      </c>
      <c r="BU40" s="88">
        <v>0</v>
      </c>
      <c r="BV40" s="88">
        <v>0.28970539878999985</v>
      </c>
      <c r="BW40" s="88">
        <v>0</v>
      </c>
      <c r="BX40" s="88">
        <v>0</v>
      </c>
      <c r="BY40" s="88">
        <v>0</v>
      </c>
      <c r="BZ40" s="88">
        <v>0</v>
      </c>
      <c r="CA40" s="88">
        <v>0</v>
      </c>
      <c r="CB40" s="88">
        <v>0</v>
      </c>
      <c r="CC40" s="88">
        <v>0</v>
      </c>
      <c r="CD40" s="88">
        <v>0</v>
      </c>
      <c r="CE40" s="88">
        <v>1.6597115442100014</v>
      </c>
      <c r="CF40" s="88">
        <v>0</v>
      </c>
      <c r="CG40" s="88">
        <v>0</v>
      </c>
      <c r="CH40" s="88">
        <v>0</v>
      </c>
      <c r="CI40" s="88">
        <v>0.21960812819000006</v>
      </c>
      <c r="CJ40" s="88">
        <v>6.5183610200000019E-2</v>
      </c>
      <c r="CK40" s="88">
        <v>2.5342115638400045</v>
      </c>
      <c r="CL40" s="88">
        <v>0.14804740625999993</v>
      </c>
      <c r="CM40" s="88">
        <v>0.16034100293000039</v>
      </c>
      <c r="CN40" s="88">
        <v>0</v>
      </c>
      <c r="CO40" s="88">
        <v>0</v>
      </c>
      <c r="CP40" s="88">
        <v>0</v>
      </c>
      <c r="CQ40" s="88">
        <v>0</v>
      </c>
      <c r="CR40" s="88">
        <v>0</v>
      </c>
      <c r="CS40" s="88">
        <v>7.4526506810000004E-2</v>
      </c>
      <c r="CT40" s="88">
        <v>1.6320444144600013</v>
      </c>
      <c r="CU40" s="88">
        <v>7.2788373080000038E-2</v>
      </c>
      <c r="CV40" s="88">
        <v>7.0021351340000024E-2</v>
      </c>
      <c r="CW40" s="88">
        <v>0.53038714530000086</v>
      </c>
      <c r="CX40" s="88">
        <v>2.2177027870000001E-2</v>
      </c>
      <c r="CY40" s="88">
        <v>14.433884129869984</v>
      </c>
      <c r="CZ40" s="88">
        <v>4.6720070009999996E-2</v>
      </c>
      <c r="DA40" s="88">
        <v>6.0254483896799895</v>
      </c>
      <c r="DB40" s="88">
        <v>1.7555665843199999</v>
      </c>
      <c r="DC40" s="88">
        <v>0.18044662937</v>
      </c>
      <c r="DD40" s="88">
        <v>0.14757101331000008</v>
      </c>
      <c r="DE40" s="88">
        <v>0</v>
      </c>
      <c r="DF40" s="88">
        <v>0</v>
      </c>
      <c r="DG40" s="88">
        <v>0</v>
      </c>
      <c r="DH40" s="88">
        <v>0</v>
      </c>
      <c r="DI40" s="88">
        <v>2.6031207921200004</v>
      </c>
      <c r="DJ40" s="88">
        <v>1.2968087305700018</v>
      </c>
      <c r="DK40" s="88">
        <v>1.0125046746099997</v>
      </c>
      <c r="DL40" s="88">
        <v>0.15412141671999996</v>
      </c>
      <c r="DM40" s="88">
        <v>0.86034612720000048</v>
      </c>
      <c r="DN40" s="88">
        <v>0.48326868478999979</v>
      </c>
      <c r="DO40" s="88">
        <v>7.2493565359999998E-2</v>
      </c>
      <c r="DP40" s="88">
        <v>1.2641790740000006E-2</v>
      </c>
      <c r="DQ40" s="88">
        <v>0.18138616538999999</v>
      </c>
      <c r="DR40" s="88">
        <v>0.29751120098999984</v>
      </c>
      <c r="DS40" s="88">
        <v>0.12225332893000011</v>
      </c>
      <c r="DT40" s="88">
        <v>2.554921982E-2</v>
      </c>
      <c r="DU40" s="88">
        <v>6.9991023899999977E-3</v>
      </c>
      <c r="DV40" s="88">
        <v>0</v>
      </c>
      <c r="DW40" s="88">
        <v>0</v>
      </c>
      <c r="DX40" s="88">
        <v>0.27820016335000064</v>
      </c>
      <c r="DY40" s="88">
        <v>9.596814608999997E-2</v>
      </c>
      <c r="DZ40" s="88">
        <v>0.58394277728999988</v>
      </c>
      <c r="EA40" s="88">
        <v>0.17880683848000001</v>
      </c>
      <c r="EB40" s="88">
        <v>0.36170337961000043</v>
      </c>
      <c r="EC40" s="88">
        <v>0.29924769011999991</v>
      </c>
      <c r="ED40" s="88">
        <v>0.22839388551999992</v>
      </c>
      <c r="EE40" s="88">
        <v>6.7758360789999986E-2</v>
      </c>
      <c r="EF40" s="88">
        <v>0.79334871751999991</v>
      </c>
      <c r="EG40" s="88">
        <v>1.9276604159999995E-2</v>
      </c>
      <c r="EH40" s="88">
        <v>7.6869935359999989E-2</v>
      </c>
      <c r="EI40" s="88">
        <v>0</v>
      </c>
      <c r="EJ40" s="88">
        <v>0.32751113094999956</v>
      </c>
      <c r="EK40" s="88">
        <v>2.0217248437100031</v>
      </c>
      <c r="EL40" s="88">
        <v>0.59539489537000034</v>
      </c>
      <c r="EM40" s="88">
        <v>1.2864601872399988</v>
      </c>
      <c r="EN40" s="88">
        <v>0</v>
      </c>
      <c r="EO40" s="88">
        <v>0</v>
      </c>
      <c r="EP40" s="88">
        <v>0.11724809634999998</v>
      </c>
      <c r="EQ40" s="88">
        <v>0</v>
      </c>
      <c r="ER40" s="88">
        <v>0</v>
      </c>
      <c r="ES40" s="88">
        <v>0</v>
      </c>
      <c r="ET40" s="88">
        <v>0.21411819634000001</v>
      </c>
      <c r="EU40" s="88">
        <v>8.5817322570000076E-2</v>
      </c>
      <c r="EV40" s="88">
        <v>2.3054389179699992</v>
      </c>
      <c r="EW40" s="88">
        <v>0.24017587123000006</v>
      </c>
      <c r="EX40" s="88">
        <v>5.5499845050000024E-2</v>
      </c>
      <c r="EY40" s="88">
        <v>0.17683145559999985</v>
      </c>
      <c r="EZ40" s="88">
        <v>0.15901910973999983</v>
      </c>
      <c r="FA40" s="88">
        <v>3.7398195910000001E-2</v>
      </c>
      <c r="FB40" s="88">
        <v>2.7439070239999995E-2</v>
      </c>
      <c r="FC40" s="88">
        <v>0</v>
      </c>
      <c r="FD40" s="88">
        <v>1.2759554109999998E-2</v>
      </c>
      <c r="FE40" s="88">
        <v>0.1736083208999997</v>
      </c>
      <c r="FF40" s="88">
        <v>7.8143943430000015E-2</v>
      </c>
      <c r="FG40" s="88">
        <v>0.38009989791000021</v>
      </c>
      <c r="FH40" s="88">
        <v>0.3909629930200002</v>
      </c>
      <c r="FI40" s="88">
        <v>0</v>
      </c>
      <c r="FJ40" s="88">
        <v>0.32471153395999985</v>
      </c>
      <c r="FK40" s="88">
        <v>0.68760132688000042</v>
      </c>
      <c r="FL40" s="88">
        <v>0</v>
      </c>
      <c r="FM40" s="88">
        <v>0.29340300273000003</v>
      </c>
      <c r="FN40" s="88">
        <v>0.53999100955000034</v>
      </c>
      <c r="FO40" s="88">
        <v>0.34113182132000036</v>
      </c>
      <c r="FP40" s="88">
        <v>0</v>
      </c>
      <c r="FQ40" s="88">
        <v>0</v>
      </c>
      <c r="FR40" s="88">
        <v>0</v>
      </c>
      <c r="FS40" s="88">
        <v>0</v>
      </c>
      <c r="FT40" s="88">
        <v>0</v>
      </c>
      <c r="FU40" s="88">
        <v>8.2600261320000062E-2</v>
      </c>
      <c r="FV40" s="88">
        <v>1.4227176105799986</v>
      </c>
      <c r="FW40" s="88">
        <v>0</v>
      </c>
      <c r="FX40" s="88">
        <v>0.18954241049000026</v>
      </c>
      <c r="FY40" s="88">
        <v>0</v>
      </c>
      <c r="FZ40" s="88">
        <v>0</v>
      </c>
      <c r="GA40" s="88">
        <v>0</v>
      </c>
      <c r="GB40" s="88">
        <v>0</v>
      </c>
      <c r="GC40" s="88">
        <v>0</v>
      </c>
      <c r="GD40" s="88">
        <v>0.28970539878999985</v>
      </c>
      <c r="GE40" s="88">
        <v>0</v>
      </c>
      <c r="GF40" s="88">
        <v>0</v>
      </c>
      <c r="GG40" s="88">
        <v>0</v>
      </c>
      <c r="GH40" s="88">
        <v>0</v>
      </c>
      <c r="GI40" s="88">
        <v>0</v>
      </c>
      <c r="GJ40" s="88">
        <v>0</v>
      </c>
      <c r="GK40" s="88">
        <v>0</v>
      </c>
      <c r="GL40" s="88">
        <v>0</v>
      </c>
      <c r="GM40" s="88">
        <v>0</v>
      </c>
      <c r="GN40" s="88">
        <v>0</v>
      </c>
      <c r="GO40" s="88">
        <v>0</v>
      </c>
      <c r="GP40" s="88">
        <v>0</v>
      </c>
      <c r="GQ40" s="88">
        <v>0</v>
      </c>
      <c r="GR40" s="88">
        <v>0</v>
      </c>
      <c r="GS40" s="88">
        <v>0</v>
      </c>
      <c r="GT40" s="88">
        <v>0</v>
      </c>
      <c r="GU40" s="88">
        <v>0</v>
      </c>
      <c r="GV40" s="88">
        <v>0</v>
      </c>
      <c r="GW40" s="88">
        <v>0</v>
      </c>
      <c r="GX40" s="88">
        <v>0</v>
      </c>
      <c r="GY40" s="88">
        <v>0</v>
      </c>
      <c r="GZ40" s="88">
        <v>0</v>
      </c>
      <c r="HA40" s="88">
        <v>0</v>
      </c>
      <c r="HB40" s="88">
        <v>0</v>
      </c>
      <c r="HC40" s="88">
        <v>0</v>
      </c>
      <c r="HD40" s="88">
        <v>0</v>
      </c>
      <c r="HE40" s="88">
        <v>0</v>
      </c>
      <c r="HF40" s="88">
        <v>0</v>
      </c>
      <c r="HG40" s="88">
        <v>0</v>
      </c>
      <c r="HH40" s="88">
        <v>0</v>
      </c>
      <c r="HI40" s="88">
        <v>0</v>
      </c>
      <c r="HJ40" s="88">
        <v>0</v>
      </c>
      <c r="HK40" s="88">
        <v>0</v>
      </c>
      <c r="HL40" s="88">
        <v>0</v>
      </c>
      <c r="HM40" s="88">
        <v>0</v>
      </c>
      <c r="HN40" s="88">
        <v>0</v>
      </c>
      <c r="HO40" s="88">
        <v>0</v>
      </c>
      <c r="HP40" s="88">
        <v>0</v>
      </c>
      <c r="HQ40" s="88">
        <v>0</v>
      </c>
      <c r="HR40" s="88">
        <v>0</v>
      </c>
      <c r="HS40" s="88">
        <v>0</v>
      </c>
      <c r="HT40" s="88">
        <v>0</v>
      </c>
      <c r="HU40" s="88">
        <v>0</v>
      </c>
      <c r="HV40" s="88">
        <v>0</v>
      </c>
      <c r="HW40" s="88">
        <v>0</v>
      </c>
      <c r="HX40" s="88">
        <v>0</v>
      </c>
      <c r="HY40" s="88">
        <v>0</v>
      </c>
      <c r="HZ40" s="88">
        <v>0</v>
      </c>
      <c r="IA40" s="88">
        <v>0</v>
      </c>
      <c r="IB40" s="88">
        <v>0</v>
      </c>
      <c r="IC40" s="88">
        <v>0.62652517069000024</v>
      </c>
      <c r="ID40" s="88">
        <v>0</v>
      </c>
      <c r="IE40" s="88">
        <v>3.6383393730000012E-2</v>
      </c>
      <c r="IF40" s="88">
        <v>0</v>
      </c>
      <c r="IG40" s="88">
        <v>0.99679957813000253</v>
      </c>
      <c r="IH40" s="88">
        <v>0</v>
      </c>
      <c r="II40" s="88">
        <v>0</v>
      </c>
      <c r="IJ40" s="88">
        <v>0</v>
      </c>
      <c r="IK40" s="88">
        <v>0</v>
      </c>
      <c r="IL40" s="88">
        <v>0</v>
      </c>
      <c r="IM40" s="88">
        <v>0</v>
      </c>
      <c r="IN40" s="88">
        <v>0.12009601399999993</v>
      </c>
      <c r="IO40" s="88">
        <v>9.9512108599999996E-2</v>
      </c>
      <c r="IP40" s="88">
        <v>6.5183610200000019E-2</v>
      </c>
      <c r="IQ40" s="88">
        <v>0</v>
      </c>
      <c r="IR40" s="88">
        <v>1.0627597430500018</v>
      </c>
      <c r="IS40" s="88">
        <v>0.75547329405000019</v>
      </c>
      <c r="IT40" s="88">
        <v>0.71597211618999845</v>
      </c>
      <c r="IU40" s="88">
        <v>0.14804740625999993</v>
      </c>
      <c r="IV40" s="88">
        <v>0.16034100293000039</v>
      </c>
      <c r="IW40" s="88">
        <v>0</v>
      </c>
      <c r="IX40" s="88">
        <v>0</v>
      </c>
      <c r="IY40" s="88">
        <v>0</v>
      </c>
      <c r="IZ40" s="88">
        <v>0</v>
      </c>
      <c r="JA40" s="88">
        <v>0</v>
      </c>
      <c r="JB40" s="88">
        <v>0</v>
      </c>
      <c r="JC40" s="88">
        <v>0</v>
      </c>
      <c r="JD40" s="88">
        <v>7.4526506810000004E-2</v>
      </c>
      <c r="JE40" s="88">
        <v>0.41323366065000039</v>
      </c>
      <c r="JF40" s="88">
        <v>0.95035432225999983</v>
      </c>
      <c r="JG40" s="88">
        <v>0.17167558853000034</v>
      </c>
      <c r="JH40" s="88">
        <v>7.2788373080000038E-2</v>
      </c>
      <c r="JI40" s="88">
        <v>7.0021351340000024E-2</v>
      </c>
      <c r="JJ40" s="88">
        <v>0.17000070446999985</v>
      </c>
      <c r="JK40" s="88">
        <v>0.28797149096000013</v>
      </c>
      <c r="JL40" s="88">
        <v>7.2410587459999939E-2</v>
      </c>
      <c r="JM40" s="88">
        <v>2.2177027870000001E-2</v>
      </c>
      <c r="JN40" s="88">
        <v>14.433884129869984</v>
      </c>
      <c r="JO40" s="88">
        <v>4.6720070009999996E-2</v>
      </c>
      <c r="JP40" s="88">
        <v>6.0254483896799895</v>
      </c>
      <c r="JQ40" s="88">
        <v>1.6474109958299996</v>
      </c>
      <c r="JR40" s="88">
        <v>0.10815533754999998</v>
      </c>
      <c r="JS40" s="88">
        <v>0.18044662937</v>
      </c>
      <c r="JT40" s="88">
        <v>0.14757101331000008</v>
      </c>
      <c r="JU40" s="88">
        <v>0</v>
      </c>
      <c r="JV40" s="88">
        <v>0</v>
      </c>
      <c r="JW40" s="88">
        <v>0</v>
      </c>
      <c r="JX40" s="88">
        <v>0</v>
      </c>
      <c r="JY40" s="88">
        <v>2.6031207921200004</v>
      </c>
      <c r="JZ40" s="88">
        <v>0</v>
      </c>
      <c r="KA40" s="88">
        <v>0</v>
      </c>
      <c r="KB40" s="88">
        <v>1.0125046746099997</v>
      </c>
      <c r="KC40" s="88">
        <v>0.15412141671999996</v>
      </c>
      <c r="KD40" s="88">
        <v>0.86034612720000048</v>
      </c>
      <c r="KE40" s="88">
        <v>0.48326868478999979</v>
      </c>
      <c r="KF40" s="88">
        <v>7.2493565359999998E-2</v>
      </c>
      <c r="KG40" s="88">
        <v>1.2641790740000006E-2</v>
      </c>
      <c r="KH40" s="88">
        <v>0.18138616538999999</v>
      </c>
      <c r="KI40" s="88">
        <v>8.5211694439999972E-2</v>
      </c>
      <c r="KJ40" s="88">
        <v>0.11981121084999999</v>
      </c>
      <c r="KK40" s="88">
        <v>0</v>
      </c>
      <c r="KL40" s="88">
        <v>0</v>
      </c>
      <c r="KM40" s="88">
        <v>0</v>
      </c>
      <c r="KN40" s="88">
        <v>0</v>
      </c>
      <c r="KO40" s="88">
        <v>7.398877031999998E-2</v>
      </c>
      <c r="KP40" s="88">
        <v>0.12225332893000011</v>
      </c>
      <c r="KQ40" s="88">
        <v>2.554921982E-2</v>
      </c>
      <c r="KR40" s="88">
        <v>0</v>
      </c>
      <c r="KS40" s="88">
        <v>0</v>
      </c>
      <c r="KT40" s="88">
        <v>0</v>
      </c>
      <c r="KU40" s="88">
        <v>6.9991023899999977E-3</v>
      </c>
      <c r="KV40" s="88">
        <v>0</v>
      </c>
      <c r="KW40" s="88">
        <v>0</v>
      </c>
      <c r="KX40" s="88">
        <v>0</v>
      </c>
      <c r="KY40" s="88">
        <v>0</v>
      </c>
      <c r="KZ40" s="88">
        <v>0</v>
      </c>
      <c r="LA40" s="88">
        <v>0</v>
      </c>
      <c r="LB40" s="88">
        <v>0.58394277728999988</v>
      </c>
      <c r="LC40" s="88">
        <v>0.17880683848000001</v>
      </c>
      <c r="LD40" s="88">
        <v>0.36170337961000043</v>
      </c>
      <c r="LE40" s="88">
        <v>0.29924769011999991</v>
      </c>
      <c r="LF40" s="88">
        <v>0.22839388551999992</v>
      </c>
      <c r="LG40" s="88">
        <v>0</v>
      </c>
      <c r="LH40" s="88">
        <v>0</v>
      </c>
      <c r="LI40" s="88">
        <v>6.7758360789999986E-2</v>
      </c>
      <c r="LJ40" s="88">
        <v>0.29041186252000001</v>
      </c>
      <c r="LK40" s="88">
        <v>0.50293685500000007</v>
      </c>
      <c r="LL40" s="88">
        <v>1.9276604159999995E-2</v>
      </c>
      <c r="LM40" s="88">
        <v>7.6869935359999989E-2</v>
      </c>
      <c r="LN40" s="88">
        <v>0</v>
      </c>
      <c r="LO40" s="88">
        <v>0.32751113094999956</v>
      </c>
      <c r="LP40" s="88">
        <v>2.0217248437100031</v>
      </c>
      <c r="LQ40" s="88">
        <v>0.59539489537000034</v>
      </c>
      <c r="LR40" s="88">
        <v>1.2864601872399988</v>
      </c>
      <c r="LS40" s="88">
        <v>0</v>
      </c>
      <c r="LT40" s="88">
        <v>0</v>
      </c>
      <c r="LU40" s="88">
        <v>0.11724809634999998</v>
      </c>
      <c r="LV40" s="88">
        <v>0</v>
      </c>
      <c r="LW40" s="88">
        <v>0</v>
      </c>
      <c r="LX40" s="88">
        <v>0</v>
      </c>
      <c r="LY40" s="88">
        <v>0</v>
      </c>
      <c r="LZ40" s="88">
        <v>8.5817322570000076E-2</v>
      </c>
      <c r="MA40" s="88">
        <v>2.3054389179699992</v>
      </c>
      <c r="MB40" s="88">
        <v>6.5415224479999964E-2</v>
      </c>
      <c r="MC40" s="88">
        <v>0.17476039895000003</v>
      </c>
      <c r="MD40" s="88">
        <v>5.5499845050000024E-2</v>
      </c>
      <c r="ME40" s="88">
        <v>0</v>
      </c>
      <c r="MF40" s="88">
        <v>0.17683145559999985</v>
      </c>
      <c r="MG40" s="88">
        <v>0.15901910973999983</v>
      </c>
      <c r="MH40" s="88">
        <v>3.7398195910000001E-2</v>
      </c>
      <c r="MI40" s="88">
        <v>2.7439070239999995E-2</v>
      </c>
      <c r="MJ40" s="88">
        <v>0</v>
      </c>
      <c r="MK40" s="88">
        <v>0</v>
      </c>
      <c r="ML40" s="88">
        <v>1.2759554109999998E-2</v>
      </c>
      <c r="MM40" s="88">
        <v>0.1736083208999997</v>
      </c>
      <c r="MN40" s="88">
        <v>7.8143943430000015E-2</v>
      </c>
      <c r="MO40" s="88">
        <v>0.38009989791000021</v>
      </c>
      <c r="MP40" s="88">
        <v>0.3909629930200002</v>
      </c>
      <c r="MQ40" s="88">
        <v>0</v>
      </c>
      <c r="MR40" s="88">
        <v>0.32471153395999985</v>
      </c>
      <c r="MS40" s="88">
        <v>0</v>
      </c>
      <c r="MT40" s="88">
        <v>0</v>
      </c>
      <c r="MU40" s="88">
        <v>0.58417624942000035</v>
      </c>
      <c r="MV40" s="88">
        <v>0.10343157486000013</v>
      </c>
      <c r="MW40" s="88">
        <v>0</v>
      </c>
      <c r="MX40" s="88">
        <v>0.29340300273000003</v>
      </c>
      <c r="MY40" s="88">
        <v>0.53999100955000034</v>
      </c>
      <c r="MZ40" s="88">
        <v>0.34113182132000036</v>
      </c>
      <c r="NA40" s="88">
        <v>0</v>
      </c>
      <c r="NB40" s="88">
        <v>0</v>
      </c>
      <c r="NC40" s="88">
        <v>0</v>
      </c>
      <c r="ND40" s="88">
        <v>0</v>
      </c>
      <c r="NE40" s="88">
        <v>0</v>
      </c>
      <c r="NF40" s="88">
        <v>8.2600261320000062E-2</v>
      </c>
      <c r="NG40" s="88">
        <v>0</v>
      </c>
      <c r="NH40" s="88">
        <v>0</v>
      </c>
      <c r="NI40" s="88">
        <v>0.18954241049000026</v>
      </c>
      <c r="NJ40" s="88">
        <v>0.28970539878999985</v>
      </c>
      <c r="NK40" s="88">
        <v>0.62652517069000024</v>
      </c>
      <c r="NL40" s="88">
        <v>3.6383393730000012E-2</v>
      </c>
      <c r="NM40" s="88">
        <v>0.99679957813000253</v>
      </c>
      <c r="NN40" s="88">
        <v>0</v>
      </c>
      <c r="NO40" s="88">
        <v>0.12009601399999993</v>
      </c>
      <c r="NP40" s="88">
        <v>0</v>
      </c>
      <c r="NQ40" s="88">
        <v>0</v>
      </c>
      <c r="NR40" s="88">
        <v>3.1440365179999999E-2</v>
      </c>
      <c r="NS40" s="88">
        <v>3.3743245019999993E-2</v>
      </c>
      <c r="NT40" s="88">
        <v>0</v>
      </c>
      <c r="NU40" s="88">
        <v>1.0627597430500018</v>
      </c>
      <c r="NV40" s="88">
        <v>0.75547329405000019</v>
      </c>
      <c r="NW40" s="88">
        <v>0.71597211618999845</v>
      </c>
      <c r="NX40" s="88">
        <v>0.14804740625999993</v>
      </c>
      <c r="NY40" s="88">
        <v>0.13672817347999999</v>
      </c>
      <c r="NZ40" s="88">
        <v>0</v>
      </c>
      <c r="OA40" s="88">
        <v>0</v>
      </c>
      <c r="OB40" s="88">
        <v>0</v>
      </c>
      <c r="OC40" s="88">
        <v>0</v>
      </c>
      <c r="OD40" s="88">
        <v>0</v>
      </c>
      <c r="OE40" s="88">
        <v>0</v>
      </c>
      <c r="OF40" s="88">
        <v>0</v>
      </c>
      <c r="OG40" s="88">
        <v>0</v>
      </c>
      <c r="OH40" s="88">
        <v>0</v>
      </c>
      <c r="OI40" s="88">
        <v>0</v>
      </c>
      <c r="OJ40" s="88">
        <v>0</v>
      </c>
      <c r="OK40" s="88">
        <v>0</v>
      </c>
      <c r="OL40" s="88">
        <v>0</v>
      </c>
      <c r="OM40" s="88">
        <v>7.8601170000000137E-3</v>
      </c>
      <c r="ON40" s="88">
        <v>2.389023999999999E-4</v>
      </c>
      <c r="OO40" s="88">
        <v>5.1435079999999963E-4</v>
      </c>
      <c r="OP40" s="88">
        <v>1.5079459999999998E-4</v>
      </c>
      <c r="OQ40" s="88">
        <v>9.6475280000000053E-4</v>
      </c>
      <c r="OR40" s="88">
        <v>5.7797030000000013E-4</v>
      </c>
      <c r="OS40" s="88">
        <v>4.1514154999999983E-3</v>
      </c>
      <c r="OT40" s="88">
        <v>1.8398168999999977E-3</v>
      </c>
      <c r="OU40" s="88">
        <v>6.8549345099999997E-3</v>
      </c>
      <c r="OV40" s="88">
        <v>6.2852466099999988E-3</v>
      </c>
      <c r="OW40" s="88">
        <v>9.0454637000000459E-3</v>
      </c>
      <c r="OX40" s="88">
        <v>1.098608900000001E-3</v>
      </c>
      <c r="OY40" s="88">
        <v>4.0175593999999988E-3</v>
      </c>
      <c r="OZ40" s="88">
        <v>0.49615607249999905</v>
      </c>
      <c r="PA40" s="88">
        <v>0</v>
      </c>
      <c r="PB40" s="88">
        <v>0</v>
      </c>
      <c r="PC40" s="88">
        <v>0</v>
      </c>
      <c r="PD40" s="88">
        <v>0</v>
      </c>
      <c r="PE40" s="88">
        <v>0</v>
      </c>
      <c r="PF40" s="88">
        <v>0</v>
      </c>
      <c r="PG40" s="88">
        <v>0</v>
      </c>
      <c r="PH40" s="88">
        <v>0</v>
      </c>
      <c r="PI40" s="88">
        <v>0</v>
      </c>
      <c r="PJ40" s="88">
        <v>0</v>
      </c>
      <c r="PK40" s="88">
        <v>0</v>
      </c>
      <c r="PL40" s="88">
        <v>0</v>
      </c>
      <c r="PM40" s="88">
        <v>0</v>
      </c>
      <c r="PN40" s="88">
        <v>0</v>
      </c>
      <c r="PO40" s="88">
        <v>0</v>
      </c>
      <c r="PP40" s="88">
        <v>0</v>
      </c>
      <c r="PQ40" s="88">
        <v>0</v>
      </c>
      <c r="PR40" s="88">
        <v>0</v>
      </c>
      <c r="PS40" s="88">
        <v>0</v>
      </c>
      <c r="PT40" s="88">
        <v>0</v>
      </c>
      <c r="PU40" s="88">
        <v>0</v>
      </c>
      <c r="PV40" s="88">
        <v>0</v>
      </c>
      <c r="PW40" s="88">
        <v>0</v>
      </c>
      <c r="PX40" s="88">
        <v>0</v>
      </c>
      <c r="PY40" s="88">
        <v>0</v>
      </c>
      <c r="PZ40" s="88">
        <v>0</v>
      </c>
      <c r="QA40" s="88">
        <v>0</v>
      </c>
      <c r="QB40" s="88">
        <v>0</v>
      </c>
      <c r="QC40" s="88">
        <v>0</v>
      </c>
      <c r="QD40" s="88">
        <v>0</v>
      </c>
      <c r="QE40" s="88">
        <v>0</v>
      </c>
      <c r="QF40" s="88">
        <v>0</v>
      </c>
      <c r="QG40" s="88">
        <v>0</v>
      </c>
      <c r="QH40" s="88">
        <v>0</v>
      </c>
      <c r="QI40" s="88">
        <v>0</v>
      </c>
      <c r="QJ40" s="88">
        <v>0</v>
      </c>
      <c r="QK40" s="88">
        <v>0</v>
      </c>
      <c r="QL40" s="88">
        <v>0</v>
      </c>
      <c r="QM40" s="88">
        <v>0</v>
      </c>
      <c r="QN40" s="88">
        <v>0</v>
      </c>
      <c r="QO40" s="88">
        <v>0</v>
      </c>
      <c r="QP40" s="88">
        <v>0</v>
      </c>
      <c r="QQ40" s="88">
        <v>0</v>
      </c>
      <c r="QR40" s="88">
        <v>0</v>
      </c>
      <c r="QS40" s="88">
        <v>0</v>
      </c>
      <c r="QT40" s="88">
        <v>0</v>
      </c>
      <c r="QU40" s="88">
        <v>0</v>
      </c>
      <c r="QV40" s="88">
        <v>0</v>
      </c>
      <c r="QW40" s="88">
        <v>0</v>
      </c>
      <c r="QX40" s="88">
        <v>0</v>
      </c>
      <c r="QY40" s="88">
        <v>0</v>
      </c>
      <c r="QZ40" s="88">
        <v>0</v>
      </c>
      <c r="RA40" s="88">
        <v>0</v>
      </c>
      <c r="RB40" s="88">
        <v>0</v>
      </c>
      <c r="RC40" s="88">
        <v>0</v>
      </c>
      <c r="RD40" s="88">
        <v>0</v>
      </c>
      <c r="RE40" s="88">
        <v>0</v>
      </c>
      <c r="RF40" s="88">
        <v>0</v>
      </c>
      <c r="RG40" s="88">
        <v>0</v>
      </c>
      <c r="RH40" s="88">
        <v>0</v>
      </c>
      <c r="RI40" s="88">
        <v>0</v>
      </c>
      <c r="RJ40" s="88">
        <v>0</v>
      </c>
      <c r="RK40" s="88">
        <v>0</v>
      </c>
      <c r="RL40" s="88">
        <v>0</v>
      </c>
      <c r="RM40" s="88">
        <v>0</v>
      </c>
      <c r="RN40" s="88">
        <v>0</v>
      </c>
      <c r="RO40" s="88">
        <v>0</v>
      </c>
      <c r="RP40" s="88">
        <v>0</v>
      </c>
      <c r="RQ40" s="88">
        <v>0</v>
      </c>
      <c r="RR40" s="88">
        <v>0</v>
      </c>
      <c r="RS40" s="88">
        <v>0</v>
      </c>
      <c r="RT40" s="88">
        <v>0</v>
      </c>
      <c r="RU40" s="88">
        <v>0</v>
      </c>
      <c r="RV40" s="88">
        <v>0</v>
      </c>
      <c r="RW40" s="88">
        <v>0</v>
      </c>
      <c r="RX40" s="88">
        <v>0</v>
      </c>
      <c r="RY40" s="88">
        <v>0</v>
      </c>
      <c r="RZ40" s="88">
        <v>0</v>
      </c>
      <c r="SA40" s="88">
        <v>0</v>
      </c>
      <c r="SB40" s="88">
        <v>0</v>
      </c>
      <c r="SC40" s="88">
        <v>0</v>
      </c>
      <c r="SD40" s="88">
        <v>0</v>
      </c>
      <c r="SE40" s="88">
        <v>0</v>
      </c>
      <c r="SF40" s="88">
        <v>0</v>
      </c>
      <c r="SG40" s="88">
        <v>0</v>
      </c>
      <c r="SH40" s="88">
        <v>0</v>
      </c>
      <c r="SI40" s="88">
        <v>0</v>
      </c>
      <c r="SJ40" s="88">
        <v>0</v>
      </c>
      <c r="SK40" s="88">
        <v>0</v>
      </c>
      <c r="SL40" s="88">
        <v>0</v>
      </c>
      <c r="SM40" s="88">
        <v>0</v>
      </c>
      <c r="SN40" s="88">
        <v>0.49615607249999905</v>
      </c>
      <c r="SO40" s="88">
        <v>0</v>
      </c>
      <c r="SP40" s="88">
        <v>6.9955045347500251</v>
      </c>
    </row>
    <row r="41" spans="1:510">
      <c r="A41" s="88" t="str">
        <f t="shared" si="52"/>
        <v>DEUD2</v>
      </c>
      <c r="B41" s="88" t="s">
        <v>2229</v>
      </c>
      <c r="C41" s="88" t="s">
        <v>388</v>
      </c>
      <c r="U41" s="88">
        <v>73.959554097019918</v>
      </c>
      <c r="V41" s="88">
        <v>11.463062013509989</v>
      </c>
      <c r="W41" s="88">
        <v>1.4945381204300028</v>
      </c>
      <c r="X41" s="88">
        <v>2.8741140809700063</v>
      </c>
      <c r="Y41" s="88">
        <v>28.811172306390073</v>
      </c>
      <c r="Z41" s="88">
        <v>2.7631082819799966</v>
      </c>
      <c r="AA41" s="88">
        <v>2.0399891049799974</v>
      </c>
      <c r="AB41" s="88">
        <v>7.2038402286899892</v>
      </c>
      <c r="AC41" s="88">
        <v>2.6730009284200107</v>
      </c>
      <c r="AD41" s="88">
        <v>6.3199713939800146</v>
      </c>
      <c r="AE41" s="88">
        <v>0.60418425039000068</v>
      </c>
      <c r="AF41" s="88">
        <v>2.2724670450099915</v>
      </c>
      <c r="AG41" s="88">
        <v>10.28754622722002</v>
      </c>
      <c r="AH41" s="88">
        <v>5.4401045488799822</v>
      </c>
      <c r="AI41" s="88">
        <v>1.1755110247799982</v>
      </c>
      <c r="AJ41" s="88">
        <v>0.68021227112999938</v>
      </c>
      <c r="AK41" s="88">
        <v>0.81432468947000181</v>
      </c>
      <c r="AL41" s="88">
        <v>0</v>
      </c>
      <c r="AM41" s="88">
        <v>2.2121676114999973</v>
      </c>
      <c r="AN41" s="88">
        <v>0.66193968768000122</v>
      </c>
      <c r="AO41" s="88">
        <v>13.259265012219998</v>
      </c>
      <c r="AP41" s="88">
        <v>7.8427234195599906</v>
      </c>
      <c r="AQ41" s="88">
        <v>0.37973543117999969</v>
      </c>
      <c r="AR41" s="88">
        <v>0</v>
      </c>
      <c r="AS41" s="88">
        <v>5.8091564547400232</v>
      </c>
      <c r="AT41" s="88">
        <v>0.86329363741999932</v>
      </c>
      <c r="AU41" s="88">
        <v>0.23375864530999946</v>
      </c>
      <c r="AV41" s="88">
        <v>0.63048494514999964</v>
      </c>
      <c r="AW41" s="88">
        <v>0.19878543106000016</v>
      </c>
      <c r="AX41" s="88">
        <v>0.33889630542000021</v>
      </c>
      <c r="AY41" s="88">
        <v>0.42873320423999955</v>
      </c>
      <c r="AZ41" s="88">
        <v>1.2959990638800021</v>
      </c>
      <c r="BA41" s="88">
        <v>0.63765165755000153</v>
      </c>
      <c r="BB41" s="88">
        <v>0.10024816406000003</v>
      </c>
      <c r="BC41" s="88">
        <v>1.1385798463399994</v>
      </c>
      <c r="BD41" s="88">
        <v>5.3437626423599927</v>
      </c>
      <c r="BE41" s="88">
        <v>1.1001095923599982</v>
      </c>
      <c r="BF41" s="88">
        <v>0.22374630641000021</v>
      </c>
      <c r="BG41" s="88">
        <v>9.3383366290000033E-2</v>
      </c>
      <c r="BH41" s="88">
        <v>2.3558802813600095</v>
      </c>
      <c r="BI41" s="88">
        <v>0.9065332933499991</v>
      </c>
      <c r="BJ41" s="88">
        <v>5.2944318610000006E-2</v>
      </c>
      <c r="BK41" s="88">
        <v>1.3221855233499966</v>
      </c>
      <c r="BL41" s="88">
        <v>1.6009748647899971</v>
      </c>
      <c r="BM41" s="88">
        <v>1.3408618859400021</v>
      </c>
      <c r="BN41" s="88">
        <v>1.0964806206100006</v>
      </c>
      <c r="BO41" s="88">
        <v>0</v>
      </c>
      <c r="BP41" s="88">
        <v>0</v>
      </c>
      <c r="BQ41" s="88">
        <v>0</v>
      </c>
      <c r="BR41" s="88">
        <v>0</v>
      </c>
      <c r="BS41" s="88">
        <v>0.15339580579000012</v>
      </c>
      <c r="BT41" s="88">
        <v>1.9062779021199932</v>
      </c>
      <c r="BU41" s="88">
        <v>0</v>
      </c>
      <c r="BV41" s="88">
        <v>0.36618731202999999</v>
      </c>
      <c r="BW41" s="88">
        <v>0</v>
      </c>
      <c r="BX41" s="88">
        <v>0</v>
      </c>
      <c r="BY41" s="88">
        <v>0</v>
      </c>
      <c r="BZ41" s="88">
        <v>0</v>
      </c>
      <c r="CA41" s="88">
        <v>0</v>
      </c>
      <c r="CB41" s="88">
        <v>0</v>
      </c>
      <c r="CC41" s="88">
        <v>0</v>
      </c>
      <c r="CD41" s="88">
        <v>0</v>
      </c>
      <c r="CE41" s="88">
        <v>1.8059151633699975</v>
      </c>
      <c r="CF41" s="88">
        <v>0</v>
      </c>
      <c r="CG41" s="88">
        <v>0</v>
      </c>
      <c r="CH41" s="88">
        <v>0</v>
      </c>
      <c r="CI41" s="88">
        <v>0.27571398724999963</v>
      </c>
      <c r="CJ41" s="88">
        <v>0.10787428735</v>
      </c>
      <c r="CK41" s="88">
        <v>2.8725591844399974</v>
      </c>
      <c r="CL41" s="88">
        <v>0.15237733648000024</v>
      </c>
      <c r="CM41" s="88">
        <v>0.18432271159000013</v>
      </c>
      <c r="CN41" s="88">
        <v>0</v>
      </c>
      <c r="CO41" s="88">
        <v>0</v>
      </c>
      <c r="CP41" s="88">
        <v>0</v>
      </c>
      <c r="CQ41" s="88">
        <v>0</v>
      </c>
      <c r="CR41" s="88">
        <v>0</v>
      </c>
      <c r="CS41" s="88">
        <v>6.8140599350000025E-2</v>
      </c>
      <c r="CT41" s="88">
        <v>1.9999587859599963</v>
      </c>
      <c r="CU41" s="88">
        <v>7.4458228660000111E-2</v>
      </c>
      <c r="CV41" s="88">
        <v>6.9612121379999989E-2</v>
      </c>
      <c r="CW41" s="88">
        <v>0.62373889894000167</v>
      </c>
      <c r="CX41" s="88">
        <v>2.2797559189999993E-2</v>
      </c>
      <c r="CY41" s="88">
        <v>13.187124639149998</v>
      </c>
      <c r="CZ41" s="88">
        <v>7.2140475519999997E-2</v>
      </c>
      <c r="DA41" s="88">
        <v>6.7845226410599917</v>
      </c>
      <c r="DB41" s="88">
        <v>1.05820072125</v>
      </c>
      <c r="DC41" s="88">
        <v>0.24163114745</v>
      </c>
      <c r="DD41" s="88">
        <v>0.13810465204000003</v>
      </c>
      <c r="DE41" s="88">
        <v>0</v>
      </c>
      <c r="DF41" s="88">
        <v>0</v>
      </c>
      <c r="DG41" s="88">
        <v>0</v>
      </c>
      <c r="DH41" s="88">
        <v>0</v>
      </c>
      <c r="DI41" s="88">
        <v>2.5096772646999956</v>
      </c>
      <c r="DJ41" s="88">
        <v>1.3841661318500005</v>
      </c>
      <c r="DK41" s="88">
        <v>0.99989447415000043</v>
      </c>
      <c r="DL41" s="88">
        <v>0.12847652539000004</v>
      </c>
      <c r="DM41" s="88">
        <v>0.78693302475999871</v>
      </c>
      <c r="DN41" s="88">
        <v>0.74616284243999953</v>
      </c>
      <c r="DO41" s="88">
        <v>9.597858154000001E-2</v>
      </c>
      <c r="DP41" s="88">
        <v>2.1151590900000006E-2</v>
      </c>
      <c r="DQ41" s="88">
        <v>0.23375864530999946</v>
      </c>
      <c r="DR41" s="88">
        <v>0.44950424867999988</v>
      </c>
      <c r="DS41" s="88">
        <v>0.15178771739000013</v>
      </c>
      <c r="DT41" s="88">
        <v>2.9192104279999995E-2</v>
      </c>
      <c r="DU41" s="88">
        <v>6.5887707800000011E-3</v>
      </c>
      <c r="DV41" s="88">
        <v>0</v>
      </c>
      <c r="DW41" s="88">
        <v>0</v>
      </c>
      <c r="DX41" s="88">
        <v>0.30964862293000006</v>
      </c>
      <c r="DY41" s="88">
        <v>0.11908491470999992</v>
      </c>
      <c r="DZ41" s="88">
        <v>0.61619997399000015</v>
      </c>
      <c r="EA41" s="88">
        <v>0.21569590265000019</v>
      </c>
      <c r="EB41" s="88">
        <v>0.46410576251000052</v>
      </c>
      <c r="EC41" s="88">
        <v>0.30748268781999993</v>
      </c>
      <c r="ED41" s="88">
        <v>0.24970248483999991</v>
      </c>
      <c r="EE41" s="88">
        <v>8.0452723650000002E-2</v>
      </c>
      <c r="EF41" s="88">
        <v>0.84175759503000014</v>
      </c>
      <c r="EG41" s="88">
        <v>1.961314569E-2</v>
      </c>
      <c r="EH41" s="88">
        <v>0.14867615623999997</v>
      </c>
      <c r="EI41" s="88">
        <v>2.8924182000000001E-4</v>
      </c>
      <c r="EJ41" s="88">
        <v>0.41017499767999976</v>
      </c>
      <c r="EK41" s="88">
        <v>2.6241127785499994</v>
      </c>
      <c r="EL41" s="88">
        <v>0.80115696828999916</v>
      </c>
      <c r="EM41" s="88">
        <v>1.5083264028399985</v>
      </c>
      <c r="EN41" s="88">
        <v>0</v>
      </c>
      <c r="EO41" s="88">
        <v>0</v>
      </c>
      <c r="EP41" s="88">
        <v>0.16018841931000002</v>
      </c>
      <c r="EQ41" s="88">
        <v>0</v>
      </c>
      <c r="ER41" s="88">
        <v>0</v>
      </c>
      <c r="ES41" s="88">
        <v>0</v>
      </c>
      <c r="ET41" s="88">
        <v>0.22374630641000021</v>
      </c>
      <c r="EU41" s="88">
        <v>9.3383366290000033E-2</v>
      </c>
      <c r="EV41" s="88">
        <v>2.3558802813600095</v>
      </c>
      <c r="EW41" s="88">
        <v>0.29583713627000013</v>
      </c>
      <c r="EX41" s="88">
        <v>8.5329994980000032E-2</v>
      </c>
      <c r="EY41" s="88">
        <v>0.30797560576999999</v>
      </c>
      <c r="EZ41" s="88">
        <v>0.1802135619600001</v>
      </c>
      <c r="FA41" s="88">
        <v>3.717566806E-2</v>
      </c>
      <c r="FB41" s="88">
        <v>4.6754937180000004E-2</v>
      </c>
      <c r="FC41" s="88">
        <v>0</v>
      </c>
      <c r="FD41" s="88">
        <v>6.189381429999999E-3</v>
      </c>
      <c r="FE41" s="88">
        <v>0.29428251520000048</v>
      </c>
      <c r="FF41" s="88">
        <v>0.11014830352000003</v>
      </c>
      <c r="FG41" s="88">
        <v>0.46534447666000045</v>
      </c>
      <c r="FH41" s="88">
        <v>0.45241141096999987</v>
      </c>
      <c r="FI41" s="88">
        <v>0</v>
      </c>
      <c r="FJ41" s="88">
        <v>0.42786038291000056</v>
      </c>
      <c r="FK41" s="88">
        <v>0.83839521885000212</v>
      </c>
      <c r="FL41" s="88">
        <v>0</v>
      </c>
      <c r="FM41" s="88">
        <v>0.37014450105999963</v>
      </c>
      <c r="FN41" s="88">
        <v>0.57749688058999915</v>
      </c>
      <c r="FO41" s="88">
        <v>0.3932279830100005</v>
      </c>
      <c r="FP41" s="88">
        <v>0</v>
      </c>
      <c r="FQ41" s="88">
        <v>0</v>
      </c>
      <c r="FR41" s="88">
        <v>0</v>
      </c>
      <c r="FS41" s="88">
        <v>0</v>
      </c>
      <c r="FT41" s="88">
        <v>0</v>
      </c>
      <c r="FU41" s="88">
        <v>0.15339580579000012</v>
      </c>
      <c r="FV41" s="88">
        <v>1.6738389294599962</v>
      </c>
      <c r="FW41" s="88">
        <v>0</v>
      </c>
      <c r="FX41" s="88">
        <v>0.23244161664999977</v>
      </c>
      <c r="FY41" s="88">
        <v>0</v>
      </c>
      <c r="FZ41" s="88">
        <v>0</v>
      </c>
      <c r="GA41" s="88">
        <v>0</v>
      </c>
      <c r="GB41" s="88">
        <v>0</v>
      </c>
      <c r="GC41" s="88">
        <v>0</v>
      </c>
      <c r="GD41" s="88">
        <v>0.36618731202999999</v>
      </c>
      <c r="GE41" s="88">
        <v>0</v>
      </c>
      <c r="GF41" s="88">
        <v>0</v>
      </c>
      <c r="GG41" s="88">
        <v>0</v>
      </c>
      <c r="GH41" s="88">
        <v>0</v>
      </c>
      <c r="GI41" s="88">
        <v>0</v>
      </c>
      <c r="GJ41" s="88">
        <v>0</v>
      </c>
      <c r="GK41" s="88">
        <v>0</v>
      </c>
      <c r="GL41" s="88">
        <v>0</v>
      </c>
      <c r="GM41" s="88">
        <v>0</v>
      </c>
      <c r="GN41" s="88">
        <v>0</v>
      </c>
      <c r="GO41" s="88">
        <v>0</v>
      </c>
      <c r="GP41" s="88">
        <v>0</v>
      </c>
      <c r="GQ41" s="88">
        <v>0</v>
      </c>
      <c r="GR41" s="88">
        <v>0</v>
      </c>
      <c r="GS41" s="88">
        <v>0</v>
      </c>
      <c r="GT41" s="88">
        <v>0</v>
      </c>
      <c r="GU41" s="88">
        <v>0</v>
      </c>
      <c r="GV41" s="88">
        <v>0</v>
      </c>
      <c r="GW41" s="88">
        <v>0</v>
      </c>
      <c r="GX41" s="88">
        <v>0</v>
      </c>
      <c r="GY41" s="88">
        <v>0</v>
      </c>
      <c r="GZ41" s="88">
        <v>0</v>
      </c>
      <c r="HA41" s="88">
        <v>0</v>
      </c>
      <c r="HB41" s="88">
        <v>0</v>
      </c>
      <c r="HC41" s="88">
        <v>0</v>
      </c>
      <c r="HD41" s="88">
        <v>0</v>
      </c>
      <c r="HE41" s="88">
        <v>0</v>
      </c>
      <c r="HF41" s="88">
        <v>0</v>
      </c>
      <c r="HG41" s="88">
        <v>0</v>
      </c>
      <c r="HH41" s="88">
        <v>0</v>
      </c>
      <c r="HI41" s="88">
        <v>0</v>
      </c>
      <c r="HJ41" s="88">
        <v>0</v>
      </c>
      <c r="HK41" s="88">
        <v>0</v>
      </c>
      <c r="HL41" s="88">
        <v>0</v>
      </c>
      <c r="HM41" s="88">
        <v>0</v>
      </c>
      <c r="HN41" s="88">
        <v>0</v>
      </c>
      <c r="HO41" s="88">
        <v>0</v>
      </c>
      <c r="HP41" s="88">
        <v>0</v>
      </c>
      <c r="HQ41" s="88">
        <v>0</v>
      </c>
      <c r="HR41" s="88">
        <v>0</v>
      </c>
      <c r="HS41" s="88">
        <v>0</v>
      </c>
      <c r="HT41" s="88">
        <v>0</v>
      </c>
      <c r="HU41" s="88">
        <v>0</v>
      </c>
      <c r="HV41" s="88">
        <v>0</v>
      </c>
      <c r="HW41" s="88">
        <v>0</v>
      </c>
      <c r="HX41" s="88">
        <v>0</v>
      </c>
      <c r="HY41" s="88">
        <v>0</v>
      </c>
      <c r="HZ41" s="88">
        <v>0</v>
      </c>
      <c r="IA41" s="88">
        <v>0</v>
      </c>
      <c r="IB41" s="88">
        <v>0</v>
      </c>
      <c r="IC41" s="88">
        <v>0.71904351701000091</v>
      </c>
      <c r="ID41" s="88">
        <v>0</v>
      </c>
      <c r="IE41" s="88">
        <v>3.2978597559999989E-2</v>
      </c>
      <c r="IF41" s="88">
        <v>0</v>
      </c>
      <c r="IG41" s="88">
        <v>1.0538879364399985</v>
      </c>
      <c r="IH41" s="88">
        <v>0</v>
      </c>
      <c r="II41" s="88">
        <v>0</v>
      </c>
      <c r="IJ41" s="88">
        <v>0</v>
      </c>
      <c r="IK41" s="88">
        <v>0</v>
      </c>
      <c r="IL41" s="88">
        <v>0</v>
      </c>
      <c r="IM41" s="88">
        <v>0</v>
      </c>
      <c r="IN41" s="88">
        <v>0.15355199959999963</v>
      </c>
      <c r="IO41" s="88">
        <v>0.1221600961699998</v>
      </c>
      <c r="IP41" s="88">
        <v>0.10787428735</v>
      </c>
      <c r="IQ41" s="88">
        <v>0</v>
      </c>
      <c r="IR41" s="88">
        <v>0.95012989760999877</v>
      </c>
      <c r="IS41" s="88">
        <v>1.0559656186400006</v>
      </c>
      <c r="IT41" s="88">
        <v>0.86646400577000138</v>
      </c>
      <c r="IU41" s="88">
        <v>0.15237733648000024</v>
      </c>
      <c r="IV41" s="88">
        <v>0.18432271159000013</v>
      </c>
      <c r="IW41" s="88">
        <v>0</v>
      </c>
      <c r="IX41" s="88">
        <v>0</v>
      </c>
      <c r="IY41" s="88">
        <v>0</v>
      </c>
      <c r="IZ41" s="88">
        <v>0</v>
      </c>
      <c r="JA41" s="88">
        <v>0</v>
      </c>
      <c r="JB41" s="88">
        <v>0</v>
      </c>
      <c r="JC41" s="88">
        <v>0</v>
      </c>
      <c r="JD41" s="88">
        <v>6.8140599350000025E-2</v>
      </c>
      <c r="JE41" s="88">
        <v>0.4841949830599992</v>
      </c>
      <c r="JF41" s="88">
        <v>1.1381870128999982</v>
      </c>
      <c r="JG41" s="88">
        <v>0.27774750061999981</v>
      </c>
      <c r="JH41" s="88">
        <v>7.4458228660000111E-2</v>
      </c>
      <c r="JI41" s="88">
        <v>6.9612121379999989E-2</v>
      </c>
      <c r="JJ41" s="88">
        <v>0.16727443815999993</v>
      </c>
      <c r="JK41" s="88">
        <v>0.33877368392999979</v>
      </c>
      <c r="JL41" s="88">
        <v>0.11768268442000007</v>
      </c>
      <c r="JM41" s="88">
        <v>2.2797559189999993E-2</v>
      </c>
      <c r="JN41" s="88">
        <v>13.187124639149998</v>
      </c>
      <c r="JO41" s="88">
        <v>7.2140475519999997E-2</v>
      </c>
      <c r="JP41" s="88">
        <v>6.7845226410599917</v>
      </c>
      <c r="JQ41" s="88">
        <v>0.92089322395000028</v>
      </c>
      <c r="JR41" s="88">
        <v>0.13730758233000001</v>
      </c>
      <c r="JS41" s="88">
        <v>0.24163114745</v>
      </c>
      <c r="JT41" s="88">
        <v>0.13810465204000003</v>
      </c>
      <c r="JU41" s="88">
        <v>0</v>
      </c>
      <c r="JV41" s="88">
        <v>0</v>
      </c>
      <c r="JW41" s="88">
        <v>0</v>
      </c>
      <c r="JX41" s="88">
        <v>0</v>
      </c>
      <c r="JY41" s="88">
        <v>2.5096772646999956</v>
      </c>
      <c r="JZ41" s="88">
        <v>0</v>
      </c>
      <c r="KA41" s="88">
        <v>0</v>
      </c>
      <c r="KB41" s="88">
        <v>0.99989447415000043</v>
      </c>
      <c r="KC41" s="88">
        <v>0.12847652539000004</v>
      </c>
      <c r="KD41" s="88">
        <v>0.78693302475999871</v>
      </c>
      <c r="KE41" s="88">
        <v>0.74616284243999953</v>
      </c>
      <c r="KF41" s="88">
        <v>9.597858154000001E-2</v>
      </c>
      <c r="KG41" s="88">
        <v>2.1151590900000006E-2</v>
      </c>
      <c r="KH41" s="88">
        <v>0.23375864530999946</v>
      </c>
      <c r="KI41" s="88">
        <v>9.7140415110000045E-2</v>
      </c>
      <c r="KJ41" s="88">
        <v>0.17634560925000003</v>
      </c>
      <c r="KK41" s="88">
        <v>0</v>
      </c>
      <c r="KL41" s="88">
        <v>0</v>
      </c>
      <c r="KM41" s="88">
        <v>0</v>
      </c>
      <c r="KN41" s="88">
        <v>0</v>
      </c>
      <c r="KO41" s="88">
        <v>0.16279989615999998</v>
      </c>
      <c r="KP41" s="88">
        <v>0.15178771739000013</v>
      </c>
      <c r="KQ41" s="88">
        <v>2.9192104279999995E-2</v>
      </c>
      <c r="KR41" s="88">
        <v>0</v>
      </c>
      <c r="KS41" s="88">
        <v>0</v>
      </c>
      <c r="KT41" s="88">
        <v>0</v>
      </c>
      <c r="KU41" s="88">
        <v>6.5887707800000011E-3</v>
      </c>
      <c r="KV41" s="88">
        <v>0</v>
      </c>
      <c r="KW41" s="88">
        <v>0</v>
      </c>
      <c r="KX41" s="88">
        <v>0</v>
      </c>
      <c r="KY41" s="88">
        <v>0</v>
      </c>
      <c r="KZ41" s="88">
        <v>0</v>
      </c>
      <c r="LA41" s="88">
        <v>0</v>
      </c>
      <c r="LB41" s="88">
        <v>0.61619997399000015</v>
      </c>
      <c r="LC41" s="88">
        <v>0.21569590265000019</v>
      </c>
      <c r="LD41" s="88">
        <v>0.46410576251000052</v>
      </c>
      <c r="LE41" s="88">
        <v>0.30748268781999993</v>
      </c>
      <c r="LF41" s="88">
        <v>0.24970248483999991</v>
      </c>
      <c r="LG41" s="88">
        <v>0</v>
      </c>
      <c r="LH41" s="88">
        <v>0</v>
      </c>
      <c r="LI41" s="88">
        <v>8.0452723650000002E-2</v>
      </c>
      <c r="LJ41" s="88">
        <v>0.51673234189999995</v>
      </c>
      <c r="LK41" s="88">
        <v>0.32502525312999991</v>
      </c>
      <c r="LL41" s="88">
        <v>1.961314569E-2</v>
      </c>
      <c r="LM41" s="88">
        <v>0.14867615623999997</v>
      </c>
      <c r="LN41" s="88">
        <v>2.8924182000000001E-4</v>
      </c>
      <c r="LO41" s="88">
        <v>0.41017499767999976</v>
      </c>
      <c r="LP41" s="88">
        <v>2.6241127785499994</v>
      </c>
      <c r="LQ41" s="88">
        <v>0.80115696828999916</v>
      </c>
      <c r="LR41" s="88">
        <v>1.5083264028399985</v>
      </c>
      <c r="LS41" s="88">
        <v>0</v>
      </c>
      <c r="LT41" s="88">
        <v>0</v>
      </c>
      <c r="LU41" s="88">
        <v>0.16018841931000002</v>
      </c>
      <c r="LV41" s="88">
        <v>0</v>
      </c>
      <c r="LW41" s="88">
        <v>0</v>
      </c>
      <c r="LX41" s="88">
        <v>0</v>
      </c>
      <c r="LY41" s="88">
        <v>0</v>
      </c>
      <c r="LZ41" s="88">
        <v>9.3383366290000033E-2</v>
      </c>
      <c r="MA41" s="88">
        <v>2.3558802813600095</v>
      </c>
      <c r="MB41" s="88">
        <v>5.6040714969999988E-2</v>
      </c>
      <c r="MC41" s="88">
        <v>0.2397968712200001</v>
      </c>
      <c r="MD41" s="88">
        <v>8.5329994980000032E-2</v>
      </c>
      <c r="ME41" s="88">
        <v>0</v>
      </c>
      <c r="MF41" s="88">
        <v>0.30797560576999999</v>
      </c>
      <c r="MG41" s="88">
        <v>0.1802135619600001</v>
      </c>
      <c r="MH41" s="88">
        <v>3.717566806E-2</v>
      </c>
      <c r="MI41" s="88">
        <v>4.6754937180000004E-2</v>
      </c>
      <c r="MJ41" s="88">
        <v>0</v>
      </c>
      <c r="MK41" s="88">
        <v>0</v>
      </c>
      <c r="ML41" s="88">
        <v>6.189381429999999E-3</v>
      </c>
      <c r="MM41" s="88">
        <v>0.29428251520000048</v>
      </c>
      <c r="MN41" s="88">
        <v>0.11014830352000003</v>
      </c>
      <c r="MO41" s="88">
        <v>0.46534447666000045</v>
      </c>
      <c r="MP41" s="88">
        <v>0.45241141096999987</v>
      </c>
      <c r="MQ41" s="88">
        <v>0</v>
      </c>
      <c r="MR41" s="88">
        <v>0.42786038291000056</v>
      </c>
      <c r="MS41" s="88">
        <v>0</v>
      </c>
      <c r="MT41" s="88">
        <v>0</v>
      </c>
      <c r="MU41" s="88">
        <v>0.6896420644100002</v>
      </c>
      <c r="MV41" s="88">
        <v>0.14876349867999988</v>
      </c>
      <c r="MW41" s="88">
        <v>0</v>
      </c>
      <c r="MX41" s="88">
        <v>0.37014450105999963</v>
      </c>
      <c r="MY41" s="88">
        <v>0.57749688058999915</v>
      </c>
      <c r="MZ41" s="88">
        <v>0.3932279830100005</v>
      </c>
      <c r="NA41" s="88">
        <v>0</v>
      </c>
      <c r="NB41" s="88">
        <v>0</v>
      </c>
      <c r="NC41" s="88">
        <v>0</v>
      </c>
      <c r="ND41" s="88">
        <v>0</v>
      </c>
      <c r="NE41" s="88">
        <v>0</v>
      </c>
      <c r="NF41" s="88">
        <v>0.15339580579000012</v>
      </c>
      <c r="NG41" s="88">
        <v>0</v>
      </c>
      <c r="NH41" s="88">
        <v>0</v>
      </c>
      <c r="NI41" s="88">
        <v>0.23244161664999977</v>
      </c>
      <c r="NJ41" s="88">
        <v>0.36618731202999999</v>
      </c>
      <c r="NK41" s="88">
        <v>0.71904351701000091</v>
      </c>
      <c r="NL41" s="88">
        <v>3.2978597559999989E-2</v>
      </c>
      <c r="NM41" s="88">
        <v>1.0538879364399985</v>
      </c>
      <c r="NN41" s="88">
        <v>0</v>
      </c>
      <c r="NO41" s="88">
        <v>0.15355199959999963</v>
      </c>
      <c r="NP41" s="88">
        <v>0</v>
      </c>
      <c r="NQ41" s="88">
        <v>0</v>
      </c>
      <c r="NR41" s="88">
        <v>3.9866494730000007E-2</v>
      </c>
      <c r="NS41" s="88">
        <v>6.8007792620000049E-2</v>
      </c>
      <c r="NT41" s="88">
        <v>0</v>
      </c>
      <c r="NU41" s="88">
        <v>0.95012989760999877</v>
      </c>
      <c r="NV41" s="88">
        <v>1.0559656186400006</v>
      </c>
      <c r="NW41" s="88">
        <v>0.86646400577000138</v>
      </c>
      <c r="NX41" s="88">
        <v>0.15237733648000024</v>
      </c>
      <c r="NY41" s="88">
        <v>0.12792161362999999</v>
      </c>
      <c r="NZ41" s="88">
        <v>0</v>
      </c>
      <c r="OA41" s="88">
        <v>0</v>
      </c>
      <c r="OB41" s="88">
        <v>0</v>
      </c>
      <c r="OC41" s="88">
        <v>0</v>
      </c>
      <c r="OD41" s="88">
        <v>0</v>
      </c>
      <c r="OE41" s="88">
        <v>0</v>
      </c>
      <c r="OF41" s="88">
        <v>0</v>
      </c>
      <c r="OG41" s="88">
        <v>0</v>
      </c>
      <c r="OH41" s="88">
        <v>0</v>
      </c>
      <c r="OI41" s="88">
        <v>0</v>
      </c>
      <c r="OJ41" s="88">
        <v>0</v>
      </c>
      <c r="OK41" s="88">
        <v>0</v>
      </c>
      <c r="OL41" s="88">
        <v>0</v>
      </c>
      <c r="OM41" s="88">
        <v>7.8601728000000197E-3</v>
      </c>
      <c r="ON41" s="88">
        <v>3.6073949999999985E-4</v>
      </c>
      <c r="OO41" s="88">
        <v>8.122247999999999E-4</v>
      </c>
      <c r="OP41" s="88">
        <v>1.9162539999999979E-4</v>
      </c>
      <c r="OQ41" s="88">
        <v>1.0225165000000004E-3</v>
      </c>
      <c r="OR41" s="88">
        <v>5.8948919999999975E-4</v>
      </c>
      <c r="OS41" s="88">
        <v>3.6395818000000092E-3</v>
      </c>
      <c r="OT41" s="88">
        <v>1.8334847999999983E-3</v>
      </c>
      <c r="OU41" s="88">
        <v>6.5113574400000023E-3</v>
      </c>
      <c r="OV41" s="88">
        <v>5.7685424400000006E-3</v>
      </c>
      <c r="OW41" s="88">
        <v>9.3290860999999808E-3</v>
      </c>
      <c r="OX41" s="88">
        <v>1.911099000000002E-3</v>
      </c>
      <c r="OY41" s="88">
        <v>2.7505007000000049E-3</v>
      </c>
      <c r="OZ41" s="88">
        <v>0.41046368219999901</v>
      </c>
      <c r="PA41" s="88">
        <v>0</v>
      </c>
      <c r="PB41" s="88">
        <v>0</v>
      </c>
      <c r="PC41" s="88">
        <v>0</v>
      </c>
      <c r="PD41" s="88">
        <v>0</v>
      </c>
      <c r="PE41" s="88">
        <v>0</v>
      </c>
      <c r="PF41" s="88">
        <v>0</v>
      </c>
      <c r="PG41" s="88">
        <v>0</v>
      </c>
      <c r="PH41" s="88">
        <v>0</v>
      </c>
      <c r="PI41" s="88">
        <v>0</v>
      </c>
      <c r="PJ41" s="88">
        <v>0</v>
      </c>
      <c r="PK41" s="88">
        <v>0</v>
      </c>
      <c r="PL41" s="88">
        <v>0</v>
      </c>
      <c r="PM41" s="88">
        <v>0</v>
      </c>
      <c r="PN41" s="88">
        <v>0</v>
      </c>
      <c r="PO41" s="88">
        <v>0</v>
      </c>
      <c r="PP41" s="88">
        <v>0</v>
      </c>
      <c r="PQ41" s="88">
        <v>0</v>
      </c>
      <c r="PR41" s="88">
        <v>0</v>
      </c>
      <c r="PS41" s="88">
        <v>0</v>
      </c>
      <c r="PT41" s="88">
        <v>0</v>
      </c>
      <c r="PU41" s="88">
        <v>0</v>
      </c>
      <c r="PV41" s="88">
        <v>0</v>
      </c>
      <c r="PW41" s="88">
        <v>0</v>
      </c>
      <c r="PX41" s="88">
        <v>0</v>
      </c>
      <c r="PY41" s="88">
        <v>0</v>
      </c>
      <c r="PZ41" s="88">
        <v>0</v>
      </c>
      <c r="QA41" s="88">
        <v>0</v>
      </c>
      <c r="QB41" s="88">
        <v>0</v>
      </c>
      <c r="QC41" s="88">
        <v>0</v>
      </c>
      <c r="QD41" s="88">
        <v>0</v>
      </c>
      <c r="QE41" s="88">
        <v>0</v>
      </c>
      <c r="QF41" s="88">
        <v>0</v>
      </c>
      <c r="QG41" s="88">
        <v>0</v>
      </c>
      <c r="QH41" s="88">
        <v>0</v>
      </c>
      <c r="QI41" s="88">
        <v>0</v>
      </c>
      <c r="QJ41" s="88">
        <v>0</v>
      </c>
      <c r="QK41" s="88">
        <v>0</v>
      </c>
      <c r="QL41" s="88">
        <v>0</v>
      </c>
      <c r="QM41" s="88">
        <v>0</v>
      </c>
      <c r="QN41" s="88">
        <v>0</v>
      </c>
      <c r="QO41" s="88">
        <v>0</v>
      </c>
      <c r="QP41" s="88">
        <v>0</v>
      </c>
      <c r="QQ41" s="88">
        <v>0</v>
      </c>
      <c r="QR41" s="88">
        <v>0</v>
      </c>
      <c r="QS41" s="88">
        <v>0</v>
      </c>
      <c r="QT41" s="88">
        <v>0</v>
      </c>
      <c r="QU41" s="88">
        <v>0</v>
      </c>
      <c r="QV41" s="88">
        <v>0</v>
      </c>
      <c r="QW41" s="88">
        <v>0</v>
      </c>
      <c r="QX41" s="88">
        <v>0</v>
      </c>
      <c r="QY41" s="88">
        <v>0</v>
      </c>
      <c r="QZ41" s="88">
        <v>0</v>
      </c>
      <c r="RA41" s="88">
        <v>0</v>
      </c>
      <c r="RB41" s="88">
        <v>0</v>
      </c>
      <c r="RC41" s="88">
        <v>0</v>
      </c>
      <c r="RD41" s="88">
        <v>0</v>
      </c>
      <c r="RE41" s="88">
        <v>0</v>
      </c>
      <c r="RF41" s="88">
        <v>0</v>
      </c>
      <c r="RG41" s="88">
        <v>0</v>
      </c>
      <c r="RH41" s="88">
        <v>0</v>
      </c>
      <c r="RI41" s="88">
        <v>0</v>
      </c>
      <c r="RJ41" s="88">
        <v>0</v>
      </c>
      <c r="RK41" s="88">
        <v>0</v>
      </c>
      <c r="RL41" s="88">
        <v>0</v>
      </c>
      <c r="RM41" s="88">
        <v>0</v>
      </c>
      <c r="RN41" s="88">
        <v>0</v>
      </c>
      <c r="RO41" s="88">
        <v>0</v>
      </c>
      <c r="RP41" s="88">
        <v>0</v>
      </c>
      <c r="RQ41" s="88">
        <v>0</v>
      </c>
      <c r="RR41" s="88">
        <v>0</v>
      </c>
      <c r="RS41" s="88">
        <v>0</v>
      </c>
      <c r="RT41" s="88">
        <v>0</v>
      </c>
      <c r="RU41" s="88">
        <v>0</v>
      </c>
      <c r="RV41" s="88">
        <v>0</v>
      </c>
      <c r="RW41" s="88">
        <v>0</v>
      </c>
      <c r="RX41" s="88">
        <v>0</v>
      </c>
      <c r="RY41" s="88">
        <v>0</v>
      </c>
      <c r="RZ41" s="88">
        <v>0</v>
      </c>
      <c r="SA41" s="88">
        <v>0</v>
      </c>
      <c r="SB41" s="88">
        <v>0</v>
      </c>
      <c r="SC41" s="88">
        <v>0</v>
      </c>
      <c r="SD41" s="88">
        <v>0</v>
      </c>
      <c r="SE41" s="88">
        <v>0</v>
      </c>
      <c r="SF41" s="88">
        <v>0</v>
      </c>
      <c r="SG41" s="88">
        <v>0</v>
      </c>
      <c r="SH41" s="88">
        <v>0</v>
      </c>
      <c r="SI41" s="88">
        <v>0</v>
      </c>
      <c r="SJ41" s="88">
        <v>0</v>
      </c>
      <c r="SK41" s="88">
        <v>0</v>
      </c>
      <c r="SL41" s="88">
        <v>0</v>
      </c>
      <c r="SM41" s="88">
        <v>0</v>
      </c>
      <c r="SN41" s="88">
        <v>0.41046368219999901</v>
      </c>
      <c r="SO41" s="88">
        <v>0</v>
      </c>
      <c r="SP41" s="88">
        <v>5.2338469734200057</v>
      </c>
    </row>
    <row r="42" spans="1:510">
      <c r="A42" s="88" t="str">
        <f t="shared" si="52"/>
        <v>DEUD3</v>
      </c>
      <c r="B42" s="88" t="s">
        <v>2229</v>
      </c>
      <c r="C42" s="88" t="s">
        <v>389</v>
      </c>
      <c r="U42" s="88">
        <v>82.291500099289692</v>
      </c>
      <c r="V42" s="88">
        <v>12.245759450799978</v>
      </c>
      <c r="W42" s="88">
        <v>1.5564218328700008</v>
      </c>
      <c r="X42" s="88">
        <v>3.34869465118999</v>
      </c>
      <c r="Y42" s="88">
        <v>29.858391986239955</v>
      </c>
      <c r="Z42" s="88">
        <v>3.3046776340000052</v>
      </c>
      <c r="AA42" s="88">
        <v>2.4183394310400077</v>
      </c>
      <c r="AB42" s="88">
        <v>9.3443009475500052</v>
      </c>
      <c r="AC42" s="88">
        <v>2.7109359476500052</v>
      </c>
      <c r="AD42" s="88">
        <v>7.3231032524000179</v>
      </c>
      <c r="AE42" s="88">
        <v>0.66259681886999877</v>
      </c>
      <c r="AF42" s="88">
        <v>3.0239062518699957</v>
      </c>
      <c r="AG42" s="88">
        <v>11.00681897835001</v>
      </c>
      <c r="AH42" s="88">
        <v>6.4943687872800107</v>
      </c>
      <c r="AI42" s="88">
        <v>1.2389473557299999</v>
      </c>
      <c r="AJ42" s="88">
        <v>0.78644723388999926</v>
      </c>
      <c r="AK42" s="88">
        <v>0.76997303720999943</v>
      </c>
      <c r="AL42" s="88">
        <v>0</v>
      </c>
      <c r="AM42" s="88">
        <v>2.6270682460100026</v>
      </c>
      <c r="AN42" s="88">
        <v>0.72162690963999987</v>
      </c>
      <c r="AO42" s="88">
        <v>11.669459036520008</v>
      </c>
      <c r="AP42" s="88">
        <v>9.7470308427100232</v>
      </c>
      <c r="AQ42" s="88">
        <v>0.48021796623999935</v>
      </c>
      <c r="AR42" s="88">
        <v>0</v>
      </c>
      <c r="AS42" s="88">
        <v>5.9756850963900101</v>
      </c>
      <c r="AT42" s="88">
        <v>1.0378527350799995</v>
      </c>
      <c r="AU42" s="88">
        <v>0.28106522150999991</v>
      </c>
      <c r="AV42" s="88">
        <v>0.68160063313000019</v>
      </c>
      <c r="AW42" s="88">
        <v>0.2747672728499998</v>
      </c>
      <c r="AX42" s="88">
        <v>0.4148838143400011</v>
      </c>
      <c r="AY42" s="88">
        <v>0.51423032318999984</v>
      </c>
      <c r="AZ42" s="88">
        <v>1.5644544823499995</v>
      </c>
      <c r="BA42" s="88">
        <v>0.75845962777999787</v>
      </c>
      <c r="BB42" s="88">
        <v>9.2689311349999998E-2</v>
      </c>
      <c r="BC42" s="88">
        <v>1.7946328372699978</v>
      </c>
      <c r="BD42" s="88">
        <v>7.0216833609000124</v>
      </c>
      <c r="BE42" s="88">
        <v>1.0570239796600016</v>
      </c>
      <c r="BF42" s="88">
        <v>0.21831941692000018</v>
      </c>
      <c r="BG42" s="88">
        <v>0.13906402198999993</v>
      </c>
      <c r="BH42" s="88">
        <v>2.3535586345899953</v>
      </c>
      <c r="BI42" s="88">
        <v>0.98902403900999925</v>
      </c>
      <c r="BJ42" s="88">
        <v>0.12366975281000003</v>
      </c>
      <c r="BK42" s="88">
        <v>1.4879940221299965</v>
      </c>
      <c r="BL42" s="88">
        <v>1.9135622875200002</v>
      </c>
      <c r="BM42" s="88">
        <v>1.456179406139998</v>
      </c>
      <c r="BN42" s="88">
        <v>1.3526795668200007</v>
      </c>
      <c r="BO42" s="88">
        <v>0</v>
      </c>
      <c r="BP42" s="88">
        <v>0</v>
      </c>
      <c r="BQ42" s="88">
        <v>0</v>
      </c>
      <c r="BR42" s="88">
        <v>0</v>
      </c>
      <c r="BS42" s="88">
        <v>0.12779815564000008</v>
      </c>
      <c r="BT42" s="88">
        <v>2.4912165387899985</v>
      </c>
      <c r="BU42" s="88">
        <v>0</v>
      </c>
      <c r="BV42" s="88">
        <v>0.53268741946999987</v>
      </c>
      <c r="BW42" s="88">
        <v>0</v>
      </c>
      <c r="BX42" s="88">
        <v>0</v>
      </c>
      <c r="BY42" s="88">
        <v>0</v>
      </c>
      <c r="BZ42" s="88">
        <v>0</v>
      </c>
      <c r="CA42" s="88">
        <v>0</v>
      </c>
      <c r="CB42" s="88">
        <v>0</v>
      </c>
      <c r="CC42" s="88">
        <v>0</v>
      </c>
      <c r="CD42" s="88">
        <v>0</v>
      </c>
      <c r="CE42" s="88">
        <v>2.0372391098000011</v>
      </c>
      <c r="CF42" s="88">
        <v>0</v>
      </c>
      <c r="CG42" s="88">
        <v>0</v>
      </c>
      <c r="CH42" s="88">
        <v>0</v>
      </c>
      <c r="CI42" s="88">
        <v>0.29150829304000014</v>
      </c>
      <c r="CJ42" s="88">
        <v>0.16325921791999992</v>
      </c>
      <c r="CK42" s="88">
        <v>3.5245866601300073</v>
      </c>
      <c r="CL42" s="88">
        <v>0.14668713611999987</v>
      </c>
      <c r="CM42" s="88">
        <v>0.2797073568399997</v>
      </c>
      <c r="CN42" s="88">
        <v>0</v>
      </c>
      <c r="CO42" s="88">
        <v>0</v>
      </c>
      <c r="CP42" s="88">
        <v>0</v>
      </c>
      <c r="CQ42" s="88">
        <v>0</v>
      </c>
      <c r="CR42" s="88">
        <v>0</v>
      </c>
      <c r="CS42" s="88">
        <v>6.9154365399999987E-2</v>
      </c>
      <c r="CT42" s="88">
        <v>2.3863085930499945</v>
      </c>
      <c r="CU42" s="88">
        <v>9.0337072309999891E-2</v>
      </c>
      <c r="CV42" s="88">
        <v>8.1266007620000011E-2</v>
      </c>
      <c r="CW42" s="88">
        <v>0.6861781622100005</v>
      </c>
      <c r="CX42" s="88">
        <v>2.0299485570000001E-2</v>
      </c>
      <c r="CY42" s="88">
        <v>11.575099158979997</v>
      </c>
      <c r="CZ42" s="88">
        <v>9.4360256820000002E-2</v>
      </c>
      <c r="DA42" s="88">
        <v>8.7250079021300024</v>
      </c>
      <c r="DB42" s="88">
        <v>1.0220228916399996</v>
      </c>
      <c r="DC42" s="88">
        <v>0.29485336784000005</v>
      </c>
      <c r="DD42" s="88">
        <v>0.18536465303999997</v>
      </c>
      <c r="DE42" s="88">
        <v>0</v>
      </c>
      <c r="DF42" s="88">
        <v>0</v>
      </c>
      <c r="DG42" s="88">
        <v>0</v>
      </c>
      <c r="DH42" s="88">
        <v>0</v>
      </c>
      <c r="DI42" s="88">
        <v>2.5595029158999982</v>
      </c>
      <c r="DJ42" s="88">
        <v>1.4757931422500021</v>
      </c>
      <c r="DK42" s="88">
        <v>1.1232801086399991</v>
      </c>
      <c r="DL42" s="88">
        <v>0.11911479533999993</v>
      </c>
      <c r="DM42" s="88">
        <v>0.69798661617999924</v>
      </c>
      <c r="DN42" s="88">
        <v>0.89294143879999954</v>
      </c>
      <c r="DO42" s="88">
        <v>0.12523199859999989</v>
      </c>
      <c r="DP42" s="88">
        <v>1.9679866089999998E-2</v>
      </c>
      <c r="DQ42" s="88">
        <v>0.28106522150999991</v>
      </c>
      <c r="DR42" s="88">
        <v>0.4763012222100001</v>
      </c>
      <c r="DS42" s="88">
        <v>0.16616507186000004</v>
      </c>
      <c r="DT42" s="88">
        <v>3.9132844909999978E-2</v>
      </c>
      <c r="DU42" s="88">
        <v>9.576424410000001E-3</v>
      </c>
      <c r="DV42" s="88">
        <v>0</v>
      </c>
      <c r="DW42" s="88">
        <v>0</v>
      </c>
      <c r="DX42" s="88">
        <v>0.35802161834000029</v>
      </c>
      <c r="DY42" s="88">
        <v>0.15620944906000003</v>
      </c>
      <c r="DZ42" s="88">
        <v>0.71029714487000295</v>
      </c>
      <c r="EA42" s="88">
        <v>0.2369889576499998</v>
      </c>
      <c r="EB42" s="88">
        <v>0.61717291106999994</v>
      </c>
      <c r="EC42" s="88">
        <v>0.31230703356000045</v>
      </c>
      <c r="ED42" s="88">
        <v>0.3446831950099995</v>
      </c>
      <c r="EE42" s="88">
        <v>0.10145544929000001</v>
      </c>
      <c r="EF42" s="88">
        <v>1.3782946592699996</v>
      </c>
      <c r="EG42" s="88">
        <v>9.6158097359999972E-2</v>
      </c>
      <c r="EH42" s="88">
        <v>0.10393097839000001</v>
      </c>
      <c r="EI42" s="88">
        <v>0</v>
      </c>
      <c r="EJ42" s="88">
        <v>0.51840114843999996</v>
      </c>
      <c r="EK42" s="88">
        <v>3.4369632396000043</v>
      </c>
      <c r="EL42" s="88">
        <v>1.1471261924999985</v>
      </c>
      <c r="EM42" s="88">
        <v>1.9191969952399972</v>
      </c>
      <c r="EN42" s="88">
        <v>0</v>
      </c>
      <c r="EO42" s="88">
        <v>0</v>
      </c>
      <c r="EP42" s="88">
        <v>0.18612611214000008</v>
      </c>
      <c r="EQ42" s="88">
        <v>0</v>
      </c>
      <c r="ER42" s="88">
        <v>0</v>
      </c>
      <c r="ES42" s="88">
        <v>0</v>
      </c>
      <c r="ET42" s="88">
        <v>0.21831941692000018</v>
      </c>
      <c r="EU42" s="88">
        <v>0.13906402198999993</v>
      </c>
      <c r="EV42" s="88">
        <v>2.3535586345899953</v>
      </c>
      <c r="EW42" s="88">
        <v>0.3602321902199998</v>
      </c>
      <c r="EX42" s="88">
        <v>8.1347003530000017E-2</v>
      </c>
      <c r="EY42" s="88">
        <v>0.31256946058000012</v>
      </c>
      <c r="EZ42" s="88">
        <v>0.20922593537999987</v>
      </c>
      <c r="FA42" s="88">
        <v>2.5648659249999997E-2</v>
      </c>
      <c r="FB42" s="88">
        <v>0.10184949925</v>
      </c>
      <c r="FC42" s="88">
        <v>0</v>
      </c>
      <c r="FD42" s="88">
        <v>2.1820120770000003E-2</v>
      </c>
      <c r="FE42" s="88">
        <v>0.30106929659000042</v>
      </c>
      <c r="FF42" s="88">
        <v>0.15415821808999988</v>
      </c>
      <c r="FG42" s="88">
        <v>0.57876427367000038</v>
      </c>
      <c r="FH42" s="88">
        <v>0.45400726233000005</v>
      </c>
      <c r="FI42" s="88">
        <v>0</v>
      </c>
      <c r="FJ42" s="88">
        <v>0.53393053906000065</v>
      </c>
      <c r="FK42" s="88">
        <v>0.97158281292999871</v>
      </c>
      <c r="FL42" s="88">
        <v>0</v>
      </c>
      <c r="FM42" s="88">
        <v>0.35696650766999977</v>
      </c>
      <c r="FN42" s="88">
        <v>0.63660581462000121</v>
      </c>
      <c r="FO42" s="88">
        <v>0.4626109167400006</v>
      </c>
      <c r="FP42" s="88">
        <v>0</v>
      </c>
      <c r="FQ42" s="88">
        <v>0</v>
      </c>
      <c r="FR42" s="88">
        <v>0</v>
      </c>
      <c r="FS42" s="88">
        <v>0</v>
      </c>
      <c r="FT42" s="88">
        <v>0</v>
      </c>
      <c r="FU42" s="88">
        <v>0.12779815564000008</v>
      </c>
      <c r="FV42" s="88">
        <v>2.2085631244200026</v>
      </c>
      <c r="FW42" s="88">
        <v>0</v>
      </c>
      <c r="FX42" s="88">
        <v>0.28265328613999979</v>
      </c>
      <c r="FY42" s="88">
        <v>0</v>
      </c>
      <c r="FZ42" s="88">
        <v>0</v>
      </c>
      <c r="GA42" s="88">
        <v>0</v>
      </c>
      <c r="GB42" s="88">
        <v>0</v>
      </c>
      <c r="GC42" s="88">
        <v>0</v>
      </c>
      <c r="GD42" s="88">
        <v>0.53268741946999987</v>
      </c>
      <c r="GE42" s="88">
        <v>0</v>
      </c>
      <c r="GF42" s="88">
        <v>0</v>
      </c>
      <c r="GG42" s="88">
        <v>0</v>
      </c>
      <c r="GH42" s="88">
        <v>0</v>
      </c>
      <c r="GI42" s="88">
        <v>0</v>
      </c>
      <c r="GJ42" s="88">
        <v>0</v>
      </c>
      <c r="GK42" s="88">
        <v>0</v>
      </c>
      <c r="GL42" s="88">
        <v>0</v>
      </c>
      <c r="GM42" s="88">
        <v>0</v>
      </c>
      <c r="GN42" s="88">
        <v>0</v>
      </c>
      <c r="GO42" s="88">
        <v>0</v>
      </c>
      <c r="GP42" s="88">
        <v>0</v>
      </c>
      <c r="GQ42" s="88">
        <v>0</v>
      </c>
      <c r="GR42" s="88">
        <v>0</v>
      </c>
      <c r="GS42" s="88">
        <v>0</v>
      </c>
      <c r="GT42" s="88">
        <v>0</v>
      </c>
      <c r="GU42" s="88">
        <v>0</v>
      </c>
      <c r="GV42" s="88">
        <v>0</v>
      </c>
      <c r="GW42" s="88">
        <v>0</v>
      </c>
      <c r="GX42" s="88">
        <v>0</v>
      </c>
      <c r="GY42" s="88">
        <v>0</v>
      </c>
      <c r="GZ42" s="88">
        <v>0</v>
      </c>
      <c r="HA42" s="88">
        <v>0</v>
      </c>
      <c r="HB42" s="88">
        <v>0</v>
      </c>
      <c r="HC42" s="88">
        <v>0</v>
      </c>
      <c r="HD42" s="88">
        <v>0</v>
      </c>
      <c r="HE42" s="88">
        <v>0</v>
      </c>
      <c r="HF42" s="88">
        <v>0</v>
      </c>
      <c r="HG42" s="88">
        <v>0</v>
      </c>
      <c r="HH42" s="88">
        <v>0</v>
      </c>
      <c r="HI42" s="88">
        <v>0</v>
      </c>
      <c r="HJ42" s="88">
        <v>0</v>
      </c>
      <c r="HK42" s="88">
        <v>0</v>
      </c>
      <c r="HL42" s="88">
        <v>0</v>
      </c>
      <c r="HM42" s="88">
        <v>0</v>
      </c>
      <c r="HN42" s="88">
        <v>0</v>
      </c>
      <c r="HO42" s="88">
        <v>0</v>
      </c>
      <c r="HP42" s="88">
        <v>0</v>
      </c>
      <c r="HQ42" s="88">
        <v>0</v>
      </c>
      <c r="HR42" s="88">
        <v>0</v>
      </c>
      <c r="HS42" s="88">
        <v>0</v>
      </c>
      <c r="HT42" s="88">
        <v>0</v>
      </c>
      <c r="HU42" s="88">
        <v>0</v>
      </c>
      <c r="HV42" s="88">
        <v>0</v>
      </c>
      <c r="HW42" s="88">
        <v>0</v>
      </c>
      <c r="HX42" s="88">
        <v>0</v>
      </c>
      <c r="HY42" s="88">
        <v>0</v>
      </c>
      <c r="HZ42" s="88">
        <v>0</v>
      </c>
      <c r="IA42" s="88">
        <v>0</v>
      </c>
      <c r="IB42" s="88">
        <v>0</v>
      </c>
      <c r="IC42" s="88">
        <v>0.87878270845999873</v>
      </c>
      <c r="ID42" s="88">
        <v>0</v>
      </c>
      <c r="IE42" s="88">
        <v>3.108657099000002E-2</v>
      </c>
      <c r="IF42" s="88">
        <v>0</v>
      </c>
      <c r="IG42" s="88">
        <v>1.1273636186699985</v>
      </c>
      <c r="IH42" s="88">
        <v>0</v>
      </c>
      <c r="II42" s="88">
        <v>0</v>
      </c>
      <c r="IJ42" s="88">
        <v>0</v>
      </c>
      <c r="IK42" s="88">
        <v>0</v>
      </c>
      <c r="IL42" s="88">
        <v>0</v>
      </c>
      <c r="IM42" s="88">
        <v>0</v>
      </c>
      <c r="IN42" s="88">
        <v>0.15979272508999995</v>
      </c>
      <c r="IO42" s="88">
        <v>0.13171701677999995</v>
      </c>
      <c r="IP42" s="88">
        <v>0.16325921791999992</v>
      </c>
      <c r="IQ42" s="88">
        <v>0</v>
      </c>
      <c r="IR42" s="88">
        <v>1.1636498543499991</v>
      </c>
      <c r="IS42" s="88">
        <v>1.2911793220800007</v>
      </c>
      <c r="IT42" s="88">
        <v>1.0697552047499974</v>
      </c>
      <c r="IU42" s="88">
        <v>0.14668713611999987</v>
      </c>
      <c r="IV42" s="88">
        <v>0.2797073568399997</v>
      </c>
      <c r="IW42" s="88">
        <v>0</v>
      </c>
      <c r="IX42" s="88">
        <v>0</v>
      </c>
      <c r="IY42" s="88">
        <v>0</v>
      </c>
      <c r="IZ42" s="88">
        <v>0</v>
      </c>
      <c r="JA42" s="88">
        <v>0</v>
      </c>
      <c r="JB42" s="88">
        <v>0</v>
      </c>
      <c r="JC42" s="88">
        <v>0</v>
      </c>
      <c r="JD42" s="88">
        <v>6.9154365399999987E-2</v>
      </c>
      <c r="JE42" s="88">
        <v>0.60504997073000066</v>
      </c>
      <c r="JF42" s="88">
        <v>1.3525697343900001</v>
      </c>
      <c r="JG42" s="88">
        <v>0.32182191369000024</v>
      </c>
      <c r="JH42" s="88">
        <v>9.0337072309999891E-2</v>
      </c>
      <c r="JI42" s="88">
        <v>8.1266007620000011E-2</v>
      </c>
      <c r="JJ42" s="88">
        <v>0.18604849954999997</v>
      </c>
      <c r="JK42" s="88">
        <v>0.36435599566000015</v>
      </c>
      <c r="JL42" s="88">
        <v>0.13576584796999996</v>
      </c>
      <c r="JM42" s="88">
        <v>2.0299485570000001E-2</v>
      </c>
      <c r="JN42" s="88">
        <v>11.575099158979997</v>
      </c>
      <c r="JO42" s="88">
        <v>9.4360256820000002E-2</v>
      </c>
      <c r="JP42" s="88">
        <v>8.7250079021300024</v>
      </c>
      <c r="JQ42" s="88">
        <v>0.86425912319999965</v>
      </c>
      <c r="JR42" s="88">
        <v>0.15776379107999997</v>
      </c>
      <c r="JS42" s="88">
        <v>0.29485336784000005</v>
      </c>
      <c r="JT42" s="88">
        <v>0.18536465303999997</v>
      </c>
      <c r="JU42" s="88">
        <v>0</v>
      </c>
      <c r="JV42" s="88">
        <v>0</v>
      </c>
      <c r="JW42" s="88">
        <v>0</v>
      </c>
      <c r="JX42" s="88">
        <v>0</v>
      </c>
      <c r="JY42" s="88">
        <v>2.5595029158999982</v>
      </c>
      <c r="JZ42" s="88">
        <v>0</v>
      </c>
      <c r="KA42" s="88">
        <v>0</v>
      </c>
      <c r="KB42" s="88">
        <v>1.1232801086399991</v>
      </c>
      <c r="KC42" s="88">
        <v>0.11911479533999993</v>
      </c>
      <c r="KD42" s="88">
        <v>0.69798661617999924</v>
      </c>
      <c r="KE42" s="88">
        <v>0.89294143879999954</v>
      </c>
      <c r="KF42" s="88">
        <v>0.12523199859999989</v>
      </c>
      <c r="KG42" s="88">
        <v>1.9679866089999998E-2</v>
      </c>
      <c r="KH42" s="88">
        <v>0.28106522150999991</v>
      </c>
      <c r="KI42" s="88">
        <v>0.12787730484999996</v>
      </c>
      <c r="KJ42" s="88">
        <v>0.16132724999000003</v>
      </c>
      <c r="KK42" s="88">
        <v>0</v>
      </c>
      <c r="KL42" s="88">
        <v>0</v>
      </c>
      <c r="KM42" s="88">
        <v>0</v>
      </c>
      <c r="KN42" s="88">
        <v>0</v>
      </c>
      <c r="KO42" s="88">
        <v>0.17223070267000004</v>
      </c>
      <c r="KP42" s="88">
        <v>0.16616507186000004</v>
      </c>
      <c r="KQ42" s="88">
        <v>3.9132844909999978E-2</v>
      </c>
      <c r="KR42" s="88">
        <v>0</v>
      </c>
      <c r="KS42" s="88">
        <v>0</v>
      </c>
      <c r="KT42" s="88">
        <v>0</v>
      </c>
      <c r="KU42" s="88">
        <v>9.576424410000001E-3</v>
      </c>
      <c r="KV42" s="88">
        <v>0</v>
      </c>
      <c r="KW42" s="88">
        <v>0</v>
      </c>
      <c r="KX42" s="88">
        <v>0</v>
      </c>
      <c r="KY42" s="88">
        <v>0</v>
      </c>
      <c r="KZ42" s="88">
        <v>0</v>
      </c>
      <c r="LA42" s="88">
        <v>0</v>
      </c>
      <c r="LB42" s="88">
        <v>0.71029714487000295</v>
      </c>
      <c r="LC42" s="88">
        <v>0.2369889576499998</v>
      </c>
      <c r="LD42" s="88">
        <v>0.61717291106999994</v>
      </c>
      <c r="LE42" s="88">
        <v>0.31230703356000045</v>
      </c>
      <c r="LF42" s="88">
        <v>0.3446831950099995</v>
      </c>
      <c r="LG42" s="88">
        <v>0</v>
      </c>
      <c r="LH42" s="88">
        <v>0</v>
      </c>
      <c r="LI42" s="88">
        <v>0.10145544929000001</v>
      </c>
      <c r="LJ42" s="88">
        <v>0.5176791137700002</v>
      </c>
      <c r="LK42" s="88">
        <v>0.86061554549999997</v>
      </c>
      <c r="LL42" s="88">
        <v>9.6158097359999972E-2</v>
      </c>
      <c r="LM42" s="88">
        <v>0.10393097839000001</v>
      </c>
      <c r="LN42" s="88">
        <v>0</v>
      </c>
      <c r="LO42" s="88">
        <v>0.51840114843999996</v>
      </c>
      <c r="LP42" s="88">
        <v>3.4369632396000043</v>
      </c>
      <c r="LQ42" s="88">
        <v>1.1471261924999985</v>
      </c>
      <c r="LR42" s="88">
        <v>1.9191969952399972</v>
      </c>
      <c r="LS42" s="88">
        <v>0</v>
      </c>
      <c r="LT42" s="88">
        <v>0</v>
      </c>
      <c r="LU42" s="88">
        <v>0.18612611214000008</v>
      </c>
      <c r="LV42" s="88">
        <v>0</v>
      </c>
      <c r="LW42" s="88">
        <v>0</v>
      </c>
      <c r="LX42" s="88">
        <v>0</v>
      </c>
      <c r="LY42" s="88">
        <v>0</v>
      </c>
      <c r="LZ42" s="88">
        <v>0.13906402198999993</v>
      </c>
      <c r="MA42" s="88">
        <v>2.3535586345899953</v>
      </c>
      <c r="MB42" s="88">
        <v>6.9140313880000012E-2</v>
      </c>
      <c r="MC42" s="88">
        <v>0.29109173604000005</v>
      </c>
      <c r="MD42" s="88">
        <v>8.1347003530000017E-2</v>
      </c>
      <c r="ME42" s="88">
        <v>0</v>
      </c>
      <c r="MF42" s="88">
        <v>0.31256946058000012</v>
      </c>
      <c r="MG42" s="88">
        <v>0.20922593537999987</v>
      </c>
      <c r="MH42" s="88">
        <v>2.5648659249999997E-2</v>
      </c>
      <c r="MI42" s="88">
        <v>0.10184949925</v>
      </c>
      <c r="MJ42" s="88">
        <v>0</v>
      </c>
      <c r="MK42" s="88">
        <v>0</v>
      </c>
      <c r="ML42" s="88">
        <v>2.1820120770000003E-2</v>
      </c>
      <c r="MM42" s="88">
        <v>0.30106929659000042</v>
      </c>
      <c r="MN42" s="88">
        <v>0.15415821808999988</v>
      </c>
      <c r="MO42" s="88">
        <v>0.57876427367000038</v>
      </c>
      <c r="MP42" s="88">
        <v>0.45400726233000005</v>
      </c>
      <c r="MQ42" s="88">
        <v>0</v>
      </c>
      <c r="MR42" s="88">
        <v>0.53393053906000065</v>
      </c>
      <c r="MS42" s="88">
        <v>0</v>
      </c>
      <c r="MT42" s="88">
        <v>0</v>
      </c>
      <c r="MU42" s="88">
        <v>0.77801518249999857</v>
      </c>
      <c r="MV42" s="88">
        <v>0.1935807526800003</v>
      </c>
      <c r="MW42" s="88">
        <v>0</v>
      </c>
      <c r="MX42" s="88">
        <v>0.35696650766999977</v>
      </c>
      <c r="MY42" s="88">
        <v>0.63660581462000121</v>
      </c>
      <c r="MZ42" s="88">
        <v>0.4626109167400006</v>
      </c>
      <c r="NA42" s="88">
        <v>0</v>
      </c>
      <c r="NB42" s="88">
        <v>0</v>
      </c>
      <c r="NC42" s="88">
        <v>0</v>
      </c>
      <c r="ND42" s="88">
        <v>0</v>
      </c>
      <c r="NE42" s="88">
        <v>0</v>
      </c>
      <c r="NF42" s="88">
        <v>0.12779815564000008</v>
      </c>
      <c r="NG42" s="88">
        <v>0</v>
      </c>
      <c r="NH42" s="88">
        <v>0</v>
      </c>
      <c r="NI42" s="88">
        <v>0.28265328613999979</v>
      </c>
      <c r="NJ42" s="88">
        <v>0.53268741946999987</v>
      </c>
      <c r="NK42" s="88">
        <v>0.87878270845999873</v>
      </c>
      <c r="NL42" s="88">
        <v>3.108657099000002E-2</v>
      </c>
      <c r="NM42" s="88">
        <v>1.1273636186699985</v>
      </c>
      <c r="NN42" s="88">
        <v>0</v>
      </c>
      <c r="NO42" s="88">
        <v>0.15979272508999995</v>
      </c>
      <c r="NP42" s="88">
        <v>0</v>
      </c>
      <c r="NQ42" s="88">
        <v>0</v>
      </c>
      <c r="NR42" s="88">
        <v>7.6999481570000014E-2</v>
      </c>
      <c r="NS42" s="88">
        <v>8.6259736349999935E-2</v>
      </c>
      <c r="NT42" s="88">
        <v>0</v>
      </c>
      <c r="NU42" s="88">
        <v>1.1636498543499991</v>
      </c>
      <c r="NV42" s="88">
        <v>1.2911793220800007</v>
      </c>
      <c r="NW42" s="88">
        <v>1.0697552047499974</v>
      </c>
      <c r="NX42" s="88">
        <v>0.14668713611999987</v>
      </c>
      <c r="NY42" s="88">
        <v>0.15761888491999979</v>
      </c>
      <c r="NZ42" s="88">
        <v>0</v>
      </c>
      <c r="OA42" s="88">
        <v>0</v>
      </c>
      <c r="OB42" s="88">
        <v>0</v>
      </c>
      <c r="OC42" s="88">
        <v>0</v>
      </c>
      <c r="OD42" s="88">
        <v>0</v>
      </c>
      <c r="OE42" s="88">
        <v>0</v>
      </c>
      <c r="OF42" s="88">
        <v>0</v>
      </c>
      <c r="OG42" s="88">
        <v>0</v>
      </c>
      <c r="OH42" s="88">
        <v>0</v>
      </c>
      <c r="OI42" s="88">
        <v>0</v>
      </c>
      <c r="OJ42" s="88">
        <v>0</v>
      </c>
      <c r="OK42" s="88">
        <v>0</v>
      </c>
      <c r="OL42" s="88">
        <v>0</v>
      </c>
      <c r="OM42" s="88">
        <v>7.8630106999999574E-3</v>
      </c>
      <c r="ON42" s="88">
        <v>3.9090950000000022E-4</v>
      </c>
      <c r="OO42" s="88">
        <v>8.4478390000000041E-4</v>
      </c>
      <c r="OP42" s="88">
        <v>2.0329859999999978E-4</v>
      </c>
      <c r="OQ42" s="88">
        <v>8.7990760000000192E-4</v>
      </c>
      <c r="OR42" s="88">
        <v>5.1104159999999961E-4</v>
      </c>
      <c r="OS42" s="88">
        <v>3.5114250000000007E-3</v>
      </c>
      <c r="OT42" s="88">
        <v>2.0326861000000049E-3</v>
      </c>
      <c r="OU42" s="88">
        <v>6.4199639000000206E-3</v>
      </c>
      <c r="OV42" s="88">
        <v>5.6226918199999724E-3</v>
      </c>
      <c r="OW42" s="88">
        <v>9.1389265999999459E-3</v>
      </c>
      <c r="OX42" s="88">
        <v>2.4602694000000046E-3</v>
      </c>
      <c r="OY42" s="88">
        <v>1.9295211000000029E-3</v>
      </c>
      <c r="OZ42" s="88">
        <v>0.3837883796999994</v>
      </c>
      <c r="PA42" s="88">
        <v>0</v>
      </c>
      <c r="PB42" s="88">
        <v>0</v>
      </c>
      <c r="PC42" s="88">
        <v>0</v>
      </c>
      <c r="PD42" s="88">
        <v>0</v>
      </c>
      <c r="PE42" s="88">
        <v>0</v>
      </c>
      <c r="PF42" s="88">
        <v>0</v>
      </c>
      <c r="PG42" s="88">
        <v>0</v>
      </c>
      <c r="PH42" s="88">
        <v>0</v>
      </c>
      <c r="PI42" s="88">
        <v>0</v>
      </c>
      <c r="PJ42" s="88">
        <v>0</v>
      </c>
      <c r="PK42" s="88">
        <v>0</v>
      </c>
      <c r="PL42" s="88">
        <v>0</v>
      </c>
      <c r="PM42" s="88">
        <v>0</v>
      </c>
      <c r="PN42" s="88">
        <v>0</v>
      </c>
      <c r="PO42" s="88">
        <v>0</v>
      </c>
      <c r="PP42" s="88">
        <v>0</v>
      </c>
      <c r="PQ42" s="88">
        <v>0</v>
      </c>
      <c r="PR42" s="88">
        <v>0</v>
      </c>
      <c r="PS42" s="88">
        <v>0</v>
      </c>
      <c r="PT42" s="88">
        <v>0</v>
      </c>
      <c r="PU42" s="88">
        <v>0</v>
      </c>
      <c r="PV42" s="88">
        <v>0</v>
      </c>
      <c r="PW42" s="88">
        <v>0</v>
      </c>
      <c r="PX42" s="88">
        <v>0</v>
      </c>
      <c r="PY42" s="88">
        <v>0</v>
      </c>
      <c r="PZ42" s="88">
        <v>0</v>
      </c>
      <c r="QA42" s="88">
        <v>0</v>
      </c>
      <c r="QB42" s="88">
        <v>0</v>
      </c>
      <c r="QC42" s="88">
        <v>0</v>
      </c>
      <c r="QD42" s="88">
        <v>0</v>
      </c>
      <c r="QE42" s="88">
        <v>0</v>
      </c>
      <c r="QF42" s="88">
        <v>0</v>
      </c>
      <c r="QG42" s="88">
        <v>0</v>
      </c>
      <c r="QH42" s="88">
        <v>0</v>
      </c>
      <c r="QI42" s="88">
        <v>0</v>
      </c>
      <c r="QJ42" s="88">
        <v>0</v>
      </c>
      <c r="QK42" s="88">
        <v>0</v>
      </c>
      <c r="QL42" s="88">
        <v>0</v>
      </c>
      <c r="QM42" s="88">
        <v>0</v>
      </c>
      <c r="QN42" s="88">
        <v>0</v>
      </c>
      <c r="QO42" s="88">
        <v>0</v>
      </c>
      <c r="QP42" s="88">
        <v>0</v>
      </c>
      <c r="QQ42" s="88">
        <v>0</v>
      </c>
      <c r="QR42" s="88">
        <v>0</v>
      </c>
      <c r="QS42" s="88">
        <v>0</v>
      </c>
      <c r="QT42" s="88">
        <v>0</v>
      </c>
      <c r="QU42" s="88">
        <v>0</v>
      </c>
      <c r="QV42" s="88">
        <v>0</v>
      </c>
      <c r="QW42" s="88">
        <v>0</v>
      </c>
      <c r="QX42" s="88">
        <v>0</v>
      </c>
      <c r="QY42" s="88">
        <v>0</v>
      </c>
      <c r="QZ42" s="88">
        <v>0</v>
      </c>
      <c r="RA42" s="88">
        <v>0</v>
      </c>
      <c r="RB42" s="88">
        <v>0</v>
      </c>
      <c r="RC42" s="88">
        <v>0</v>
      </c>
      <c r="RD42" s="88">
        <v>0</v>
      </c>
      <c r="RE42" s="88">
        <v>0</v>
      </c>
      <c r="RF42" s="88">
        <v>0</v>
      </c>
      <c r="RG42" s="88">
        <v>0</v>
      </c>
      <c r="RH42" s="88">
        <v>0</v>
      </c>
      <c r="RI42" s="88">
        <v>0</v>
      </c>
      <c r="RJ42" s="88">
        <v>0</v>
      </c>
      <c r="RK42" s="88">
        <v>0</v>
      </c>
      <c r="RL42" s="88">
        <v>0</v>
      </c>
      <c r="RM42" s="88">
        <v>0</v>
      </c>
      <c r="RN42" s="88">
        <v>0</v>
      </c>
      <c r="RO42" s="88">
        <v>0</v>
      </c>
      <c r="RP42" s="88">
        <v>0</v>
      </c>
      <c r="RQ42" s="88">
        <v>0</v>
      </c>
      <c r="RR42" s="88">
        <v>0</v>
      </c>
      <c r="RS42" s="88">
        <v>0</v>
      </c>
      <c r="RT42" s="88">
        <v>0</v>
      </c>
      <c r="RU42" s="88">
        <v>0</v>
      </c>
      <c r="RV42" s="88">
        <v>0</v>
      </c>
      <c r="RW42" s="88">
        <v>0</v>
      </c>
      <c r="RX42" s="88">
        <v>0</v>
      </c>
      <c r="RY42" s="88">
        <v>0</v>
      </c>
      <c r="RZ42" s="88">
        <v>0</v>
      </c>
      <c r="SA42" s="88">
        <v>0</v>
      </c>
      <c r="SB42" s="88">
        <v>0</v>
      </c>
      <c r="SC42" s="88">
        <v>0</v>
      </c>
      <c r="SD42" s="88">
        <v>0</v>
      </c>
      <c r="SE42" s="88">
        <v>0</v>
      </c>
      <c r="SF42" s="88">
        <v>0</v>
      </c>
      <c r="SG42" s="88">
        <v>0</v>
      </c>
      <c r="SH42" s="88">
        <v>0</v>
      </c>
      <c r="SI42" s="88">
        <v>0</v>
      </c>
      <c r="SJ42" s="88">
        <v>0</v>
      </c>
      <c r="SK42" s="88">
        <v>0</v>
      </c>
      <c r="SL42" s="88">
        <v>0</v>
      </c>
      <c r="SM42" s="88">
        <v>0</v>
      </c>
      <c r="SN42" s="88">
        <v>0.3837883796999994</v>
      </c>
      <c r="SO42" s="88">
        <v>0</v>
      </c>
      <c r="SP42" s="88">
        <v>4.4656801353099667</v>
      </c>
    </row>
    <row r="43" spans="1:510">
      <c r="A43" s="88" t="str">
        <f t="shared" si="52"/>
        <v>DEUD4</v>
      </c>
      <c r="B43" s="88" t="s">
        <v>2229</v>
      </c>
      <c r="C43" s="88" t="s">
        <v>390</v>
      </c>
      <c r="U43" s="88">
        <v>91.006483929940103</v>
      </c>
      <c r="V43" s="88">
        <v>12.476241759409989</v>
      </c>
      <c r="W43" s="88">
        <v>1.6387950821000012</v>
      </c>
      <c r="X43" s="88">
        <v>3.9522357594199975</v>
      </c>
      <c r="Y43" s="88">
        <v>30.695963744879897</v>
      </c>
      <c r="Z43" s="88">
        <v>3.7904298965600089</v>
      </c>
      <c r="AA43" s="88">
        <v>2.8382614892499922</v>
      </c>
      <c r="AB43" s="88">
        <v>11.722143370110008</v>
      </c>
      <c r="AC43" s="88">
        <v>2.8222615779900053</v>
      </c>
      <c r="AD43" s="88">
        <v>9.1868449858799917</v>
      </c>
      <c r="AE43" s="88">
        <v>0.7275388833800005</v>
      </c>
      <c r="AF43" s="88">
        <v>3.6090660361200033</v>
      </c>
      <c r="AG43" s="88">
        <v>11.219449994009997</v>
      </c>
      <c r="AH43" s="88">
        <v>7.546694484800005</v>
      </c>
      <c r="AI43" s="88">
        <v>1.2567892210000002</v>
      </c>
      <c r="AJ43" s="88">
        <v>0.84842801365999809</v>
      </c>
      <c r="AK43" s="88">
        <v>0.7903690748799993</v>
      </c>
      <c r="AL43" s="88">
        <v>0</v>
      </c>
      <c r="AM43" s="88">
        <v>3.0847954428600048</v>
      </c>
      <c r="AN43" s="88">
        <v>0.86743194097999921</v>
      </c>
      <c r="AO43" s="88">
        <v>11.237218013480005</v>
      </c>
      <c r="AP43" s="88">
        <v>10.592062067479986</v>
      </c>
      <c r="AQ43" s="88">
        <v>0.69523444709000037</v>
      </c>
      <c r="AR43" s="88">
        <v>0</v>
      </c>
      <c r="AS43" s="88">
        <v>6.0451309689399935</v>
      </c>
      <c r="AT43" s="88">
        <v>1.2753268544300003</v>
      </c>
      <c r="AU43" s="88">
        <v>0.34979698736999992</v>
      </c>
      <c r="AV43" s="88">
        <v>0.70170495165999824</v>
      </c>
      <c r="AW43" s="88">
        <v>0.27267201344999986</v>
      </c>
      <c r="AX43" s="88">
        <v>0.52903779623000047</v>
      </c>
      <c r="AY43" s="88">
        <v>0.55768792084000074</v>
      </c>
      <c r="AZ43" s="88">
        <v>1.7799228871300008</v>
      </c>
      <c r="BA43" s="88">
        <v>0.93935631492999827</v>
      </c>
      <c r="BB43" s="88">
        <v>0.11007894652999992</v>
      </c>
      <c r="BC43" s="88">
        <v>3.0984092120900013</v>
      </c>
      <c r="BD43" s="88">
        <v>7.9395682439899824</v>
      </c>
      <c r="BE43" s="88">
        <v>1.2299419961300009</v>
      </c>
      <c r="BF43" s="88">
        <v>0.21565228197999983</v>
      </c>
      <c r="BG43" s="88">
        <v>0.12562721819999989</v>
      </c>
      <c r="BH43" s="88">
        <v>2.4809830151600076</v>
      </c>
      <c r="BI43" s="88">
        <v>1.2564230009400008</v>
      </c>
      <c r="BJ43" s="88">
        <v>0.15348238116999999</v>
      </c>
      <c r="BK43" s="88">
        <v>1.778183550869999</v>
      </c>
      <c r="BL43" s="88">
        <v>2.1171376172900049</v>
      </c>
      <c r="BM43" s="88">
        <v>1.6719417451000014</v>
      </c>
      <c r="BN43" s="88">
        <v>2.2096859783099982</v>
      </c>
      <c r="BO43" s="88">
        <v>0</v>
      </c>
      <c r="BP43" s="88">
        <v>0</v>
      </c>
      <c r="BQ43" s="88">
        <v>0</v>
      </c>
      <c r="BR43" s="88">
        <v>0</v>
      </c>
      <c r="BS43" s="88">
        <v>0.16279884017999999</v>
      </c>
      <c r="BT43" s="88">
        <v>2.9389747776200061</v>
      </c>
      <c r="BU43" s="88">
        <v>0</v>
      </c>
      <c r="BV43" s="88">
        <v>0.67009053234999982</v>
      </c>
      <c r="BW43" s="88">
        <v>0</v>
      </c>
      <c r="BX43" s="88">
        <v>0</v>
      </c>
      <c r="BY43" s="88">
        <v>0</v>
      </c>
      <c r="BZ43" s="88">
        <v>0</v>
      </c>
      <c r="CA43" s="88">
        <v>0</v>
      </c>
      <c r="CB43" s="88">
        <v>0</v>
      </c>
      <c r="CC43" s="88">
        <v>0</v>
      </c>
      <c r="CD43" s="88">
        <v>0</v>
      </c>
      <c r="CE43" s="88">
        <v>2.222259856280004</v>
      </c>
      <c r="CF43" s="88">
        <v>0</v>
      </c>
      <c r="CG43" s="88">
        <v>0</v>
      </c>
      <c r="CH43" s="88">
        <v>0</v>
      </c>
      <c r="CI43" s="88">
        <v>0.38545549968000009</v>
      </c>
      <c r="CJ43" s="88">
        <v>0.22778176267999981</v>
      </c>
      <c r="CK43" s="88">
        <v>4.1119151639599982</v>
      </c>
      <c r="CL43" s="88">
        <v>0.17762505014999985</v>
      </c>
      <c r="CM43" s="88">
        <v>0.38396543256000043</v>
      </c>
      <c r="CN43" s="88">
        <v>0</v>
      </c>
      <c r="CO43" s="88">
        <v>0</v>
      </c>
      <c r="CP43" s="88">
        <v>0</v>
      </c>
      <c r="CQ43" s="88">
        <v>0</v>
      </c>
      <c r="CR43" s="88">
        <v>0</v>
      </c>
      <c r="CS43" s="88">
        <v>7.5706104109999908E-2</v>
      </c>
      <c r="CT43" s="88">
        <v>2.8259034844800017</v>
      </c>
      <c r="CU43" s="88">
        <v>9.9081199730000138E-2</v>
      </c>
      <c r="CV43" s="88">
        <v>8.4107707680000005E-2</v>
      </c>
      <c r="CW43" s="88">
        <v>0.82483966799999919</v>
      </c>
      <c r="CX43" s="88">
        <v>2.5244283509999993E-2</v>
      </c>
      <c r="CY43" s="88">
        <v>11.097781816260007</v>
      </c>
      <c r="CZ43" s="88">
        <v>0.13943596893999993</v>
      </c>
      <c r="DA43" s="88">
        <v>9.6348066217400063</v>
      </c>
      <c r="DB43" s="88">
        <v>0.95725521636000022</v>
      </c>
      <c r="DC43" s="88">
        <v>0.37734554691000005</v>
      </c>
      <c r="DD43" s="88">
        <v>0.31788863093000014</v>
      </c>
      <c r="DE43" s="88">
        <v>0</v>
      </c>
      <c r="DF43" s="88">
        <v>0</v>
      </c>
      <c r="DG43" s="88">
        <v>0</v>
      </c>
      <c r="DH43" s="88">
        <v>0</v>
      </c>
      <c r="DI43" s="88">
        <v>2.4816506277999975</v>
      </c>
      <c r="DJ43" s="88">
        <v>1.5156040424500015</v>
      </c>
      <c r="DK43" s="88">
        <v>1.2901699061000012</v>
      </c>
      <c r="DL43" s="88">
        <v>0.11371143069000003</v>
      </c>
      <c r="DM43" s="88">
        <v>0.64398458390999969</v>
      </c>
      <c r="DN43" s="88">
        <v>1.0655140272800003</v>
      </c>
      <c r="DO43" s="88">
        <v>0.16317444439999998</v>
      </c>
      <c r="DP43" s="88">
        <v>4.6638491560000002E-2</v>
      </c>
      <c r="DQ43" s="88">
        <v>0.34979698736999992</v>
      </c>
      <c r="DR43" s="88">
        <v>0.46102825824999966</v>
      </c>
      <c r="DS43" s="88">
        <v>0.19141927180000012</v>
      </c>
      <c r="DT43" s="88">
        <v>4.9256627479999947E-2</v>
      </c>
      <c r="DU43" s="88">
        <v>8.3925677800000004E-3</v>
      </c>
      <c r="DV43" s="88">
        <v>0</v>
      </c>
      <c r="DW43" s="88">
        <v>0</v>
      </c>
      <c r="DX43" s="88">
        <v>0.38523431034000061</v>
      </c>
      <c r="DY43" s="88">
        <v>0.17245504983999971</v>
      </c>
      <c r="DZ43" s="88">
        <v>0.83443983740000083</v>
      </c>
      <c r="EA43" s="88">
        <v>0.25062134963000016</v>
      </c>
      <c r="EB43" s="88">
        <v>0.69486252775000013</v>
      </c>
      <c r="EC43" s="88">
        <v>0.41244995272999979</v>
      </c>
      <c r="ED43" s="88">
        <v>0.37379205621999995</v>
      </c>
      <c r="EE43" s="88">
        <v>0.15309973199999988</v>
      </c>
      <c r="EF43" s="88">
        <v>2.5537212804800005</v>
      </c>
      <c r="EG43" s="88">
        <v>0.12758660934999999</v>
      </c>
      <c r="EH43" s="88">
        <v>0.16384832373</v>
      </c>
      <c r="EI43" s="88">
        <v>7.7072049000000001E-4</v>
      </c>
      <c r="EJ43" s="88">
        <v>0.61282063419000077</v>
      </c>
      <c r="EK43" s="88">
        <v>3.956939378260008</v>
      </c>
      <c r="EL43" s="88">
        <v>1.3054494693000041</v>
      </c>
      <c r="EM43" s="88">
        <v>2.0643644789499995</v>
      </c>
      <c r="EN43" s="88">
        <v>0</v>
      </c>
      <c r="EO43" s="88">
        <v>0</v>
      </c>
      <c r="EP43" s="88">
        <v>0.2402030907400001</v>
      </c>
      <c r="EQ43" s="88">
        <v>0</v>
      </c>
      <c r="ER43" s="88">
        <v>0</v>
      </c>
      <c r="ES43" s="88">
        <v>0</v>
      </c>
      <c r="ET43" s="88">
        <v>0.21565228197999983</v>
      </c>
      <c r="EU43" s="88">
        <v>0.12562721819999989</v>
      </c>
      <c r="EV43" s="88">
        <v>2.4809830151600076</v>
      </c>
      <c r="EW43" s="88">
        <v>0.43636729240000005</v>
      </c>
      <c r="EX43" s="88">
        <v>0.11003504069000006</v>
      </c>
      <c r="EY43" s="88">
        <v>0.41586761677999967</v>
      </c>
      <c r="EZ43" s="88">
        <v>0.2614520409000004</v>
      </c>
      <c r="FA43" s="88">
        <v>3.2696674849999996E-2</v>
      </c>
      <c r="FB43" s="88">
        <v>0.12242471750000002</v>
      </c>
      <c r="FC43" s="88">
        <v>0</v>
      </c>
      <c r="FD43" s="88">
        <v>3.1057593510000005E-2</v>
      </c>
      <c r="FE43" s="88">
        <v>0.36900940386000014</v>
      </c>
      <c r="FF43" s="88">
        <v>0.17743809553999976</v>
      </c>
      <c r="FG43" s="88">
        <v>0.6815290593900023</v>
      </c>
      <c r="FH43" s="88">
        <v>0.55021117200999992</v>
      </c>
      <c r="FI43" s="88">
        <v>0</v>
      </c>
      <c r="FJ43" s="88">
        <v>0.5956002148399997</v>
      </c>
      <c r="FK43" s="88">
        <v>1.0069761972399993</v>
      </c>
      <c r="FL43" s="88">
        <v>0</v>
      </c>
      <c r="FM43" s="88">
        <v>0.44266707526000065</v>
      </c>
      <c r="FN43" s="88">
        <v>0.70136656864999813</v>
      </c>
      <c r="FO43" s="88">
        <v>0.52791091323999983</v>
      </c>
      <c r="FP43" s="88">
        <v>0</v>
      </c>
      <c r="FQ43" s="88">
        <v>0</v>
      </c>
      <c r="FR43" s="88">
        <v>0</v>
      </c>
      <c r="FS43" s="88">
        <v>0</v>
      </c>
      <c r="FT43" s="88">
        <v>0</v>
      </c>
      <c r="FU43" s="88">
        <v>0.16279884017999999</v>
      </c>
      <c r="FV43" s="88">
        <v>2.6460946186300096</v>
      </c>
      <c r="FW43" s="88">
        <v>0</v>
      </c>
      <c r="FX43" s="88">
        <v>0.29288024678000019</v>
      </c>
      <c r="FY43" s="88">
        <v>0</v>
      </c>
      <c r="FZ43" s="88">
        <v>0</v>
      </c>
      <c r="GA43" s="88">
        <v>0</v>
      </c>
      <c r="GB43" s="88">
        <v>0</v>
      </c>
      <c r="GC43" s="88">
        <v>0</v>
      </c>
      <c r="GD43" s="88">
        <v>0.67009053234999982</v>
      </c>
      <c r="GE43" s="88">
        <v>0</v>
      </c>
      <c r="GF43" s="88">
        <v>0</v>
      </c>
      <c r="GG43" s="88">
        <v>0</v>
      </c>
      <c r="GH43" s="88">
        <v>0</v>
      </c>
      <c r="GI43" s="88">
        <v>0</v>
      </c>
      <c r="GJ43" s="88">
        <v>0</v>
      </c>
      <c r="GK43" s="88">
        <v>0</v>
      </c>
      <c r="GL43" s="88">
        <v>0</v>
      </c>
      <c r="GM43" s="88">
        <v>0</v>
      </c>
      <c r="GN43" s="88">
        <v>0</v>
      </c>
      <c r="GO43" s="88">
        <v>0</v>
      </c>
      <c r="GP43" s="88">
        <v>0</v>
      </c>
      <c r="GQ43" s="88">
        <v>0</v>
      </c>
      <c r="GR43" s="88">
        <v>0</v>
      </c>
      <c r="GS43" s="88">
        <v>0</v>
      </c>
      <c r="GT43" s="88">
        <v>0</v>
      </c>
      <c r="GU43" s="88">
        <v>0</v>
      </c>
      <c r="GV43" s="88">
        <v>0</v>
      </c>
      <c r="GW43" s="88">
        <v>0</v>
      </c>
      <c r="GX43" s="88">
        <v>0</v>
      </c>
      <c r="GY43" s="88">
        <v>0</v>
      </c>
      <c r="GZ43" s="88">
        <v>0</v>
      </c>
      <c r="HA43" s="88">
        <v>0</v>
      </c>
      <c r="HB43" s="88">
        <v>0</v>
      </c>
      <c r="HC43" s="88">
        <v>0</v>
      </c>
      <c r="HD43" s="88">
        <v>0</v>
      </c>
      <c r="HE43" s="88">
        <v>0</v>
      </c>
      <c r="HF43" s="88">
        <v>0</v>
      </c>
      <c r="HG43" s="88">
        <v>0</v>
      </c>
      <c r="HH43" s="88">
        <v>0</v>
      </c>
      <c r="HI43" s="88">
        <v>0</v>
      </c>
      <c r="HJ43" s="88">
        <v>0</v>
      </c>
      <c r="HK43" s="88">
        <v>0</v>
      </c>
      <c r="HL43" s="88">
        <v>0</v>
      </c>
      <c r="HM43" s="88">
        <v>0</v>
      </c>
      <c r="HN43" s="88">
        <v>0</v>
      </c>
      <c r="HO43" s="88">
        <v>0</v>
      </c>
      <c r="HP43" s="88">
        <v>0</v>
      </c>
      <c r="HQ43" s="88">
        <v>0</v>
      </c>
      <c r="HR43" s="88">
        <v>0</v>
      </c>
      <c r="HS43" s="88">
        <v>0</v>
      </c>
      <c r="HT43" s="88">
        <v>0</v>
      </c>
      <c r="HU43" s="88">
        <v>0</v>
      </c>
      <c r="HV43" s="88">
        <v>0</v>
      </c>
      <c r="HW43" s="88">
        <v>0</v>
      </c>
      <c r="HX43" s="88">
        <v>0</v>
      </c>
      <c r="HY43" s="88">
        <v>0</v>
      </c>
      <c r="HZ43" s="88">
        <v>0</v>
      </c>
      <c r="IA43" s="88">
        <v>0</v>
      </c>
      <c r="IB43" s="88">
        <v>0</v>
      </c>
      <c r="IC43" s="88">
        <v>0.98263671195000213</v>
      </c>
      <c r="ID43" s="88">
        <v>0</v>
      </c>
      <c r="IE43" s="88">
        <v>3.2323247610000022E-2</v>
      </c>
      <c r="IF43" s="88">
        <v>0</v>
      </c>
      <c r="IG43" s="88">
        <v>1.2072922820700016</v>
      </c>
      <c r="IH43" s="88">
        <v>0</v>
      </c>
      <c r="II43" s="88">
        <v>0</v>
      </c>
      <c r="IJ43" s="88">
        <v>0</v>
      </c>
      <c r="IK43" s="88">
        <v>0</v>
      </c>
      <c r="IL43" s="88">
        <v>0</v>
      </c>
      <c r="IM43" s="88">
        <v>0</v>
      </c>
      <c r="IN43" s="88">
        <v>0.21321055903000005</v>
      </c>
      <c r="IO43" s="88">
        <v>0.17224359929999994</v>
      </c>
      <c r="IP43" s="88">
        <v>0.22778176267999981</v>
      </c>
      <c r="IQ43" s="88">
        <v>0</v>
      </c>
      <c r="IR43" s="88">
        <v>1.3518181387799986</v>
      </c>
      <c r="IS43" s="88">
        <v>1.4304379579399993</v>
      </c>
      <c r="IT43" s="88">
        <v>1.3296557592000018</v>
      </c>
      <c r="IU43" s="88">
        <v>0.17762505014999985</v>
      </c>
      <c r="IV43" s="88">
        <v>0.38396543256000043</v>
      </c>
      <c r="IW43" s="88">
        <v>0</v>
      </c>
      <c r="IX43" s="88">
        <v>0</v>
      </c>
      <c r="IY43" s="88">
        <v>0</v>
      </c>
      <c r="IZ43" s="88">
        <v>0</v>
      </c>
      <c r="JA43" s="88">
        <v>0</v>
      </c>
      <c r="JB43" s="88">
        <v>0</v>
      </c>
      <c r="JC43" s="88">
        <v>0</v>
      </c>
      <c r="JD43" s="88">
        <v>7.5706104109999908E-2</v>
      </c>
      <c r="JE43" s="88">
        <v>0.74644105665999994</v>
      </c>
      <c r="JF43" s="88">
        <v>1.6020213875699978</v>
      </c>
      <c r="JG43" s="88">
        <v>0.35667389720000064</v>
      </c>
      <c r="JH43" s="88">
        <v>9.9081199730000138E-2</v>
      </c>
      <c r="JI43" s="88">
        <v>8.4107707680000005E-2</v>
      </c>
      <c r="JJ43" s="88">
        <v>0.24224175894000013</v>
      </c>
      <c r="JK43" s="88">
        <v>0.43662871310999934</v>
      </c>
      <c r="JL43" s="88">
        <v>0.14596221036999987</v>
      </c>
      <c r="JM43" s="88">
        <v>2.5244283509999993E-2</v>
      </c>
      <c r="JN43" s="88">
        <v>11.097781816260007</v>
      </c>
      <c r="JO43" s="88">
        <v>0.13943596893999993</v>
      </c>
      <c r="JP43" s="88">
        <v>9.6348066217400063</v>
      </c>
      <c r="JQ43" s="88">
        <v>0.74773317273999951</v>
      </c>
      <c r="JR43" s="88">
        <v>0.20952204362000001</v>
      </c>
      <c r="JS43" s="88">
        <v>0.37734554691000005</v>
      </c>
      <c r="JT43" s="88">
        <v>0.31788863093000014</v>
      </c>
      <c r="JU43" s="88">
        <v>0</v>
      </c>
      <c r="JV43" s="88">
        <v>0</v>
      </c>
      <c r="JW43" s="88">
        <v>0</v>
      </c>
      <c r="JX43" s="88">
        <v>0</v>
      </c>
      <c r="JY43" s="88">
        <v>2.4816506277999975</v>
      </c>
      <c r="JZ43" s="88">
        <v>0</v>
      </c>
      <c r="KA43" s="88">
        <v>0</v>
      </c>
      <c r="KB43" s="88">
        <v>1.2901699061000012</v>
      </c>
      <c r="KC43" s="88">
        <v>0.11371143069000003</v>
      </c>
      <c r="KD43" s="88">
        <v>0.64398458390999969</v>
      </c>
      <c r="KE43" s="88">
        <v>1.0655140272800003</v>
      </c>
      <c r="KF43" s="88">
        <v>0.16317444439999998</v>
      </c>
      <c r="KG43" s="88">
        <v>4.6638491560000002E-2</v>
      </c>
      <c r="KH43" s="88">
        <v>0.34979698736999992</v>
      </c>
      <c r="KI43" s="88">
        <v>0.12249989421000003</v>
      </c>
      <c r="KJ43" s="88">
        <v>0.17737734911999994</v>
      </c>
      <c r="KK43" s="88">
        <v>0</v>
      </c>
      <c r="KL43" s="88">
        <v>0</v>
      </c>
      <c r="KM43" s="88">
        <v>0</v>
      </c>
      <c r="KN43" s="88">
        <v>0</v>
      </c>
      <c r="KO43" s="88">
        <v>0.15065399225000006</v>
      </c>
      <c r="KP43" s="88">
        <v>0.19141927180000012</v>
      </c>
      <c r="KQ43" s="88">
        <v>4.9256627479999947E-2</v>
      </c>
      <c r="KR43" s="88">
        <v>0</v>
      </c>
      <c r="KS43" s="88">
        <v>0</v>
      </c>
      <c r="KT43" s="88">
        <v>0</v>
      </c>
      <c r="KU43" s="88">
        <v>8.3925677800000004E-3</v>
      </c>
      <c r="KV43" s="88">
        <v>0</v>
      </c>
      <c r="KW43" s="88">
        <v>0</v>
      </c>
      <c r="KX43" s="88">
        <v>0</v>
      </c>
      <c r="KY43" s="88">
        <v>0</v>
      </c>
      <c r="KZ43" s="88">
        <v>0</v>
      </c>
      <c r="LA43" s="88">
        <v>0</v>
      </c>
      <c r="LB43" s="88">
        <v>0.83443983740000083</v>
      </c>
      <c r="LC43" s="88">
        <v>0.25062134963000016</v>
      </c>
      <c r="LD43" s="88">
        <v>0.69486252775000013</v>
      </c>
      <c r="LE43" s="88">
        <v>0.41244995272999979</v>
      </c>
      <c r="LF43" s="88">
        <v>0.37379205621999995</v>
      </c>
      <c r="LG43" s="88">
        <v>0</v>
      </c>
      <c r="LH43" s="88">
        <v>0</v>
      </c>
      <c r="LI43" s="88">
        <v>0.15309973199999988</v>
      </c>
      <c r="LJ43" s="88">
        <v>1.0974891100299999</v>
      </c>
      <c r="LK43" s="88">
        <v>1.4562321704499996</v>
      </c>
      <c r="LL43" s="88">
        <v>0.12758660934999999</v>
      </c>
      <c r="LM43" s="88">
        <v>0.16384832373</v>
      </c>
      <c r="LN43" s="88">
        <v>7.7072049000000001E-4</v>
      </c>
      <c r="LO43" s="88">
        <v>0.61282063419000077</v>
      </c>
      <c r="LP43" s="88">
        <v>3.956939378260008</v>
      </c>
      <c r="LQ43" s="88">
        <v>1.3054494693000041</v>
      </c>
      <c r="LR43" s="88">
        <v>2.0643644789499995</v>
      </c>
      <c r="LS43" s="88">
        <v>0</v>
      </c>
      <c r="LT43" s="88">
        <v>0</v>
      </c>
      <c r="LU43" s="88">
        <v>0.2402030907400001</v>
      </c>
      <c r="LV43" s="88">
        <v>0</v>
      </c>
      <c r="LW43" s="88">
        <v>0</v>
      </c>
      <c r="LX43" s="88">
        <v>0</v>
      </c>
      <c r="LY43" s="88">
        <v>0</v>
      </c>
      <c r="LZ43" s="88">
        <v>0.12562721819999989</v>
      </c>
      <c r="MA43" s="88">
        <v>2.4809830151600076</v>
      </c>
      <c r="MB43" s="88">
        <v>0.10111604897999998</v>
      </c>
      <c r="MC43" s="88">
        <v>0.33525121819999987</v>
      </c>
      <c r="MD43" s="88">
        <v>0.11003504069000006</v>
      </c>
      <c r="ME43" s="88">
        <v>0</v>
      </c>
      <c r="MF43" s="88">
        <v>0.41586761677999967</v>
      </c>
      <c r="MG43" s="88">
        <v>0.2614520409000004</v>
      </c>
      <c r="MH43" s="88">
        <v>3.2696674849999996E-2</v>
      </c>
      <c r="MI43" s="88">
        <v>0.12242471750000002</v>
      </c>
      <c r="MJ43" s="88">
        <v>0</v>
      </c>
      <c r="MK43" s="88">
        <v>0</v>
      </c>
      <c r="ML43" s="88">
        <v>3.1057593510000005E-2</v>
      </c>
      <c r="MM43" s="88">
        <v>0.36900940386000014</v>
      </c>
      <c r="MN43" s="88">
        <v>0.17743809553999976</v>
      </c>
      <c r="MO43" s="88">
        <v>0.6815290593900023</v>
      </c>
      <c r="MP43" s="88">
        <v>0.55021117200999992</v>
      </c>
      <c r="MQ43" s="88">
        <v>0</v>
      </c>
      <c r="MR43" s="88">
        <v>0.5956002148399997</v>
      </c>
      <c r="MS43" s="88">
        <v>0</v>
      </c>
      <c r="MT43" s="88">
        <v>0</v>
      </c>
      <c r="MU43" s="88">
        <v>0.8122162410499989</v>
      </c>
      <c r="MV43" s="88">
        <v>0.19477455525999979</v>
      </c>
      <c r="MW43" s="88">
        <v>0</v>
      </c>
      <c r="MX43" s="88">
        <v>0.44266707526000065</v>
      </c>
      <c r="MY43" s="88">
        <v>0.70136656864999813</v>
      </c>
      <c r="MZ43" s="88">
        <v>0.52791091323999983</v>
      </c>
      <c r="NA43" s="88">
        <v>0</v>
      </c>
      <c r="NB43" s="88">
        <v>0</v>
      </c>
      <c r="NC43" s="88">
        <v>0</v>
      </c>
      <c r="ND43" s="88">
        <v>0</v>
      </c>
      <c r="NE43" s="88">
        <v>0</v>
      </c>
      <c r="NF43" s="88">
        <v>0.16279884017999999</v>
      </c>
      <c r="NG43" s="88">
        <v>0</v>
      </c>
      <c r="NH43" s="88">
        <v>0</v>
      </c>
      <c r="NI43" s="88">
        <v>0.29288024678000019</v>
      </c>
      <c r="NJ43" s="88">
        <v>0.67009053234999982</v>
      </c>
      <c r="NK43" s="88">
        <v>0.98263671195000213</v>
      </c>
      <c r="NL43" s="88">
        <v>3.2323247610000022E-2</v>
      </c>
      <c r="NM43" s="88">
        <v>1.2072922820700016</v>
      </c>
      <c r="NN43" s="88">
        <v>0</v>
      </c>
      <c r="NO43" s="88">
        <v>0.21321055903000005</v>
      </c>
      <c r="NP43" s="88">
        <v>0</v>
      </c>
      <c r="NQ43" s="88">
        <v>0</v>
      </c>
      <c r="NR43" s="88">
        <v>0.11577316524000003</v>
      </c>
      <c r="NS43" s="88">
        <v>0.11200859744</v>
      </c>
      <c r="NT43" s="88">
        <v>0</v>
      </c>
      <c r="NU43" s="88">
        <v>1.3518181387799986</v>
      </c>
      <c r="NV43" s="88">
        <v>1.4304379579399993</v>
      </c>
      <c r="NW43" s="88">
        <v>1.3296557592000018</v>
      </c>
      <c r="NX43" s="88">
        <v>0.17762505014999985</v>
      </c>
      <c r="NY43" s="88">
        <v>0.13647965834</v>
      </c>
      <c r="NZ43" s="88">
        <v>0</v>
      </c>
      <c r="OA43" s="88">
        <v>0</v>
      </c>
      <c r="OB43" s="88">
        <v>0</v>
      </c>
      <c r="OC43" s="88">
        <v>0</v>
      </c>
      <c r="OD43" s="88">
        <v>0</v>
      </c>
      <c r="OE43" s="88">
        <v>0</v>
      </c>
      <c r="OF43" s="88">
        <v>0</v>
      </c>
      <c r="OG43" s="88">
        <v>0</v>
      </c>
      <c r="OH43" s="88">
        <v>0</v>
      </c>
      <c r="OI43" s="88">
        <v>0</v>
      </c>
      <c r="OJ43" s="88">
        <v>0</v>
      </c>
      <c r="OK43" s="88">
        <v>0</v>
      </c>
      <c r="OL43" s="88">
        <v>0</v>
      </c>
      <c r="OM43" s="88">
        <v>7.859712399999965E-3</v>
      </c>
      <c r="ON43" s="88">
        <v>3.4596460000000013E-4</v>
      </c>
      <c r="OO43" s="88">
        <v>8.1440179999999883E-4</v>
      </c>
      <c r="OP43" s="88">
        <v>1.6776160000000004E-4</v>
      </c>
      <c r="OQ43" s="88">
        <v>9.0065900000000081E-4</v>
      </c>
      <c r="OR43" s="88">
        <v>4.8369569999999961E-4</v>
      </c>
      <c r="OS43" s="88">
        <v>3.7088771000000041E-3</v>
      </c>
      <c r="OT43" s="88">
        <v>1.9220483000000042E-3</v>
      </c>
      <c r="OU43" s="88">
        <v>6.4048447000000256E-3</v>
      </c>
      <c r="OV43" s="88">
        <v>5.5896484200000174E-3</v>
      </c>
      <c r="OW43" s="88">
        <v>9.2479949999999776E-3</v>
      </c>
      <c r="OX43" s="88">
        <v>2.9270539000000127E-3</v>
      </c>
      <c r="OY43" s="88">
        <v>1.6824822000000043E-3</v>
      </c>
      <c r="OZ43" s="88">
        <v>0.37458936899999812</v>
      </c>
      <c r="PA43" s="88">
        <v>0</v>
      </c>
      <c r="PB43" s="88">
        <v>0</v>
      </c>
      <c r="PC43" s="88">
        <v>0</v>
      </c>
      <c r="PD43" s="88">
        <v>0</v>
      </c>
      <c r="PE43" s="88">
        <v>0</v>
      </c>
      <c r="PF43" s="88">
        <v>0</v>
      </c>
      <c r="PG43" s="88">
        <v>0</v>
      </c>
      <c r="PH43" s="88">
        <v>0</v>
      </c>
      <c r="PI43" s="88">
        <v>0</v>
      </c>
      <c r="PJ43" s="88">
        <v>0</v>
      </c>
      <c r="PK43" s="88">
        <v>0</v>
      </c>
      <c r="PL43" s="88">
        <v>0</v>
      </c>
      <c r="PM43" s="88">
        <v>0</v>
      </c>
      <c r="PN43" s="88">
        <v>0</v>
      </c>
      <c r="PO43" s="88">
        <v>0</v>
      </c>
      <c r="PP43" s="88">
        <v>0</v>
      </c>
      <c r="PQ43" s="88">
        <v>0</v>
      </c>
      <c r="PR43" s="88">
        <v>0</v>
      </c>
      <c r="PS43" s="88">
        <v>0</v>
      </c>
      <c r="PT43" s="88">
        <v>0</v>
      </c>
      <c r="PU43" s="88">
        <v>0</v>
      </c>
      <c r="PV43" s="88">
        <v>0</v>
      </c>
      <c r="PW43" s="88">
        <v>0</v>
      </c>
      <c r="PX43" s="88">
        <v>0</v>
      </c>
      <c r="PY43" s="88">
        <v>0</v>
      </c>
      <c r="PZ43" s="88">
        <v>0</v>
      </c>
      <c r="QA43" s="88">
        <v>0</v>
      </c>
      <c r="QB43" s="88">
        <v>0</v>
      </c>
      <c r="QC43" s="88">
        <v>0</v>
      </c>
      <c r="QD43" s="88">
        <v>0</v>
      </c>
      <c r="QE43" s="88">
        <v>0</v>
      </c>
      <c r="QF43" s="88">
        <v>0</v>
      </c>
      <c r="QG43" s="88">
        <v>0</v>
      </c>
      <c r="QH43" s="88">
        <v>0</v>
      </c>
      <c r="QI43" s="88">
        <v>0</v>
      </c>
      <c r="QJ43" s="88">
        <v>0</v>
      </c>
      <c r="QK43" s="88">
        <v>0</v>
      </c>
      <c r="QL43" s="88">
        <v>0</v>
      </c>
      <c r="QM43" s="88">
        <v>0</v>
      </c>
      <c r="QN43" s="88">
        <v>0</v>
      </c>
      <c r="QO43" s="88">
        <v>0</v>
      </c>
      <c r="QP43" s="88">
        <v>0</v>
      </c>
      <c r="QQ43" s="88">
        <v>0</v>
      </c>
      <c r="QR43" s="88">
        <v>0</v>
      </c>
      <c r="QS43" s="88">
        <v>0</v>
      </c>
      <c r="QT43" s="88">
        <v>0</v>
      </c>
      <c r="QU43" s="88">
        <v>0</v>
      </c>
      <c r="QV43" s="88">
        <v>0</v>
      </c>
      <c r="QW43" s="88">
        <v>0</v>
      </c>
      <c r="QX43" s="88">
        <v>0</v>
      </c>
      <c r="QY43" s="88">
        <v>0</v>
      </c>
      <c r="QZ43" s="88">
        <v>0</v>
      </c>
      <c r="RA43" s="88">
        <v>0</v>
      </c>
      <c r="RB43" s="88">
        <v>0</v>
      </c>
      <c r="RC43" s="88">
        <v>0</v>
      </c>
      <c r="RD43" s="88">
        <v>0</v>
      </c>
      <c r="RE43" s="88">
        <v>0</v>
      </c>
      <c r="RF43" s="88">
        <v>0</v>
      </c>
      <c r="RG43" s="88">
        <v>0</v>
      </c>
      <c r="RH43" s="88">
        <v>0</v>
      </c>
      <c r="RI43" s="88">
        <v>0</v>
      </c>
      <c r="RJ43" s="88">
        <v>0</v>
      </c>
      <c r="RK43" s="88">
        <v>0</v>
      </c>
      <c r="RL43" s="88">
        <v>0</v>
      </c>
      <c r="RM43" s="88">
        <v>0</v>
      </c>
      <c r="RN43" s="88">
        <v>0</v>
      </c>
      <c r="RO43" s="88">
        <v>0</v>
      </c>
      <c r="RP43" s="88">
        <v>0</v>
      </c>
      <c r="RQ43" s="88">
        <v>0</v>
      </c>
      <c r="RR43" s="88">
        <v>0</v>
      </c>
      <c r="RS43" s="88">
        <v>0</v>
      </c>
      <c r="RT43" s="88">
        <v>0</v>
      </c>
      <c r="RU43" s="88">
        <v>0</v>
      </c>
      <c r="RV43" s="88">
        <v>0</v>
      </c>
      <c r="RW43" s="88">
        <v>0</v>
      </c>
      <c r="RX43" s="88">
        <v>0</v>
      </c>
      <c r="RY43" s="88">
        <v>0</v>
      </c>
      <c r="RZ43" s="88">
        <v>0</v>
      </c>
      <c r="SA43" s="88">
        <v>0</v>
      </c>
      <c r="SB43" s="88">
        <v>0</v>
      </c>
      <c r="SC43" s="88">
        <v>0</v>
      </c>
      <c r="SD43" s="88">
        <v>0</v>
      </c>
      <c r="SE43" s="88">
        <v>0</v>
      </c>
      <c r="SF43" s="88">
        <v>0</v>
      </c>
      <c r="SG43" s="88">
        <v>0</v>
      </c>
      <c r="SH43" s="88">
        <v>0</v>
      </c>
      <c r="SI43" s="88">
        <v>0</v>
      </c>
      <c r="SJ43" s="88">
        <v>0</v>
      </c>
      <c r="SK43" s="88">
        <v>0</v>
      </c>
      <c r="SL43" s="88">
        <v>0</v>
      </c>
      <c r="SM43" s="88">
        <v>0</v>
      </c>
      <c r="SN43" s="88">
        <v>0.37458936899999812</v>
      </c>
      <c r="SO43" s="88">
        <v>0</v>
      </c>
      <c r="SP43" s="88">
        <v>4.0248654414799843</v>
      </c>
    </row>
    <row r="44" spans="1:510">
      <c r="A44" s="88" t="str">
        <f t="shared" si="52"/>
        <v>DEUD5</v>
      </c>
      <c r="B44" s="88" t="s">
        <v>2229</v>
      </c>
      <c r="C44" s="88" t="s">
        <v>391</v>
      </c>
      <c r="U44" s="88">
        <v>97.668000309950045</v>
      </c>
      <c r="V44" s="88">
        <v>12.964258188380022</v>
      </c>
      <c r="W44" s="88">
        <v>1.7824674872299975</v>
      </c>
      <c r="X44" s="88">
        <v>4.3126343704799925</v>
      </c>
      <c r="Y44" s="88">
        <v>32.006102360739909</v>
      </c>
      <c r="Z44" s="88">
        <v>4.3908359961599954</v>
      </c>
      <c r="AA44" s="88">
        <v>2.970130130440011</v>
      </c>
      <c r="AB44" s="88">
        <v>12.845514198739988</v>
      </c>
      <c r="AC44" s="88">
        <v>2.9191700835599979</v>
      </c>
      <c r="AD44" s="88">
        <v>9.8801185690600324</v>
      </c>
      <c r="AE44" s="88">
        <v>0.86747610547999965</v>
      </c>
      <c r="AF44" s="88">
        <v>4.2020813453100043</v>
      </c>
      <c r="AG44" s="88">
        <v>11.618340100790009</v>
      </c>
      <c r="AH44" s="88">
        <v>8.5272031085799807</v>
      </c>
      <c r="AI44" s="88">
        <v>1.3459227809199941</v>
      </c>
      <c r="AJ44" s="88">
        <v>0.93709084230000117</v>
      </c>
      <c r="AK44" s="88">
        <v>0.84537623389999839</v>
      </c>
      <c r="AL44" s="88">
        <v>0</v>
      </c>
      <c r="AM44" s="88">
        <v>3.4020501097899944</v>
      </c>
      <c r="AN44" s="88">
        <v>0.91058114085000019</v>
      </c>
      <c r="AO44" s="88">
        <v>10.396120602100018</v>
      </c>
      <c r="AP44" s="88">
        <v>12.028628378310009</v>
      </c>
      <c r="AQ44" s="88">
        <v>0.896829374449999</v>
      </c>
      <c r="AR44" s="88">
        <v>0</v>
      </c>
      <c r="AS44" s="88">
        <v>6.243634050780007</v>
      </c>
      <c r="AT44" s="88">
        <v>1.6890292787900008</v>
      </c>
      <c r="AU44" s="88">
        <v>0.35659540687000058</v>
      </c>
      <c r="AV44" s="88">
        <v>0.77247622904999724</v>
      </c>
      <c r="AW44" s="88">
        <v>0.30108862828999983</v>
      </c>
      <c r="AX44" s="88">
        <v>0.53597995657999953</v>
      </c>
      <c r="AY44" s="88">
        <v>0.54599575260000077</v>
      </c>
      <c r="AZ44" s="88">
        <v>1.8424743331699953</v>
      </c>
      <c r="BA44" s="88">
        <v>1.0117239678399987</v>
      </c>
      <c r="BB44" s="88">
        <v>0.11320969702000001</v>
      </c>
      <c r="BC44" s="88">
        <v>3.2647754327699987</v>
      </c>
      <c r="BD44" s="88">
        <v>8.9669177077400022</v>
      </c>
      <c r="BE44" s="88">
        <v>1.2316495501100004</v>
      </c>
      <c r="BF44" s="88">
        <v>0.24006762136999962</v>
      </c>
      <c r="BG44" s="88">
        <v>0.12996617610999989</v>
      </c>
      <c r="BH44" s="88">
        <v>2.5491425989300067</v>
      </c>
      <c r="BI44" s="88">
        <v>1.4299681302199991</v>
      </c>
      <c r="BJ44" s="88">
        <v>0.15636685880999998</v>
      </c>
      <c r="BK44" s="88">
        <v>1.8519918921199963</v>
      </c>
      <c r="BL44" s="88">
        <v>2.3304234098599954</v>
      </c>
      <c r="BM44" s="88">
        <v>1.7292130399799976</v>
      </c>
      <c r="BN44" s="88">
        <v>2.3821646275299995</v>
      </c>
      <c r="BO44" s="88">
        <v>0</v>
      </c>
      <c r="BP44" s="88">
        <v>0</v>
      </c>
      <c r="BQ44" s="88">
        <v>0</v>
      </c>
      <c r="BR44" s="88">
        <v>0</v>
      </c>
      <c r="BS44" s="88">
        <v>0.18758806708999978</v>
      </c>
      <c r="BT44" s="88">
        <v>3.3320412452800143</v>
      </c>
      <c r="BU44" s="88">
        <v>0</v>
      </c>
      <c r="BV44" s="88">
        <v>0.87003730978000071</v>
      </c>
      <c r="BW44" s="88">
        <v>0</v>
      </c>
      <c r="BX44" s="88">
        <v>0</v>
      </c>
      <c r="BY44" s="88">
        <v>0</v>
      </c>
      <c r="BZ44" s="88">
        <v>0</v>
      </c>
      <c r="CA44" s="88">
        <v>0</v>
      </c>
      <c r="CB44" s="88">
        <v>0</v>
      </c>
      <c r="CC44" s="88">
        <v>0</v>
      </c>
      <c r="CD44" s="88">
        <v>0</v>
      </c>
      <c r="CE44" s="88">
        <v>2.3376323538500015</v>
      </c>
      <c r="CF44" s="88">
        <v>0</v>
      </c>
      <c r="CG44" s="88">
        <v>0</v>
      </c>
      <c r="CH44" s="88">
        <v>0</v>
      </c>
      <c r="CI44" s="88">
        <v>0.44344414771000001</v>
      </c>
      <c r="CJ44" s="88">
        <v>0.20131690900999993</v>
      </c>
      <c r="CK44" s="88">
        <v>4.9428204442699926</v>
      </c>
      <c r="CL44" s="88">
        <v>0.17658523381000013</v>
      </c>
      <c r="CM44" s="88">
        <v>0.36179299379000041</v>
      </c>
      <c r="CN44" s="88">
        <v>0</v>
      </c>
      <c r="CO44" s="88">
        <v>0</v>
      </c>
      <c r="CP44" s="88">
        <v>0</v>
      </c>
      <c r="CQ44" s="88">
        <v>0</v>
      </c>
      <c r="CR44" s="88">
        <v>0</v>
      </c>
      <c r="CS44" s="88">
        <v>7.3990632360000003E-2</v>
      </c>
      <c r="CT44" s="88">
        <v>3.1374548283699961</v>
      </c>
      <c r="CU44" s="88">
        <v>0.10350663722000003</v>
      </c>
      <c r="CV44" s="88">
        <v>8.7100905910000165E-2</v>
      </c>
      <c r="CW44" s="88">
        <v>0.86917570662000032</v>
      </c>
      <c r="CX44" s="88">
        <v>2.5491788630000005E-2</v>
      </c>
      <c r="CY44" s="88">
        <v>10.258425538870013</v>
      </c>
      <c r="CZ44" s="88">
        <v>0.13769534048999998</v>
      </c>
      <c r="DA44" s="88">
        <v>11.148663285860005</v>
      </c>
      <c r="DB44" s="88">
        <v>0.87996542958000012</v>
      </c>
      <c r="DC44" s="88">
        <v>0.48349629003999978</v>
      </c>
      <c r="DD44" s="88">
        <v>0.41333352534999968</v>
      </c>
      <c r="DE44" s="88">
        <v>0</v>
      </c>
      <c r="DF44" s="88">
        <v>0</v>
      </c>
      <c r="DG44" s="88">
        <v>0</v>
      </c>
      <c r="DH44" s="88">
        <v>0</v>
      </c>
      <c r="DI44" s="88">
        <v>2.5839657594899936</v>
      </c>
      <c r="DJ44" s="88">
        <v>1.5955365160400021</v>
      </c>
      <c r="DK44" s="88">
        <v>1.3582223034499998</v>
      </c>
      <c r="DL44" s="88">
        <v>0.13283960238000012</v>
      </c>
      <c r="DM44" s="88">
        <v>0.57306312253000036</v>
      </c>
      <c r="DN44" s="88">
        <v>1.4676086566700006</v>
      </c>
      <c r="DO44" s="88">
        <v>0.15321248903999998</v>
      </c>
      <c r="DP44" s="88">
        <v>6.8208990610000006E-2</v>
      </c>
      <c r="DQ44" s="88">
        <v>0.35659540687000058</v>
      </c>
      <c r="DR44" s="88">
        <v>0.53267059451999965</v>
      </c>
      <c r="DS44" s="88">
        <v>0.18713468404000039</v>
      </c>
      <c r="DT44" s="88">
        <v>5.2670802039999957E-2</v>
      </c>
      <c r="DU44" s="88">
        <v>1.4275579370000006E-2</v>
      </c>
      <c r="DV44" s="88">
        <v>0</v>
      </c>
      <c r="DW44" s="88">
        <v>0</v>
      </c>
      <c r="DX44" s="88">
        <v>0.38902949323999975</v>
      </c>
      <c r="DY44" s="88">
        <v>0.15696669908999997</v>
      </c>
      <c r="DZ44" s="88">
        <v>0.80077979102000041</v>
      </c>
      <c r="EA44" s="88">
        <v>0.25193604004000009</v>
      </c>
      <c r="EB44" s="88">
        <v>0.78976062668000102</v>
      </c>
      <c r="EC44" s="88">
        <v>0.43537496424999944</v>
      </c>
      <c r="ED44" s="88">
        <v>0.44434467284000073</v>
      </c>
      <c r="EE44" s="88">
        <v>0.13199008741000007</v>
      </c>
      <c r="EF44" s="88">
        <v>2.6613971519999984</v>
      </c>
      <c r="EG44" s="88">
        <v>0.11643987603000001</v>
      </c>
      <c r="EH44" s="88">
        <v>0.15686324237999999</v>
      </c>
      <c r="EI44" s="88">
        <v>0</v>
      </c>
      <c r="EJ44" s="88">
        <v>0.71398660870999775</v>
      </c>
      <c r="EK44" s="88">
        <v>4.4580775740600131</v>
      </c>
      <c r="EL44" s="88">
        <v>1.4541106989799986</v>
      </c>
      <c r="EM44" s="88">
        <v>2.3407477432200041</v>
      </c>
      <c r="EN44" s="88">
        <v>0</v>
      </c>
      <c r="EO44" s="88">
        <v>0</v>
      </c>
      <c r="EP44" s="88">
        <v>0.25441188804000003</v>
      </c>
      <c r="EQ44" s="88">
        <v>0</v>
      </c>
      <c r="ER44" s="88">
        <v>0</v>
      </c>
      <c r="ES44" s="88">
        <v>0</v>
      </c>
      <c r="ET44" s="88">
        <v>0.24006762136999962</v>
      </c>
      <c r="EU44" s="88">
        <v>0.12996617610999989</v>
      </c>
      <c r="EV44" s="88">
        <v>2.5491425989300067</v>
      </c>
      <c r="EW44" s="88">
        <v>0.46225341302000006</v>
      </c>
      <c r="EX44" s="88">
        <v>0.14059999515000005</v>
      </c>
      <c r="EY44" s="88">
        <v>0.51341785048999999</v>
      </c>
      <c r="EZ44" s="88">
        <v>0.28219204935000031</v>
      </c>
      <c r="FA44" s="88">
        <v>3.1497422690000026E-2</v>
      </c>
      <c r="FB44" s="88">
        <v>0.13532916584000002</v>
      </c>
      <c r="FC44" s="88">
        <v>0</v>
      </c>
      <c r="FD44" s="88">
        <v>2.1037690339999998E-2</v>
      </c>
      <c r="FE44" s="88">
        <v>0.37425798657999981</v>
      </c>
      <c r="FF44" s="88">
        <v>0.22065081821000024</v>
      </c>
      <c r="FG44" s="88">
        <v>0.7079891135600016</v>
      </c>
      <c r="FH44" s="88">
        <v>0.54909693017000016</v>
      </c>
      <c r="FI44" s="88">
        <v>0</v>
      </c>
      <c r="FJ44" s="88">
        <v>0.75651204814999906</v>
      </c>
      <c r="FK44" s="88">
        <v>1.0278826860400021</v>
      </c>
      <c r="FL44" s="88">
        <v>0</v>
      </c>
      <c r="FM44" s="88">
        <v>0.47360590760000093</v>
      </c>
      <c r="FN44" s="88">
        <v>0.6951529459200001</v>
      </c>
      <c r="FO44" s="88">
        <v>0.56045239799000113</v>
      </c>
      <c r="FP44" s="88">
        <v>0</v>
      </c>
      <c r="FQ44" s="88">
        <v>0</v>
      </c>
      <c r="FR44" s="88">
        <v>0</v>
      </c>
      <c r="FS44" s="88">
        <v>0</v>
      </c>
      <c r="FT44" s="88">
        <v>0</v>
      </c>
      <c r="FU44" s="88">
        <v>0.18758806708999978</v>
      </c>
      <c r="FV44" s="88">
        <v>2.999244859770017</v>
      </c>
      <c r="FW44" s="88">
        <v>0</v>
      </c>
      <c r="FX44" s="88">
        <v>0.33279774707000009</v>
      </c>
      <c r="FY44" s="88">
        <v>0</v>
      </c>
      <c r="FZ44" s="88">
        <v>0</v>
      </c>
      <c r="GA44" s="88">
        <v>0</v>
      </c>
      <c r="GB44" s="88">
        <v>0</v>
      </c>
      <c r="GC44" s="88">
        <v>0</v>
      </c>
      <c r="GD44" s="88">
        <v>0.87003730978000071</v>
      </c>
      <c r="GE44" s="88">
        <v>0</v>
      </c>
      <c r="GF44" s="88">
        <v>0</v>
      </c>
      <c r="GG44" s="88">
        <v>0</v>
      </c>
      <c r="GH44" s="88">
        <v>0</v>
      </c>
      <c r="GI44" s="88">
        <v>0</v>
      </c>
      <c r="GJ44" s="88">
        <v>0</v>
      </c>
      <c r="GK44" s="88">
        <v>0</v>
      </c>
      <c r="GL44" s="88">
        <v>0</v>
      </c>
      <c r="GM44" s="88">
        <v>0</v>
      </c>
      <c r="GN44" s="88">
        <v>0</v>
      </c>
      <c r="GO44" s="88">
        <v>0</v>
      </c>
      <c r="GP44" s="88">
        <v>0</v>
      </c>
      <c r="GQ44" s="88">
        <v>0</v>
      </c>
      <c r="GR44" s="88">
        <v>0</v>
      </c>
      <c r="GS44" s="88">
        <v>0</v>
      </c>
      <c r="GT44" s="88">
        <v>0</v>
      </c>
      <c r="GU44" s="88">
        <v>0</v>
      </c>
      <c r="GV44" s="88">
        <v>0</v>
      </c>
      <c r="GW44" s="88">
        <v>0</v>
      </c>
      <c r="GX44" s="88">
        <v>0</v>
      </c>
      <c r="GY44" s="88">
        <v>0</v>
      </c>
      <c r="GZ44" s="88">
        <v>0</v>
      </c>
      <c r="HA44" s="88">
        <v>0</v>
      </c>
      <c r="HB44" s="88">
        <v>0</v>
      </c>
      <c r="HC44" s="88">
        <v>0</v>
      </c>
      <c r="HD44" s="88">
        <v>0</v>
      </c>
      <c r="HE44" s="88">
        <v>0</v>
      </c>
      <c r="HF44" s="88">
        <v>0</v>
      </c>
      <c r="HG44" s="88">
        <v>0</v>
      </c>
      <c r="HH44" s="88">
        <v>0</v>
      </c>
      <c r="HI44" s="88">
        <v>0</v>
      </c>
      <c r="HJ44" s="88">
        <v>0</v>
      </c>
      <c r="HK44" s="88">
        <v>0</v>
      </c>
      <c r="HL44" s="88">
        <v>0</v>
      </c>
      <c r="HM44" s="88">
        <v>0</v>
      </c>
      <c r="HN44" s="88">
        <v>0</v>
      </c>
      <c r="HO44" s="88">
        <v>0</v>
      </c>
      <c r="HP44" s="88">
        <v>0</v>
      </c>
      <c r="HQ44" s="88">
        <v>0</v>
      </c>
      <c r="HR44" s="88">
        <v>0</v>
      </c>
      <c r="HS44" s="88">
        <v>0</v>
      </c>
      <c r="HT44" s="88">
        <v>0</v>
      </c>
      <c r="HU44" s="88">
        <v>0</v>
      </c>
      <c r="HV44" s="88">
        <v>0</v>
      </c>
      <c r="HW44" s="88">
        <v>0</v>
      </c>
      <c r="HX44" s="88">
        <v>0</v>
      </c>
      <c r="HY44" s="88">
        <v>0</v>
      </c>
      <c r="HZ44" s="88">
        <v>0</v>
      </c>
      <c r="IA44" s="88">
        <v>0</v>
      </c>
      <c r="IB44" s="88">
        <v>0</v>
      </c>
      <c r="IC44" s="88">
        <v>1.0423003737799987</v>
      </c>
      <c r="ID44" s="88">
        <v>0</v>
      </c>
      <c r="IE44" s="88">
        <v>3.8625008369999991E-2</v>
      </c>
      <c r="IF44" s="88">
        <v>0</v>
      </c>
      <c r="IG44" s="88">
        <v>1.2567065991299973</v>
      </c>
      <c r="IH44" s="88">
        <v>0</v>
      </c>
      <c r="II44" s="88">
        <v>0</v>
      </c>
      <c r="IJ44" s="88">
        <v>0</v>
      </c>
      <c r="IK44" s="88">
        <v>0</v>
      </c>
      <c r="IL44" s="88">
        <v>0</v>
      </c>
      <c r="IM44" s="88">
        <v>0</v>
      </c>
      <c r="IN44" s="88">
        <v>0.26381216959999981</v>
      </c>
      <c r="IO44" s="88">
        <v>0.17963081256999996</v>
      </c>
      <c r="IP44" s="88">
        <v>0.20131690900999993</v>
      </c>
      <c r="IQ44" s="88">
        <v>0</v>
      </c>
      <c r="IR44" s="88">
        <v>1.7962317289800005</v>
      </c>
      <c r="IS44" s="88">
        <v>1.639183837740001</v>
      </c>
      <c r="IT44" s="88">
        <v>1.5074025210700002</v>
      </c>
      <c r="IU44" s="88">
        <v>0.17658523381000013</v>
      </c>
      <c r="IV44" s="88">
        <v>0.36179299379000041</v>
      </c>
      <c r="IW44" s="88">
        <v>0</v>
      </c>
      <c r="IX44" s="88">
        <v>0</v>
      </c>
      <c r="IY44" s="88">
        <v>0</v>
      </c>
      <c r="IZ44" s="88">
        <v>0</v>
      </c>
      <c r="JA44" s="88">
        <v>0</v>
      </c>
      <c r="JB44" s="88">
        <v>0</v>
      </c>
      <c r="JC44" s="88">
        <v>0</v>
      </c>
      <c r="JD44" s="88">
        <v>7.3990632360000003E-2</v>
      </c>
      <c r="JE44" s="88">
        <v>0.87993326627999802</v>
      </c>
      <c r="JF44" s="88">
        <v>1.7493600804799974</v>
      </c>
      <c r="JG44" s="88">
        <v>0.37572895512000021</v>
      </c>
      <c r="JH44" s="88">
        <v>0.10350663722000003</v>
      </c>
      <c r="JI44" s="88">
        <v>8.7100905910000165E-2</v>
      </c>
      <c r="JJ44" s="88">
        <v>0.25263652504000023</v>
      </c>
      <c r="JK44" s="88">
        <v>0.45523953751999974</v>
      </c>
      <c r="JL44" s="88">
        <v>0.16129364121000009</v>
      </c>
      <c r="JM44" s="88">
        <v>2.5491788630000005E-2</v>
      </c>
      <c r="JN44" s="88">
        <v>10.258425538870013</v>
      </c>
      <c r="JO44" s="88">
        <v>0.13769534048999998</v>
      </c>
      <c r="JP44" s="88">
        <v>11.148663285860005</v>
      </c>
      <c r="JQ44" s="88">
        <v>0.65157385824000003</v>
      </c>
      <c r="JR44" s="88">
        <v>0.22839162427999998</v>
      </c>
      <c r="JS44" s="88">
        <v>0.48349629003999978</v>
      </c>
      <c r="JT44" s="88">
        <v>0.41333352534999968</v>
      </c>
      <c r="JU44" s="88">
        <v>0</v>
      </c>
      <c r="JV44" s="88">
        <v>0</v>
      </c>
      <c r="JW44" s="88">
        <v>0</v>
      </c>
      <c r="JX44" s="88">
        <v>0</v>
      </c>
      <c r="JY44" s="88">
        <v>2.5839657594899936</v>
      </c>
      <c r="JZ44" s="88">
        <v>0</v>
      </c>
      <c r="KA44" s="88">
        <v>0</v>
      </c>
      <c r="KB44" s="88">
        <v>1.3582223034499998</v>
      </c>
      <c r="KC44" s="88">
        <v>0.13283960238000012</v>
      </c>
      <c r="KD44" s="88">
        <v>0.57306312253000036</v>
      </c>
      <c r="KE44" s="88">
        <v>1.4676086566700006</v>
      </c>
      <c r="KF44" s="88">
        <v>0.15321248903999998</v>
      </c>
      <c r="KG44" s="88">
        <v>6.8208990610000006E-2</v>
      </c>
      <c r="KH44" s="88">
        <v>0.35659540687000058</v>
      </c>
      <c r="KI44" s="88">
        <v>0.11617513206000001</v>
      </c>
      <c r="KJ44" s="88">
        <v>0.22381953848000008</v>
      </c>
      <c r="KK44" s="88">
        <v>0</v>
      </c>
      <c r="KL44" s="88">
        <v>0</v>
      </c>
      <c r="KM44" s="88">
        <v>0</v>
      </c>
      <c r="KN44" s="88">
        <v>0</v>
      </c>
      <c r="KO44" s="88">
        <v>0.16643902279999995</v>
      </c>
      <c r="KP44" s="88">
        <v>0.18713468404000039</v>
      </c>
      <c r="KQ44" s="88">
        <v>5.2670802039999957E-2</v>
      </c>
      <c r="KR44" s="88">
        <v>0</v>
      </c>
      <c r="KS44" s="88">
        <v>0</v>
      </c>
      <c r="KT44" s="88">
        <v>0</v>
      </c>
      <c r="KU44" s="88">
        <v>1.4275579370000006E-2</v>
      </c>
      <c r="KV44" s="88">
        <v>0</v>
      </c>
      <c r="KW44" s="88">
        <v>0</v>
      </c>
      <c r="KX44" s="88">
        <v>0</v>
      </c>
      <c r="KY44" s="88">
        <v>0</v>
      </c>
      <c r="KZ44" s="88">
        <v>0</v>
      </c>
      <c r="LA44" s="88">
        <v>0</v>
      </c>
      <c r="LB44" s="88">
        <v>0.80077979102000041</v>
      </c>
      <c r="LC44" s="88">
        <v>0.25193604004000009</v>
      </c>
      <c r="LD44" s="88">
        <v>0.78976062668000102</v>
      </c>
      <c r="LE44" s="88">
        <v>0.43537496424999944</v>
      </c>
      <c r="LF44" s="88">
        <v>0.44434467284000073</v>
      </c>
      <c r="LG44" s="88">
        <v>0</v>
      </c>
      <c r="LH44" s="88">
        <v>0</v>
      </c>
      <c r="LI44" s="88">
        <v>0.13199008741000007</v>
      </c>
      <c r="LJ44" s="88">
        <v>1.3088386651900004</v>
      </c>
      <c r="LK44" s="88">
        <v>1.3525584868100005</v>
      </c>
      <c r="LL44" s="88">
        <v>0.11643987603000001</v>
      </c>
      <c r="LM44" s="88">
        <v>0.15686324237999999</v>
      </c>
      <c r="LN44" s="88">
        <v>0</v>
      </c>
      <c r="LO44" s="88">
        <v>0.71398660870999775</v>
      </c>
      <c r="LP44" s="88">
        <v>4.4580775740600131</v>
      </c>
      <c r="LQ44" s="88">
        <v>1.4541106989799986</v>
      </c>
      <c r="LR44" s="88">
        <v>2.3407477432200041</v>
      </c>
      <c r="LS44" s="88">
        <v>0</v>
      </c>
      <c r="LT44" s="88">
        <v>0</v>
      </c>
      <c r="LU44" s="88">
        <v>0.25441188804000003</v>
      </c>
      <c r="LV44" s="88">
        <v>0</v>
      </c>
      <c r="LW44" s="88">
        <v>0</v>
      </c>
      <c r="LX44" s="88">
        <v>0</v>
      </c>
      <c r="LY44" s="88">
        <v>0</v>
      </c>
      <c r="LZ44" s="88">
        <v>0.12996617610999989</v>
      </c>
      <c r="MA44" s="88">
        <v>2.5491425989300067</v>
      </c>
      <c r="MB44" s="88">
        <v>0.10371251149000008</v>
      </c>
      <c r="MC44" s="88">
        <v>0.3585412027600004</v>
      </c>
      <c r="MD44" s="88">
        <v>0.14059999515000005</v>
      </c>
      <c r="ME44" s="88">
        <v>0</v>
      </c>
      <c r="MF44" s="88">
        <v>0.51341785048999999</v>
      </c>
      <c r="MG44" s="88">
        <v>0.28219204935000031</v>
      </c>
      <c r="MH44" s="88">
        <v>3.1497422690000026E-2</v>
      </c>
      <c r="MI44" s="88">
        <v>0.13532916584000002</v>
      </c>
      <c r="MJ44" s="88">
        <v>0</v>
      </c>
      <c r="MK44" s="88">
        <v>0</v>
      </c>
      <c r="ML44" s="88">
        <v>2.1037690339999998E-2</v>
      </c>
      <c r="MM44" s="88">
        <v>0.37425798657999981</v>
      </c>
      <c r="MN44" s="88">
        <v>0.22065081821000024</v>
      </c>
      <c r="MO44" s="88">
        <v>0.7079891135600016</v>
      </c>
      <c r="MP44" s="88">
        <v>0.54909693017000016</v>
      </c>
      <c r="MQ44" s="88">
        <v>0</v>
      </c>
      <c r="MR44" s="88">
        <v>0.75651204814999906</v>
      </c>
      <c r="MS44" s="88">
        <v>0</v>
      </c>
      <c r="MT44" s="88">
        <v>0</v>
      </c>
      <c r="MU44" s="88">
        <v>0.79856391619000289</v>
      </c>
      <c r="MV44" s="88">
        <v>0.22933009251999981</v>
      </c>
      <c r="MW44" s="88">
        <v>0</v>
      </c>
      <c r="MX44" s="88">
        <v>0.47360590760000093</v>
      </c>
      <c r="MY44" s="88">
        <v>0.6951529459200001</v>
      </c>
      <c r="MZ44" s="88">
        <v>0.56045239799000113</v>
      </c>
      <c r="NA44" s="88">
        <v>0</v>
      </c>
      <c r="NB44" s="88">
        <v>0</v>
      </c>
      <c r="NC44" s="88">
        <v>0</v>
      </c>
      <c r="ND44" s="88">
        <v>0</v>
      </c>
      <c r="NE44" s="88">
        <v>0</v>
      </c>
      <c r="NF44" s="88">
        <v>0.18758806708999978</v>
      </c>
      <c r="NG44" s="88">
        <v>0</v>
      </c>
      <c r="NH44" s="88">
        <v>0</v>
      </c>
      <c r="NI44" s="88">
        <v>0.33279774707000009</v>
      </c>
      <c r="NJ44" s="88">
        <v>0.87003730978000071</v>
      </c>
      <c r="NK44" s="88">
        <v>1.0423003737799987</v>
      </c>
      <c r="NL44" s="88">
        <v>3.8625008369999991E-2</v>
      </c>
      <c r="NM44" s="88">
        <v>1.2567065991299973</v>
      </c>
      <c r="NN44" s="88">
        <v>0</v>
      </c>
      <c r="NO44" s="88">
        <v>0.26381216959999981</v>
      </c>
      <c r="NP44" s="88">
        <v>0</v>
      </c>
      <c r="NQ44" s="88">
        <v>0</v>
      </c>
      <c r="NR44" s="88">
        <v>9.6525020260000011E-2</v>
      </c>
      <c r="NS44" s="88">
        <v>0.10479188875000001</v>
      </c>
      <c r="NT44" s="88">
        <v>0</v>
      </c>
      <c r="NU44" s="88">
        <v>1.7962317289800005</v>
      </c>
      <c r="NV44" s="88">
        <v>1.639183837740001</v>
      </c>
      <c r="NW44" s="88">
        <v>1.5074025210700002</v>
      </c>
      <c r="NX44" s="88">
        <v>0.17658523381000013</v>
      </c>
      <c r="NY44" s="88">
        <v>0.12883889187</v>
      </c>
      <c r="NZ44" s="88">
        <v>0</v>
      </c>
      <c r="OA44" s="88">
        <v>0</v>
      </c>
      <c r="OB44" s="88">
        <v>0</v>
      </c>
      <c r="OC44" s="88">
        <v>0</v>
      </c>
      <c r="OD44" s="88">
        <v>0</v>
      </c>
      <c r="OE44" s="88">
        <v>0</v>
      </c>
      <c r="OF44" s="88">
        <v>0</v>
      </c>
      <c r="OG44" s="88">
        <v>0</v>
      </c>
      <c r="OH44" s="88">
        <v>0</v>
      </c>
      <c r="OI44" s="88">
        <v>0</v>
      </c>
      <c r="OJ44" s="88">
        <v>0</v>
      </c>
      <c r="OK44" s="88">
        <v>0</v>
      </c>
      <c r="OL44" s="88">
        <v>0</v>
      </c>
      <c r="OM44" s="88">
        <v>7.8636368999999758E-3</v>
      </c>
      <c r="ON44" s="88">
        <v>3.4606570000000019E-4</v>
      </c>
      <c r="OO44" s="88">
        <v>7.9553230000000146E-4</v>
      </c>
      <c r="OP44" s="88">
        <v>1.8210319999999969E-4</v>
      </c>
      <c r="OQ44" s="88">
        <v>8.3223770000000077E-4</v>
      </c>
      <c r="OR44" s="88">
        <v>4.2208049999999982E-4</v>
      </c>
      <c r="OS44" s="88">
        <v>4.0440151000000124E-3</v>
      </c>
      <c r="OT44" s="88">
        <v>1.6634478999999996E-3</v>
      </c>
      <c r="OU44" s="88">
        <v>6.371045360000013E-3</v>
      </c>
      <c r="OV44" s="88">
        <v>5.5281974000000169E-3</v>
      </c>
      <c r="OW44" s="88">
        <v>9.3267504999999737E-3</v>
      </c>
      <c r="OX44" s="88">
        <v>3.4057858999999996E-3</v>
      </c>
      <c r="OY44" s="88">
        <v>1.4700157000000036E-3</v>
      </c>
      <c r="OZ44" s="88">
        <v>0.36129031290000019</v>
      </c>
      <c r="PA44" s="88">
        <v>0</v>
      </c>
      <c r="PB44" s="88">
        <v>0</v>
      </c>
      <c r="PC44" s="88">
        <v>0</v>
      </c>
      <c r="PD44" s="88">
        <v>0</v>
      </c>
      <c r="PE44" s="88">
        <v>0</v>
      </c>
      <c r="PF44" s="88">
        <v>0</v>
      </c>
      <c r="PG44" s="88">
        <v>0</v>
      </c>
      <c r="PH44" s="88">
        <v>0</v>
      </c>
      <c r="PI44" s="88">
        <v>0</v>
      </c>
      <c r="PJ44" s="88">
        <v>0</v>
      </c>
      <c r="PK44" s="88">
        <v>0</v>
      </c>
      <c r="PL44" s="88">
        <v>0</v>
      </c>
      <c r="PM44" s="88">
        <v>0</v>
      </c>
      <c r="PN44" s="88">
        <v>0</v>
      </c>
      <c r="PO44" s="88">
        <v>0</v>
      </c>
      <c r="PP44" s="88">
        <v>0</v>
      </c>
      <c r="PQ44" s="88">
        <v>0</v>
      </c>
      <c r="PR44" s="88">
        <v>0</v>
      </c>
      <c r="PS44" s="88">
        <v>0</v>
      </c>
      <c r="PT44" s="88">
        <v>0</v>
      </c>
      <c r="PU44" s="88">
        <v>0</v>
      </c>
      <c r="PV44" s="88">
        <v>0</v>
      </c>
      <c r="PW44" s="88">
        <v>0</v>
      </c>
      <c r="PX44" s="88">
        <v>0</v>
      </c>
      <c r="PY44" s="88">
        <v>0</v>
      </c>
      <c r="PZ44" s="88">
        <v>0</v>
      </c>
      <c r="QA44" s="88">
        <v>0</v>
      </c>
      <c r="QB44" s="88">
        <v>0</v>
      </c>
      <c r="QC44" s="88">
        <v>0</v>
      </c>
      <c r="QD44" s="88">
        <v>0</v>
      </c>
      <c r="QE44" s="88">
        <v>0</v>
      </c>
      <c r="QF44" s="88">
        <v>0</v>
      </c>
      <c r="QG44" s="88">
        <v>0</v>
      </c>
      <c r="QH44" s="88">
        <v>0</v>
      </c>
      <c r="QI44" s="88">
        <v>0</v>
      </c>
      <c r="QJ44" s="88">
        <v>0</v>
      </c>
      <c r="QK44" s="88">
        <v>0</v>
      </c>
      <c r="QL44" s="88">
        <v>0</v>
      </c>
      <c r="QM44" s="88">
        <v>0</v>
      </c>
      <c r="QN44" s="88">
        <v>0</v>
      </c>
      <c r="QO44" s="88">
        <v>0</v>
      </c>
      <c r="QP44" s="88">
        <v>0</v>
      </c>
      <c r="QQ44" s="88">
        <v>0</v>
      </c>
      <c r="QR44" s="88">
        <v>0</v>
      </c>
      <c r="QS44" s="88">
        <v>0</v>
      </c>
      <c r="QT44" s="88">
        <v>0</v>
      </c>
      <c r="QU44" s="88">
        <v>0</v>
      </c>
      <c r="QV44" s="88">
        <v>0</v>
      </c>
      <c r="QW44" s="88">
        <v>0</v>
      </c>
      <c r="QX44" s="88">
        <v>0</v>
      </c>
      <c r="QY44" s="88">
        <v>0</v>
      </c>
      <c r="QZ44" s="88">
        <v>0</v>
      </c>
      <c r="RA44" s="88">
        <v>0</v>
      </c>
      <c r="RB44" s="88">
        <v>0</v>
      </c>
      <c r="RC44" s="88">
        <v>0</v>
      </c>
      <c r="RD44" s="88">
        <v>0</v>
      </c>
      <c r="RE44" s="88">
        <v>0</v>
      </c>
      <c r="RF44" s="88">
        <v>0</v>
      </c>
      <c r="RG44" s="88">
        <v>0</v>
      </c>
      <c r="RH44" s="88">
        <v>0</v>
      </c>
      <c r="RI44" s="88">
        <v>0</v>
      </c>
      <c r="RJ44" s="88">
        <v>0</v>
      </c>
      <c r="RK44" s="88">
        <v>0</v>
      </c>
      <c r="RL44" s="88">
        <v>0</v>
      </c>
      <c r="RM44" s="88">
        <v>0</v>
      </c>
      <c r="RN44" s="88">
        <v>0</v>
      </c>
      <c r="RO44" s="88">
        <v>0</v>
      </c>
      <c r="RP44" s="88">
        <v>0</v>
      </c>
      <c r="RQ44" s="88">
        <v>0</v>
      </c>
      <c r="RR44" s="88">
        <v>0</v>
      </c>
      <c r="RS44" s="88">
        <v>0</v>
      </c>
      <c r="RT44" s="88">
        <v>0</v>
      </c>
      <c r="RU44" s="88">
        <v>0</v>
      </c>
      <c r="RV44" s="88">
        <v>0</v>
      </c>
      <c r="RW44" s="88">
        <v>0</v>
      </c>
      <c r="RX44" s="88">
        <v>0</v>
      </c>
      <c r="RY44" s="88">
        <v>0</v>
      </c>
      <c r="RZ44" s="88">
        <v>0</v>
      </c>
      <c r="SA44" s="88">
        <v>0</v>
      </c>
      <c r="SB44" s="88">
        <v>0</v>
      </c>
      <c r="SC44" s="88">
        <v>0</v>
      </c>
      <c r="SD44" s="88">
        <v>0</v>
      </c>
      <c r="SE44" s="88">
        <v>0</v>
      </c>
      <c r="SF44" s="88">
        <v>0</v>
      </c>
      <c r="SG44" s="88">
        <v>0</v>
      </c>
      <c r="SH44" s="88">
        <v>0</v>
      </c>
      <c r="SI44" s="88">
        <v>0</v>
      </c>
      <c r="SJ44" s="88">
        <v>0</v>
      </c>
      <c r="SK44" s="88">
        <v>0</v>
      </c>
      <c r="SL44" s="88">
        <v>0</v>
      </c>
      <c r="SM44" s="88">
        <v>0</v>
      </c>
      <c r="SN44" s="88">
        <v>0.36129031290000019</v>
      </c>
      <c r="SO44" s="88">
        <v>0</v>
      </c>
      <c r="SP44" s="88">
        <v>3.5560005355699777</v>
      </c>
    </row>
    <row r="45" spans="1:510">
      <c r="A45" s="88" t="str">
        <f t="shared" si="52"/>
        <v>DEUD6</v>
      </c>
      <c r="B45" s="88" t="s">
        <v>2229</v>
      </c>
      <c r="C45" s="88" t="s">
        <v>392</v>
      </c>
      <c r="U45" s="88">
        <v>106.28974050424999</v>
      </c>
      <c r="V45" s="88">
        <v>13.263134237819983</v>
      </c>
      <c r="W45" s="88">
        <v>1.8618187917599998</v>
      </c>
      <c r="X45" s="88">
        <v>4.831013500199985</v>
      </c>
      <c r="Y45" s="88">
        <v>33.230150277699998</v>
      </c>
      <c r="Z45" s="88">
        <v>4.8148314373500005</v>
      </c>
      <c r="AA45" s="88">
        <v>3.3130030998600066</v>
      </c>
      <c r="AB45" s="88">
        <v>14.611760050750005</v>
      </c>
      <c r="AC45" s="88">
        <v>3.1038929869599876</v>
      </c>
      <c r="AD45" s="88">
        <v>11.495944726890009</v>
      </c>
      <c r="AE45" s="88">
        <v>1.0018725171500003</v>
      </c>
      <c r="AF45" s="88">
        <v>4.8555496800000073</v>
      </c>
      <c r="AG45" s="88">
        <v>11.895639633350042</v>
      </c>
      <c r="AH45" s="88">
        <v>9.9067678917000297</v>
      </c>
      <c r="AI45" s="88">
        <v>1.367495135120006</v>
      </c>
      <c r="AJ45" s="88">
        <v>0.99500093690000391</v>
      </c>
      <c r="AK45" s="88">
        <v>0.86681641935999965</v>
      </c>
      <c r="AL45" s="88">
        <v>0</v>
      </c>
      <c r="AM45" s="88">
        <v>3.8386585101499939</v>
      </c>
      <c r="AN45" s="88">
        <v>0.99235178854000006</v>
      </c>
      <c r="AO45" s="88">
        <v>9.9637942721099968</v>
      </c>
      <c r="AP45" s="88">
        <v>13.232926776039976</v>
      </c>
      <c r="AQ45" s="88">
        <v>0.89139789505000044</v>
      </c>
      <c r="AR45" s="88">
        <v>0</v>
      </c>
      <c r="AS45" s="88">
        <v>6.4282657447500231</v>
      </c>
      <c r="AT45" s="88">
        <v>1.74190843197</v>
      </c>
      <c r="AU45" s="88">
        <v>0.41191048373000078</v>
      </c>
      <c r="AV45" s="88">
        <v>0.96144525568999994</v>
      </c>
      <c r="AW45" s="88">
        <v>0.37044465195999993</v>
      </c>
      <c r="AX45" s="88">
        <v>0.61104959056000008</v>
      </c>
      <c r="AY45" s="88">
        <v>0.60425005823999878</v>
      </c>
      <c r="AZ45" s="88">
        <v>2.0297917682699977</v>
      </c>
      <c r="BA45" s="88">
        <v>1.1302581779999987</v>
      </c>
      <c r="BB45" s="88">
        <v>0.14311080876999999</v>
      </c>
      <c r="BC45" s="88">
        <v>3.9791403417200004</v>
      </c>
      <c r="BD45" s="88">
        <v>9.8558164461100155</v>
      </c>
      <c r="BE45" s="88">
        <v>1.4467261493900034</v>
      </c>
      <c r="BF45" s="88">
        <v>0.24922788819000002</v>
      </c>
      <c r="BG45" s="88">
        <v>0.16739949804999996</v>
      </c>
      <c r="BH45" s="88">
        <v>2.6872683429500004</v>
      </c>
      <c r="BI45" s="88">
        <v>1.7049960127100001</v>
      </c>
      <c r="BJ45" s="88">
        <v>0.12344957640000001</v>
      </c>
      <c r="BK45" s="88">
        <v>2.0866878914599942</v>
      </c>
      <c r="BL45" s="88">
        <v>2.6317713078299914</v>
      </c>
      <c r="BM45" s="88">
        <v>1.9405716552600021</v>
      </c>
      <c r="BN45" s="88">
        <v>3.0084787533000021</v>
      </c>
      <c r="BO45" s="88">
        <v>0</v>
      </c>
      <c r="BP45" s="88">
        <v>0</v>
      </c>
      <c r="BQ45" s="88">
        <v>0</v>
      </c>
      <c r="BR45" s="88">
        <v>0</v>
      </c>
      <c r="BS45" s="88">
        <v>0.21121062011000016</v>
      </c>
      <c r="BT45" s="88">
        <v>3.8711256033300017</v>
      </c>
      <c r="BU45" s="88">
        <v>0</v>
      </c>
      <c r="BV45" s="88">
        <v>0.98442197298999923</v>
      </c>
      <c r="BW45" s="88">
        <v>0</v>
      </c>
      <c r="BX45" s="88">
        <v>0</v>
      </c>
      <c r="BY45" s="88">
        <v>0</v>
      </c>
      <c r="BZ45" s="88">
        <v>0</v>
      </c>
      <c r="CA45" s="88">
        <v>0</v>
      </c>
      <c r="CB45" s="88">
        <v>0</v>
      </c>
      <c r="CC45" s="88">
        <v>0</v>
      </c>
      <c r="CD45" s="88">
        <v>0</v>
      </c>
      <c r="CE45" s="88">
        <v>2.5334110293999981</v>
      </c>
      <c r="CF45" s="88">
        <v>0</v>
      </c>
      <c r="CG45" s="88">
        <v>0</v>
      </c>
      <c r="CH45" s="88">
        <v>0</v>
      </c>
      <c r="CI45" s="88">
        <v>0.53588530644000087</v>
      </c>
      <c r="CJ45" s="88">
        <v>0.17416348319000002</v>
      </c>
      <c r="CK45" s="88">
        <v>6.0016181887799958</v>
      </c>
      <c r="CL45" s="88">
        <v>0.26217874387000006</v>
      </c>
      <c r="CM45" s="88">
        <v>0.34570288984000069</v>
      </c>
      <c r="CN45" s="88">
        <v>0</v>
      </c>
      <c r="CO45" s="88">
        <v>0</v>
      </c>
      <c r="CP45" s="88">
        <v>0</v>
      </c>
      <c r="CQ45" s="88">
        <v>0</v>
      </c>
      <c r="CR45" s="88">
        <v>0</v>
      </c>
      <c r="CS45" s="88">
        <v>8.5341521510000073E-2</v>
      </c>
      <c r="CT45" s="88">
        <v>3.5339712242800045</v>
      </c>
      <c r="CU45" s="88">
        <v>0.11784005925000006</v>
      </c>
      <c r="CV45" s="88">
        <v>0.10150523940999981</v>
      </c>
      <c r="CW45" s="88">
        <v>0.94342113413999917</v>
      </c>
      <c r="CX45" s="88">
        <v>2.787344420999998E-2</v>
      </c>
      <c r="CY45" s="88">
        <v>9.8104852430599987</v>
      </c>
      <c r="CZ45" s="88">
        <v>0.15330885133</v>
      </c>
      <c r="DA45" s="88">
        <v>12.394438041999958</v>
      </c>
      <c r="DB45" s="88">
        <v>0.83848840302000027</v>
      </c>
      <c r="DC45" s="88">
        <v>0.52853611621000041</v>
      </c>
      <c r="DD45" s="88">
        <v>0.36286203779000004</v>
      </c>
      <c r="DE45" s="88">
        <v>0</v>
      </c>
      <c r="DF45" s="88">
        <v>0</v>
      </c>
      <c r="DG45" s="88">
        <v>0</v>
      </c>
      <c r="DH45" s="88">
        <v>0</v>
      </c>
      <c r="DI45" s="88">
        <v>2.6411979859999923</v>
      </c>
      <c r="DJ45" s="88">
        <v>1.6921542661100009</v>
      </c>
      <c r="DK45" s="88">
        <v>1.3883364861500005</v>
      </c>
      <c r="DL45" s="88">
        <v>0.13983765920000005</v>
      </c>
      <c r="DM45" s="88">
        <v>0.56672905054000045</v>
      </c>
      <c r="DN45" s="88">
        <v>1.5111913329599993</v>
      </c>
      <c r="DO45" s="88">
        <v>0.19289350765000002</v>
      </c>
      <c r="DP45" s="88">
        <v>3.7823492030000017E-2</v>
      </c>
      <c r="DQ45" s="88">
        <v>0.41191048373000078</v>
      </c>
      <c r="DR45" s="88">
        <v>0.68583093309999976</v>
      </c>
      <c r="DS45" s="88">
        <v>0.22514302777000017</v>
      </c>
      <c r="DT45" s="88">
        <v>5.0470198170000001E-2</v>
      </c>
      <c r="DU45" s="88">
        <v>1.0954603260000001E-2</v>
      </c>
      <c r="DV45" s="88">
        <v>0</v>
      </c>
      <c r="DW45" s="88">
        <v>0</v>
      </c>
      <c r="DX45" s="88">
        <v>0.42027733894999825</v>
      </c>
      <c r="DY45" s="88">
        <v>0.18397351214000016</v>
      </c>
      <c r="DZ45" s="88">
        <v>0.88804175855000278</v>
      </c>
      <c r="EA45" s="88">
        <v>0.25738748862999988</v>
      </c>
      <c r="EB45" s="88">
        <v>0.88435946824000045</v>
      </c>
      <c r="EC45" s="88">
        <v>0.50015946609999995</v>
      </c>
      <c r="ED45" s="88">
        <v>0.46419971334999993</v>
      </c>
      <c r="EE45" s="88">
        <v>0.16588139544999983</v>
      </c>
      <c r="EF45" s="88">
        <v>3.2579780158200009</v>
      </c>
      <c r="EG45" s="88">
        <v>9.1157462549999999E-2</v>
      </c>
      <c r="EH45" s="88">
        <v>0.15436393645999996</v>
      </c>
      <c r="EI45" s="88">
        <v>2.6771283000000002E-4</v>
      </c>
      <c r="EJ45" s="88">
        <v>0.76374106918999984</v>
      </c>
      <c r="EK45" s="88">
        <v>4.8987235153400093</v>
      </c>
      <c r="EL45" s="88">
        <v>1.6340199295500026</v>
      </c>
      <c r="EM45" s="88">
        <v>2.5593387472800009</v>
      </c>
      <c r="EN45" s="88">
        <v>0</v>
      </c>
      <c r="EO45" s="88">
        <v>0</v>
      </c>
      <c r="EP45" s="88">
        <v>0.31059150572000016</v>
      </c>
      <c r="EQ45" s="88">
        <v>0</v>
      </c>
      <c r="ER45" s="88">
        <v>0</v>
      </c>
      <c r="ES45" s="88">
        <v>0</v>
      </c>
      <c r="ET45" s="88">
        <v>0.24922788819000002</v>
      </c>
      <c r="EU45" s="88">
        <v>0.16739949804999996</v>
      </c>
      <c r="EV45" s="88">
        <v>2.6872683429500004</v>
      </c>
      <c r="EW45" s="88">
        <v>0.57232516289000002</v>
      </c>
      <c r="EX45" s="88">
        <v>0.15742025796999998</v>
      </c>
      <c r="EY45" s="88">
        <v>0.6006103992099987</v>
      </c>
      <c r="EZ45" s="88">
        <v>0.33223278003999968</v>
      </c>
      <c r="FA45" s="88">
        <v>4.240497454999996E-2</v>
      </c>
      <c r="FB45" s="88">
        <v>9.6486043209999955E-2</v>
      </c>
      <c r="FC45" s="88">
        <v>0</v>
      </c>
      <c r="FD45" s="88">
        <v>2.6963743389999996E-2</v>
      </c>
      <c r="FE45" s="88">
        <v>0.41658781071999995</v>
      </c>
      <c r="FF45" s="88">
        <v>0.24866641012999977</v>
      </c>
      <c r="FG45" s="88">
        <v>0.74723020829999975</v>
      </c>
      <c r="FH45" s="88">
        <v>0.67420430989000091</v>
      </c>
      <c r="FI45" s="88">
        <v>0</v>
      </c>
      <c r="FJ45" s="88">
        <v>0.87323895228000048</v>
      </c>
      <c r="FK45" s="88">
        <v>1.093885600270001</v>
      </c>
      <c r="FL45" s="88">
        <v>0</v>
      </c>
      <c r="FM45" s="88">
        <v>0.52875772365000107</v>
      </c>
      <c r="FN45" s="88">
        <v>0.77005261762999899</v>
      </c>
      <c r="FO45" s="88">
        <v>0.64176489776999901</v>
      </c>
      <c r="FP45" s="88">
        <v>0</v>
      </c>
      <c r="FQ45" s="88">
        <v>0</v>
      </c>
      <c r="FR45" s="88">
        <v>0</v>
      </c>
      <c r="FS45" s="88">
        <v>0</v>
      </c>
      <c r="FT45" s="88">
        <v>0</v>
      </c>
      <c r="FU45" s="88">
        <v>0.21121062011000016</v>
      </c>
      <c r="FV45" s="88">
        <v>3.4766382099099991</v>
      </c>
      <c r="FW45" s="88">
        <v>0</v>
      </c>
      <c r="FX45" s="88">
        <v>0.3944878535399996</v>
      </c>
      <c r="FY45" s="88">
        <v>0</v>
      </c>
      <c r="FZ45" s="88">
        <v>0</v>
      </c>
      <c r="GA45" s="88">
        <v>0</v>
      </c>
      <c r="GB45" s="88">
        <v>0</v>
      </c>
      <c r="GC45" s="88">
        <v>0</v>
      </c>
      <c r="GD45" s="88">
        <v>0.98442197298999923</v>
      </c>
      <c r="GE45" s="88">
        <v>0</v>
      </c>
      <c r="GF45" s="88">
        <v>0</v>
      </c>
      <c r="GG45" s="88">
        <v>0</v>
      </c>
      <c r="GH45" s="88">
        <v>0</v>
      </c>
      <c r="GI45" s="88">
        <v>0</v>
      </c>
      <c r="GJ45" s="88">
        <v>0</v>
      </c>
      <c r="GK45" s="88">
        <v>0</v>
      </c>
      <c r="GL45" s="88">
        <v>0</v>
      </c>
      <c r="GM45" s="88">
        <v>0</v>
      </c>
      <c r="GN45" s="88">
        <v>0</v>
      </c>
      <c r="GO45" s="88">
        <v>0</v>
      </c>
      <c r="GP45" s="88">
        <v>0</v>
      </c>
      <c r="GQ45" s="88">
        <v>0</v>
      </c>
      <c r="GR45" s="88">
        <v>0</v>
      </c>
      <c r="GS45" s="88">
        <v>0</v>
      </c>
      <c r="GT45" s="88">
        <v>0</v>
      </c>
      <c r="GU45" s="88">
        <v>0</v>
      </c>
      <c r="GV45" s="88">
        <v>0</v>
      </c>
      <c r="GW45" s="88">
        <v>0</v>
      </c>
      <c r="GX45" s="88">
        <v>0</v>
      </c>
      <c r="GY45" s="88">
        <v>0</v>
      </c>
      <c r="GZ45" s="88">
        <v>0</v>
      </c>
      <c r="HA45" s="88">
        <v>0</v>
      </c>
      <c r="HB45" s="88">
        <v>0</v>
      </c>
      <c r="HC45" s="88">
        <v>0</v>
      </c>
      <c r="HD45" s="88">
        <v>0</v>
      </c>
      <c r="HE45" s="88">
        <v>0</v>
      </c>
      <c r="HF45" s="88">
        <v>0</v>
      </c>
      <c r="HG45" s="88">
        <v>0</v>
      </c>
      <c r="HH45" s="88">
        <v>0</v>
      </c>
      <c r="HI45" s="88">
        <v>0</v>
      </c>
      <c r="HJ45" s="88">
        <v>0</v>
      </c>
      <c r="HK45" s="88">
        <v>0</v>
      </c>
      <c r="HL45" s="88">
        <v>0</v>
      </c>
      <c r="HM45" s="88">
        <v>0</v>
      </c>
      <c r="HN45" s="88">
        <v>0</v>
      </c>
      <c r="HO45" s="88">
        <v>0</v>
      </c>
      <c r="HP45" s="88">
        <v>0</v>
      </c>
      <c r="HQ45" s="88">
        <v>0</v>
      </c>
      <c r="HR45" s="88">
        <v>0</v>
      </c>
      <c r="HS45" s="88">
        <v>0</v>
      </c>
      <c r="HT45" s="88">
        <v>0</v>
      </c>
      <c r="HU45" s="88">
        <v>0</v>
      </c>
      <c r="HV45" s="88">
        <v>0</v>
      </c>
      <c r="HW45" s="88">
        <v>0</v>
      </c>
      <c r="HX45" s="88">
        <v>0</v>
      </c>
      <c r="HY45" s="88">
        <v>0</v>
      </c>
      <c r="HZ45" s="88">
        <v>0</v>
      </c>
      <c r="IA45" s="88">
        <v>0</v>
      </c>
      <c r="IB45" s="88">
        <v>0</v>
      </c>
      <c r="IC45" s="88">
        <v>1.1369864172999979</v>
      </c>
      <c r="ID45" s="88">
        <v>0</v>
      </c>
      <c r="IE45" s="88">
        <v>4.7964903119999999E-2</v>
      </c>
      <c r="IF45" s="88">
        <v>0</v>
      </c>
      <c r="IG45" s="88">
        <v>1.3484542122899987</v>
      </c>
      <c r="IH45" s="88">
        <v>0</v>
      </c>
      <c r="II45" s="88">
        <v>0</v>
      </c>
      <c r="IJ45" s="88">
        <v>0</v>
      </c>
      <c r="IK45" s="88">
        <v>0</v>
      </c>
      <c r="IL45" s="88">
        <v>0</v>
      </c>
      <c r="IM45" s="88">
        <v>0</v>
      </c>
      <c r="IN45" s="88">
        <v>0.31848299725999968</v>
      </c>
      <c r="IO45" s="88">
        <v>0.21740090820000005</v>
      </c>
      <c r="IP45" s="88">
        <v>0.17416348319000002</v>
      </c>
      <c r="IQ45" s="88">
        <v>0</v>
      </c>
      <c r="IR45" s="88">
        <v>2.4246185144099979</v>
      </c>
      <c r="IS45" s="88">
        <v>1.7873679075500013</v>
      </c>
      <c r="IT45" s="88">
        <v>1.7896294447700036</v>
      </c>
      <c r="IU45" s="88">
        <v>0.26217874387000006</v>
      </c>
      <c r="IV45" s="88">
        <v>0.34570288984000069</v>
      </c>
      <c r="IW45" s="88">
        <v>0</v>
      </c>
      <c r="IX45" s="88">
        <v>0</v>
      </c>
      <c r="IY45" s="88">
        <v>0</v>
      </c>
      <c r="IZ45" s="88">
        <v>0</v>
      </c>
      <c r="JA45" s="88">
        <v>0</v>
      </c>
      <c r="JB45" s="88">
        <v>0</v>
      </c>
      <c r="JC45" s="88">
        <v>0</v>
      </c>
      <c r="JD45" s="88">
        <v>8.5341521510000073E-2</v>
      </c>
      <c r="JE45" s="88">
        <v>0.97941805267999971</v>
      </c>
      <c r="JF45" s="88">
        <v>2.0188188741699986</v>
      </c>
      <c r="JG45" s="88">
        <v>0.39645586156000034</v>
      </c>
      <c r="JH45" s="88">
        <v>0.11784005925000006</v>
      </c>
      <c r="JI45" s="88">
        <v>0.10150523940999981</v>
      </c>
      <c r="JJ45" s="88">
        <v>0.2809389656299997</v>
      </c>
      <c r="JK45" s="88">
        <v>0.50990551632999914</v>
      </c>
      <c r="JL45" s="88">
        <v>0.15257129784000001</v>
      </c>
      <c r="JM45" s="88">
        <v>2.787344420999998E-2</v>
      </c>
      <c r="JN45" s="88">
        <v>9.8104852430599987</v>
      </c>
      <c r="JO45" s="88">
        <v>0.15330885133</v>
      </c>
      <c r="JP45" s="88">
        <v>12.394438041999958</v>
      </c>
      <c r="JQ45" s="88">
        <v>0.58568945858999988</v>
      </c>
      <c r="JR45" s="88">
        <v>0.25279894443000012</v>
      </c>
      <c r="JS45" s="88">
        <v>0.52853611621000041</v>
      </c>
      <c r="JT45" s="88">
        <v>0.36286203779000004</v>
      </c>
      <c r="JU45" s="88">
        <v>0</v>
      </c>
      <c r="JV45" s="88">
        <v>0</v>
      </c>
      <c r="JW45" s="88">
        <v>0</v>
      </c>
      <c r="JX45" s="88">
        <v>0</v>
      </c>
      <c r="JY45" s="88">
        <v>2.6411979859999923</v>
      </c>
      <c r="JZ45" s="88">
        <v>0</v>
      </c>
      <c r="KA45" s="88">
        <v>0</v>
      </c>
      <c r="KB45" s="88">
        <v>1.3883364861500005</v>
      </c>
      <c r="KC45" s="88">
        <v>0.13983765920000005</v>
      </c>
      <c r="KD45" s="88">
        <v>0.56672905054000045</v>
      </c>
      <c r="KE45" s="88">
        <v>1.5111913329599993</v>
      </c>
      <c r="KF45" s="88">
        <v>0.19289350765000002</v>
      </c>
      <c r="KG45" s="88">
        <v>3.7823492030000017E-2</v>
      </c>
      <c r="KH45" s="88">
        <v>0.41191048373000078</v>
      </c>
      <c r="KI45" s="88">
        <v>0.16092731990000012</v>
      </c>
      <c r="KJ45" s="88">
        <v>0.24670129346000014</v>
      </c>
      <c r="KK45" s="88">
        <v>0</v>
      </c>
      <c r="KL45" s="88">
        <v>0</v>
      </c>
      <c r="KM45" s="88">
        <v>0</v>
      </c>
      <c r="KN45" s="88">
        <v>0</v>
      </c>
      <c r="KO45" s="88">
        <v>0.26736097921999996</v>
      </c>
      <c r="KP45" s="88">
        <v>0.22514302777000017</v>
      </c>
      <c r="KQ45" s="88">
        <v>5.0470198170000001E-2</v>
      </c>
      <c r="KR45" s="88">
        <v>0</v>
      </c>
      <c r="KS45" s="88">
        <v>0</v>
      </c>
      <c r="KT45" s="88">
        <v>0</v>
      </c>
      <c r="KU45" s="88">
        <v>1.0954603260000001E-2</v>
      </c>
      <c r="KV45" s="88">
        <v>0</v>
      </c>
      <c r="KW45" s="88">
        <v>0</v>
      </c>
      <c r="KX45" s="88">
        <v>0</v>
      </c>
      <c r="KY45" s="88">
        <v>0</v>
      </c>
      <c r="KZ45" s="88">
        <v>0</v>
      </c>
      <c r="LA45" s="88">
        <v>0</v>
      </c>
      <c r="LB45" s="88">
        <v>0.88804175855000278</v>
      </c>
      <c r="LC45" s="88">
        <v>0.25738748862999988</v>
      </c>
      <c r="LD45" s="88">
        <v>0.88435946824000045</v>
      </c>
      <c r="LE45" s="88">
        <v>0.50015946609999995</v>
      </c>
      <c r="LF45" s="88">
        <v>0.46419971334999993</v>
      </c>
      <c r="LG45" s="88">
        <v>0</v>
      </c>
      <c r="LH45" s="88">
        <v>0</v>
      </c>
      <c r="LI45" s="88">
        <v>0.16588139544999983</v>
      </c>
      <c r="LJ45" s="88">
        <v>1.5365852077699995</v>
      </c>
      <c r="LK45" s="88">
        <v>1.7213928080500003</v>
      </c>
      <c r="LL45" s="88">
        <v>9.1157462549999999E-2</v>
      </c>
      <c r="LM45" s="88">
        <v>0.15436393645999996</v>
      </c>
      <c r="LN45" s="88">
        <v>2.6771283000000002E-4</v>
      </c>
      <c r="LO45" s="88">
        <v>0.76374106918999984</v>
      </c>
      <c r="LP45" s="88">
        <v>4.8987235153400093</v>
      </c>
      <c r="LQ45" s="88">
        <v>1.6340199295500026</v>
      </c>
      <c r="LR45" s="88">
        <v>2.5593387472800009</v>
      </c>
      <c r="LS45" s="88">
        <v>0</v>
      </c>
      <c r="LT45" s="88">
        <v>0</v>
      </c>
      <c r="LU45" s="88">
        <v>0.31059150572000016</v>
      </c>
      <c r="LV45" s="88">
        <v>0</v>
      </c>
      <c r="LW45" s="88">
        <v>0</v>
      </c>
      <c r="LX45" s="88">
        <v>0</v>
      </c>
      <c r="LY45" s="88">
        <v>0</v>
      </c>
      <c r="LZ45" s="88">
        <v>0.16739949804999996</v>
      </c>
      <c r="MA45" s="88">
        <v>2.6872683429500004</v>
      </c>
      <c r="MB45" s="88">
        <v>0.14657870984999996</v>
      </c>
      <c r="MC45" s="88">
        <v>0.42574618696999988</v>
      </c>
      <c r="MD45" s="88">
        <v>0.15742025796999998</v>
      </c>
      <c r="ME45" s="88">
        <v>0</v>
      </c>
      <c r="MF45" s="88">
        <v>0.6006103992099987</v>
      </c>
      <c r="MG45" s="88">
        <v>0.33223278003999968</v>
      </c>
      <c r="MH45" s="88">
        <v>4.240497454999996E-2</v>
      </c>
      <c r="MI45" s="88">
        <v>9.6486043209999955E-2</v>
      </c>
      <c r="MJ45" s="88">
        <v>0</v>
      </c>
      <c r="MK45" s="88">
        <v>0</v>
      </c>
      <c r="ML45" s="88">
        <v>2.6963743389999996E-2</v>
      </c>
      <c r="MM45" s="88">
        <v>0.41658781071999995</v>
      </c>
      <c r="MN45" s="88">
        <v>0.24866641012999977</v>
      </c>
      <c r="MO45" s="88">
        <v>0.74723020829999975</v>
      </c>
      <c r="MP45" s="88">
        <v>0.67420430989000091</v>
      </c>
      <c r="MQ45" s="88">
        <v>0</v>
      </c>
      <c r="MR45" s="88">
        <v>0.87323895228000048</v>
      </c>
      <c r="MS45" s="88">
        <v>0</v>
      </c>
      <c r="MT45" s="88">
        <v>0</v>
      </c>
      <c r="MU45" s="88">
        <v>0.83323019673000498</v>
      </c>
      <c r="MV45" s="88">
        <v>0.26067149369000042</v>
      </c>
      <c r="MW45" s="88">
        <v>0</v>
      </c>
      <c r="MX45" s="88">
        <v>0.52875772365000107</v>
      </c>
      <c r="MY45" s="88">
        <v>0.77005261762999899</v>
      </c>
      <c r="MZ45" s="88">
        <v>0.64176489776999901</v>
      </c>
      <c r="NA45" s="88">
        <v>0</v>
      </c>
      <c r="NB45" s="88">
        <v>0</v>
      </c>
      <c r="NC45" s="88">
        <v>0</v>
      </c>
      <c r="ND45" s="88">
        <v>0</v>
      </c>
      <c r="NE45" s="88">
        <v>0</v>
      </c>
      <c r="NF45" s="88">
        <v>0.21121062011000016</v>
      </c>
      <c r="NG45" s="88">
        <v>0</v>
      </c>
      <c r="NH45" s="88">
        <v>0</v>
      </c>
      <c r="NI45" s="88">
        <v>0.3944878535399996</v>
      </c>
      <c r="NJ45" s="88">
        <v>0.98442197298999923</v>
      </c>
      <c r="NK45" s="88">
        <v>1.1369864172999979</v>
      </c>
      <c r="NL45" s="88">
        <v>4.7964903119999999E-2</v>
      </c>
      <c r="NM45" s="88">
        <v>1.3484542122899987</v>
      </c>
      <c r="NN45" s="88">
        <v>0</v>
      </c>
      <c r="NO45" s="88">
        <v>0.31848299725999968</v>
      </c>
      <c r="NP45" s="88">
        <v>0</v>
      </c>
      <c r="NQ45" s="88">
        <v>0</v>
      </c>
      <c r="NR45" s="88">
        <v>4.2921860749999992E-2</v>
      </c>
      <c r="NS45" s="88">
        <v>0.13124162244000004</v>
      </c>
      <c r="NT45" s="88">
        <v>0</v>
      </c>
      <c r="NU45" s="88">
        <v>2.4246185144099979</v>
      </c>
      <c r="NV45" s="88">
        <v>1.7873679075500013</v>
      </c>
      <c r="NW45" s="88">
        <v>1.7896294447700036</v>
      </c>
      <c r="NX45" s="88">
        <v>0.26217874387000006</v>
      </c>
      <c r="NY45" s="88">
        <v>0.12297449070999997</v>
      </c>
      <c r="NZ45" s="88">
        <v>0</v>
      </c>
      <c r="OA45" s="88">
        <v>0</v>
      </c>
      <c r="OB45" s="88">
        <v>0</v>
      </c>
      <c r="OC45" s="88">
        <v>0</v>
      </c>
      <c r="OD45" s="88">
        <v>0</v>
      </c>
      <c r="OE45" s="88">
        <v>0</v>
      </c>
      <c r="OF45" s="88">
        <v>0</v>
      </c>
      <c r="OG45" s="88">
        <v>0</v>
      </c>
      <c r="OH45" s="88">
        <v>0</v>
      </c>
      <c r="OI45" s="88">
        <v>0</v>
      </c>
      <c r="OJ45" s="88">
        <v>0</v>
      </c>
      <c r="OK45" s="88">
        <v>0</v>
      </c>
      <c r="OL45" s="88">
        <v>0</v>
      </c>
      <c r="OM45" s="88">
        <v>7.8604326999999734E-3</v>
      </c>
      <c r="ON45" s="88">
        <v>3.0940090000000018E-4</v>
      </c>
      <c r="OO45" s="88">
        <v>7.1939750000000037E-4</v>
      </c>
      <c r="OP45" s="88">
        <v>1.6224549999999978E-4</v>
      </c>
      <c r="OQ45" s="88">
        <v>8.8436060000000134E-4</v>
      </c>
      <c r="OR45" s="88">
        <v>4.6121409999999932E-4</v>
      </c>
      <c r="OS45" s="88">
        <v>4.2785411000000146E-3</v>
      </c>
      <c r="OT45" s="88">
        <v>1.5056967000000026E-3</v>
      </c>
      <c r="OU45" s="88">
        <v>6.3947183499999992E-3</v>
      </c>
      <c r="OV45" s="88">
        <v>5.5547485700000237E-3</v>
      </c>
      <c r="OW45" s="88">
        <v>9.2951234999999553E-3</v>
      </c>
      <c r="OX45" s="88">
        <v>3.8346090000000031E-3</v>
      </c>
      <c r="OY45" s="88">
        <v>1.3290831000000033E-3</v>
      </c>
      <c r="OZ45" s="88">
        <v>0.36239779619999812</v>
      </c>
      <c r="PA45" s="88">
        <v>0</v>
      </c>
      <c r="PB45" s="88">
        <v>0</v>
      </c>
      <c r="PC45" s="88">
        <v>0</v>
      </c>
      <c r="PD45" s="88">
        <v>0</v>
      </c>
      <c r="PE45" s="88">
        <v>0</v>
      </c>
      <c r="PF45" s="88">
        <v>0</v>
      </c>
      <c r="PG45" s="88">
        <v>0</v>
      </c>
      <c r="PH45" s="88">
        <v>0</v>
      </c>
      <c r="PI45" s="88">
        <v>0</v>
      </c>
      <c r="PJ45" s="88">
        <v>0</v>
      </c>
      <c r="PK45" s="88">
        <v>0</v>
      </c>
      <c r="PL45" s="88">
        <v>0</v>
      </c>
      <c r="PM45" s="88">
        <v>0</v>
      </c>
      <c r="PN45" s="88">
        <v>0</v>
      </c>
      <c r="PO45" s="88">
        <v>0</v>
      </c>
      <c r="PP45" s="88">
        <v>0</v>
      </c>
      <c r="PQ45" s="88">
        <v>0</v>
      </c>
      <c r="PR45" s="88">
        <v>0</v>
      </c>
      <c r="PS45" s="88">
        <v>0</v>
      </c>
      <c r="PT45" s="88">
        <v>0</v>
      </c>
      <c r="PU45" s="88">
        <v>0</v>
      </c>
      <c r="PV45" s="88">
        <v>0</v>
      </c>
      <c r="PW45" s="88">
        <v>0</v>
      </c>
      <c r="PX45" s="88">
        <v>0</v>
      </c>
      <c r="PY45" s="88">
        <v>0</v>
      </c>
      <c r="PZ45" s="88">
        <v>0</v>
      </c>
      <c r="QA45" s="88">
        <v>0</v>
      </c>
      <c r="QB45" s="88">
        <v>0</v>
      </c>
      <c r="QC45" s="88">
        <v>0</v>
      </c>
      <c r="QD45" s="88">
        <v>0</v>
      </c>
      <c r="QE45" s="88">
        <v>0</v>
      </c>
      <c r="QF45" s="88">
        <v>0</v>
      </c>
      <c r="QG45" s="88">
        <v>0</v>
      </c>
      <c r="QH45" s="88">
        <v>0</v>
      </c>
      <c r="QI45" s="88">
        <v>0</v>
      </c>
      <c r="QJ45" s="88">
        <v>0</v>
      </c>
      <c r="QK45" s="88">
        <v>0</v>
      </c>
      <c r="QL45" s="88">
        <v>0</v>
      </c>
      <c r="QM45" s="88">
        <v>0</v>
      </c>
      <c r="QN45" s="88">
        <v>0</v>
      </c>
      <c r="QO45" s="88">
        <v>0</v>
      </c>
      <c r="QP45" s="88">
        <v>0</v>
      </c>
      <c r="QQ45" s="88">
        <v>0</v>
      </c>
      <c r="QR45" s="88">
        <v>0</v>
      </c>
      <c r="QS45" s="88">
        <v>0</v>
      </c>
      <c r="QT45" s="88">
        <v>0</v>
      </c>
      <c r="QU45" s="88">
        <v>0</v>
      </c>
      <c r="QV45" s="88">
        <v>0</v>
      </c>
      <c r="QW45" s="88">
        <v>0</v>
      </c>
      <c r="QX45" s="88">
        <v>0</v>
      </c>
      <c r="QY45" s="88">
        <v>0</v>
      </c>
      <c r="QZ45" s="88">
        <v>0</v>
      </c>
      <c r="RA45" s="88">
        <v>0</v>
      </c>
      <c r="RB45" s="88">
        <v>0</v>
      </c>
      <c r="RC45" s="88">
        <v>0</v>
      </c>
      <c r="RD45" s="88">
        <v>0</v>
      </c>
      <c r="RE45" s="88">
        <v>0</v>
      </c>
      <c r="RF45" s="88">
        <v>0</v>
      </c>
      <c r="RG45" s="88">
        <v>0</v>
      </c>
      <c r="RH45" s="88">
        <v>0</v>
      </c>
      <c r="RI45" s="88">
        <v>0</v>
      </c>
      <c r="RJ45" s="88">
        <v>0</v>
      </c>
      <c r="RK45" s="88">
        <v>0</v>
      </c>
      <c r="RL45" s="88">
        <v>0</v>
      </c>
      <c r="RM45" s="88">
        <v>0</v>
      </c>
      <c r="RN45" s="88">
        <v>0</v>
      </c>
      <c r="RO45" s="88">
        <v>0</v>
      </c>
      <c r="RP45" s="88">
        <v>0</v>
      </c>
      <c r="RQ45" s="88">
        <v>0</v>
      </c>
      <c r="RR45" s="88">
        <v>0</v>
      </c>
      <c r="RS45" s="88">
        <v>0</v>
      </c>
      <c r="RT45" s="88">
        <v>0</v>
      </c>
      <c r="RU45" s="88">
        <v>0</v>
      </c>
      <c r="RV45" s="88">
        <v>0</v>
      </c>
      <c r="RW45" s="88">
        <v>0</v>
      </c>
      <c r="RX45" s="88">
        <v>0</v>
      </c>
      <c r="RY45" s="88">
        <v>0</v>
      </c>
      <c r="RZ45" s="88">
        <v>0</v>
      </c>
      <c r="SA45" s="88">
        <v>0</v>
      </c>
      <c r="SB45" s="88">
        <v>0</v>
      </c>
      <c r="SC45" s="88">
        <v>0</v>
      </c>
      <c r="SD45" s="88">
        <v>0</v>
      </c>
      <c r="SE45" s="88">
        <v>0</v>
      </c>
      <c r="SF45" s="88">
        <v>0</v>
      </c>
      <c r="SG45" s="88">
        <v>0</v>
      </c>
      <c r="SH45" s="88">
        <v>0</v>
      </c>
      <c r="SI45" s="88">
        <v>0</v>
      </c>
      <c r="SJ45" s="88">
        <v>0</v>
      </c>
      <c r="SK45" s="88">
        <v>0</v>
      </c>
      <c r="SL45" s="88">
        <v>0</v>
      </c>
      <c r="SM45" s="88">
        <v>0</v>
      </c>
      <c r="SN45" s="88">
        <v>0.36239779619999812</v>
      </c>
      <c r="SO45" s="88">
        <v>0</v>
      </c>
      <c r="SP45" s="88">
        <v>3.4273223422999934</v>
      </c>
    </row>
    <row r="46" spans="1:510">
      <c r="A46" s="88" t="str">
        <f t="shared" si="52"/>
        <v>DEUD7</v>
      </c>
      <c r="B46" s="88" t="s">
        <v>2229</v>
      </c>
      <c r="C46" s="88" t="s">
        <v>393</v>
      </c>
      <c r="U46" s="88">
        <v>115.19782021694024</v>
      </c>
      <c r="V46" s="88">
        <v>13.747892244179942</v>
      </c>
      <c r="W46" s="88">
        <v>1.9930294991700004</v>
      </c>
      <c r="X46" s="88">
        <v>5.3994772977700096</v>
      </c>
      <c r="Y46" s="88">
        <v>34.635708870120006</v>
      </c>
      <c r="Z46" s="88">
        <v>5.8088443727299861</v>
      </c>
      <c r="AA46" s="88">
        <v>4.0188348554600131</v>
      </c>
      <c r="AB46" s="88">
        <v>15.799375677090026</v>
      </c>
      <c r="AC46" s="88">
        <v>3.1869426566499959</v>
      </c>
      <c r="AD46" s="88">
        <v>12.25412614516001</v>
      </c>
      <c r="AE46" s="88">
        <v>1.0527319900100003</v>
      </c>
      <c r="AF46" s="88">
        <v>5.5967906323799914</v>
      </c>
      <c r="AG46" s="88">
        <v>12.320792475379939</v>
      </c>
      <c r="AH46" s="88">
        <v>11.704053574270006</v>
      </c>
      <c r="AI46" s="88">
        <v>1.427099593239999</v>
      </c>
      <c r="AJ46" s="88">
        <v>1.133610755379995</v>
      </c>
      <c r="AK46" s="88">
        <v>0.85941715756000081</v>
      </c>
      <c r="AL46" s="88">
        <v>0</v>
      </c>
      <c r="AM46" s="88">
        <v>4.318649886500018</v>
      </c>
      <c r="AN46" s="88">
        <v>1.080829125190002</v>
      </c>
      <c r="AO46" s="88">
        <v>9.6480597579500031</v>
      </c>
      <c r="AP46" s="88">
        <v>14.344762113249995</v>
      </c>
      <c r="AQ46" s="88">
        <v>1.0150920801000014</v>
      </c>
      <c r="AR46" s="88">
        <v>0</v>
      </c>
      <c r="AS46" s="88">
        <v>6.6589742496100213</v>
      </c>
      <c r="AT46" s="88">
        <v>2.3165835746299996</v>
      </c>
      <c r="AU46" s="88">
        <v>0.46999055017000019</v>
      </c>
      <c r="AV46" s="88">
        <v>1.0299469761800024</v>
      </c>
      <c r="AW46" s="88">
        <v>0.41770871916999924</v>
      </c>
      <c r="AX46" s="88">
        <v>0.6966169614600014</v>
      </c>
      <c r="AY46" s="88">
        <v>0.68971614643000223</v>
      </c>
      <c r="AZ46" s="88">
        <v>2.2687621857400018</v>
      </c>
      <c r="BA46" s="88">
        <v>1.5281629587700027</v>
      </c>
      <c r="BB46" s="88">
        <v>0.2139033529800001</v>
      </c>
      <c r="BC46" s="88">
        <v>3.9603211782100023</v>
      </c>
      <c r="BD46" s="88">
        <v>11.033621762750023</v>
      </c>
      <c r="BE46" s="88">
        <v>1.4877957725499993</v>
      </c>
      <c r="BF46" s="88">
        <v>0.25893104096000019</v>
      </c>
      <c r="BG46" s="88">
        <v>0.15985542463000002</v>
      </c>
      <c r="BH46" s="88">
        <v>2.7681599059500144</v>
      </c>
      <c r="BI46" s="88">
        <v>1.6964758522299985</v>
      </c>
      <c r="BJ46" s="88">
        <v>0.22575034452999973</v>
      </c>
      <c r="BK46" s="88">
        <v>2.2886555487300062</v>
      </c>
      <c r="BL46" s="88">
        <v>2.8484457939399945</v>
      </c>
      <c r="BM46" s="88">
        <v>2.0477404992299952</v>
      </c>
      <c r="BN46" s="88">
        <v>3.1470678491599986</v>
      </c>
      <c r="BO46" s="88">
        <v>0</v>
      </c>
      <c r="BP46" s="88">
        <v>0</v>
      </c>
      <c r="BQ46" s="88">
        <v>0</v>
      </c>
      <c r="BR46" s="88">
        <v>0</v>
      </c>
      <c r="BS46" s="88">
        <v>0.26052736651999975</v>
      </c>
      <c r="BT46" s="88">
        <v>4.406364762999992</v>
      </c>
      <c r="BU46" s="88">
        <v>0</v>
      </c>
      <c r="BV46" s="88">
        <v>1.190423425119999</v>
      </c>
      <c r="BW46" s="88">
        <v>0</v>
      </c>
      <c r="BX46" s="88">
        <v>0</v>
      </c>
      <c r="BY46" s="88">
        <v>0</v>
      </c>
      <c r="BZ46" s="88">
        <v>0</v>
      </c>
      <c r="CA46" s="88">
        <v>0</v>
      </c>
      <c r="CB46" s="88">
        <v>0</v>
      </c>
      <c r="CC46" s="88">
        <v>0</v>
      </c>
      <c r="CD46" s="88">
        <v>0</v>
      </c>
      <c r="CE46" s="88">
        <v>2.6879457140500058</v>
      </c>
      <c r="CF46" s="88">
        <v>0</v>
      </c>
      <c r="CG46" s="88">
        <v>0</v>
      </c>
      <c r="CH46" s="88">
        <v>0</v>
      </c>
      <c r="CI46" s="88">
        <v>0.56737538982000002</v>
      </c>
      <c r="CJ46" s="88">
        <v>0.22352132588999993</v>
      </c>
      <c r="CK46" s="88">
        <v>7.4484027067600014</v>
      </c>
      <c r="CL46" s="88">
        <v>0.24917343044000009</v>
      </c>
      <c r="CM46" s="88">
        <v>0.45222422296999909</v>
      </c>
      <c r="CN46" s="88">
        <v>0</v>
      </c>
      <c r="CO46" s="88">
        <v>0</v>
      </c>
      <c r="CP46" s="88">
        <v>0</v>
      </c>
      <c r="CQ46" s="88">
        <v>0</v>
      </c>
      <c r="CR46" s="88">
        <v>0</v>
      </c>
      <c r="CS46" s="88">
        <v>8.5801986159999913E-2</v>
      </c>
      <c r="CT46" s="88">
        <v>3.981761451510005</v>
      </c>
      <c r="CU46" s="88">
        <v>0.14270074088999971</v>
      </c>
      <c r="CV46" s="88">
        <v>0.10838649477999994</v>
      </c>
      <c r="CW46" s="88">
        <v>1.0293703614499989</v>
      </c>
      <c r="CX46" s="88">
        <v>3.1458231499999996E-2</v>
      </c>
      <c r="CY46" s="88">
        <v>9.4665572884200078</v>
      </c>
      <c r="CZ46" s="88">
        <v>0.18150240300000001</v>
      </c>
      <c r="DA46" s="88">
        <v>13.522611362790022</v>
      </c>
      <c r="DB46" s="88">
        <v>0.82215100198999991</v>
      </c>
      <c r="DC46" s="88">
        <v>0.53088323207999932</v>
      </c>
      <c r="DD46" s="88">
        <v>0.48420853380000006</v>
      </c>
      <c r="DE46" s="88">
        <v>0</v>
      </c>
      <c r="DF46" s="88">
        <v>0</v>
      </c>
      <c r="DG46" s="88">
        <v>0</v>
      </c>
      <c r="DH46" s="88">
        <v>0</v>
      </c>
      <c r="DI46" s="88">
        <v>2.7044043181799897</v>
      </c>
      <c r="DJ46" s="88">
        <v>1.7476612813999977</v>
      </c>
      <c r="DK46" s="88">
        <v>1.5691719936099995</v>
      </c>
      <c r="DL46" s="88">
        <v>0.1467063496399999</v>
      </c>
      <c r="DM46" s="88">
        <v>0.49102115402999991</v>
      </c>
      <c r="DN46" s="88">
        <v>2.0600275816799996</v>
      </c>
      <c r="DO46" s="88">
        <v>0.21199201649999994</v>
      </c>
      <c r="DP46" s="88">
        <v>4.4563464540000028E-2</v>
      </c>
      <c r="DQ46" s="88">
        <v>0.46999055017000019</v>
      </c>
      <c r="DR46" s="88">
        <v>0.69283461376000011</v>
      </c>
      <c r="DS46" s="88">
        <v>0.27595322416999979</v>
      </c>
      <c r="DT46" s="88">
        <v>6.1157747540000008E-2</v>
      </c>
      <c r="DU46" s="88">
        <v>1.5093770839999993E-2</v>
      </c>
      <c r="DV46" s="88">
        <v>0</v>
      </c>
      <c r="DW46" s="88">
        <v>0</v>
      </c>
      <c r="DX46" s="88">
        <v>0.45556673487999844</v>
      </c>
      <c r="DY46" s="88">
        <v>0.23414954960000006</v>
      </c>
      <c r="DZ46" s="88">
        <v>0.94391274674999992</v>
      </c>
      <c r="EA46" s="88">
        <v>0.30137738604999997</v>
      </c>
      <c r="EB46" s="88">
        <v>1.0234752876600008</v>
      </c>
      <c r="EC46" s="88">
        <v>0.78560201939999541</v>
      </c>
      <c r="ED46" s="88">
        <v>0.56715781968999956</v>
      </c>
      <c r="EE46" s="88">
        <v>0.17538505714999991</v>
      </c>
      <c r="EF46" s="88">
        <v>3.0542668460100026</v>
      </c>
      <c r="EG46" s="88">
        <v>9.1199201139999991E-2</v>
      </c>
      <c r="EH46" s="88">
        <v>0.21287436212999988</v>
      </c>
      <c r="EI46" s="88">
        <v>9.5907509000000006E-4</v>
      </c>
      <c r="EJ46" s="88">
        <v>0.92092666408000168</v>
      </c>
      <c r="EK46" s="88">
        <v>5.396548853860013</v>
      </c>
      <c r="EL46" s="88">
        <v>1.9164464964600061</v>
      </c>
      <c r="EM46" s="88">
        <v>2.7997049949100061</v>
      </c>
      <c r="EN46" s="88">
        <v>0</v>
      </c>
      <c r="EO46" s="88">
        <v>0</v>
      </c>
      <c r="EP46" s="88">
        <v>0.33562286906000005</v>
      </c>
      <c r="EQ46" s="88">
        <v>0</v>
      </c>
      <c r="ER46" s="88">
        <v>0</v>
      </c>
      <c r="ES46" s="88">
        <v>0</v>
      </c>
      <c r="ET46" s="88">
        <v>0.25893104096000019</v>
      </c>
      <c r="EU46" s="88">
        <v>0.15985542463000002</v>
      </c>
      <c r="EV46" s="88">
        <v>2.7681599059500144</v>
      </c>
      <c r="EW46" s="88">
        <v>0.51416783816000045</v>
      </c>
      <c r="EX46" s="88">
        <v>0.16949012002999991</v>
      </c>
      <c r="EY46" s="88">
        <v>0.64226865995000126</v>
      </c>
      <c r="EZ46" s="88">
        <v>0.33061398439000045</v>
      </c>
      <c r="FA46" s="88">
        <v>3.9934315809999989E-2</v>
      </c>
      <c r="FB46" s="88">
        <v>0.19077530252999977</v>
      </c>
      <c r="FC46" s="88">
        <v>0</v>
      </c>
      <c r="FD46" s="88">
        <v>3.4975022210000019E-2</v>
      </c>
      <c r="FE46" s="88">
        <v>0.4788311618799998</v>
      </c>
      <c r="FF46" s="88">
        <v>0.30415167844000013</v>
      </c>
      <c r="FG46" s="88">
        <v>0.82433985263000231</v>
      </c>
      <c r="FH46" s="88">
        <v>0.681333298360002</v>
      </c>
      <c r="FI46" s="88">
        <v>0</v>
      </c>
      <c r="FJ46" s="88">
        <v>0.99613702829000161</v>
      </c>
      <c r="FK46" s="88">
        <v>1.12648083764</v>
      </c>
      <c r="FL46" s="88">
        <v>0</v>
      </c>
      <c r="FM46" s="88">
        <v>0.5941898057199988</v>
      </c>
      <c r="FN46" s="88">
        <v>0.78159132279000032</v>
      </c>
      <c r="FO46" s="88">
        <v>0.67196005814999993</v>
      </c>
      <c r="FP46" s="88">
        <v>0</v>
      </c>
      <c r="FQ46" s="88">
        <v>0</v>
      </c>
      <c r="FR46" s="88">
        <v>0</v>
      </c>
      <c r="FS46" s="88">
        <v>0</v>
      </c>
      <c r="FT46" s="88">
        <v>0</v>
      </c>
      <c r="FU46" s="88">
        <v>0.26052736651999975</v>
      </c>
      <c r="FV46" s="88">
        <v>3.9265821373299952</v>
      </c>
      <c r="FW46" s="88">
        <v>0</v>
      </c>
      <c r="FX46" s="88">
        <v>0.47978475941000037</v>
      </c>
      <c r="FY46" s="88">
        <v>0</v>
      </c>
      <c r="FZ46" s="88">
        <v>0</v>
      </c>
      <c r="GA46" s="88">
        <v>0</v>
      </c>
      <c r="GB46" s="88">
        <v>0</v>
      </c>
      <c r="GC46" s="88">
        <v>0</v>
      </c>
      <c r="GD46" s="88">
        <v>1.190423425119999</v>
      </c>
      <c r="GE46" s="88">
        <v>0</v>
      </c>
      <c r="GF46" s="88">
        <v>0</v>
      </c>
      <c r="GG46" s="88">
        <v>0</v>
      </c>
      <c r="GH46" s="88">
        <v>0</v>
      </c>
      <c r="GI46" s="88">
        <v>0</v>
      </c>
      <c r="GJ46" s="88">
        <v>0</v>
      </c>
      <c r="GK46" s="88">
        <v>0</v>
      </c>
      <c r="GL46" s="88">
        <v>0</v>
      </c>
      <c r="GM46" s="88">
        <v>0</v>
      </c>
      <c r="GN46" s="88">
        <v>0</v>
      </c>
      <c r="GO46" s="88">
        <v>0</v>
      </c>
      <c r="GP46" s="88">
        <v>0</v>
      </c>
      <c r="GQ46" s="88">
        <v>0</v>
      </c>
      <c r="GR46" s="88">
        <v>0</v>
      </c>
      <c r="GS46" s="88">
        <v>0</v>
      </c>
      <c r="GT46" s="88">
        <v>0</v>
      </c>
      <c r="GU46" s="88">
        <v>0</v>
      </c>
      <c r="GV46" s="88">
        <v>0</v>
      </c>
      <c r="GW46" s="88">
        <v>0</v>
      </c>
      <c r="GX46" s="88">
        <v>0</v>
      </c>
      <c r="GY46" s="88">
        <v>0</v>
      </c>
      <c r="GZ46" s="88">
        <v>0</v>
      </c>
      <c r="HA46" s="88">
        <v>0</v>
      </c>
      <c r="HB46" s="88">
        <v>0</v>
      </c>
      <c r="HC46" s="88">
        <v>0</v>
      </c>
      <c r="HD46" s="88">
        <v>0</v>
      </c>
      <c r="HE46" s="88">
        <v>0</v>
      </c>
      <c r="HF46" s="88">
        <v>0</v>
      </c>
      <c r="HG46" s="88">
        <v>0</v>
      </c>
      <c r="HH46" s="88">
        <v>0</v>
      </c>
      <c r="HI46" s="88">
        <v>0</v>
      </c>
      <c r="HJ46" s="88">
        <v>0</v>
      </c>
      <c r="HK46" s="88">
        <v>0</v>
      </c>
      <c r="HL46" s="88">
        <v>0</v>
      </c>
      <c r="HM46" s="88">
        <v>0</v>
      </c>
      <c r="HN46" s="88">
        <v>0</v>
      </c>
      <c r="HO46" s="88">
        <v>0</v>
      </c>
      <c r="HP46" s="88">
        <v>0</v>
      </c>
      <c r="HQ46" s="88">
        <v>0</v>
      </c>
      <c r="HR46" s="88">
        <v>0</v>
      </c>
      <c r="HS46" s="88">
        <v>0</v>
      </c>
      <c r="HT46" s="88">
        <v>0</v>
      </c>
      <c r="HU46" s="88">
        <v>0</v>
      </c>
      <c r="HV46" s="88">
        <v>0</v>
      </c>
      <c r="HW46" s="88">
        <v>0</v>
      </c>
      <c r="HX46" s="88">
        <v>0</v>
      </c>
      <c r="HY46" s="88">
        <v>0</v>
      </c>
      <c r="HZ46" s="88">
        <v>0</v>
      </c>
      <c r="IA46" s="88">
        <v>0</v>
      </c>
      <c r="IB46" s="88">
        <v>0</v>
      </c>
      <c r="IC46" s="88">
        <v>1.2118520905599979</v>
      </c>
      <c r="ID46" s="88">
        <v>0</v>
      </c>
      <c r="IE46" s="88">
        <v>5.3870388889999982E-2</v>
      </c>
      <c r="IF46" s="88">
        <v>0</v>
      </c>
      <c r="IG46" s="88">
        <v>1.4222167459099979</v>
      </c>
      <c r="IH46" s="88">
        <v>0</v>
      </c>
      <c r="II46" s="88">
        <v>0</v>
      </c>
      <c r="IJ46" s="88">
        <v>0</v>
      </c>
      <c r="IK46" s="88">
        <v>0</v>
      </c>
      <c r="IL46" s="88">
        <v>0</v>
      </c>
      <c r="IM46" s="88">
        <v>0</v>
      </c>
      <c r="IN46" s="88">
        <v>0.34830309790999869</v>
      </c>
      <c r="IO46" s="88">
        <v>0.21907225315000012</v>
      </c>
      <c r="IP46" s="88">
        <v>0.22352132588999993</v>
      </c>
      <c r="IQ46" s="88">
        <v>0</v>
      </c>
      <c r="IR46" s="88">
        <v>3.6379373010399996</v>
      </c>
      <c r="IS46" s="88">
        <v>1.8257911056499954</v>
      </c>
      <c r="IT46" s="88">
        <v>1.9846698377900054</v>
      </c>
      <c r="IU46" s="88">
        <v>0.24917343044000009</v>
      </c>
      <c r="IV46" s="88">
        <v>0.45222422296999909</v>
      </c>
      <c r="IW46" s="88">
        <v>0</v>
      </c>
      <c r="IX46" s="88">
        <v>0</v>
      </c>
      <c r="IY46" s="88">
        <v>0</v>
      </c>
      <c r="IZ46" s="88">
        <v>0</v>
      </c>
      <c r="JA46" s="88">
        <v>0</v>
      </c>
      <c r="JB46" s="88">
        <v>0</v>
      </c>
      <c r="JC46" s="88">
        <v>0</v>
      </c>
      <c r="JD46" s="88">
        <v>8.5801986159999913E-2</v>
      </c>
      <c r="JE46" s="88">
        <v>1.1829337852499984</v>
      </c>
      <c r="JF46" s="88">
        <v>2.233572867879996</v>
      </c>
      <c r="JG46" s="88">
        <v>0.41795888370999995</v>
      </c>
      <c r="JH46" s="88">
        <v>0.14270074088999971</v>
      </c>
      <c r="JI46" s="88">
        <v>0.10838649477999994</v>
      </c>
      <c r="JJ46" s="88">
        <v>0.32759687267000032</v>
      </c>
      <c r="JK46" s="88">
        <v>0.53904934890000034</v>
      </c>
      <c r="JL46" s="88">
        <v>0.16271882638999979</v>
      </c>
      <c r="JM46" s="88">
        <v>3.1458231499999996E-2</v>
      </c>
      <c r="JN46" s="88">
        <v>9.4665572884200078</v>
      </c>
      <c r="JO46" s="88">
        <v>0.18150240300000001</v>
      </c>
      <c r="JP46" s="88">
        <v>13.522611362790022</v>
      </c>
      <c r="JQ46" s="88">
        <v>0.50062155006999998</v>
      </c>
      <c r="JR46" s="88">
        <v>0.32152945192000004</v>
      </c>
      <c r="JS46" s="88">
        <v>0.53088323207999932</v>
      </c>
      <c r="JT46" s="88">
        <v>0.48420853380000006</v>
      </c>
      <c r="JU46" s="88">
        <v>0</v>
      </c>
      <c r="JV46" s="88">
        <v>0</v>
      </c>
      <c r="JW46" s="88">
        <v>0</v>
      </c>
      <c r="JX46" s="88">
        <v>0</v>
      </c>
      <c r="JY46" s="88">
        <v>2.7044043181799897</v>
      </c>
      <c r="JZ46" s="88">
        <v>0</v>
      </c>
      <c r="KA46" s="88">
        <v>0</v>
      </c>
      <c r="KB46" s="88">
        <v>1.5691719936099995</v>
      </c>
      <c r="KC46" s="88">
        <v>0.1467063496399999</v>
      </c>
      <c r="KD46" s="88">
        <v>0.49102115402999991</v>
      </c>
      <c r="KE46" s="88">
        <v>2.0600275816799996</v>
      </c>
      <c r="KF46" s="88">
        <v>0.21199201649999994</v>
      </c>
      <c r="KG46" s="88">
        <v>4.4563464540000028E-2</v>
      </c>
      <c r="KH46" s="88">
        <v>0.46999055017000019</v>
      </c>
      <c r="KI46" s="88">
        <v>0.18208555375999999</v>
      </c>
      <c r="KJ46" s="88">
        <v>0.24914101184999998</v>
      </c>
      <c r="KK46" s="88">
        <v>0</v>
      </c>
      <c r="KL46" s="88">
        <v>0</v>
      </c>
      <c r="KM46" s="88">
        <v>0</v>
      </c>
      <c r="KN46" s="88">
        <v>0</v>
      </c>
      <c r="KO46" s="88">
        <v>0.24967557275999974</v>
      </c>
      <c r="KP46" s="88">
        <v>0.27595322416999979</v>
      </c>
      <c r="KQ46" s="88">
        <v>6.1157747540000008E-2</v>
      </c>
      <c r="KR46" s="88">
        <v>0</v>
      </c>
      <c r="KS46" s="88">
        <v>0</v>
      </c>
      <c r="KT46" s="88">
        <v>0</v>
      </c>
      <c r="KU46" s="88">
        <v>1.5093770839999993E-2</v>
      </c>
      <c r="KV46" s="88">
        <v>0</v>
      </c>
      <c r="KW46" s="88">
        <v>0</v>
      </c>
      <c r="KX46" s="88">
        <v>0</v>
      </c>
      <c r="KY46" s="88">
        <v>0</v>
      </c>
      <c r="KZ46" s="88">
        <v>0</v>
      </c>
      <c r="LA46" s="88">
        <v>0</v>
      </c>
      <c r="LB46" s="88">
        <v>0.94391274674999992</v>
      </c>
      <c r="LC46" s="88">
        <v>0.30137738604999997</v>
      </c>
      <c r="LD46" s="88">
        <v>1.0234752876600008</v>
      </c>
      <c r="LE46" s="88">
        <v>0.78560201939999541</v>
      </c>
      <c r="LF46" s="88">
        <v>0.56715781968999956</v>
      </c>
      <c r="LG46" s="88">
        <v>0</v>
      </c>
      <c r="LH46" s="88">
        <v>0</v>
      </c>
      <c r="LI46" s="88">
        <v>0.17538505714999991</v>
      </c>
      <c r="LJ46" s="88">
        <v>1.0811375401299996</v>
      </c>
      <c r="LK46" s="88">
        <v>1.9731293058799997</v>
      </c>
      <c r="LL46" s="88">
        <v>9.1199201139999991E-2</v>
      </c>
      <c r="LM46" s="88">
        <v>0.21287436212999988</v>
      </c>
      <c r="LN46" s="88">
        <v>9.5907509000000006E-4</v>
      </c>
      <c r="LO46" s="88">
        <v>0.92092666408000168</v>
      </c>
      <c r="LP46" s="88">
        <v>5.396548853860013</v>
      </c>
      <c r="LQ46" s="88">
        <v>1.9164464964600061</v>
      </c>
      <c r="LR46" s="88">
        <v>2.7997049949100061</v>
      </c>
      <c r="LS46" s="88">
        <v>0</v>
      </c>
      <c r="LT46" s="88">
        <v>0</v>
      </c>
      <c r="LU46" s="88">
        <v>0.33562286906000005</v>
      </c>
      <c r="LV46" s="88">
        <v>0</v>
      </c>
      <c r="LW46" s="88">
        <v>0</v>
      </c>
      <c r="LX46" s="88">
        <v>0</v>
      </c>
      <c r="LY46" s="88">
        <v>0</v>
      </c>
      <c r="LZ46" s="88">
        <v>0.15985542463000002</v>
      </c>
      <c r="MA46" s="88">
        <v>2.7681599059500144</v>
      </c>
      <c r="MB46" s="88">
        <v>0.13998783631000011</v>
      </c>
      <c r="MC46" s="88">
        <v>0.37417977148000037</v>
      </c>
      <c r="MD46" s="88">
        <v>0.16949012002999991</v>
      </c>
      <c r="ME46" s="88">
        <v>0</v>
      </c>
      <c r="MF46" s="88">
        <v>0.64226865995000126</v>
      </c>
      <c r="MG46" s="88">
        <v>0.33061398439000045</v>
      </c>
      <c r="MH46" s="88">
        <v>3.9934315809999989E-2</v>
      </c>
      <c r="MI46" s="88">
        <v>0.19077530252999977</v>
      </c>
      <c r="MJ46" s="88">
        <v>0</v>
      </c>
      <c r="MK46" s="88">
        <v>0</v>
      </c>
      <c r="ML46" s="88">
        <v>3.4975022210000019E-2</v>
      </c>
      <c r="MM46" s="88">
        <v>0.4788311618799998</v>
      </c>
      <c r="MN46" s="88">
        <v>0.30415167844000013</v>
      </c>
      <c r="MO46" s="88">
        <v>0.82433985263000231</v>
      </c>
      <c r="MP46" s="88">
        <v>0.681333298360002</v>
      </c>
      <c r="MQ46" s="88">
        <v>0</v>
      </c>
      <c r="MR46" s="88">
        <v>0.99613702829000161</v>
      </c>
      <c r="MS46" s="88">
        <v>0</v>
      </c>
      <c r="MT46" s="88">
        <v>0</v>
      </c>
      <c r="MU46" s="88">
        <v>0.82100393715000186</v>
      </c>
      <c r="MV46" s="88">
        <v>0.30549293233000085</v>
      </c>
      <c r="MW46" s="88">
        <v>0</v>
      </c>
      <c r="MX46" s="88">
        <v>0.5941898057199988</v>
      </c>
      <c r="MY46" s="88">
        <v>0.78159132279000032</v>
      </c>
      <c r="MZ46" s="88">
        <v>0.67196005814999993</v>
      </c>
      <c r="NA46" s="88">
        <v>0</v>
      </c>
      <c r="NB46" s="88">
        <v>0</v>
      </c>
      <c r="NC46" s="88">
        <v>0</v>
      </c>
      <c r="ND46" s="88">
        <v>0</v>
      </c>
      <c r="NE46" s="88">
        <v>0</v>
      </c>
      <c r="NF46" s="88">
        <v>0.26052736651999975</v>
      </c>
      <c r="NG46" s="88">
        <v>0</v>
      </c>
      <c r="NH46" s="88">
        <v>0</v>
      </c>
      <c r="NI46" s="88">
        <v>0.47978475941000037</v>
      </c>
      <c r="NJ46" s="88">
        <v>1.190423425119999</v>
      </c>
      <c r="NK46" s="88">
        <v>1.2118520905599979</v>
      </c>
      <c r="NL46" s="88">
        <v>5.3870388889999982E-2</v>
      </c>
      <c r="NM46" s="88">
        <v>1.4222167459099979</v>
      </c>
      <c r="NN46" s="88">
        <v>0</v>
      </c>
      <c r="NO46" s="88">
        <v>0.34830309790999869</v>
      </c>
      <c r="NP46" s="88">
        <v>0</v>
      </c>
      <c r="NQ46" s="88">
        <v>0</v>
      </c>
      <c r="NR46" s="88">
        <v>6.6931891140000005E-2</v>
      </c>
      <c r="NS46" s="88">
        <v>0.15658943474999995</v>
      </c>
      <c r="NT46" s="88">
        <v>0</v>
      </c>
      <c r="NU46" s="88">
        <v>3.6379373010399996</v>
      </c>
      <c r="NV46" s="88">
        <v>1.8257911056499954</v>
      </c>
      <c r="NW46" s="88">
        <v>1.9846698377900054</v>
      </c>
      <c r="NX46" s="88">
        <v>0.24917343044000009</v>
      </c>
      <c r="NY46" s="88">
        <v>0.11613884736999994</v>
      </c>
      <c r="NZ46" s="88">
        <v>0</v>
      </c>
      <c r="OA46" s="88">
        <v>0</v>
      </c>
      <c r="OB46" s="88">
        <v>0</v>
      </c>
      <c r="OC46" s="88">
        <v>0</v>
      </c>
      <c r="OD46" s="88">
        <v>0</v>
      </c>
      <c r="OE46" s="88">
        <v>0</v>
      </c>
      <c r="OF46" s="88">
        <v>0</v>
      </c>
      <c r="OG46" s="88">
        <v>0</v>
      </c>
      <c r="OH46" s="88">
        <v>0</v>
      </c>
      <c r="OI46" s="88">
        <v>0</v>
      </c>
      <c r="OJ46" s="88">
        <v>0</v>
      </c>
      <c r="OK46" s="88">
        <v>0</v>
      </c>
      <c r="OL46" s="88">
        <v>0</v>
      </c>
      <c r="OM46" s="88">
        <v>7.8621704999999875E-3</v>
      </c>
      <c r="ON46" s="88">
        <v>3.2515499999999988E-4</v>
      </c>
      <c r="OO46" s="88">
        <v>7.2668280000000079E-4</v>
      </c>
      <c r="OP46" s="88">
        <v>1.3464700000000008E-4</v>
      </c>
      <c r="OQ46" s="88">
        <v>8.5098589999999842E-4</v>
      </c>
      <c r="OR46" s="88">
        <v>4.0607469999999902E-4</v>
      </c>
      <c r="OS46" s="88">
        <v>4.4885304000000072E-3</v>
      </c>
      <c r="OT46" s="88">
        <v>1.3361694E-3</v>
      </c>
      <c r="OU46" s="88">
        <v>6.3836780400000062E-3</v>
      </c>
      <c r="OV46" s="88">
        <v>5.5382614400000165E-3</v>
      </c>
      <c r="OW46" s="88">
        <v>9.1876798999999607E-3</v>
      </c>
      <c r="OX46" s="88">
        <v>4.1117971999999883E-3</v>
      </c>
      <c r="OY46" s="88">
        <v>1.2269595000000053E-3</v>
      </c>
      <c r="OZ46" s="88">
        <v>0.35987366249999736</v>
      </c>
      <c r="PA46" s="88">
        <v>0</v>
      </c>
      <c r="PB46" s="88">
        <v>0</v>
      </c>
      <c r="PC46" s="88">
        <v>0</v>
      </c>
      <c r="PD46" s="88">
        <v>0</v>
      </c>
      <c r="PE46" s="88">
        <v>0</v>
      </c>
      <c r="PF46" s="88">
        <v>0</v>
      </c>
      <c r="PG46" s="88">
        <v>0</v>
      </c>
      <c r="PH46" s="88">
        <v>0</v>
      </c>
      <c r="PI46" s="88">
        <v>0</v>
      </c>
      <c r="PJ46" s="88">
        <v>0</v>
      </c>
      <c r="PK46" s="88">
        <v>0</v>
      </c>
      <c r="PL46" s="88">
        <v>0</v>
      </c>
      <c r="PM46" s="88">
        <v>0</v>
      </c>
      <c r="PN46" s="88">
        <v>0</v>
      </c>
      <c r="PO46" s="88">
        <v>0</v>
      </c>
      <c r="PP46" s="88">
        <v>0</v>
      </c>
      <c r="PQ46" s="88">
        <v>0</v>
      </c>
      <c r="PR46" s="88">
        <v>0</v>
      </c>
      <c r="PS46" s="88">
        <v>0</v>
      </c>
      <c r="PT46" s="88">
        <v>0</v>
      </c>
      <c r="PU46" s="88">
        <v>0</v>
      </c>
      <c r="PV46" s="88">
        <v>0</v>
      </c>
      <c r="PW46" s="88">
        <v>0</v>
      </c>
      <c r="PX46" s="88">
        <v>0</v>
      </c>
      <c r="PY46" s="88">
        <v>0</v>
      </c>
      <c r="PZ46" s="88">
        <v>0</v>
      </c>
      <c r="QA46" s="88">
        <v>0</v>
      </c>
      <c r="QB46" s="88">
        <v>0</v>
      </c>
      <c r="QC46" s="88">
        <v>0</v>
      </c>
      <c r="QD46" s="88">
        <v>0</v>
      </c>
      <c r="QE46" s="88">
        <v>0</v>
      </c>
      <c r="QF46" s="88">
        <v>0</v>
      </c>
      <c r="QG46" s="88">
        <v>0</v>
      </c>
      <c r="QH46" s="88">
        <v>0</v>
      </c>
      <c r="QI46" s="88">
        <v>0</v>
      </c>
      <c r="QJ46" s="88">
        <v>0</v>
      </c>
      <c r="QK46" s="88">
        <v>0</v>
      </c>
      <c r="QL46" s="88">
        <v>0</v>
      </c>
      <c r="QM46" s="88">
        <v>0</v>
      </c>
      <c r="QN46" s="88">
        <v>0</v>
      </c>
      <c r="QO46" s="88">
        <v>0</v>
      </c>
      <c r="QP46" s="88">
        <v>0</v>
      </c>
      <c r="QQ46" s="88">
        <v>0</v>
      </c>
      <c r="QR46" s="88">
        <v>0</v>
      </c>
      <c r="QS46" s="88">
        <v>0</v>
      </c>
      <c r="QT46" s="88">
        <v>0</v>
      </c>
      <c r="QU46" s="88">
        <v>0</v>
      </c>
      <c r="QV46" s="88">
        <v>0</v>
      </c>
      <c r="QW46" s="88">
        <v>0</v>
      </c>
      <c r="QX46" s="88">
        <v>0</v>
      </c>
      <c r="QY46" s="88">
        <v>0</v>
      </c>
      <c r="QZ46" s="88">
        <v>0</v>
      </c>
      <c r="RA46" s="88">
        <v>0</v>
      </c>
      <c r="RB46" s="88">
        <v>0</v>
      </c>
      <c r="RC46" s="88">
        <v>0</v>
      </c>
      <c r="RD46" s="88">
        <v>0</v>
      </c>
      <c r="RE46" s="88">
        <v>0</v>
      </c>
      <c r="RF46" s="88">
        <v>0</v>
      </c>
      <c r="RG46" s="88">
        <v>0</v>
      </c>
      <c r="RH46" s="88">
        <v>0</v>
      </c>
      <c r="RI46" s="88">
        <v>0</v>
      </c>
      <c r="RJ46" s="88">
        <v>0</v>
      </c>
      <c r="RK46" s="88">
        <v>0</v>
      </c>
      <c r="RL46" s="88">
        <v>0</v>
      </c>
      <c r="RM46" s="88">
        <v>0</v>
      </c>
      <c r="RN46" s="88">
        <v>0</v>
      </c>
      <c r="RO46" s="88">
        <v>0</v>
      </c>
      <c r="RP46" s="88">
        <v>0</v>
      </c>
      <c r="RQ46" s="88">
        <v>0</v>
      </c>
      <c r="RR46" s="88">
        <v>0</v>
      </c>
      <c r="RS46" s="88">
        <v>0</v>
      </c>
      <c r="RT46" s="88">
        <v>0</v>
      </c>
      <c r="RU46" s="88">
        <v>0</v>
      </c>
      <c r="RV46" s="88">
        <v>0</v>
      </c>
      <c r="RW46" s="88">
        <v>0</v>
      </c>
      <c r="RX46" s="88">
        <v>0</v>
      </c>
      <c r="RY46" s="88">
        <v>0</v>
      </c>
      <c r="RZ46" s="88">
        <v>0</v>
      </c>
      <c r="SA46" s="88">
        <v>0</v>
      </c>
      <c r="SB46" s="88">
        <v>0</v>
      </c>
      <c r="SC46" s="88">
        <v>0</v>
      </c>
      <c r="SD46" s="88">
        <v>0</v>
      </c>
      <c r="SE46" s="88">
        <v>0</v>
      </c>
      <c r="SF46" s="88">
        <v>0</v>
      </c>
      <c r="SG46" s="88">
        <v>0</v>
      </c>
      <c r="SH46" s="88">
        <v>0</v>
      </c>
      <c r="SI46" s="88">
        <v>0</v>
      </c>
      <c r="SJ46" s="88">
        <v>0</v>
      </c>
      <c r="SK46" s="88">
        <v>0</v>
      </c>
      <c r="SL46" s="88">
        <v>0</v>
      </c>
      <c r="SM46" s="88">
        <v>0</v>
      </c>
      <c r="SN46" s="88">
        <v>0.35987366249999736</v>
      </c>
      <c r="SO46" s="88">
        <v>0</v>
      </c>
      <c r="SP46" s="88">
        <v>3.154403400629981</v>
      </c>
    </row>
    <row r="47" spans="1:510">
      <c r="A47" s="88" t="str">
        <f t="shared" si="52"/>
        <v>DEUD8</v>
      </c>
      <c r="B47" s="88" t="s">
        <v>2229</v>
      </c>
      <c r="C47" s="88" t="s">
        <v>394</v>
      </c>
      <c r="U47" s="88">
        <v>131.24122733441021</v>
      </c>
      <c r="V47" s="88">
        <v>14.153518929999981</v>
      </c>
      <c r="W47" s="88">
        <v>2.1387289220400021</v>
      </c>
      <c r="X47" s="88">
        <v>6.0245394820199989</v>
      </c>
      <c r="Y47" s="88">
        <v>36.957069606280093</v>
      </c>
      <c r="Z47" s="88">
        <v>6.6192192219299866</v>
      </c>
      <c r="AA47" s="88">
        <v>4.6278357500299858</v>
      </c>
      <c r="AB47" s="88">
        <v>20.423766342460038</v>
      </c>
      <c r="AC47" s="88">
        <v>3.3043873725399879</v>
      </c>
      <c r="AD47" s="88">
        <v>14.092386843390013</v>
      </c>
      <c r="AE47" s="88">
        <v>1.2104779123100002</v>
      </c>
      <c r="AF47" s="88">
        <v>6.7884237537200063</v>
      </c>
      <c r="AG47" s="88">
        <v>12.690917653890009</v>
      </c>
      <c r="AH47" s="88">
        <v>14.900872722180031</v>
      </c>
      <c r="AI47" s="88">
        <v>1.462604532269995</v>
      </c>
      <c r="AJ47" s="88">
        <v>1.2826793033500019</v>
      </c>
      <c r="AK47" s="88">
        <v>0.85605047632999898</v>
      </c>
      <c r="AL47" s="88">
        <v>0</v>
      </c>
      <c r="AM47" s="88">
        <v>4.8448407587500153</v>
      </c>
      <c r="AN47" s="88">
        <v>1.1796969745199997</v>
      </c>
      <c r="AO47" s="88">
        <v>9.0956736113999952</v>
      </c>
      <c r="AP47" s="88">
        <v>16.45823157264002</v>
      </c>
      <c r="AQ47" s="88">
        <v>1.238179109079999</v>
      </c>
      <c r="AR47" s="88">
        <v>0</v>
      </c>
      <c r="AS47" s="88">
        <v>6.8407129073500306</v>
      </c>
      <c r="AT47" s="88">
        <v>2.7046304740000009</v>
      </c>
      <c r="AU47" s="88">
        <v>0.4952316995599999</v>
      </c>
      <c r="AV47" s="88">
        <v>1.1248083324699985</v>
      </c>
      <c r="AW47" s="88">
        <v>0.46502002897999983</v>
      </c>
      <c r="AX47" s="88">
        <v>0.76299053938999961</v>
      </c>
      <c r="AY47" s="88">
        <v>0.78814387417000176</v>
      </c>
      <c r="AZ47" s="88">
        <v>2.3942501388800013</v>
      </c>
      <c r="BA47" s="88">
        <v>2.0434013480400046</v>
      </c>
      <c r="BB47" s="88">
        <v>0.18091811370000005</v>
      </c>
      <c r="BC47" s="88">
        <v>7.1679772959599921</v>
      </c>
      <c r="BD47" s="88">
        <v>12.141110288699993</v>
      </c>
      <c r="BE47" s="88">
        <v>1.8289698828100043</v>
      </c>
      <c r="BF47" s="88">
        <v>0.28756403058000041</v>
      </c>
      <c r="BG47" s="88">
        <v>0.17746294996000028</v>
      </c>
      <c r="BH47" s="88">
        <v>2.8393614245100021</v>
      </c>
      <c r="BI47" s="88">
        <v>2.1500894913600059</v>
      </c>
      <c r="BJ47" s="88">
        <v>0.29411854766000012</v>
      </c>
      <c r="BK47" s="88">
        <v>2.523584616079988</v>
      </c>
      <c r="BL47" s="88">
        <v>3.147966745690002</v>
      </c>
      <c r="BM47" s="88">
        <v>2.3404850292300061</v>
      </c>
      <c r="BN47" s="88">
        <v>3.6361418287600036</v>
      </c>
      <c r="BO47" s="88">
        <v>0</v>
      </c>
      <c r="BP47" s="88">
        <v>0</v>
      </c>
      <c r="BQ47" s="88">
        <v>0</v>
      </c>
      <c r="BR47" s="88">
        <v>0</v>
      </c>
      <c r="BS47" s="88">
        <v>0.31320385725000005</v>
      </c>
      <c r="BT47" s="88">
        <v>5.1881870310500018</v>
      </c>
      <c r="BU47" s="88">
        <v>0</v>
      </c>
      <c r="BV47" s="88">
        <v>1.6002351263999939</v>
      </c>
      <c r="BW47" s="88">
        <v>0</v>
      </c>
      <c r="BX47" s="88">
        <v>0</v>
      </c>
      <c r="BY47" s="88">
        <v>0</v>
      </c>
      <c r="BZ47" s="88">
        <v>0</v>
      </c>
      <c r="CA47" s="88">
        <v>0</v>
      </c>
      <c r="CB47" s="88">
        <v>0</v>
      </c>
      <c r="CC47" s="88">
        <v>0</v>
      </c>
      <c r="CD47" s="88">
        <v>0</v>
      </c>
      <c r="CE47" s="88">
        <v>2.8326221285299868</v>
      </c>
      <c r="CF47" s="88">
        <v>0</v>
      </c>
      <c r="CG47" s="88">
        <v>0</v>
      </c>
      <c r="CH47" s="88">
        <v>0</v>
      </c>
      <c r="CI47" s="88">
        <v>0.81904156902000314</v>
      </c>
      <c r="CJ47" s="88">
        <v>0.31331722921000027</v>
      </c>
      <c r="CK47" s="88">
        <v>10.01982414808</v>
      </c>
      <c r="CL47" s="88">
        <v>0.2545379376199996</v>
      </c>
      <c r="CM47" s="88">
        <v>0.60362332196999857</v>
      </c>
      <c r="CN47" s="88">
        <v>0</v>
      </c>
      <c r="CO47" s="88">
        <v>0</v>
      </c>
      <c r="CP47" s="88">
        <v>0</v>
      </c>
      <c r="CQ47" s="88">
        <v>0</v>
      </c>
      <c r="CR47" s="88">
        <v>0</v>
      </c>
      <c r="CS47" s="88">
        <v>9.7620034869999969E-2</v>
      </c>
      <c r="CT47" s="88">
        <v>4.4761731103400084</v>
      </c>
      <c r="CU47" s="88">
        <v>0.14371883550999978</v>
      </c>
      <c r="CV47" s="88">
        <v>0.12733097217000006</v>
      </c>
      <c r="CW47" s="88">
        <v>1.1244372007999979</v>
      </c>
      <c r="CX47" s="88">
        <v>3.3783871230000005E-2</v>
      </c>
      <c r="CY47" s="88">
        <v>8.8170930827500005</v>
      </c>
      <c r="CZ47" s="88">
        <v>0.27858047104999994</v>
      </c>
      <c r="DA47" s="88">
        <v>15.632481510150035</v>
      </c>
      <c r="DB47" s="88">
        <v>0.82575005161999926</v>
      </c>
      <c r="DC47" s="88">
        <v>0.55875096249999967</v>
      </c>
      <c r="DD47" s="88">
        <v>0.67942724309000047</v>
      </c>
      <c r="DE47" s="88">
        <v>0</v>
      </c>
      <c r="DF47" s="88">
        <v>0</v>
      </c>
      <c r="DG47" s="88">
        <v>0</v>
      </c>
      <c r="DH47" s="88">
        <v>0</v>
      </c>
      <c r="DI47" s="88">
        <v>2.8058273742099917</v>
      </c>
      <c r="DJ47" s="88">
        <v>1.8318541329799989</v>
      </c>
      <c r="DK47" s="88">
        <v>1.5910923425299981</v>
      </c>
      <c r="DL47" s="88">
        <v>0.15130997301999999</v>
      </c>
      <c r="DM47" s="88">
        <v>0.46062077790000022</v>
      </c>
      <c r="DN47" s="88">
        <v>2.3333213033100009</v>
      </c>
      <c r="DO47" s="88">
        <v>0.30158682216000016</v>
      </c>
      <c r="DP47" s="88">
        <v>6.9722466499999997E-2</v>
      </c>
      <c r="DQ47" s="88">
        <v>0.4952316995599999</v>
      </c>
      <c r="DR47" s="88">
        <v>0.79921375306999964</v>
      </c>
      <c r="DS47" s="88">
        <v>0.27568351453000017</v>
      </c>
      <c r="DT47" s="88">
        <v>4.9910239769999983E-2</v>
      </c>
      <c r="DU47" s="88">
        <v>1.0290758640000001E-2</v>
      </c>
      <c r="DV47" s="88">
        <v>0</v>
      </c>
      <c r="DW47" s="88">
        <v>0</v>
      </c>
      <c r="DX47" s="88">
        <v>0.4981767738600002</v>
      </c>
      <c r="DY47" s="88">
        <v>0.28996673175000021</v>
      </c>
      <c r="DZ47" s="88">
        <v>0.99539309486999872</v>
      </c>
      <c r="EA47" s="88">
        <v>0.27942982892000007</v>
      </c>
      <c r="EB47" s="88">
        <v>1.1194269949200011</v>
      </c>
      <c r="EC47" s="88">
        <v>1.1635207571899988</v>
      </c>
      <c r="ED47" s="88">
        <v>0.6409628216600004</v>
      </c>
      <c r="EE47" s="88">
        <v>0.23890507501000008</v>
      </c>
      <c r="EF47" s="88">
        <v>6.0115599171600005</v>
      </c>
      <c r="EG47" s="88">
        <v>0.22691631933000003</v>
      </c>
      <c r="EH47" s="88">
        <v>0.27291381429999989</v>
      </c>
      <c r="EI47" s="88">
        <v>8.5970842999999995E-4</v>
      </c>
      <c r="EJ47" s="88">
        <v>1.0541299849599992</v>
      </c>
      <c r="EK47" s="88">
        <v>5.8292851532899945</v>
      </c>
      <c r="EL47" s="88">
        <v>2.1753425786899938</v>
      </c>
      <c r="EM47" s="88">
        <v>3.0823570851500106</v>
      </c>
      <c r="EN47" s="88">
        <v>0</v>
      </c>
      <c r="EO47" s="88">
        <v>0</v>
      </c>
      <c r="EP47" s="88">
        <v>0.48563549990999977</v>
      </c>
      <c r="EQ47" s="88">
        <v>0</v>
      </c>
      <c r="ER47" s="88">
        <v>0</v>
      </c>
      <c r="ES47" s="88">
        <v>0</v>
      </c>
      <c r="ET47" s="88">
        <v>0.28756403058000041</v>
      </c>
      <c r="EU47" s="88">
        <v>0.17746294996000028</v>
      </c>
      <c r="EV47" s="88">
        <v>2.8393614245100021</v>
      </c>
      <c r="EW47" s="88">
        <v>0.6767845034699993</v>
      </c>
      <c r="EX47" s="88">
        <v>0.25055829689000003</v>
      </c>
      <c r="EY47" s="88">
        <v>0.7642302315299998</v>
      </c>
      <c r="EZ47" s="88">
        <v>0.4105078293900008</v>
      </c>
      <c r="FA47" s="88">
        <v>4.800875265E-2</v>
      </c>
      <c r="FB47" s="88">
        <v>0.23855815097000008</v>
      </c>
      <c r="FC47" s="88">
        <v>0</v>
      </c>
      <c r="FD47" s="88">
        <v>5.5560317349999951E-2</v>
      </c>
      <c r="FE47" s="88">
        <v>0.50872606914000018</v>
      </c>
      <c r="FF47" s="88">
        <v>0.3592543547699999</v>
      </c>
      <c r="FG47" s="88">
        <v>0.91655353162000075</v>
      </c>
      <c r="FH47" s="88">
        <v>0.73905300326000023</v>
      </c>
      <c r="FI47" s="88">
        <v>0</v>
      </c>
      <c r="FJ47" s="88">
        <v>1.0849951789000007</v>
      </c>
      <c r="FK47" s="88">
        <v>1.1883505271299957</v>
      </c>
      <c r="FL47" s="88">
        <v>0</v>
      </c>
      <c r="FM47" s="88">
        <v>0.69436542921999955</v>
      </c>
      <c r="FN47" s="88">
        <v>0.87351131726000319</v>
      </c>
      <c r="FO47" s="88">
        <v>0.77260829182000157</v>
      </c>
      <c r="FP47" s="88">
        <v>0</v>
      </c>
      <c r="FQ47" s="88">
        <v>0</v>
      </c>
      <c r="FR47" s="88">
        <v>0</v>
      </c>
      <c r="FS47" s="88">
        <v>0</v>
      </c>
      <c r="FT47" s="88">
        <v>0</v>
      </c>
      <c r="FU47" s="88">
        <v>0.31320385725000005</v>
      </c>
      <c r="FV47" s="88">
        <v>4.5754833140100075</v>
      </c>
      <c r="FW47" s="88">
        <v>0</v>
      </c>
      <c r="FX47" s="88">
        <v>0.61270214702000003</v>
      </c>
      <c r="FY47" s="88">
        <v>0</v>
      </c>
      <c r="FZ47" s="88">
        <v>0</v>
      </c>
      <c r="GA47" s="88">
        <v>0</v>
      </c>
      <c r="GB47" s="88">
        <v>0</v>
      </c>
      <c r="GC47" s="88">
        <v>0</v>
      </c>
      <c r="GD47" s="88">
        <v>1.6002351263999939</v>
      </c>
      <c r="GE47" s="88">
        <v>0</v>
      </c>
      <c r="GF47" s="88">
        <v>0</v>
      </c>
      <c r="GG47" s="88">
        <v>0</v>
      </c>
      <c r="GH47" s="88">
        <v>0</v>
      </c>
      <c r="GI47" s="88">
        <v>0</v>
      </c>
      <c r="GJ47" s="88">
        <v>0</v>
      </c>
      <c r="GK47" s="88">
        <v>0</v>
      </c>
      <c r="GL47" s="88">
        <v>0</v>
      </c>
      <c r="GM47" s="88">
        <v>0</v>
      </c>
      <c r="GN47" s="88">
        <v>0</v>
      </c>
      <c r="GO47" s="88">
        <v>0</v>
      </c>
      <c r="GP47" s="88">
        <v>0</v>
      </c>
      <c r="GQ47" s="88">
        <v>0</v>
      </c>
      <c r="GR47" s="88">
        <v>0</v>
      </c>
      <c r="GS47" s="88">
        <v>0</v>
      </c>
      <c r="GT47" s="88">
        <v>0</v>
      </c>
      <c r="GU47" s="88">
        <v>0</v>
      </c>
      <c r="GV47" s="88">
        <v>0</v>
      </c>
      <c r="GW47" s="88">
        <v>0</v>
      </c>
      <c r="GX47" s="88">
        <v>0</v>
      </c>
      <c r="GY47" s="88">
        <v>0</v>
      </c>
      <c r="GZ47" s="88">
        <v>0</v>
      </c>
      <c r="HA47" s="88">
        <v>0</v>
      </c>
      <c r="HB47" s="88">
        <v>0</v>
      </c>
      <c r="HC47" s="88">
        <v>0</v>
      </c>
      <c r="HD47" s="88">
        <v>0</v>
      </c>
      <c r="HE47" s="88">
        <v>0</v>
      </c>
      <c r="HF47" s="88">
        <v>0</v>
      </c>
      <c r="HG47" s="88">
        <v>0</v>
      </c>
      <c r="HH47" s="88">
        <v>0</v>
      </c>
      <c r="HI47" s="88">
        <v>0</v>
      </c>
      <c r="HJ47" s="88">
        <v>0</v>
      </c>
      <c r="HK47" s="88">
        <v>0</v>
      </c>
      <c r="HL47" s="88">
        <v>0</v>
      </c>
      <c r="HM47" s="88">
        <v>0</v>
      </c>
      <c r="HN47" s="88">
        <v>0</v>
      </c>
      <c r="HO47" s="88">
        <v>0</v>
      </c>
      <c r="HP47" s="88">
        <v>0</v>
      </c>
      <c r="HQ47" s="88">
        <v>0</v>
      </c>
      <c r="HR47" s="88">
        <v>0</v>
      </c>
      <c r="HS47" s="88">
        <v>0</v>
      </c>
      <c r="HT47" s="88">
        <v>0</v>
      </c>
      <c r="HU47" s="88">
        <v>0</v>
      </c>
      <c r="HV47" s="88">
        <v>0</v>
      </c>
      <c r="HW47" s="88">
        <v>0</v>
      </c>
      <c r="HX47" s="88">
        <v>0</v>
      </c>
      <c r="HY47" s="88">
        <v>0</v>
      </c>
      <c r="HZ47" s="88">
        <v>0</v>
      </c>
      <c r="IA47" s="88">
        <v>0</v>
      </c>
      <c r="IB47" s="88">
        <v>0</v>
      </c>
      <c r="IC47" s="88">
        <v>1.2758683996299953</v>
      </c>
      <c r="ID47" s="88">
        <v>0</v>
      </c>
      <c r="IE47" s="88">
        <v>5.634708451999991E-2</v>
      </c>
      <c r="IF47" s="88">
        <v>0</v>
      </c>
      <c r="IG47" s="88">
        <v>1.5004001342899989</v>
      </c>
      <c r="IH47" s="88">
        <v>0</v>
      </c>
      <c r="II47" s="88">
        <v>0</v>
      </c>
      <c r="IJ47" s="88">
        <v>0</v>
      </c>
      <c r="IK47" s="88">
        <v>0</v>
      </c>
      <c r="IL47" s="88">
        <v>0</v>
      </c>
      <c r="IM47" s="88">
        <v>0</v>
      </c>
      <c r="IN47" s="88">
        <v>0.49654365552000146</v>
      </c>
      <c r="IO47" s="88">
        <v>0.32250032950000068</v>
      </c>
      <c r="IP47" s="88">
        <v>0.31331722921000027</v>
      </c>
      <c r="IQ47" s="88">
        <v>0</v>
      </c>
      <c r="IR47" s="88">
        <v>5.6138531688499791</v>
      </c>
      <c r="IS47" s="88">
        <v>1.9499747963999985</v>
      </c>
      <c r="IT47" s="88">
        <v>2.4559979976099982</v>
      </c>
      <c r="IU47" s="88">
        <v>0.2545379376199996</v>
      </c>
      <c r="IV47" s="88">
        <v>0.60362332196999857</v>
      </c>
      <c r="IW47" s="88">
        <v>0</v>
      </c>
      <c r="IX47" s="88">
        <v>0</v>
      </c>
      <c r="IY47" s="88">
        <v>0</v>
      </c>
      <c r="IZ47" s="88">
        <v>0</v>
      </c>
      <c r="JA47" s="88">
        <v>0</v>
      </c>
      <c r="JB47" s="88">
        <v>0</v>
      </c>
      <c r="JC47" s="88">
        <v>0</v>
      </c>
      <c r="JD47" s="88">
        <v>9.7620034869999969E-2</v>
      </c>
      <c r="JE47" s="88">
        <v>1.4156188854999969</v>
      </c>
      <c r="JF47" s="88">
        <v>2.4800976290799945</v>
      </c>
      <c r="JG47" s="88">
        <v>0.42212483061999961</v>
      </c>
      <c r="JH47" s="88">
        <v>0.14371883550999978</v>
      </c>
      <c r="JI47" s="88">
        <v>0.12733097217000006</v>
      </c>
      <c r="JJ47" s="88">
        <v>0.36239337212000045</v>
      </c>
      <c r="JK47" s="88">
        <v>0.60065719827000053</v>
      </c>
      <c r="JL47" s="88">
        <v>0.16138375436000033</v>
      </c>
      <c r="JM47" s="88">
        <v>3.3783871230000005E-2</v>
      </c>
      <c r="JN47" s="88">
        <v>8.8170930827500005</v>
      </c>
      <c r="JO47" s="88">
        <v>0.27858047104999994</v>
      </c>
      <c r="JP47" s="88">
        <v>15.632481510150035</v>
      </c>
      <c r="JQ47" s="88">
        <v>0.50117906194000017</v>
      </c>
      <c r="JR47" s="88">
        <v>0.32457112066000016</v>
      </c>
      <c r="JS47" s="88">
        <v>0.55875096249999967</v>
      </c>
      <c r="JT47" s="88">
        <v>0.67942724309000047</v>
      </c>
      <c r="JU47" s="88">
        <v>0</v>
      </c>
      <c r="JV47" s="88">
        <v>0</v>
      </c>
      <c r="JW47" s="88">
        <v>0</v>
      </c>
      <c r="JX47" s="88">
        <v>0</v>
      </c>
      <c r="JY47" s="88">
        <v>2.8058273742099917</v>
      </c>
      <c r="JZ47" s="88">
        <v>0</v>
      </c>
      <c r="KA47" s="88">
        <v>0</v>
      </c>
      <c r="KB47" s="88">
        <v>1.5910923425299981</v>
      </c>
      <c r="KC47" s="88">
        <v>0.15130997301999999</v>
      </c>
      <c r="KD47" s="88">
        <v>0.46062077790000022</v>
      </c>
      <c r="KE47" s="88">
        <v>2.3333213033100009</v>
      </c>
      <c r="KF47" s="88">
        <v>0.30158682216000016</v>
      </c>
      <c r="KG47" s="88">
        <v>6.9722466499999997E-2</v>
      </c>
      <c r="KH47" s="88">
        <v>0.4952316995599999</v>
      </c>
      <c r="KI47" s="88">
        <v>0.18797264997999996</v>
      </c>
      <c r="KJ47" s="88">
        <v>0.29856903103000021</v>
      </c>
      <c r="KK47" s="88">
        <v>0</v>
      </c>
      <c r="KL47" s="88">
        <v>0</v>
      </c>
      <c r="KM47" s="88">
        <v>0</v>
      </c>
      <c r="KN47" s="88">
        <v>0</v>
      </c>
      <c r="KO47" s="88">
        <v>0.29808290045999997</v>
      </c>
      <c r="KP47" s="88">
        <v>0.27568351453000017</v>
      </c>
      <c r="KQ47" s="88">
        <v>4.9910239769999983E-2</v>
      </c>
      <c r="KR47" s="88">
        <v>0</v>
      </c>
      <c r="KS47" s="88">
        <v>0</v>
      </c>
      <c r="KT47" s="88">
        <v>0</v>
      </c>
      <c r="KU47" s="88">
        <v>1.0290758640000001E-2</v>
      </c>
      <c r="KV47" s="88">
        <v>0</v>
      </c>
      <c r="KW47" s="88">
        <v>0</v>
      </c>
      <c r="KX47" s="88">
        <v>0</v>
      </c>
      <c r="KY47" s="88">
        <v>0</v>
      </c>
      <c r="KZ47" s="88">
        <v>0</v>
      </c>
      <c r="LA47" s="88">
        <v>0</v>
      </c>
      <c r="LB47" s="88">
        <v>0.99539309486999872</v>
      </c>
      <c r="LC47" s="88">
        <v>0.27942982892000007</v>
      </c>
      <c r="LD47" s="88">
        <v>1.1194269949200011</v>
      </c>
      <c r="LE47" s="88">
        <v>1.1635207571899988</v>
      </c>
      <c r="LF47" s="88">
        <v>0.6409628216600004</v>
      </c>
      <c r="LG47" s="88">
        <v>0</v>
      </c>
      <c r="LH47" s="88">
        <v>0</v>
      </c>
      <c r="LI47" s="88">
        <v>0.23890507501000008</v>
      </c>
      <c r="LJ47" s="88">
        <v>2.6160366786800009</v>
      </c>
      <c r="LK47" s="88">
        <v>3.39552323848</v>
      </c>
      <c r="LL47" s="88">
        <v>0.22691631933000003</v>
      </c>
      <c r="LM47" s="88">
        <v>0.27291381429999989</v>
      </c>
      <c r="LN47" s="88">
        <v>8.5970842999999995E-4</v>
      </c>
      <c r="LO47" s="88">
        <v>1.0541299849599992</v>
      </c>
      <c r="LP47" s="88">
        <v>5.8292851532899945</v>
      </c>
      <c r="LQ47" s="88">
        <v>2.1753425786899938</v>
      </c>
      <c r="LR47" s="88">
        <v>3.0823570851500106</v>
      </c>
      <c r="LS47" s="88">
        <v>0</v>
      </c>
      <c r="LT47" s="88">
        <v>0</v>
      </c>
      <c r="LU47" s="88">
        <v>0.48563549990999977</v>
      </c>
      <c r="LV47" s="88">
        <v>0</v>
      </c>
      <c r="LW47" s="88">
        <v>0</v>
      </c>
      <c r="LX47" s="88">
        <v>0</v>
      </c>
      <c r="LY47" s="88">
        <v>0</v>
      </c>
      <c r="LZ47" s="88">
        <v>0.17746294996000028</v>
      </c>
      <c r="MA47" s="88">
        <v>2.8393614245100021</v>
      </c>
      <c r="MB47" s="88">
        <v>0.19042324210999992</v>
      </c>
      <c r="MC47" s="88">
        <v>0.48636072797999935</v>
      </c>
      <c r="MD47" s="88">
        <v>0.25055829689000003</v>
      </c>
      <c r="ME47" s="88">
        <v>0</v>
      </c>
      <c r="MF47" s="88">
        <v>0.7642302315299998</v>
      </c>
      <c r="MG47" s="88">
        <v>0.4105078293900008</v>
      </c>
      <c r="MH47" s="88">
        <v>4.800875265E-2</v>
      </c>
      <c r="MI47" s="88">
        <v>0.23855815097000008</v>
      </c>
      <c r="MJ47" s="88">
        <v>0</v>
      </c>
      <c r="MK47" s="88">
        <v>0</v>
      </c>
      <c r="ML47" s="88">
        <v>5.5560317349999951E-2</v>
      </c>
      <c r="MM47" s="88">
        <v>0.50872606914000018</v>
      </c>
      <c r="MN47" s="88">
        <v>0.3592543547699999</v>
      </c>
      <c r="MO47" s="88">
        <v>0.91655353162000075</v>
      </c>
      <c r="MP47" s="88">
        <v>0.73905300326000023</v>
      </c>
      <c r="MQ47" s="88">
        <v>0</v>
      </c>
      <c r="MR47" s="88">
        <v>1.0849951789000007</v>
      </c>
      <c r="MS47" s="88">
        <v>0</v>
      </c>
      <c r="MT47" s="88">
        <v>0</v>
      </c>
      <c r="MU47" s="88">
        <v>0.82657215503000159</v>
      </c>
      <c r="MV47" s="88">
        <v>0.36179652924000005</v>
      </c>
      <c r="MW47" s="88">
        <v>0</v>
      </c>
      <c r="MX47" s="88">
        <v>0.69436542921999955</v>
      </c>
      <c r="MY47" s="88">
        <v>0.87351131726000319</v>
      </c>
      <c r="MZ47" s="88">
        <v>0.77260829182000157</v>
      </c>
      <c r="NA47" s="88">
        <v>0</v>
      </c>
      <c r="NB47" s="88">
        <v>0</v>
      </c>
      <c r="NC47" s="88">
        <v>0</v>
      </c>
      <c r="ND47" s="88">
        <v>0</v>
      </c>
      <c r="NE47" s="88">
        <v>0</v>
      </c>
      <c r="NF47" s="88">
        <v>0.31320385725000005</v>
      </c>
      <c r="NG47" s="88">
        <v>0</v>
      </c>
      <c r="NH47" s="88">
        <v>0</v>
      </c>
      <c r="NI47" s="88">
        <v>0.61270214702000003</v>
      </c>
      <c r="NJ47" s="88">
        <v>1.6002351263999939</v>
      </c>
      <c r="NK47" s="88">
        <v>1.2758683996299953</v>
      </c>
      <c r="NL47" s="88">
        <v>5.634708451999991E-2</v>
      </c>
      <c r="NM47" s="88">
        <v>1.5004001342899989</v>
      </c>
      <c r="NN47" s="88">
        <v>0</v>
      </c>
      <c r="NO47" s="88">
        <v>0.49654365552000146</v>
      </c>
      <c r="NP47" s="88">
        <v>0</v>
      </c>
      <c r="NQ47" s="88">
        <v>0</v>
      </c>
      <c r="NR47" s="88">
        <v>0.15364350318999997</v>
      </c>
      <c r="NS47" s="88">
        <v>0.15967391226000013</v>
      </c>
      <c r="NT47" s="88">
        <v>0</v>
      </c>
      <c r="NU47" s="88">
        <v>5.6138531688499791</v>
      </c>
      <c r="NV47" s="88">
        <v>1.9499747963999985</v>
      </c>
      <c r="NW47" s="88">
        <v>2.4559979976099982</v>
      </c>
      <c r="NX47" s="88">
        <v>0.2545379376199996</v>
      </c>
      <c r="NY47" s="88">
        <v>0.11849394470000021</v>
      </c>
      <c r="NZ47" s="88">
        <v>0</v>
      </c>
      <c r="OA47" s="88">
        <v>0</v>
      </c>
      <c r="OB47" s="88">
        <v>0</v>
      </c>
      <c r="OC47" s="88">
        <v>0</v>
      </c>
      <c r="OD47" s="88">
        <v>0</v>
      </c>
      <c r="OE47" s="88">
        <v>0</v>
      </c>
      <c r="OF47" s="88">
        <v>0</v>
      </c>
      <c r="OG47" s="88">
        <v>0</v>
      </c>
      <c r="OH47" s="88">
        <v>0</v>
      </c>
      <c r="OI47" s="88">
        <v>0</v>
      </c>
      <c r="OJ47" s="88">
        <v>0</v>
      </c>
      <c r="OK47" s="88">
        <v>0</v>
      </c>
      <c r="OL47" s="88">
        <v>0</v>
      </c>
      <c r="OM47" s="88">
        <v>7.8605616999999784E-3</v>
      </c>
      <c r="ON47" s="88">
        <v>3.127468999999998E-4</v>
      </c>
      <c r="OO47" s="88">
        <v>6.7896860000000059E-4</v>
      </c>
      <c r="OP47" s="88">
        <v>1.1208210000000023E-4</v>
      </c>
      <c r="OQ47" s="88">
        <v>7.7806550000000124E-4</v>
      </c>
      <c r="OR47" s="88">
        <v>3.7937559999999928E-4</v>
      </c>
      <c r="OS47" s="88">
        <v>4.7994289999999879E-3</v>
      </c>
      <c r="OT47" s="88">
        <v>1.1792695999999997E-3</v>
      </c>
      <c r="OU47" s="88">
        <v>6.3832538600000184E-3</v>
      </c>
      <c r="OV47" s="88">
        <v>5.5306107000000328E-3</v>
      </c>
      <c r="OW47" s="88">
        <v>9.1183859999999523E-3</v>
      </c>
      <c r="OX47" s="88">
        <v>4.4519564999999763E-3</v>
      </c>
      <c r="OY47" s="88">
        <v>1.1255380000000062E-3</v>
      </c>
      <c r="OZ47" s="88">
        <v>0.35613724409999525</v>
      </c>
      <c r="PA47" s="88">
        <v>0</v>
      </c>
      <c r="PB47" s="88">
        <v>0</v>
      </c>
      <c r="PC47" s="88">
        <v>0</v>
      </c>
      <c r="PD47" s="88">
        <v>0</v>
      </c>
      <c r="PE47" s="88">
        <v>0</v>
      </c>
      <c r="PF47" s="88">
        <v>0</v>
      </c>
      <c r="PG47" s="88">
        <v>0</v>
      </c>
      <c r="PH47" s="88">
        <v>0</v>
      </c>
      <c r="PI47" s="88">
        <v>0</v>
      </c>
      <c r="PJ47" s="88">
        <v>0</v>
      </c>
      <c r="PK47" s="88">
        <v>0</v>
      </c>
      <c r="PL47" s="88">
        <v>0</v>
      </c>
      <c r="PM47" s="88">
        <v>0</v>
      </c>
      <c r="PN47" s="88">
        <v>0</v>
      </c>
      <c r="PO47" s="88">
        <v>0</v>
      </c>
      <c r="PP47" s="88">
        <v>0</v>
      </c>
      <c r="PQ47" s="88">
        <v>0</v>
      </c>
      <c r="PR47" s="88">
        <v>0</v>
      </c>
      <c r="PS47" s="88">
        <v>0</v>
      </c>
      <c r="PT47" s="88">
        <v>0</v>
      </c>
      <c r="PU47" s="88">
        <v>0</v>
      </c>
      <c r="PV47" s="88">
        <v>0</v>
      </c>
      <c r="PW47" s="88">
        <v>0</v>
      </c>
      <c r="PX47" s="88">
        <v>0</v>
      </c>
      <c r="PY47" s="88">
        <v>0</v>
      </c>
      <c r="PZ47" s="88">
        <v>0</v>
      </c>
      <c r="QA47" s="88">
        <v>0</v>
      </c>
      <c r="QB47" s="88">
        <v>0</v>
      </c>
      <c r="QC47" s="88">
        <v>0</v>
      </c>
      <c r="QD47" s="88">
        <v>0</v>
      </c>
      <c r="QE47" s="88">
        <v>0</v>
      </c>
      <c r="QF47" s="88">
        <v>0</v>
      </c>
      <c r="QG47" s="88">
        <v>0</v>
      </c>
      <c r="QH47" s="88">
        <v>0</v>
      </c>
      <c r="QI47" s="88">
        <v>0</v>
      </c>
      <c r="QJ47" s="88">
        <v>0</v>
      </c>
      <c r="QK47" s="88">
        <v>0</v>
      </c>
      <c r="QL47" s="88">
        <v>0</v>
      </c>
      <c r="QM47" s="88">
        <v>0</v>
      </c>
      <c r="QN47" s="88">
        <v>0</v>
      </c>
      <c r="QO47" s="88">
        <v>0</v>
      </c>
      <c r="QP47" s="88">
        <v>0</v>
      </c>
      <c r="QQ47" s="88">
        <v>0</v>
      </c>
      <c r="QR47" s="88">
        <v>0</v>
      </c>
      <c r="QS47" s="88">
        <v>0</v>
      </c>
      <c r="QT47" s="88">
        <v>0</v>
      </c>
      <c r="QU47" s="88">
        <v>0</v>
      </c>
      <c r="QV47" s="88">
        <v>0</v>
      </c>
      <c r="QW47" s="88">
        <v>0</v>
      </c>
      <c r="QX47" s="88">
        <v>0</v>
      </c>
      <c r="QY47" s="88">
        <v>0</v>
      </c>
      <c r="QZ47" s="88">
        <v>0</v>
      </c>
      <c r="RA47" s="88">
        <v>0</v>
      </c>
      <c r="RB47" s="88">
        <v>0</v>
      </c>
      <c r="RC47" s="88">
        <v>0</v>
      </c>
      <c r="RD47" s="88">
        <v>0</v>
      </c>
      <c r="RE47" s="88">
        <v>0</v>
      </c>
      <c r="RF47" s="88">
        <v>0</v>
      </c>
      <c r="RG47" s="88">
        <v>0</v>
      </c>
      <c r="RH47" s="88">
        <v>0</v>
      </c>
      <c r="RI47" s="88">
        <v>0</v>
      </c>
      <c r="RJ47" s="88">
        <v>0</v>
      </c>
      <c r="RK47" s="88">
        <v>0</v>
      </c>
      <c r="RL47" s="88">
        <v>0</v>
      </c>
      <c r="RM47" s="88">
        <v>0</v>
      </c>
      <c r="RN47" s="88">
        <v>0</v>
      </c>
      <c r="RO47" s="88">
        <v>0</v>
      </c>
      <c r="RP47" s="88">
        <v>0</v>
      </c>
      <c r="RQ47" s="88">
        <v>0</v>
      </c>
      <c r="RR47" s="88">
        <v>0</v>
      </c>
      <c r="RS47" s="88">
        <v>0</v>
      </c>
      <c r="RT47" s="88">
        <v>0</v>
      </c>
      <c r="RU47" s="88">
        <v>0</v>
      </c>
      <c r="RV47" s="88">
        <v>0</v>
      </c>
      <c r="RW47" s="88">
        <v>0</v>
      </c>
      <c r="RX47" s="88">
        <v>0</v>
      </c>
      <c r="RY47" s="88">
        <v>0</v>
      </c>
      <c r="RZ47" s="88">
        <v>0</v>
      </c>
      <c r="SA47" s="88">
        <v>0</v>
      </c>
      <c r="SB47" s="88">
        <v>0</v>
      </c>
      <c r="SC47" s="88">
        <v>0</v>
      </c>
      <c r="SD47" s="88">
        <v>0</v>
      </c>
      <c r="SE47" s="88">
        <v>0</v>
      </c>
      <c r="SF47" s="88">
        <v>0</v>
      </c>
      <c r="SG47" s="88">
        <v>0</v>
      </c>
      <c r="SH47" s="88">
        <v>0</v>
      </c>
      <c r="SI47" s="88">
        <v>0</v>
      </c>
      <c r="SJ47" s="88">
        <v>0</v>
      </c>
      <c r="SK47" s="88">
        <v>0</v>
      </c>
      <c r="SL47" s="88">
        <v>0</v>
      </c>
      <c r="SM47" s="88">
        <v>0</v>
      </c>
      <c r="SN47" s="88">
        <v>0.35613724409999525</v>
      </c>
      <c r="SO47" s="88">
        <v>0</v>
      </c>
      <c r="SP47" s="88">
        <v>2.880068405129995</v>
      </c>
    </row>
    <row r="48" spans="1:510">
      <c r="A48" s="88" t="str">
        <f t="shared" si="52"/>
        <v>DEUD9</v>
      </c>
      <c r="B48" s="88" t="s">
        <v>2229</v>
      </c>
      <c r="C48" s="88" t="s">
        <v>395</v>
      </c>
      <c r="U48" s="88">
        <v>150.74623827082988</v>
      </c>
      <c r="V48" s="88">
        <v>14.505097664380054</v>
      </c>
      <c r="W48" s="88">
        <v>2.0673633380000083</v>
      </c>
      <c r="X48" s="88">
        <v>6.9011025191099904</v>
      </c>
      <c r="Y48" s="88">
        <v>39.742464806860042</v>
      </c>
      <c r="Z48" s="88">
        <v>7.6803584921000292</v>
      </c>
      <c r="AA48" s="88">
        <v>6.6193972767500187</v>
      </c>
      <c r="AB48" s="88">
        <v>23.868470828829945</v>
      </c>
      <c r="AC48" s="88">
        <v>3.3928940751300019</v>
      </c>
      <c r="AD48" s="88">
        <v>16.581945904149954</v>
      </c>
      <c r="AE48" s="88">
        <v>1.2642757678300005</v>
      </c>
      <c r="AF48" s="88">
        <v>8.1219387440200066</v>
      </c>
      <c r="AG48" s="88">
        <v>13.032210466300047</v>
      </c>
      <c r="AH48" s="88">
        <v>20.000926091960022</v>
      </c>
      <c r="AI48" s="88">
        <v>1.4728854730400038</v>
      </c>
      <c r="AJ48" s="88">
        <v>1.3723987771100057</v>
      </c>
      <c r="AK48" s="88">
        <v>0.69496301228000057</v>
      </c>
      <c r="AL48" s="88">
        <v>0</v>
      </c>
      <c r="AM48" s="88">
        <v>5.5804142711699942</v>
      </c>
      <c r="AN48" s="88">
        <v>1.3206893020399968</v>
      </c>
      <c r="AO48" s="88">
        <v>7.9826856373700128</v>
      </c>
      <c r="AP48" s="88">
        <v>19.082730247129987</v>
      </c>
      <c r="AQ48" s="88">
        <v>1.611399297579998</v>
      </c>
      <c r="AR48" s="88">
        <v>0</v>
      </c>
      <c r="AS48" s="88">
        <v>7.2564593095699781</v>
      </c>
      <c r="AT48" s="88">
        <v>3.1960919190599952</v>
      </c>
      <c r="AU48" s="88">
        <v>0.54234801887999873</v>
      </c>
      <c r="AV48" s="88">
        <v>1.1745399215199976</v>
      </c>
      <c r="AW48" s="88">
        <v>0.52176071892999998</v>
      </c>
      <c r="AX48" s="88">
        <v>0.86690772312000075</v>
      </c>
      <c r="AY48" s="88">
        <v>1.0341026811099996</v>
      </c>
      <c r="AZ48" s="88">
        <v>2.9059381035499934</v>
      </c>
      <c r="BA48" s="88">
        <v>3.2456504606500056</v>
      </c>
      <c r="BB48" s="88">
        <v>0.45325110693999987</v>
      </c>
      <c r="BC48" s="88">
        <v>9.0987055089399895</v>
      </c>
      <c r="BD48" s="88">
        <v>13.360046791579908</v>
      </c>
      <c r="BE48" s="88">
        <v>2.2475123189900001</v>
      </c>
      <c r="BF48" s="88">
        <v>0.30067559064000055</v>
      </c>
      <c r="BG48" s="88">
        <v>0.20928063415000001</v>
      </c>
      <c r="BH48" s="88">
        <v>2.8829437390000092</v>
      </c>
      <c r="BI48" s="88">
        <v>2.5346080011600032</v>
      </c>
      <c r="BJ48" s="88">
        <v>0.49927208880000024</v>
      </c>
      <c r="BK48" s="88">
        <v>2.7745200363300047</v>
      </c>
      <c r="BL48" s="88">
        <v>3.6664423569600113</v>
      </c>
      <c r="BM48" s="88">
        <v>2.6509737370499962</v>
      </c>
      <c r="BN48" s="88">
        <v>4.4561325316500016</v>
      </c>
      <c r="BO48" s="88">
        <v>0</v>
      </c>
      <c r="BP48" s="88">
        <v>0</v>
      </c>
      <c r="BQ48" s="88">
        <v>0</v>
      </c>
      <c r="BR48" s="88">
        <v>0</v>
      </c>
      <c r="BS48" s="88">
        <v>0.32070527381000002</v>
      </c>
      <c r="BT48" s="88">
        <v>6.2022448797499781</v>
      </c>
      <c r="BU48" s="88">
        <v>0</v>
      </c>
      <c r="BV48" s="88">
        <v>1.9196934822700007</v>
      </c>
      <c r="BW48" s="88">
        <v>0</v>
      </c>
      <c r="BX48" s="88">
        <v>0</v>
      </c>
      <c r="BY48" s="88">
        <v>0</v>
      </c>
      <c r="BZ48" s="88">
        <v>0</v>
      </c>
      <c r="CA48" s="88">
        <v>0</v>
      </c>
      <c r="CB48" s="88">
        <v>0</v>
      </c>
      <c r="CC48" s="88">
        <v>0</v>
      </c>
      <c r="CD48" s="88">
        <v>0</v>
      </c>
      <c r="CE48" s="88">
        <v>3.003721767580001</v>
      </c>
      <c r="CF48" s="88">
        <v>0</v>
      </c>
      <c r="CG48" s="88">
        <v>0</v>
      </c>
      <c r="CH48" s="88">
        <v>0</v>
      </c>
      <c r="CI48" s="88">
        <v>0.84248305384000099</v>
      </c>
      <c r="CJ48" s="88">
        <v>0.33596546518999953</v>
      </c>
      <c r="CK48" s="88">
        <v>14.547216587300033</v>
      </c>
      <c r="CL48" s="88">
        <v>0.33921131801999926</v>
      </c>
      <c r="CM48" s="88">
        <v>0.85199726449999924</v>
      </c>
      <c r="CN48" s="88">
        <v>0</v>
      </c>
      <c r="CO48" s="88">
        <v>0</v>
      </c>
      <c r="CP48" s="88">
        <v>0</v>
      </c>
      <c r="CQ48" s="88">
        <v>0</v>
      </c>
      <c r="CR48" s="88">
        <v>0</v>
      </c>
      <c r="CS48" s="88">
        <v>8.5232466620000044E-2</v>
      </c>
      <c r="CT48" s="88">
        <v>5.1854546440600116</v>
      </c>
      <c r="CU48" s="88">
        <v>0.15342830728000004</v>
      </c>
      <c r="CV48" s="88">
        <v>0.15630332163999983</v>
      </c>
      <c r="CW48" s="88">
        <v>1.2609627130799999</v>
      </c>
      <c r="CX48" s="88">
        <v>4.0432183450000062E-2</v>
      </c>
      <c r="CY48" s="88">
        <v>7.6268471788700074</v>
      </c>
      <c r="CZ48" s="88">
        <v>0.35583838932000017</v>
      </c>
      <c r="DA48" s="88">
        <v>18.160576993520007</v>
      </c>
      <c r="DB48" s="88">
        <v>0.92215349049000106</v>
      </c>
      <c r="DC48" s="88">
        <v>0.66835233127000093</v>
      </c>
      <c r="DD48" s="88">
        <v>0.94304705437000136</v>
      </c>
      <c r="DE48" s="88">
        <v>0</v>
      </c>
      <c r="DF48" s="88">
        <v>0</v>
      </c>
      <c r="DG48" s="88">
        <v>0</v>
      </c>
      <c r="DH48" s="88">
        <v>0</v>
      </c>
      <c r="DI48" s="88">
        <v>2.9233238911500026</v>
      </c>
      <c r="DJ48" s="88">
        <v>2.018603442620003</v>
      </c>
      <c r="DK48" s="88">
        <v>1.7461459636999999</v>
      </c>
      <c r="DL48" s="88">
        <v>0.14604668640000001</v>
      </c>
      <c r="DM48" s="88">
        <v>0.42233068323999973</v>
      </c>
      <c r="DN48" s="88">
        <v>2.8427752450999937</v>
      </c>
      <c r="DO48" s="88">
        <v>0.31193444834000006</v>
      </c>
      <c r="DP48" s="88">
        <v>4.1382762150000009E-2</v>
      </c>
      <c r="DQ48" s="88">
        <v>0.54234801887999873</v>
      </c>
      <c r="DR48" s="88">
        <v>0.80913995533000038</v>
      </c>
      <c r="DS48" s="88">
        <v>0.29746687543999989</v>
      </c>
      <c r="DT48" s="88">
        <v>6.793225636999993E-2</v>
      </c>
      <c r="DU48" s="88">
        <v>1.1942064970000006E-2</v>
      </c>
      <c r="DV48" s="88">
        <v>0</v>
      </c>
      <c r="DW48" s="88">
        <v>0</v>
      </c>
      <c r="DX48" s="88">
        <v>0.53856595952999953</v>
      </c>
      <c r="DY48" s="88">
        <v>0.49553554511999981</v>
      </c>
      <c r="DZ48" s="88">
        <v>1.3634604280000031</v>
      </c>
      <c r="EA48" s="88">
        <v>0.34351793426000032</v>
      </c>
      <c r="EB48" s="88">
        <v>1.1989635127699987</v>
      </c>
      <c r="EC48" s="88">
        <v>2.1311701550200057</v>
      </c>
      <c r="ED48" s="88">
        <v>0.78958286817999901</v>
      </c>
      <c r="EE48" s="88">
        <v>0.32488512768999978</v>
      </c>
      <c r="EF48" s="88">
        <v>7.8486167565699994</v>
      </c>
      <c r="EG48" s="88">
        <v>0.20285454660000007</v>
      </c>
      <c r="EH48" s="88">
        <v>0.26842465663000004</v>
      </c>
      <c r="EI48" s="88">
        <v>1.1009956999999999E-4</v>
      </c>
      <c r="EJ48" s="88">
        <v>1.0286947011400003</v>
      </c>
      <c r="EK48" s="88">
        <v>6.1781708259599952</v>
      </c>
      <c r="EL48" s="88">
        <v>2.4498531427800065</v>
      </c>
      <c r="EM48" s="88">
        <v>3.7033381962400092</v>
      </c>
      <c r="EN48" s="88">
        <v>0</v>
      </c>
      <c r="EO48" s="88">
        <v>0</v>
      </c>
      <c r="EP48" s="88">
        <v>0.7207160687899995</v>
      </c>
      <c r="EQ48" s="88">
        <v>0</v>
      </c>
      <c r="ER48" s="88">
        <v>0</v>
      </c>
      <c r="ES48" s="88">
        <v>0</v>
      </c>
      <c r="ET48" s="88">
        <v>0.30067559064000055</v>
      </c>
      <c r="EU48" s="88">
        <v>0.20928063415000001</v>
      </c>
      <c r="EV48" s="88">
        <v>2.8829437390000092</v>
      </c>
      <c r="EW48" s="88">
        <v>0.79873823782000053</v>
      </c>
      <c r="EX48" s="88">
        <v>0.27306254940000041</v>
      </c>
      <c r="EY48" s="88">
        <v>0.91219350412999889</v>
      </c>
      <c r="EZ48" s="88">
        <v>0.49987153459000017</v>
      </c>
      <c r="FA48" s="88">
        <v>5.0739588390000021E-2</v>
      </c>
      <c r="FB48" s="88">
        <v>0.45803680692000043</v>
      </c>
      <c r="FC48" s="88">
        <v>0</v>
      </c>
      <c r="FD48" s="88">
        <v>4.1235171739999993E-2</v>
      </c>
      <c r="FE48" s="88">
        <v>0.54448928399999974</v>
      </c>
      <c r="FF48" s="88">
        <v>0.38997720148999959</v>
      </c>
      <c r="FG48" s="88">
        <v>1.0468174175400005</v>
      </c>
      <c r="FH48" s="88">
        <v>0.79323942399000025</v>
      </c>
      <c r="FI48" s="88">
        <v>0</v>
      </c>
      <c r="FJ48" s="88">
        <v>1.3807664525600047</v>
      </c>
      <c r="FK48" s="88">
        <v>1.2697072502599955</v>
      </c>
      <c r="FL48" s="88">
        <v>0</v>
      </c>
      <c r="FM48" s="88">
        <v>0.82586583019000048</v>
      </c>
      <c r="FN48" s="88">
        <v>0.96797630102999865</v>
      </c>
      <c r="FO48" s="88">
        <v>0.8571315497100005</v>
      </c>
      <c r="FP48" s="88">
        <v>0</v>
      </c>
      <c r="FQ48" s="88">
        <v>0</v>
      </c>
      <c r="FR48" s="88">
        <v>0</v>
      </c>
      <c r="FS48" s="88">
        <v>0</v>
      </c>
      <c r="FT48" s="88">
        <v>0</v>
      </c>
      <c r="FU48" s="88">
        <v>0.32070527381000002</v>
      </c>
      <c r="FV48" s="88">
        <v>5.4800224326500091</v>
      </c>
      <c r="FW48" s="88">
        <v>0</v>
      </c>
      <c r="FX48" s="88">
        <v>0.72222256915000071</v>
      </c>
      <c r="FY48" s="88">
        <v>0</v>
      </c>
      <c r="FZ48" s="88">
        <v>0</v>
      </c>
      <c r="GA48" s="88">
        <v>0</v>
      </c>
      <c r="GB48" s="88">
        <v>0</v>
      </c>
      <c r="GC48" s="88">
        <v>0</v>
      </c>
      <c r="GD48" s="88">
        <v>1.9196934822700007</v>
      </c>
      <c r="GE48" s="88">
        <v>0</v>
      </c>
      <c r="GF48" s="88">
        <v>0</v>
      </c>
      <c r="GG48" s="88">
        <v>0</v>
      </c>
      <c r="GH48" s="88">
        <v>0</v>
      </c>
      <c r="GI48" s="88">
        <v>0</v>
      </c>
      <c r="GJ48" s="88">
        <v>0</v>
      </c>
      <c r="GK48" s="88">
        <v>0</v>
      </c>
      <c r="GL48" s="88">
        <v>0</v>
      </c>
      <c r="GM48" s="88">
        <v>0</v>
      </c>
      <c r="GN48" s="88">
        <v>0</v>
      </c>
      <c r="GO48" s="88">
        <v>0</v>
      </c>
      <c r="GP48" s="88">
        <v>0</v>
      </c>
      <c r="GQ48" s="88">
        <v>0</v>
      </c>
      <c r="GR48" s="88">
        <v>0</v>
      </c>
      <c r="GS48" s="88">
        <v>0</v>
      </c>
      <c r="GT48" s="88">
        <v>0</v>
      </c>
      <c r="GU48" s="88">
        <v>0</v>
      </c>
      <c r="GV48" s="88">
        <v>0</v>
      </c>
      <c r="GW48" s="88">
        <v>0</v>
      </c>
      <c r="GX48" s="88">
        <v>0</v>
      </c>
      <c r="GY48" s="88">
        <v>0</v>
      </c>
      <c r="GZ48" s="88">
        <v>0</v>
      </c>
      <c r="HA48" s="88">
        <v>0</v>
      </c>
      <c r="HB48" s="88">
        <v>0</v>
      </c>
      <c r="HC48" s="88">
        <v>0</v>
      </c>
      <c r="HD48" s="88">
        <v>0</v>
      </c>
      <c r="HE48" s="88">
        <v>0</v>
      </c>
      <c r="HF48" s="88">
        <v>0</v>
      </c>
      <c r="HG48" s="88">
        <v>0</v>
      </c>
      <c r="HH48" s="88">
        <v>0</v>
      </c>
      <c r="HI48" s="88">
        <v>0</v>
      </c>
      <c r="HJ48" s="88">
        <v>0</v>
      </c>
      <c r="HK48" s="88">
        <v>0</v>
      </c>
      <c r="HL48" s="88">
        <v>0</v>
      </c>
      <c r="HM48" s="88">
        <v>0</v>
      </c>
      <c r="HN48" s="88">
        <v>0</v>
      </c>
      <c r="HO48" s="88">
        <v>0</v>
      </c>
      <c r="HP48" s="88">
        <v>0</v>
      </c>
      <c r="HQ48" s="88">
        <v>0</v>
      </c>
      <c r="HR48" s="88">
        <v>0</v>
      </c>
      <c r="HS48" s="88">
        <v>0</v>
      </c>
      <c r="HT48" s="88">
        <v>0</v>
      </c>
      <c r="HU48" s="88">
        <v>0</v>
      </c>
      <c r="HV48" s="88">
        <v>0</v>
      </c>
      <c r="HW48" s="88">
        <v>0</v>
      </c>
      <c r="HX48" s="88">
        <v>0</v>
      </c>
      <c r="HY48" s="88">
        <v>0</v>
      </c>
      <c r="HZ48" s="88">
        <v>0</v>
      </c>
      <c r="IA48" s="88">
        <v>0</v>
      </c>
      <c r="IB48" s="88">
        <v>0</v>
      </c>
      <c r="IC48" s="88">
        <v>1.3953836227200016</v>
      </c>
      <c r="ID48" s="88">
        <v>0</v>
      </c>
      <c r="IE48" s="88">
        <v>6.1465534129999957E-2</v>
      </c>
      <c r="IF48" s="88">
        <v>0</v>
      </c>
      <c r="IG48" s="88">
        <v>1.5468686828500022</v>
      </c>
      <c r="IH48" s="88">
        <v>0</v>
      </c>
      <c r="II48" s="88">
        <v>0</v>
      </c>
      <c r="IJ48" s="88">
        <v>0</v>
      </c>
      <c r="IK48" s="88">
        <v>0</v>
      </c>
      <c r="IL48" s="88">
        <v>0</v>
      </c>
      <c r="IM48" s="88">
        <v>0</v>
      </c>
      <c r="IN48" s="88">
        <v>0.52462424241000094</v>
      </c>
      <c r="IO48" s="88">
        <v>0.31785784522999977</v>
      </c>
      <c r="IP48" s="88">
        <v>0.33596546518999953</v>
      </c>
      <c r="IQ48" s="88">
        <v>0</v>
      </c>
      <c r="IR48" s="88">
        <v>9.5770416929099937</v>
      </c>
      <c r="IS48" s="88">
        <v>2.1611329337799958</v>
      </c>
      <c r="IT48" s="88">
        <v>2.8090401772800018</v>
      </c>
      <c r="IU48" s="88">
        <v>0.33921131801999926</v>
      </c>
      <c r="IV48" s="88">
        <v>0.85199726449999924</v>
      </c>
      <c r="IW48" s="88">
        <v>0</v>
      </c>
      <c r="IX48" s="88">
        <v>0</v>
      </c>
      <c r="IY48" s="88">
        <v>0</v>
      </c>
      <c r="IZ48" s="88">
        <v>0</v>
      </c>
      <c r="JA48" s="88">
        <v>0</v>
      </c>
      <c r="JB48" s="88">
        <v>0</v>
      </c>
      <c r="JC48" s="88">
        <v>0</v>
      </c>
      <c r="JD48" s="88">
        <v>8.5232466620000044E-2</v>
      </c>
      <c r="JE48" s="88">
        <v>1.6412660890799973</v>
      </c>
      <c r="JF48" s="88">
        <v>2.8586302806999959</v>
      </c>
      <c r="JG48" s="88">
        <v>0.50415341706999983</v>
      </c>
      <c r="JH48" s="88">
        <v>0.15342830728000004</v>
      </c>
      <c r="JI48" s="88">
        <v>0.15630332163999983</v>
      </c>
      <c r="JJ48" s="88">
        <v>0.40443345661999891</v>
      </c>
      <c r="JK48" s="88">
        <v>0.67201210990999938</v>
      </c>
      <c r="JL48" s="88">
        <v>0.18451324652999995</v>
      </c>
      <c r="JM48" s="88">
        <v>4.0432183450000062E-2</v>
      </c>
      <c r="JN48" s="88">
        <v>7.6268471788700074</v>
      </c>
      <c r="JO48" s="88">
        <v>0.35583838932000017</v>
      </c>
      <c r="JP48" s="88">
        <v>18.160576993520007</v>
      </c>
      <c r="JQ48" s="88">
        <v>0.52473697758000015</v>
      </c>
      <c r="JR48" s="88">
        <v>0.39741645307999957</v>
      </c>
      <c r="JS48" s="88">
        <v>0.66835233127000093</v>
      </c>
      <c r="JT48" s="88">
        <v>0.94304705437000136</v>
      </c>
      <c r="JU48" s="88">
        <v>0</v>
      </c>
      <c r="JV48" s="88">
        <v>0</v>
      </c>
      <c r="JW48" s="88">
        <v>0</v>
      </c>
      <c r="JX48" s="88">
        <v>0</v>
      </c>
      <c r="JY48" s="88">
        <v>2.9233238911500026</v>
      </c>
      <c r="JZ48" s="88">
        <v>0</v>
      </c>
      <c r="KA48" s="88">
        <v>0</v>
      </c>
      <c r="KB48" s="88">
        <v>1.7461459636999999</v>
      </c>
      <c r="KC48" s="88">
        <v>0.14604668640000001</v>
      </c>
      <c r="KD48" s="88">
        <v>0.42233068323999973</v>
      </c>
      <c r="KE48" s="88">
        <v>2.8427752450999937</v>
      </c>
      <c r="KF48" s="88">
        <v>0.31193444834000006</v>
      </c>
      <c r="KG48" s="88">
        <v>4.1382762150000009E-2</v>
      </c>
      <c r="KH48" s="88">
        <v>0.54234801887999873</v>
      </c>
      <c r="KI48" s="88">
        <v>0.15258955219000009</v>
      </c>
      <c r="KJ48" s="88">
        <v>0.30232748664999975</v>
      </c>
      <c r="KK48" s="88">
        <v>0</v>
      </c>
      <c r="KL48" s="88">
        <v>0</v>
      </c>
      <c r="KM48" s="88">
        <v>0</v>
      </c>
      <c r="KN48" s="88">
        <v>0</v>
      </c>
      <c r="KO48" s="88">
        <v>0.32398644123000003</v>
      </c>
      <c r="KP48" s="88">
        <v>0.29746687543999989</v>
      </c>
      <c r="KQ48" s="88">
        <v>6.793225636999993E-2</v>
      </c>
      <c r="KR48" s="88">
        <v>0</v>
      </c>
      <c r="KS48" s="88">
        <v>0</v>
      </c>
      <c r="KT48" s="88">
        <v>0</v>
      </c>
      <c r="KU48" s="88">
        <v>1.1942064970000006E-2</v>
      </c>
      <c r="KV48" s="88">
        <v>0</v>
      </c>
      <c r="KW48" s="88">
        <v>0</v>
      </c>
      <c r="KX48" s="88">
        <v>0</v>
      </c>
      <c r="KY48" s="88">
        <v>0</v>
      </c>
      <c r="KZ48" s="88">
        <v>0</v>
      </c>
      <c r="LA48" s="88">
        <v>0</v>
      </c>
      <c r="LB48" s="88">
        <v>1.3634604280000031</v>
      </c>
      <c r="LC48" s="88">
        <v>0.34351793426000032</v>
      </c>
      <c r="LD48" s="88">
        <v>1.1989635127699987</v>
      </c>
      <c r="LE48" s="88">
        <v>2.1311701550200057</v>
      </c>
      <c r="LF48" s="88">
        <v>0.78958286817999901</v>
      </c>
      <c r="LG48" s="88">
        <v>0</v>
      </c>
      <c r="LH48" s="88">
        <v>0</v>
      </c>
      <c r="LI48" s="88">
        <v>0.32488512768999978</v>
      </c>
      <c r="LJ48" s="88">
        <v>3.7667487674600002</v>
      </c>
      <c r="LK48" s="88">
        <v>4.0818679891100018</v>
      </c>
      <c r="LL48" s="88">
        <v>0.20285454660000007</v>
      </c>
      <c r="LM48" s="88">
        <v>0.26842465663000004</v>
      </c>
      <c r="LN48" s="88">
        <v>1.1009956999999999E-4</v>
      </c>
      <c r="LO48" s="88">
        <v>1.0286947011400003</v>
      </c>
      <c r="LP48" s="88">
        <v>6.1781708259599952</v>
      </c>
      <c r="LQ48" s="88">
        <v>2.4498531427800065</v>
      </c>
      <c r="LR48" s="88">
        <v>3.7033381962400092</v>
      </c>
      <c r="LS48" s="88">
        <v>0</v>
      </c>
      <c r="LT48" s="88">
        <v>0</v>
      </c>
      <c r="LU48" s="88">
        <v>0.7207160687899995</v>
      </c>
      <c r="LV48" s="88">
        <v>0</v>
      </c>
      <c r="LW48" s="88">
        <v>0</v>
      </c>
      <c r="LX48" s="88">
        <v>0</v>
      </c>
      <c r="LY48" s="88">
        <v>0</v>
      </c>
      <c r="LZ48" s="88">
        <v>0.20928063415000001</v>
      </c>
      <c r="MA48" s="88">
        <v>2.8829437390000092</v>
      </c>
      <c r="MB48" s="88">
        <v>0.18787879923000023</v>
      </c>
      <c r="MC48" s="88">
        <v>0.61085953225000034</v>
      </c>
      <c r="MD48" s="88">
        <v>0.27306254940000041</v>
      </c>
      <c r="ME48" s="88">
        <v>0</v>
      </c>
      <c r="MF48" s="88">
        <v>0.91219350412999889</v>
      </c>
      <c r="MG48" s="88">
        <v>0.49987153459000017</v>
      </c>
      <c r="MH48" s="88">
        <v>5.0739588390000021E-2</v>
      </c>
      <c r="MI48" s="88">
        <v>0.45803680692000043</v>
      </c>
      <c r="MJ48" s="88">
        <v>0</v>
      </c>
      <c r="MK48" s="88">
        <v>0</v>
      </c>
      <c r="ML48" s="88">
        <v>4.1235171739999993E-2</v>
      </c>
      <c r="MM48" s="88">
        <v>0.54448928399999974</v>
      </c>
      <c r="MN48" s="88">
        <v>0.38997720148999959</v>
      </c>
      <c r="MO48" s="88">
        <v>1.0468174175400005</v>
      </c>
      <c r="MP48" s="88">
        <v>0.79323942399000025</v>
      </c>
      <c r="MQ48" s="88">
        <v>0</v>
      </c>
      <c r="MR48" s="88">
        <v>1.3807664525600047</v>
      </c>
      <c r="MS48" s="88">
        <v>0</v>
      </c>
      <c r="MT48" s="88">
        <v>0</v>
      </c>
      <c r="MU48" s="88">
        <v>0.85970164814000138</v>
      </c>
      <c r="MV48" s="88">
        <v>0.41002556624000025</v>
      </c>
      <c r="MW48" s="88">
        <v>0</v>
      </c>
      <c r="MX48" s="88">
        <v>0.82586583019000048</v>
      </c>
      <c r="MY48" s="88">
        <v>0.96797630102999865</v>
      </c>
      <c r="MZ48" s="88">
        <v>0.8571315497100005</v>
      </c>
      <c r="NA48" s="88">
        <v>0</v>
      </c>
      <c r="NB48" s="88">
        <v>0</v>
      </c>
      <c r="NC48" s="88">
        <v>0</v>
      </c>
      <c r="ND48" s="88">
        <v>0</v>
      </c>
      <c r="NE48" s="88">
        <v>0</v>
      </c>
      <c r="NF48" s="88">
        <v>0.32070527381000002</v>
      </c>
      <c r="NG48" s="88">
        <v>0</v>
      </c>
      <c r="NH48" s="88">
        <v>0</v>
      </c>
      <c r="NI48" s="88">
        <v>0.72222256915000071</v>
      </c>
      <c r="NJ48" s="88">
        <v>1.9196934822700007</v>
      </c>
      <c r="NK48" s="88">
        <v>1.3953836227200016</v>
      </c>
      <c r="NL48" s="88">
        <v>6.1465534129999957E-2</v>
      </c>
      <c r="NM48" s="88">
        <v>1.5468686828500022</v>
      </c>
      <c r="NN48" s="88">
        <v>0</v>
      </c>
      <c r="NO48" s="88">
        <v>0.52462424241000094</v>
      </c>
      <c r="NP48" s="88">
        <v>0</v>
      </c>
      <c r="NQ48" s="88">
        <v>0</v>
      </c>
      <c r="NR48" s="88">
        <v>0.14783281855000005</v>
      </c>
      <c r="NS48" s="88">
        <v>0.18813264663999998</v>
      </c>
      <c r="NT48" s="88">
        <v>0</v>
      </c>
      <c r="NU48" s="88">
        <v>9.5770416929099937</v>
      </c>
      <c r="NV48" s="88">
        <v>2.1611329337799958</v>
      </c>
      <c r="NW48" s="88">
        <v>2.8090401772800018</v>
      </c>
      <c r="NX48" s="88">
        <v>0.33921131801999926</v>
      </c>
      <c r="NY48" s="88">
        <v>0.13965882226000001</v>
      </c>
      <c r="NZ48" s="88">
        <v>0</v>
      </c>
      <c r="OA48" s="88">
        <v>0</v>
      </c>
      <c r="OB48" s="88">
        <v>0</v>
      </c>
      <c r="OC48" s="88">
        <v>0</v>
      </c>
      <c r="OD48" s="88">
        <v>0</v>
      </c>
      <c r="OE48" s="88">
        <v>0</v>
      </c>
      <c r="OF48" s="88">
        <v>0</v>
      </c>
      <c r="OG48" s="88">
        <v>0</v>
      </c>
      <c r="OH48" s="88">
        <v>0</v>
      </c>
      <c r="OI48" s="88">
        <v>0</v>
      </c>
      <c r="OJ48" s="88">
        <v>0</v>
      </c>
      <c r="OK48" s="88">
        <v>0</v>
      </c>
      <c r="OL48" s="88">
        <v>0</v>
      </c>
      <c r="OM48" s="88">
        <v>7.8612782999999391E-3</v>
      </c>
      <c r="ON48" s="88">
        <v>3.2229520000000007E-4</v>
      </c>
      <c r="OO48" s="88">
        <v>6.6094560000000023E-4</v>
      </c>
      <c r="OP48" s="88">
        <v>1.2443760000000004E-4</v>
      </c>
      <c r="OQ48" s="88">
        <v>7.1706710000000095E-4</v>
      </c>
      <c r="OR48" s="88">
        <v>3.7318860000000014E-4</v>
      </c>
      <c r="OS48" s="88">
        <v>4.8654508999999881E-3</v>
      </c>
      <c r="OT48" s="88">
        <v>1.1700900000000019E-3</v>
      </c>
      <c r="OU48" s="88">
        <v>6.3667872100000343E-3</v>
      </c>
      <c r="OV48" s="88">
        <v>5.5015585900000342E-3</v>
      </c>
      <c r="OW48" s="88">
        <v>9.1406734999998941E-3</v>
      </c>
      <c r="OX48" s="88">
        <v>4.5859191999999922E-3</v>
      </c>
      <c r="OY48" s="88">
        <v>9.9759070000000351E-4</v>
      </c>
      <c r="OZ48" s="88">
        <v>0.34997838479999566</v>
      </c>
      <c r="PA48" s="88">
        <v>0</v>
      </c>
      <c r="PB48" s="88">
        <v>0</v>
      </c>
      <c r="PC48" s="88">
        <v>0</v>
      </c>
      <c r="PD48" s="88">
        <v>0</v>
      </c>
      <c r="PE48" s="88">
        <v>0</v>
      </c>
      <c r="PF48" s="88">
        <v>0</v>
      </c>
      <c r="PG48" s="88">
        <v>0</v>
      </c>
      <c r="PH48" s="88">
        <v>0</v>
      </c>
      <c r="PI48" s="88">
        <v>0</v>
      </c>
      <c r="PJ48" s="88">
        <v>0</v>
      </c>
      <c r="PK48" s="88">
        <v>0</v>
      </c>
      <c r="PL48" s="88">
        <v>0</v>
      </c>
      <c r="PM48" s="88">
        <v>0</v>
      </c>
      <c r="PN48" s="88">
        <v>0</v>
      </c>
      <c r="PO48" s="88">
        <v>0</v>
      </c>
      <c r="PP48" s="88">
        <v>0</v>
      </c>
      <c r="PQ48" s="88">
        <v>0</v>
      </c>
      <c r="PR48" s="88">
        <v>0</v>
      </c>
      <c r="PS48" s="88">
        <v>0</v>
      </c>
      <c r="PT48" s="88">
        <v>0</v>
      </c>
      <c r="PU48" s="88">
        <v>0</v>
      </c>
      <c r="PV48" s="88">
        <v>0</v>
      </c>
      <c r="PW48" s="88">
        <v>0</v>
      </c>
      <c r="PX48" s="88">
        <v>0</v>
      </c>
      <c r="PY48" s="88">
        <v>0</v>
      </c>
      <c r="PZ48" s="88">
        <v>0</v>
      </c>
      <c r="QA48" s="88">
        <v>0</v>
      </c>
      <c r="QB48" s="88">
        <v>0</v>
      </c>
      <c r="QC48" s="88">
        <v>0</v>
      </c>
      <c r="QD48" s="88">
        <v>0</v>
      </c>
      <c r="QE48" s="88">
        <v>0</v>
      </c>
      <c r="QF48" s="88">
        <v>0</v>
      </c>
      <c r="QG48" s="88">
        <v>0</v>
      </c>
      <c r="QH48" s="88">
        <v>0</v>
      </c>
      <c r="QI48" s="88">
        <v>0</v>
      </c>
      <c r="QJ48" s="88">
        <v>0</v>
      </c>
      <c r="QK48" s="88">
        <v>0</v>
      </c>
      <c r="QL48" s="88">
        <v>0</v>
      </c>
      <c r="QM48" s="88">
        <v>0</v>
      </c>
      <c r="QN48" s="88">
        <v>0</v>
      </c>
      <c r="QO48" s="88">
        <v>0</v>
      </c>
      <c r="QP48" s="88">
        <v>0</v>
      </c>
      <c r="QQ48" s="88">
        <v>0</v>
      </c>
      <c r="QR48" s="88">
        <v>0</v>
      </c>
      <c r="QS48" s="88">
        <v>0</v>
      </c>
      <c r="QT48" s="88">
        <v>0</v>
      </c>
      <c r="QU48" s="88">
        <v>0</v>
      </c>
      <c r="QV48" s="88">
        <v>0</v>
      </c>
      <c r="QW48" s="88">
        <v>0</v>
      </c>
      <c r="QX48" s="88">
        <v>0</v>
      </c>
      <c r="QY48" s="88">
        <v>0</v>
      </c>
      <c r="QZ48" s="88">
        <v>0</v>
      </c>
      <c r="RA48" s="88">
        <v>0</v>
      </c>
      <c r="RB48" s="88">
        <v>0</v>
      </c>
      <c r="RC48" s="88">
        <v>0</v>
      </c>
      <c r="RD48" s="88">
        <v>0</v>
      </c>
      <c r="RE48" s="88">
        <v>0</v>
      </c>
      <c r="RF48" s="88">
        <v>0</v>
      </c>
      <c r="RG48" s="88">
        <v>0</v>
      </c>
      <c r="RH48" s="88">
        <v>0</v>
      </c>
      <c r="RI48" s="88">
        <v>0</v>
      </c>
      <c r="RJ48" s="88">
        <v>0</v>
      </c>
      <c r="RK48" s="88">
        <v>0</v>
      </c>
      <c r="RL48" s="88">
        <v>0</v>
      </c>
      <c r="RM48" s="88">
        <v>0</v>
      </c>
      <c r="RN48" s="88">
        <v>0</v>
      </c>
      <c r="RO48" s="88">
        <v>0</v>
      </c>
      <c r="RP48" s="88">
        <v>0</v>
      </c>
      <c r="RQ48" s="88">
        <v>0</v>
      </c>
      <c r="RR48" s="88">
        <v>0</v>
      </c>
      <c r="RS48" s="88">
        <v>0</v>
      </c>
      <c r="RT48" s="88">
        <v>0</v>
      </c>
      <c r="RU48" s="88">
        <v>0</v>
      </c>
      <c r="RV48" s="88">
        <v>0</v>
      </c>
      <c r="RW48" s="88">
        <v>0</v>
      </c>
      <c r="RX48" s="88">
        <v>0</v>
      </c>
      <c r="RY48" s="88">
        <v>0</v>
      </c>
      <c r="RZ48" s="88">
        <v>0</v>
      </c>
      <c r="SA48" s="88">
        <v>0</v>
      </c>
      <c r="SB48" s="88">
        <v>0</v>
      </c>
      <c r="SC48" s="88">
        <v>0</v>
      </c>
      <c r="SD48" s="88">
        <v>0</v>
      </c>
      <c r="SE48" s="88">
        <v>0</v>
      </c>
      <c r="SF48" s="88">
        <v>0</v>
      </c>
      <c r="SG48" s="88">
        <v>0</v>
      </c>
      <c r="SH48" s="88">
        <v>0</v>
      </c>
      <c r="SI48" s="88">
        <v>0</v>
      </c>
      <c r="SJ48" s="88">
        <v>0</v>
      </c>
      <c r="SK48" s="88">
        <v>0</v>
      </c>
      <c r="SL48" s="88">
        <v>0</v>
      </c>
      <c r="SM48" s="88">
        <v>0</v>
      </c>
      <c r="SN48" s="88">
        <v>0.34997838479999566</v>
      </c>
      <c r="SO48" s="88">
        <v>0</v>
      </c>
      <c r="SP48" s="88">
        <v>2.5874811043400214</v>
      </c>
    </row>
    <row r="49" spans="1:510">
      <c r="A49" s="88" t="str">
        <f t="shared" si="52"/>
        <v>DEUD10</v>
      </c>
      <c r="B49" s="88" t="s">
        <v>2229</v>
      </c>
      <c r="C49" s="88" t="s">
        <v>396</v>
      </c>
      <c r="U49" s="88">
        <v>210.78654705591018</v>
      </c>
      <c r="V49" s="88">
        <v>15.887928976220028</v>
      </c>
      <c r="W49" s="88">
        <v>2.5624087601299936</v>
      </c>
      <c r="X49" s="88">
        <v>9.4465229551600078</v>
      </c>
      <c r="Y49" s="88">
        <v>47.338086877269923</v>
      </c>
      <c r="Z49" s="88">
        <v>11.836872633729994</v>
      </c>
      <c r="AA49" s="88">
        <v>13.360565798679991</v>
      </c>
      <c r="AB49" s="88">
        <v>37.355128928359917</v>
      </c>
      <c r="AC49" s="88">
        <v>3.8368305590100138</v>
      </c>
      <c r="AD49" s="88">
        <v>22.596498292960003</v>
      </c>
      <c r="AE49" s="88">
        <v>1.6324413138100009</v>
      </c>
      <c r="AF49" s="88">
        <v>12.354841910060017</v>
      </c>
      <c r="AG49" s="88">
        <v>14.279801011580012</v>
      </c>
      <c r="AH49" s="88">
        <v>32.578420203269992</v>
      </c>
      <c r="AI49" s="88">
        <v>1.6081273103900029</v>
      </c>
      <c r="AJ49" s="88">
        <v>1.8771035577199997</v>
      </c>
      <c r="AK49" s="88">
        <v>0.68530528672999902</v>
      </c>
      <c r="AL49" s="88">
        <v>0</v>
      </c>
      <c r="AM49" s="88">
        <v>7.8442483338200173</v>
      </c>
      <c r="AN49" s="88">
        <v>1.6022751462300067</v>
      </c>
      <c r="AO49" s="88">
        <v>9.0858145128699892</v>
      </c>
      <c r="AP49" s="88">
        <v>23.102718686120021</v>
      </c>
      <c r="AQ49" s="88">
        <v>1.9050713478700001</v>
      </c>
      <c r="AR49" s="88">
        <v>0</v>
      </c>
      <c r="AS49" s="88">
        <v>8.3802892558099984</v>
      </c>
      <c r="AT49" s="88">
        <v>5.6084969119899943</v>
      </c>
      <c r="AU49" s="88">
        <v>0.8024493928099965</v>
      </c>
      <c r="AV49" s="88">
        <v>1.3320812127900012</v>
      </c>
      <c r="AW49" s="88">
        <v>0.7469890783299995</v>
      </c>
      <c r="AX49" s="88">
        <v>1.0464284562299988</v>
      </c>
      <c r="AY49" s="88">
        <v>1.8172736930099991</v>
      </c>
      <c r="AZ49" s="88">
        <v>4.5599796995100137</v>
      </c>
      <c r="BA49" s="88">
        <v>7.1770620804100096</v>
      </c>
      <c r="BB49" s="88">
        <v>1.5848298680799995</v>
      </c>
      <c r="BC49" s="88">
        <v>18.378364014829959</v>
      </c>
      <c r="BD49" s="88">
        <v>16.192457338350003</v>
      </c>
      <c r="BE49" s="88">
        <v>3.6939779325200033</v>
      </c>
      <c r="BF49" s="88">
        <v>0.38186858306999993</v>
      </c>
      <c r="BG49" s="88">
        <v>0.22470725725999999</v>
      </c>
      <c r="BH49" s="88">
        <v>3.2302616872400089</v>
      </c>
      <c r="BI49" s="88">
        <v>3.2825978999200061</v>
      </c>
      <c r="BJ49" s="88">
        <v>0.91142986387999969</v>
      </c>
      <c r="BK49" s="88">
        <v>3.5023452301400151</v>
      </c>
      <c r="BL49" s="88">
        <v>4.7556273292100153</v>
      </c>
      <c r="BM49" s="88">
        <v>3.6005469566900099</v>
      </c>
      <c r="BN49" s="88">
        <v>6.5439503438999802</v>
      </c>
      <c r="BO49" s="88">
        <v>0</v>
      </c>
      <c r="BP49" s="88">
        <v>0</v>
      </c>
      <c r="BQ49" s="88">
        <v>0</v>
      </c>
      <c r="BR49" s="88">
        <v>0</v>
      </c>
      <c r="BS49" s="88">
        <v>0.4436605397199998</v>
      </c>
      <c r="BT49" s="88">
        <v>8.8932898752100176</v>
      </c>
      <c r="BU49" s="88">
        <v>0</v>
      </c>
      <c r="BV49" s="88">
        <v>3.4615534756999944</v>
      </c>
      <c r="BW49" s="88">
        <v>0</v>
      </c>
      <c r="BX49" s="88">
        <v>0</v>
      </c>
      <c r="BY49" s="88">
        <v>0</v>
      </c>
      <c r="BZ49" s="88">
        <v>0</v>
      </c>
      <c r="CA49" s="88">
        <v>0</v>
      </c>
      <c r="CB49" s="88">
        <v>0</v>
      </c>
      <c r="CC49" s="88">
        <v>0</v>
      </c>
      <c r="CD49" s="88">
        <v>0</v>
      </c>
      <c r="CE49" s="88">
        <v>3.622358502200004</v>
      </c>
      <c r="CF49" s="88">
        <v>0</v>
      </c>
      <c r="CG49" s="88">
        <v>0</v>
      </c>
      <c r="CH49" s="88">
        <v>0</v>
      </c>
      <c r="CI49" s="88">
        <v>1.6250770623699999</v>
      </c>
      <c r="CJ49" s="88">
        <v>0.55137966540999994</v>
      </c>
      <c r="CK49" s="88">
        <v>24.826474356719991</v>
      </c>
      <c r="CL49" s="88">
        <v>0.56568643394999885</v>
      </c>
      <c r="CM49" s="88">
        <v>1.2737290564699972</v>
      </c>
      <c r="CN49" s="88">
        <v>0</v>
      </c>
      <c r="CO49" s="88">
        <v>0</v>
      </c>
      <c r="CP49" s="88">
        <v>0</v>
      </c>
      <c r="CQ49" s="88">
        <v>0</v>
      </c>
      <c r="CR49" s="88">
        <v>0</v>
      </c>
      <c r="CS49" s="88">
        <v>0.11169733557999992</v>
      </c>
      <c r="CT49" s="88">
        <v>7.2382091837300129</v>
      </c>
      <c r="CU49" s="88">
        <v>0.20509938096000002</v>
      </c>
      <c r="CV49" s="88">
        <v>0.28924188784000004</v>
      </c>
      <c r="CW49" s="88">
        <v>1.5213155382000016</v>
      </c>
      <c r="CX49" s="88">
        <v>5.2738380239999973E-2</v>
      </c>
      <c r="CY49" s="88">
        <v>8.4293869909599906</v>
      </c>
      <c r="CZ49" s="88">
        <v>0.65642656812999989</v>
      </c>
      <c r="DA49" s="88">
        <v>21.843247889440004</v>
      </c>
      <c r="DB49" s="88">
        <v>1.2594703114400008</v>
      </c>
      <c r="DC49" s="88">
        <v>0.77464532396000185</v>
      </c>
      <c r="DD49" s="88">
        <v>1.1304270075199996</v>
      </c>
      <c r="DE49" s="88">
        <v>0</v>
      </c>
      <c r="DF49" s="88">
        <v>0</v>
      </c>
      <c r="DG49" s="88">
        <v>0</v>
      </c>
      <c r="DH49" s="88">
        <v>0</v>
      </c>
      <c r="DI49" s="88">
        <v>3.2462969519699962</v>
      </c>
      <c r="DJ49" s="88">
        <v>2.4737656601600042</v>
      </c>
      <c r="DK49" s="88">
        <v>2.0409069980000005</v>
      </c>
      <c r="DL49" s="88">
        <v>0.15134154792999999</v>
      </c>
      <c r="DM49" s="88">
        <v>0.46796838133000029</v>
      </c>
      <c r="DN49" s="88">
        <v>5.0169873765000048</v>
      </c>
      <c r="DO49" s="88">
        <v>0.46997696967999963</v>
      </c>
      <c r="DP49" s="88">
        <v>0.12153295164999996</v>
      </c>
      <c r="DQ49" s="88">
        <v>0.8024493928099965</v>
      </c>
      <c r="DR49" s="88">
        <v>0.89272779039999961</v>
      </c>
      <c r="DS49" s="88">
        <v>0.35896079109999995</v>
      </c>
      <c r="DT49" s="88">
        <v>8.0392569509999984E-2</v>
      </c>
      <c r="DU49" s="88">
        <v>1.9033472250000009E-2</v>
      </c>
      <c r="DV49" s="88">
        <v>0</v>
      </c>
      <c r="DW49" s="88">
        <v>0</v>
      </c>
      <c r="DX49" s="88">
        <v>0.6172313792900016</v>
      </c>
      <c r="DY49" s="88">
        <v>1.2000419336100026</v>
      </c>
      <c r="DZ49" s="88">
        <v>2.3071161814200027</v>
      </c>
      <c r="EA49" s="88">
        <v>0.42469161128999944</v>
      </c>
      <c r="EB49" s="88">
        <v>1.8281724672700004</v>
      </c>
      <c r="EC49" s="88">
        <v>4.7912906001099982</v>
      </c>
      <c r="ED49" s="88">
        <v>1.6452559138300002</v>
      </c>
      <c r="EE49" s="88">
        <v>0.74050276029999929</v>
      </c>
      <c r="EF49" s="88">
        <v>15.987419450309993</v>
      </c>
      <c r="EG49" s="88">
        <v>0.34611371589000006</v>
      </c>
      <c r="EH49" s="88">
        <v>0.49315760920999974</v>
      </c>
      <c r="EI49" s="88">
        <v>1.0997150400000001E-3</v>
      </c>
      <c r="EJ49" s="88">
        <v>1.2173286989499996</v>
      </c>
      <c r="EK49" s="88">
        <v>6.9165191304499798</v>
      </c>
      <c r="EL49" s="88">
        <v>2.8327949441699976</v>
      </c>
      <c r="EM49" s="88">
        <v>5.2258192590599988</v>
      </c>
      <c r="EN49" s="88">
        <v>0</v>
      </c>
      <c r="EO49" s="88">
        <v>0</v>
      </c>
      <c r="EP49" s="88">
        <v>1.5103342181899999</v>
      </c>
      <c r="EQ49" s="88">
        <v>0</v>
      </c>
      <c r="ER49" s="88">
        <v>0</v>
      </c>
      <c r="ES49" s="88">
        <v>0</v>
      </c>
      <c r="ET49" s="88">
        <v>0.38186858306999993</v>
      </c>
      <c r="EU49" s="88">
        <v>0.22470725725999999</v>
      </c>
      <c r="EV49" s="88">
        <v>3.2302616872400089</v>
      </c>
      <c r="EW49" s="88">
        <v>1.1332725821399989</v>
      </c>
      <c r="EX49" s="88">
        <v>0.42111795464999952</v>
      </c>
      <c r="EY49" s="88">
        <v>1.0288528902399985</v>
      </c>
      <c r="EZ49" s="88">
        <v>0.62144774607999897</v>
      </c>
      <c r="FA49" s="88">
        <v>7.7905689879999948E-2</v>
      </c>
      <c r="FB49" s="88">
        <v>0.77686244851999986</v>
      </c>
      <c r="FC49" s="88">
        <v>0</v>
      </c>
      <c r="FD49" s="88">
        <v>0.13456732368999993</v>
      </c>
      <c r="FE49" s="88">
        <v>0.65288398378999801</v>
      </c>
      <c r="FF49" s="88">
        <v>0.61025210720000012</v>
      </c>
      <c r="FG49" s="88">
        <v>1.3121373952700026</v>
      </c>
      <c r="FH49" s="88">
        <v>0.9270697613800023</v>
      </c>
      <c r="FI49" s="88">
        <v>0</v>
      </c>
      <c r="FJ49" s="88">
        <v>1.7775065205000014</v>
      </c>
      <c r="FK49" s="88">
        <v>1.550612244039991</v>
      </c>
      <c r="FL49" s="88">
        <v>0</v>
      </c>
      <c r="FM49" s="88">
        <v>1.2027895138500004</v>
      </c>
      <c r="FN49" s="88">
        <v>1.2379928293100004</v>
      </c>
      <c r="FO49" s="88">
        <v>1.1597670929800035</v>
      </c>
      <c r="FP49" s="88">
        <v>0</v>
      </c>
      <c r="FQ49" s="88">
        <v>0</v>
      </c>
      <c r="FR49" s="88">
        <v>0</v>
      </c>
      <c r="FS49" s="88">
        <v>0</v>
      </c>
      <c r="FT49" s="88">
        <v>0</v>
      </c>
      <c r="FU49" s="88">
        <v>0.4436605397199998</v>
      </c>
      <c r="FV49" s="88">
        <v>7.9066415058299819</v>
      </c>
      <c r="FW49" s="88">
        <v>0</v>
      </c>
      <c r="FX49" s="88">
        <v>0.98664916251000045</v>
      </c>
      <c r="FY49" s="88">
        <v>0</v>
      </c>
      <c r="FZ49" s="88">
        <v>0</v>
      </c>
      <c r="GA49" s="88">
        <v>0</v>
      </c>
      <c r="GB49" s="88">
        <v>0</v>
      </c>
      <c r="GC49" s="88">
        <v>0</v>
      </c>
      <c r="GD49" s="88">
        <v>3.4615534756999944</v>
      </c>
      <c r="GE49" s="88">
        <v>0</v>
      </c>
      <c r="GF49" s="88">
        <v>0</v>
      </c>
      <c r="GG49" s="88">
        <v>0</v>
      </c>
      <c r="GH49" s="88">
        <v>0</v>
      </c>
      <c r="GI49" s="88">
        <v>0</v>
      </c>
      <c r="GJ49" s="88">
        <v>0</v>
      </c>
      <c r="GK49" s="88">
        <v>0</v>
      </c>
      <c r="GL49" s="88">
        <v>0</v>
      </c>
      <c r="GM49" s="88">
        <v>0</v>
      </c>
      <c r="GN49" s="88">
        <v>0</v>
      </c>
      <c r="GO49" s="88">
        <v>0</v>
      </c>
      <c r="GP49" s="88">
        <v>0</v>
      </c>
      <c r="GQ49" s="88">
        <v>0</v>
      </c>
      <c r="GR49" s="88">
        <v>0</v>
      </c>
      <c r="GS49" s="88">
        <v>0</v>
      </c>
      <c r="GT49" s="88">
        <v>0</v>
      </c>
      <c r="GU49" s="88">
        <v>0</v>
      </c>
      <c r="GV49" s="88">
        <v>0</v>
      </c>
      <c r="GW49" s="88">
        <v>0</v>
      </c>
      <c r="GX49" s="88">
        <v>0</v>
      </c>
      <c r="GY49" s="88">
        <v>0</v>
      </c>
      <c r="GZ49" s="88">
        <v>0</v>
      </c>
      <c r="HA49" s="88">
        <v>0</v>
      </c>
      <c r="HB49" s="88">
        <v>0</v>
      </c>
      <c r="HC49" s="88">
        <v>0</v>
      </c>
      <c r="HD49" s="88">
        <v>0</v>
      </c>
      <c r="HE49" s="88">
        <v>0</v>
      </c>
      <c r="HF49" s="88">
        <v>0</v>
      </c>
      <c r="HG49" s="88">
        <v>0</v>
      </c>
      <c r="HH49" s="88">
        <v>0</v>
      </c>
      <c r="HI49" s="88">
        <v>0</v>
      </c>
      <c r="HJ49" s="88">
        <v>0</v>
      </c>
      <c r="HK49" s="88">
        <v>0</v>
      </c>
      <c r="HL49" s="88">
        <v>0</v>
      </c>
      <c r="HM49" s="88">
        <v>0</v>
      </c>
      <c r="HN49" s="88">
        <v>0</v>
      </c>
      <c r="HO49" s="88">
        <v>0</v>
      </c>
      <c r="HP49" s="88">
        <v>0</v>
      </c>
      <c r="HQ49" s="88">
        <v>0</v>
      </c>
      <c r="HR49" s="88">
        <v>0</v>
      </c>
      <c r="HS49" s="88">
        <v>0</v>
      </c>
      <c r="HT49" s="88">
        <v>0</v>
      </c>
      <c r="HU49" s="88">
        <v>0</v>
      </c>
      <c r="HV49" s="88">
        <v>0</v>
      </c>
      <c r="HW49" s="88">
        <v>0</v>
      </c>
      <c r="HX49" s="88">
        <v>0</v>
      </c>
      <c r="HY49" s="88">
        <v>0</v>
      </c>
      <c r="HZ49" s="88">
        <v>0</v>
      </c>
      <c r="IA49" s="88">
        <v>0</v>
      </c>
      <c r="IB49" s="88">
        <v>0</v>
      </c>
      <c r="IC49" s="88">
        <v>1.7080670384300001</v>
      </c>
      <c r="ID49" s="88">
        <v>0</v>
      </c>
      <c r="IE49" s="88">
        <v>6.779133810999996E-2</v>
      </c>
      <c r="IF49" s="88">
        <v>0</v>
      </c>
      <c r="IG49" s="88">
        <v>1.8464962461699916</v>
      </c>
      <c r="IH49" s="88">
        <v>0</v>
      </c>
      <c r="II49" s="88">
        <v>0</v>
      </c>
      <c r="IJ49" s="88">
        <v>0</v>
      </c>
      <c r="IK49" s="88">
        <v>0</v>
      </c>
      <c r="IL49" s="88">
        <v>0</v>
      </c>
      <c r="IM49" s="88">
        <v>0</v>
      </c>
      <c r="IN49" s="88">
        <v>1.152846438230001</v>
      </c>
      <c r="IO49" s="88">
        <v>0.47223060867000027</v>
      </c>
      <c r="IP49" s="88">
        <v>0.55137966540999994</v>
      </c>
      <c r="IQ49" s="88">
        <v>0</v>
      </c>
      <c r="IR49" s="88">
        <v>18.06165366731998</v>
      </c>
      <c r="IS49" s="88">
        <v>2.2670370676000009</v>
      </c>
      <c r="IT49" s="88">
        <v>4.4977827153100183</v>
      </c>
      <c r="IU49" s="88">
        <v>0.56568643394999885</v>
      </c>
      <c r="IV49" s="88">
        <v>1.2737290564699972</v>
      </c>
      <c r="IW49" s="88">
        <v>0</v>
      </c>
      <c r="IX49" s="88">
        <v>0</v>
      </c>
      <c r="IY49" s="88">
        <v>0</v>
      </c>
      <c r="IZ49" s="88">
        <v>0</v>
      </c>
      <c r="JA49" s="88">
        <v>0</v>
      </c>
      <c r="JB49" s="88">
        <v>0</v>
      </c>
      <c r="JC49" s="88">
        <v>0</v>
      </c>
      <c r="JD49" s="88">
        <v>0.11169733557999992</v>
      </c>
      <c r="JE49" s="88">
        <v>2.5169038530500027</v>
      </c>
      <c r="JF49" s="88">
        <v>3.9476454621000041</v>
      </c>
      <c r="JG49" s="88">
        <v>0.55036872677999871</v>
      </c>
      <c r="JH49" s="88">
        <v>0.20509938096000002</v>
      </c>
      <c r="JI49" s="88">
        <v>0.28924188784000004</v>
      </c>
      <c r="JJ49" s="88">
        <v>0.52675170571999996</v>
      </c>
      <c r="JK49" s="88">
        <v>0.80648969749999955</v>
      </c>
      <c r="JL49" s="88">
        <v>0.18807065826999955</v>
      </c>
      <c r="JM49" s="88">
        <v>5.2738380239999973E-2</v>
      </c>
      <c r="JN49" s="88">
        <v>8.4293869909599906</v>
      </c>
      <c r="JO49" s="88">
        <v>0.65642656812999989</v>
      </c>
      <c r="JP49" s="88">
        <v>21.843247889440004</v>
      </c>
      <c r="JQ49" s="88">
        <v>0.49025695484999993</v>
      </c>
      <c r="JR49" s="88">
        <v>0.76921360812000006</v>
      </c>
      <c r="JS49" s="88">
        <v>0.77464532396000185</v>
      </c>
      <c r="JT49" s="88">
        <v>1.1304270075199996</v>
      </c>
      <c r="JU49" s="88">
        <v>0</v>
      </c>
      <c r="JV49" s="88">
        <v>0</v>
      </c>
      <c r="JW49" s="88">
        <v>0</v>
      </c>
      <c r="JX49" s="88">
        <v>0</v>
      </c>
      <c r="JY49" s="88">
        <v>3.2462969519699962</v>
      </c>
      <c r="JZ49" s="88">
        <v>0</v>
      </c>
      <c r="KA49" s="88">
        <v>0</v>
      </c>
      <c r="KB49" s="88">
        <v>2.0409069980000005</v>
      </c>
      <c r="KC49" s="88">
        <v>0.15134154792999999</v>
      </c>
      <c r="KD49" s="88">
        <v>0.46796838133000029</v>
      </c>
      <c r="KE49" s="88">
        <v>5.0169873765000048</v>
      </c>
      <c r="KF49" s="88">
        <v>0.46997696967999963</v>
      </c>
      <c r="KG49" s="88">
        <v>0.12153295164999996</v>
      </c>
      <c r="KH49" s="88">
        <v>0.8024493928099965</v>
      </c>
      <c r="KI49" s="88">
        <v>0.1905230670300001</v>
      </c>
      <c r="KJ49" s="88">
        <v>0.31159651936999982</v>
      </c>
      <c r="KK49" s="88">
        <v>0</v>
      </c>
      <c r="KL49" s="88">
        <v>0</v>
      </c>
      <c r="KM49" s="88">
        <v>0</v>
      </c>
      <c r="KN49" s="88">
        <v>0</v>
      </c>
      <c r="KO49" s="88">
        <v>0.36563279944999966</v>
      </c>
      <c r="KP49" s="88">
        <v>0.35896079109999995</v>
      </c>
      <c r="KQ49" s="88">
        <v>8.0392569509999984E-2</v>
      </c>
      <c r="KR49" s="88">
        <v>0</v>
      </c>
      <c r="KS49" s="88">
        <v>0</v>
      </c>
      <c r="KT49" s="88">
        <v>0</v>
      </c>
      <c r="KU49" s="88">
        <v>1.9033472250000009E-2</v>
      </c>
      <c r="KV49" s="88">
        <v>0</v>
      </c>
      <c r="KW49" s="88">
        <v>0</v>
      </c>
      <c r="KX49" s="88">
        <v>0</v>
      </c>
      <c r="KY49" s="88">
        <v>0</v>
      </c>
      <c r="KZ49" s="88">
        <v>0</v>
      </c>
      <c r="LA49" s="88">
        <v>0</v>
      </c>
      <c r="LB49" s="88">
        <v>2.3071161814200027</v>
      </c>
      <c r="LC49" s="88">
        <v>0.42469161128999944</v>
      </c>
      <c r="LD49" s="88">
        <v>1.8281724672700004</v>
      </c>
      <c r="LE49" s="88">
        <v>4.7912906001099982</v>
      </c>
      <c r="LF49" s="88">
        <v>1.6452559138300002</v>
      </c>
      <c r="LG49" s="88">
        <v>0</v>
      </c>
      <c r="LH49" s="88">
        <v>0</v>
      </c>
      <c r="LI49" s="88">
        <v>0.74050276029999929</v>
      </c>
      <c r="LJ49" s="88">
        <v>9.0692897152899992</v>
      </c>
      <c r="LK49" s="88">
        <v>6.9181297092100031</v>
      </c>
      <c r="LL49" s="88">
        <v>0.34611371589000006</v>
      </c>
      <c r="LM49" s="88">
        <v>0.49315760920999974</v>
      </c>
      <c r="LN49" s="88">
        <v>1.0997150400000001E-3</v>
      </c>
      <c r="LO49" s="88">
        <v>1.2173286989499996</v>
      </c>
      <c r="LP49" s="88">
        <v>6.9165191304499798</v>
      </c>
      <c r="LQ49" s="88">
        <v>2.8327949441699976</v>
      </c>
      <c r="LR49" s="88">
        <v>5.2258192590599988</v>
      </c>
      <c r="LS49" s="88">
        <v>0</v>
      </c>
      <c r="LT49" s="88">
        <v>0</v>
      </c>
      <c r="LU49" s="88">
        <v>1.5103342181899999</v>
      </c>
      <c r="LV49" s="88">
        <v>0</v>
      </c>
      <c r="LW49" s="88">
        <v>0</v>
      </c>
      <c r="LX49" s="88">
        <v>0</v>
      </c>
      <c r="LY49" s="88">
        <v>0</v>
      </c>
      <c r="LZ49" s="88">
        <v>0.22470725725999999</v>
      </c>
      <c r="MA49" s="88">
        <v>3.2302616872400089</v>
      </c>
      <c r="MB49" s="88">
        <v>0.32475055574999967</v>
      </c>
      <c r="MC49" s="88">
        <v>0.80852157919999956</v>
      </c>
      <c r="MD49" s="88">
        <v>0.42111795464999952</v>
      </c>
      <c r="ME49" s="88">
        <v>0</v>
      </c>
      <c r="MF49" s="88">
        <v>1.0288528902399985</v>
      </c>
      <c r="MG49" s="88">
        <v>0.62144774607999897</v>
      </c>
      <c r="MH49" s="88">
        <v>7.7905689879999948E-2</v>
      </c>
      <c r="MI49" s="88">
        <v>0.77686244851999986</v>
      </c>
      <c r="MJ49" s="88">
        <v>0</v>
      </c>
      <c r="MK49" s="88">
        <v>0</v>
      </c>
      <c r="ML49" s="88">
        <v>0.13456732368999993</v>
      </c>
      <c r="MM49" s="88">
        <v>0.65288398378999801</v>
      </c>
      <c r="MN49" s="88">
        <v>0.61025210720000012</v>
      </c>
      <c r="MO49" s="88">
        <v>1.3121373952700026</v>
      </c>
      <c r="MP49" s="88">
        <v>0.9270697613800023</v>
      </c>
      <c r="MQ49" s="88">
        <v>0</v>
      </c>
      <c r="MR49" s="88">
        <v>1.7775065205000014</v>
      </c>
      <c r="MS49" s="88">
        <v>0</v>
      </c>
      <c r="MT49" s="88">
        <v>0</v>
      </c>
      <c r="MU49" s="88">
        <v>0.92922025079999815</v>
      </c>
      <c r="MV49" s="88">
        <v>0.62141156150999988</v>
      </c>
      <c r="MW49" s="88">
        <v>0</v>
      </c>
      <c r="MX49" s="88">
        <v>1.2027895138500004</v>
      </c>
      <c r="MY49" s="88">
        <v>1.2379928293100004</v>
      </c>
      <c r="MZ49" s="88">
        <v>1.1597670929800035</v>
      </c>
      <c r="NA49" s="88">
        <v>0</v>
      </c>
      <c r="NB49" s="88">
        <v>0</v>
      </c>
      <c r="NC49" s="88">
        <v>0</v>
      </c>
      <c r="ND49" s="88">
        <v>0</v>
      </c>
      <c r="NE49" s="88">
        <v>0</v>
      </c>
      <c r="NF49" s="88">
        <v>0.4436605397199998</v>
      </c>
      <c r="NG49" s="88">
        <v>0</v>
      </c>
      <c r="NH49" s="88">
        <v>0</v>
      </c>
      <c r="NI49" s="88">
        <v>0.98664916251000045</v>
      </c>
      <c r="NJ49" s="88">
        <v>3.4615534756999944</v>
      </c>
      <c r="NK49" s="88">
        <v>1.7080670384300001</v>
      </c>
      <c r="NL49" s="88">
        <v>6.779133810999996E-2</v>
      </c>
      <c r="NM49" s="88">
        <v>1.8464962461699916</v>
      </c>
      <c r="NN49" s="88">
        <v>0</v>
      </c>
      <c r="NO49" s="88">
        <v>1.152846438230001</v>
      </c>
      <c r="NP49" s="88">
        <v>0</v>
      </c>
      <c r="NQ49" s="88">
        <v>0</v>
      </c>
      <c r="NR49" s="88">
        <v>0.38722516289999992</v>
      </c>
      <c r="NS49" s="88">
        <v>0.16415453851999992</v>
      </c>
      <c r="NT49" s="88">
        <v>0</v>
      </c>
      <c r="NU49" s="88">
        <v>18.06165366731998</v>
      </c>
      <c r="NV49" s="88">
        <v>2.2670370676000009</v>
      </c>
      <c r="NW49" s="88">
        <v>4.4977827153100183</v>
      </c>
      <c r="NX49" s="88">
        <v>0.56568643394999885</v>
      </c>
      <c r="NY49" s="88">
        <v>0.14131111358999993</v>
      </c>
      <c r="NZ49" s="88">
        <v>0</v>
      </c>
      <c r="OA49" s="88">
        <v>0</v>
      </c>
      <c r="OB49" s="88">
        <v>0</v>
      </c>
      <c r="OC49" s="88">
        <v>0</v>
      </c>
      <c r="OD49" s="88">
        <v>0</v>
      </c>
      <c r="OE49" s="88">
        <v>0</v>
      </c>
      <c r="OF49" s="88">
        <v>0</v>
      </c>
      <c r="OG49" s="88">
        <v>0</v>
      </c>
      <c r="OH49" s="88">
        <v>0</v>
      </c>
      <c r="OI49" s="88">
        <v>0</v>
      </c>
      <c r="OJ49" s="88">
        <v>0</v>
      </c>
      <c r="OK49" s="88">
        <v>0</v>
      </c>
      <c r="OL49" s="88">
        <v>0</v>
      </c>
      <c r="OM49" s="88">
        <v>7.8630287999999007E-3</v>
      </c>
      <c r="ON49" s="88">
        <v>2.8781780000000016E-4</v>
      </c>
      <c r="OO49" s="88">
        <v>5.7377569999999991E-4</v>
      </c>
      <c r="OP49" s="88">
        <v>8.7889299999999979E-5</v>
      </c>
      <c r="OQ49" s="88">
        <v>4.4109290000000039E-4</v>
      </c>
      <c r="OR49" s="88">
        <v>2.8112730000000026E-4</v>
      </c>
      <c r="OS49" s="88">
        <v>5.1949609999999754E-3</v>
      </c>
      <c r="OT49" s="88">
        <v>1.2774921000000038E-3</v>
      </c>
      <c r="OU49" s="88">
        <v>6.4557463900000176E-3</v>
      </c>
      <c r="OV49" s="88">
        <v>5.6324372500000334E-3</v>
      </c>
      <c r="OW49" s="88">
        <v>9.0307840999998817E-3</v>
      </c>
      <c r="OX49" s="88">
        <v>4.6855655999999985E-3</v>
      </c>
      <c r="OY49" s="88">
        <v>9.5020200000000123E-4</v>
      </c>
      <c r="OZ49" s="88">
        <v>0.37090182689999629</v>
      </c>
      <c r="PA49" s="88">
        <v>0</v>
      </c>
      <c r="PB49" s="88">
        <v>0</v>
      </c>
      <c r="PC49" s="88">
        <v>0</v>
      </c>
      <c r="PD49" s="88">
        <v>0</v>
      </c>
      <c r="PE49" s="88">
        <v>0</v>
      </c>
      <c r="PF49" s="88">
        <v>0</v>
      </c>
      <c r="PG49" s="88">
        <v>0</v>
      </c>
      <c r="PH49" s="88">
        <v>0</v>
      </c>
      <c r="PI49" s="88">
        <v>0</v>
      </c>
      <c r="PJ49" s="88">
        <v>0</v>
      </c>
      <c r="PK49" s="88">
        <v>0</v>
      </c>
      <c r="PL49" s="88">
        <v>0</v>
      </c>
      <c r="PM49" s="88">
        <v>0</v>
      </c>
      <c r="PN49" s="88">
        <v>0</v>
      </c>
      <c r="PO49" s="88">
        <v>0</v>
      </c>
      <c r="PP49" s="88">
        <v>0</v>
      </c>
      <c r="PQ49" s="88">
        <v>0</v>
      </c>
      <c r="PR49" s="88">
        <v>0</v>
      </c>
      <c r="PS49" s="88">
        <v>0</v>
      </c>
      <c r="PT49" s="88">
        <v>0</v>
      </c>
      <c r="PU49" s="88">
        <v>0</v>
      </c>
      <c r="PV49" s="88">
        <v>0</v>
      </c>
      <c r="PW49" s="88">
        <v>0</v>
      </c>
      <c r="PX49" s="88">
        <v>0</v>
      </c>
      <c r="PY49" s="88">
        <v>0</v>
      </c>
      <c r="PZ49" s="88">
        <v>0</v>
      </c>
      <c r="QA49" s="88">
        <v>0</v>
      </c>
      <c r="QB49" s="88">
        <v>0</v>
      </c>
      <c r="QC49" s="88">
        <v>0</v>
      </c>
      <c r="QD49" s="88">
        <v>0</v>
      </c>
      <c r="QE49" s="88">
        <v>0</v>
      </c>
      <c r="QF49" s="88">
        <v>0</v>
      </c>
      <c r="QG49" s="88">
        <v>0</v>
      </c>
      <c r="QH49" s="88">
        <v>0</v>
      </c>
      <c r="QI49" s="88">
        <v>0</v>
      </c>
      <c r="QJ49" s="88">
        <v>0</v>
      </c>
      <c r="QK49" s="88">
        <v>0</v>
      </c>
      <c r="QL49" s="88">
        <v>0</v>
      </c>
      <c r="QM49" s="88">
        <v>0</v>
      </c>
      <c r="QN49" s="88">
        <v>0</v>
      </c>
      <c r="QO49" s="88">
        <v>0</v>
      </c>
      <c r="QP49" s="88">
        <v>0</v>
      </c>
      <c r="QQ49" s="88">
        <v>0</v>
      </c>
      <c r="QR49" s="88">
        <v>0</v>
      </c>
      <c r="QS49" s="88">
        <v>0</v>
      </c>
      <c r="QT49" s="88">
        <v>0</v>
      </c>
      <c r="QU49" s="88">
        <v>0</v>
      </c>
      <c r="QV49" s="88">
        <v>0</v>
      </c>
      <c r="QW49" s="88">
        <v>0</v>
      </c>
      <c r="QX49" s="88">
        <v>0</v>
      </c>
      <c r="QY49" s="88">
        <v>0</v>
      </c>
      <c r="QZ49" s="88">
        <v>0</v>
      </c>
      <c r="RA49" s="88">
        <v>0</v>
      </c>
      <c r="RB49" s="88">
        <v>0</v>
      </c>
      <c r="RC49" s="88">
        <v>0</v>
      </c>
      <c r="RD49" s="88">
        <v>0</v>
      </c>
      <c r="RE49" s="88">
        <v>0</v>
      </c>
      <c r="RF49" s="88">
        <v>0</v>
      </c>
      <c r="RG49" s="88">
        <v>0</v>
      </c>
      <c r="RH49" s="88">
        <v>0</v>
      </c>
      <c r="RI49" s="88">
        <v>0</v>
      </c>
      <c r="RJ49" s="88">
        <v>0</v>
      </c>
      <c r="RK49" s="88">
        <v>0</v>
      </c>
      <c r="RL49" s="88">
        <v>0</v>
      </c>
      <c r="RM49" s="88">
        <v>0</v>
      </c>
      <c r="RN49" s="88">
        <v>0</v>
      </c>
      <c r="RO49" s="88">
        <v>0</v>
      </c>
      <c r="RP49" s="88">
        <v>0</v>
      </c>
      <c r="RQ49" s="88">
        <v>0</v>
      </c>
      <c r="RR49" s="88">
        <v>0</v>
      </c>
      <c r="RS49" s="88">
        <v>0</v>
      </c>
      <c r="RT49" s="88">
        <v>0</v>
      </c>
      <c r="RU49" s="88">
        <v>0</v>
      </c>
      <c r="RV49" s="88">
        <v>0</v>
      </c>
      <c r="RW49" s="88">
        <v>0</v>
      </c>
      <c r="RX49" s="88">
        <v>0</v>
      </c>
      <c r="RY49" s="88">
        <v>0</v>
      </c>
      <c r="RZ49" s="88">
        <v>0</v>
      </c>
      <c r="SA49" s="88">
        <v>0</v>
      </c>
      <c r="SB49" s="88">
        <v>0</v>
      </c>
      <c r="SC49" s="88">
        <v>0</v>
      </c>
      <c r="SD49" s="88">
        <v>0</v>
      </c>
      <c r="SE49" s="88">
        <v>0</v>
      </c>
      <c r="SF49" s="88">
        <v>0</v>
      </c>
      <c r="SG49" s="88">
        <v>0</v>
      </c>
      <c r="SH49" s="88">
        <v>0</v>
      </c>
      <c r="SI49" s="88">
        <v>0</v>
      </c>
      <c r="SJ49" s="88">
        <v>0</v>
      </c>
      <c r="SK49" s="88">
        <v>0</v>
      </c>
      <c r="SL49" s="88">
        <v>0</v>
      </c>
      <c r="SM49" s="88">
        <v>0</v>
      </c>
      <c r="SN49" s="88">
        <v>0.37090182689999629</v>
      </c>
      <c r="SO49" s="88">
        <v>0</v>
      </c>
      <c r="SP49" s="88">
        <v>2.8505334134100067</v>
      </c>
    </row>
    <row r="50" spans="1:510">
      <c r="A50" s="88" t="str">
        <f t="shared" si="52"/>
        <v>DEUTotal</v>
      </c>
      <c r="B50" s="88" t="s">
        <v>2229</v>
      </c>
      <c r="C50" s="88" t="s">
        <v>397</v>
      </c>
      <c r="U50" s="88">
        <v>1128.3120822736053</v>
      </c>
      <c r="V50" s="88">
        <v>131.77119643934</v>
      </c>
      <c r="W50" s="88">
        <v>18.629040205199981</v>
      </c>
      <c r="X50" s="88">
        <v>49.50851081003956</v>
      </c>
      <c r="Y50" s="88">
        <v>343.12736724855893</v>
      </c>
      <c r="Z50" s="88">
        <v>53.055759953120628</v>
      </c>
      <c r="AA50" s="88">
        <v>43.989726114620169</v>
      </c>
      <c r="AB50" s="88">
        <v>159.06818046564999</v>
      </c>
      <c r="AC50" s="88">
        <v>30.555683493469967</v>
      </c>
      <c r="AD50" s="88">
        <v>114.53256410664868</v>
      </c>
      <c r="AE50" s="88">
        <v>9.4221090076499792</v>
      </c>
      <c r="AF50" s="88">
        <v>52.727030702969365</v>
      </c>
      <c r="AG50" s="88">
        <v>118.26853464058021</v>
      </c>
      <c r="AH50" s="88">
        <v>121.92486337680936</v>
      </c>
      <c r="AI50" s="88">
        <v>13.502669958770062</v>
      </c>
      <c r="AJ50" s="88">
        <v>10.58003716995003</v>
      </c>
      <c r="AK50" s="88">
        <v>8.0489950059700224</v>
      </c>
      <c r="AL50" s="88">
        <v>0</v>
      </c>
      <c r="AM50" s="88">
        <v>39.602272323319724</v>
      </c>
      <c r="AN50" s="88">
        <v>9.9062132892599841</v>
      </c>
      <c r="AO50" s="88">
        <v>106.81869505566065</v>
      </c>
      <c r="AP50" s="88">
        <v>134.21282913922064</v>
      </c>
      <c r="AQ50" s="88">
        <v>9.4411743856499939</v>
      </c>
      <c r="AR50" s="88">
        <v>0</v>
      </c>
      <c r="AS50" s="88">
        <v>65.565219257560102</v>
      </c>
      <c r="AT50" s="88">
        <v>21.001618833590058</v>
      </c>
      <c r="AU50" s="88">
        <v>4.1245325716000281</v>
      </c>
      <c r="AV50" s="88">
        <v>8.8544014763499543</v>
      </c>
      <c r="AW50" s="88">
        <v>3.7286426725800195</v>
      </c>
      <c r="AX50" s="88">
        <v>6.0690586560100277</v>
      </c>
      <c r="AY50" s="88">
        <v>7.3543030187698823</v>
      </c>
      <c r="AZ50" s="88">
        <v>21.766020869799821</v>
      </c>
      <c r="BA50" s="88">
        <v>19.067137305979919</v>
      </c>
      <c r="BB50" s="88">
        <v>3.0543658570600041</v>
      </c>
      <c r="BC50" s="88">
        <v>52.889764723690028</v>
      </c>
      <c r="BD50" s="88">
        <v>96.086073435110251</v>
      </c>
      <c r="BE50" s="88">
        <v>16.316613619669901</v>
      </c>
      <c r="BF50" s="88">
        <v>2.5901709564600064</v>
      </c>
      <c r="BG50" s="88">
        <v>1.5125638692100021</v>
      </c>
      <c r="BH50" s="88">
        <v>26.452998547659991</v>
      </c>
      <c r="BI50" s="88">
        <v>16.619641088389805</v>
      </c>
      <c r="BJ50" s="88">
        <v>2.580682500250004</v>
      </c>
      <c r="BK50" s="88">
        <v>20.638958665109705</v>
      </c>
      <c r="BL50" s="88">
        <v>26.282078159140084</v>
      </c>
      <c r="BM50" s="88">
        <v>19.953022099960194</v>
      </c>
      <c r="BN50" s="88">
        <v>28.45825680537996</v>
      </c>
      <c r="BO50" s="88">
        <v>0</v>
      </c>
      <c r="BP50" s="88">
        <v>0</v>
      </c>
      <c r="BQ50" s="88">
        <v>0</v>
      </c>
      <c r="BR50" s="88">
        <v>0</v>
      </c>
      <c r="BS50" s="88">
        <v>2.2634887874300031</v>
      </c>
      <c r="BT50" s="88">
        <v>40.841982617159495</v>
      </c>
      <c r="BU50" s="88">
        <v>0</v>
      </c>
      <c r="BV50" s="88">
        <v>11.885035454899972</v>
      </c>
      <c r="BW50" s="88">
        <v>0</v>
      </c>
      <c r="BX50" s="88">
        <v>0</v>
      </c>
      <c r="BY50" s="88">
        <v>0</v>
      </c>
      <c r="BZ50" s="88">
        <v>0</v>
      </c>
      <c r="CA50" s="88">
        <v>0</v>
      </c>
      <c r="CB50" s="88">
        <v>0</v>
      </c>
      <c r="CC50" s="88">
        <v>0</v>
      </c>
      <c r="CD50" s="88">
        <v>0</v>
      </c>
      <c r="CE50" s="88">
        <v>24.742817169270115</v>
      </c>
      <c r="CF50" s="88">
        <v>0</v>
      </c>
      <c r="CG50" s="88">
        <v>0</v>
      </c>
      <c r="CH50" s="88">
        <v>0</v>
      </c>
      <c r="CI50" s="88">
        <v>6.0055924373599909</v>
      </c>
      <c r="CJ50" s="88">
        <v>2.363762956050004</v>
      </c>
      <c r="CK50" s="88">
        <v>80.829629004279852</v>
      </c>
      <c r="CL50" s="88">
        <v>2.4721100267200029</v>
      </c>
      <c r="CM50" s="88">
        <v>4.8974062534600202</v>
      </c>
      <c r="CN50" s="88">
        <v>0</v>
      </c>
      <c r="CO50" s="88">
        <v>0</v>
      </c>
      <c r="CP50" s="88">
        <v>0</v>
      </c>
      <c r="CQ50" s="88">
        <v>0</v>
      </c>
      <c r="CR50" s="88">
        <v>0</v>
      </c>
      <c r="CS50" s="88">
        <v>0.82721155277000236</v>
      </c>
      <c r="CT50" s="88">
        <v>36.397239720239774</v>
      </c>
      <c r="CU50" s="88">
        <v>1.2029588348900031</v>
      </c>
      <c r="CV50" s="88">
        <v>1.1748760097700004</v>
      </c>
      <c r="CW50" s="88">
        <v>9.4138265287399907</v>
      </c>
      <c r="CX50" s="88">
        <v>0.30229625539999866</v>
      </c>
      <c r="CY50" s="88">
        <v>104.70268506719061</v>
      </c>
      <c r="CZ50" s="88">
        <v>2.1160087946099995</v>
      </c>
      <c r="DA50" s="88">
        <v>123.87180463836984</v>
      </c>
      <c r="DB50" s="88">
        <v>10.341024101710024</v>
      </c>
      <c r="DC50" s="88">
        <v>4.6389409476299948</v>
      </c>
      <c r="DD50" s="88">
        <v>4.802234351240001</v>
      </c>
      <c r="DE50" s="88">
        <v>0</v>
      </c>
      <c r="DF50" s="88">
        <v>0</v>
      </c>
      <c r="DG50" s="88">
        <v>0</v>
      </c>
      <c r="DH50" s="88">
        <v>0</v>
      </c>
      <c r="DI50" s="88">
        <v>27.058967881520172</v>
      </c>
      <c r="DJ50" s="88">
        <v>17.031947346430076</v>
      </c>
      <c r="DK50" s="88">
        <v>14.119725250939998</v>
      </c>
      <c r="DL50" s="88">
        <v>1.3835059867099953</v>
      </c>
      <c r="DM50" s="88">
        <v>5.970983521620032</v>
      </c>
      <c r="DN50" s="88">
        <v>18.419798489530084</v>
      </c>
      <c r="DO50" s="88">
        <v>2.0984748432699942</v>
      </c>
      <c r="DP50" s="88">
        <v>0.48334586677000013</v>
      </c>
      <c r="DQ50" s="88">
        <v>4.1245325716000281</v>
      </c>
      <c r="DR50" s="88">
        <v>6.0967625703099939</v>
      </c>
      <c r="DS50" s="88">
        <v>2.2519675070299967</v>
      </c>
      <c r="DT50" s="88">
        <v>0.50566460988999984</v>
      </c>
      <c r="DU50" s="88">
        <v>0.11314711468999995</v>
      </c>
      <c r="DV50" s="88">
        <v>0</v>
      </c>
      <c r="DW50" s="88">
        <v>0</v>
      </c>
      <c r="DX50" s="88">
        <v>4.2499523947100366</v>
      </c>
      <c r="DY50" s="88">
        <v>3.1043515310100069</v>
      </c>
      <c r="DZ50" s="88">
        <v>10.043583734159981</v>
      </c>
      <c r="EA50" s="88">
        <v>2.7404533375999875</v>
      </c>
      <c r="EB50" s="88">
        <v>8.9820029384799582</v>
      </c>
      <c r="EC50" s="88">
        <v>11.138605326299707</v>
      </c>
      <c r="ED50" s="88">
        <v>5.74807543113997</v>
      </c>
      <c r="EE50" s="88">
        <v>2.1803157687399932</v>
      </c>
      <c r="EF50" s="88">
        <v>44.388360390169893</v>
      </c>
      <c r="EG50" s="88">
        <v>1.3373155780999997</v>
      </c>
      <c r="EH50" s="88">
        <v>2.0519230148299989</v>
      </c>
      <c r="EI50" s="88">
        <v>4.3562732700000006E-3</v>
      </c>
      <c r="EJ50" s="88">
        <v>7.5677156382899415</v>
      </c>
      <c r="EK50" s="88">
        <v>45.717065293080388</v>
      </c>
      <c r="EL50" s="88">
        <v>16.311695316090081</v>
      </c>
      <c r="EM50" s="88">
        <v>26.489654090129982</v>
      </c>
      <c r="EN50" s="88">
        <v>0</v>
      </c>
      <c r="EO50" s="88">
        <v>0</v>
      </c>
      <c r="EP50" s="88">
        <v>4.3210777682500057</v>
      </c>
      <c r="EQ50" s="88">
        <v>0</v>
      </c>
      <c r="ER50" s="88">
        <v>0</v>
      </c>
      <c r="ES50" s="88">
        <v>0</v>
      </c>
      <c r="ET50" s="88">
        <v>2.5901709564600064</v>
      </c>
      <c r="EU50" s="88">
        <v>1.5125638692100021</v>
      </c>
      <c r="EV50" s="88">
        <v>26.452998547659991</v>
      </c>
      <c r="EW50" s="88">
        <v>5.4901542276200122</v>
      </c>
      <c r="EX50" s="88">
        <v>1.7444610583400002</v>
      </c>
      <c r="EY50" s="88">
        <v>5.6748176742799874</v>
      </c>
      <c r="EZ50" s="88">
        <v>3.2867765718200426</v>
      </c>
      <c r="FA50" s="88">
        <v>0.42340994203999949</v>
      </c>
      <c r="FB50" s="88">
        <v>2.1945161421599995</v>
      </c>
      <c r="FC50" s="88">
        <v>0</v>
      </c>
      <c r="FD50" s="88">
        <v>0.38616591853999982</v>
      </c>
      <c r="FE50" s="88">
        <v>4.1137458326600491</v>
      </c>
      <c r="FF50" s="88">
        <v>2.6528411308199948</v>
      </c>
      <c r="FG50" s="88">
        <v>7.6608052265499573</v>
      </c>
      <c r="FH50" s="88">
        <v>6.2115895653799837</v>
      </c>
      <c r="FI50" s="88">
        <v>0</v>
      </c>
      <c r="FJ50" s="88">
        <v>8.7512588514500038</v>
      </c>
      <c r="FK50" s="88">
        <v>10.761474701280104</v>
      </c>
      <c r="FL50" s="88">
        <v>0</v>
      </c>
      <c r="FM50" s="88">
        <v>5.7827552969499845</v>
      </c>
      <c r="FN50" s="88">
        <v>7.7817376073500233</v>
      </c>
      <c r="FO50" s="88">
        <v>6.3885659227299776</v>
      </c>
      <c r="FP50" s="88">
        <v>0</v>
      </c>
      <c r="FQ50" s="88">
        <v>0</v>
      </c>
      <c r="FR50" s="88">
        <v>0</v>
      </c>
      <c r="FS50" s="88">
        <v>0</v>
      </c>
      <c r="FT50" s="88">
        <v>0</v>
      </c>
      <c r="FU50" s="88">
        <v>2.2634887874300031</v>
      </c>
      <c r="FV50" s="88">
        <v>36.315826742589827</v>
      </c>
      <c r="FW50" s="88">
        <v>0</v>
      </c>
      <c r="FX50" s="88">
        <v>4.5261617987599925</v>
      </c>
      <c r="FY50" s="88">
        <v>0</v>
      </c>
      <c r="FZ50" s="88">
        <v>0</v>
      </c>
      <c r="GA50" s="88">
        <v>0</v>
      </c>
      <c r="GB50" s="88">
        <v>0</v>
      </c>
      <c r="GC50" s="88">
        <v>0</v>
      </c>
      <c r="GD50" s="88">
        <v>11.885035454899972</v>
      </c>
      <c r="GE50" s="88">
        <v>0</v>
      </c>
      <c r="GF50" s="88">
        <v>0</v>
      </c>
      <c r="GG50" s="88">
        <v>0</v>
      </c>
      <c r="GH50" s="88">
        <v>0</v>
      </c>
      <c r="GI50" s="88">
        <v>0</v>
      </c>
      <c r="GJ50" s="88">
        <v>0</v>
      </c>
      <c r="GK50" s="88">
        <v>0</v>
      </c>
      <c r="GL50" s="88">
        <v>0</v>
      </c>
      <c r="GM50" s="88">
        <v>0</v>
      </c>
      <c r="GN50" s="88">
        <v>0</v>
      </c>
      <c r="GO50" s="88">
        <v>0</v>
      </c>
      <c r="GP50" s="88">
        <v>0</v>
      </c>
      <c r="GQ50" s="88">
        <v>0</v>
      </c>
      <c r="GR50" s="88">
        <v>0</v>
      </c>
      <c r="GS50" s="88">
        <v>0</v>
      </c>
      <c r="GT50" s="88">
        <v>0</v>
      </c>
      <c r="GU50" s="88">
        <v>0</v>
      </c>
      <c r="GV50" s="88">
        <v>0</v>
      </c>
      <c r="GW50" s="88">
        <v>0</v>
      </c>
      <c r="GX50" s="88">
        <v>0</v>
      </c>
      <c r="GY50" s="88">
        <v>0</v>
      </c>
      <c r="GZ50" s="88">
        <v>0</v>
      </c>
      <c r="HA50" s="88">
        <v>0</v>
      </c>
      <c r="HB50" s="88">
        <v>0</v>
      </c>
      <c r="HC50" s="88">
        <v>0</v>
      </c>
      <c r="HD50" s="88">
        <v>0</v>
      </c>
      <c r="HE50" s="88">
        <v>0</v>
      </c>
      <c r="HF50" s="88">
        <v>0</v>
      </c>
      <c r="HG50" s="88">
        <v>0</v>
      </c>
      <c r="HH50" s="88">
        <v>0</v>
      </c>
      <c r="HI50" s="88">
        <v>0</v>
      </c>
      <c r="HJ50" s="88">
        <v>0</v>
      </c>
      <c r="HK50" s="88">
        <v>0</v>
      </c>
      <c r="HL50" s="88">
        <v>0</v>
      </c>
      <c r="HM50" s="88">
        <v>0</v>
      </c>
      <c r="HN50" s="88">
        <v>0</v>
      </c>
      <c r="HO50" s="88">
        <v>0</v>
      </c>
      <c r="HP50" s="88">
        <v>0</v>
      </c>
      <c r="HQ50" s="88">
        <v>0</v>
      </c>
      <c r="HR50" s="88">
        <v>0</v>
      </c>
      <c r="HS50" s="88">
        <v>0</v>
      </c>
      <c r="HT50" s="88">
        <v>0</v>
      </c>
      <c r="HU50" s="88">
        <v>0</v>
      </c>
      <c r="HV50" s="88">
        <v>0</v>
      </c>
      <c r="HW50" s="88">
        <v>0</v>
      </c>
      <c r="HX50" s="88">
        <v>0</v>
      </c>
      <c r="HY50" s="88">
        <v>0</v>
      </c>
      <c r="HZ50" s="88">
        <v>0</v>
      </c>
      <c r="IA50" s="88">
        <v>0</v>
      </c>
      <c r="IB50" s="88">
        <v>0</v>
      </c>
      <c r="IC50" s="88">
        <v>10.977446050529943</v>
      </c>
      <c r="ID50" s="88">
        <v>0</v>
      </c>
      <c r="IE50" s="88">
        <v>0.45883606702999991</v>
      </c>
      <c r="IF50" s="88">
        <v>0</v>
      </c>
      <c r="IG50" s="88">
        <v>13.306486035949826</v>
      </c>
      <c r="IH50" s="88">
        <v>0</v>
      </c>
      <c r="II50" s="88">
        <v>0</v>
      </c>
      <c r="IJ50" s="88">
        <v>0</v>
      </c>
      <c r="IK50" s="88">
        <v>0</v>
      </c>
      <c r="IL50" s="88">
        <v>0</v>
      </c>
      <c r="IM50" s="88">
        <v>0</v>
      </c>
      <c r="IN50" s="88">
        <v>3.7512638986499858</v>
      </c>
      <c r="IO50" s="88">
        <v>2.2543255781699956</v>
      </c>
      <c r="IP50" s="88">
        <v>2.363762956050004</v>
      </c>
      <c r="IQ50" s="88">
        <v>0</v>
      </c>
      <c r="IR50" s="88">
        <v>45.639693707300303</v>
      </c>
      <c r="IS50" s="88">
        <v>16.163543841429856</v>
      </c>
      <c r="IT50" s="88">
        <v>19.026369779740115</v>
      </c>
      <c r="IU50" s="88">
        <v>2.4721100267200029</v>
      </c>
      <c r="IV50" s="88">
        <v>4.8974062534600202</v>
      </c>
      <c r="IW50" s="88">
        <v>0</v>
      </c>
      <c r="IX50" s="88">
        <v>0</v>
      </c>
      <c r="IY50" s="88">
        <v>0</v>
      </c>
      <c r="IZ50" s="88">
        <v>0</v>
      </c>
      <c r="JA50" s="88">
        <v>0</v>
      </c>
      <c r="JB50" s="88">
        <v>0</v>
      </c>
      <c r="JC50" s="88">
        <v>0</v>
      </c>
      <c r="JD50" s="88">
        <v>0.82721155277000236</v>
      </c>
      <c r="JE50" s="88">
        <v>10.864993602940084</v>
      </c>
      <c r="JF50" s="88">
        <v>20.331257651529953</v>
      </c>
      <c r="JG50" s="88">
        <v>3.7947095748999939</v>
      </c>
      <c r="JH50" s="88">
        <v>1.2029588348900031</v>
      </c>
      <c r="JI50" s="88">
        <v>1.1748760097700004</v>
      </c>
      <c r="JJ50" s="88">
        <v>2.9203162989200302</v>
      </c>
      <c r="JK50" s="88">
        <v>5.0110832920899853</v>
      </c>
      <c r="JL50" s="88">
        <v>1.4823727548200032</v>
      </c>
      <c r="JM50" s="88">
        <v>0.30229625539999866</v>
      </c>
      <c r="JN50" s="88">
        <v>104.70268506719061</v>
      </c>
      <c r="JO50" s="88">
        <v>2.1160087946099995</v>
      </c>
      <c r="JP50" s="88">
        <v>123.87180463836984</v>
      </c>
      <c r="JQ50" s="88">
        <v>7.4343543769900169</v>
      </c>
      <c r="JR50" s="88">
        <v>2.9066699570700001</v>
      </c>
      <c r="JS50" s="88">
        <v>4.6389409476299948</v>
      </c>
      <c r="JT50" s="88">
        <v>4.802234351240001</v>
      </c>
      <c r="JU50" s="88">
        <v>0</v>
      </c>
      <c r="JV50" s="88">
        <v>0</v>
      </c>
      <c r="JW50" s="88">
        <v>0</v>
      </c>
      <c r="JX50" s="88">
        <v>0</v>
      </c>
      <c r="JY50" s="88">
        <v>27.058967881520172</v>
      </c>
      <c r="JZ50" s="88">
        <v>0</v>
      </c>
      <c r="KA50" s="88">
        <v>0</v>
      </c>
      <c r="KB50" s="88">
        <v>14.119725250939998</v>
      </c>
      <c r="KC50" s="88">
        <v>1.3835059867099953</v>
      </c>
      <c r="KD50" s="88">
        <v>5.970983521620032</v>
      </c>
      <c r="KE50" s="88">
        <v>18.419798489530084</v>
      </c>
      <c r="KF50" s="88">
        <v>2.0984748432699942</v>
      </c>
      <c r="KG50" s="88">
        <v>0.48334586677000013</v>
      </c>
      <c r="KH50" s="88">
        <v>4.1245325716000281</v>
      </c>
      <c r="KI50" s="88">
        <v>1.4230025835299998</v>
      </c>
      <c r="KJ50" s="88">
        <v>2.2670163000499981</v>
      </c>
      <c r="KK50" s="88">
        <v>0</v>
      </c>
      <c r="KL50" s="88">
        <v>0</v>
      </c>
      <c r="KM50" s="88">
        <v>0</v>
      </c>
      <c r="KN50" s="88">
        <v>0</v>
      </c>
      <c r="KO50" s="88">
        <v>2.2308510773200037</v>
      </c>
      <c r="KP50" s="88">
        <v>2.2519675070299967</v>
      </c>
      <c r="KQ50" s="88">
        <v>0.50566460988999984</v>
      </c>
      <c r="KR50" s="88">
        <v>0</v>
      </c>
      <c r="KS50" s="88">
        <v>0</v>
      </c>
      <c r="KT50" s="88">
        <v>0</v>
      </c>
      <c r="KU50" s="88">
        <v>0.11314711468999995</v>
      </c>
      <c r="KV50" s="88">
        <v>0</v>
      </c>
      <c r="KW50" s="88">
        <v>0</v>
      </c>
      <c r="KX50" s="88">
        <v>0</v>
      </c>
      <c r="KY50" s="88">
        <v>0</v>
      </c>
      <c r="KZ50" s="88">
        <v>0</v>
      </c>
      <c r="LA50" s="88">
        <v>0</v>
      </c>
      <c r="LB50" s="88">
        <v>10.043583734159981</v>
      </c>
      <c r="LC50" s="88">
        <v>2.7404533375999875</v>
      </c>
      <c r="LD50" s="88">
        <v>8.9820029384799582</v>
      </c>
      <c r="LE50" s="88">
        <v>11.138605326299707</v>
      </c>
      <c r="LF50" s="88">
        <v>5.74807543113997</v>
      </c>
      <c r="LG50" s="88">
        <v>0</v>
      </c>
      <c r="LH50" s="88">
        <v>0</v>
      </c>
      <c r="LI50" s="88">
        <v>2.1803157687399932</v>
      </c>
      <c r="LJ50" s="88">
        <v>21.800949002739998</v>
      </c>
      <c r="LK50" s="88">
        <v>22.587411361619964</v>
      </c>
      <c r="LL50" s="88">
        <v>1.3373155780999997</v>
      </c>
      <c r="LM50" s="88">
        <v>2.0519230148299989</v>
      </c>
      <c r="LN50" s="88">
        <v>4.3562732700000006E-3</v>
      </c>
      <c r="LO50" s="88">
        <v>7.5677156382899415</v>
      </c>
      <c r="LP50" s="88">
        <v>45.717065293080388</v>
      </c>
      <c r="LQ50" s="88">
        <v>16.311695316090081</v>
      </c>
      <c r="LR50" s="88">
        <v>26.489654090129982</v>
      </c>
      <c r="LS50" s="88">
        <v>0</v>
      </c>
      <c r="LT50" s="88">
        <v>0</v>
      </c>
      <c r="LU50" s="88">
        <v>4.3210777682500057</v>
      </c>
      <c r="LV50" s="88">
        <v>0</v>
      </c>
      <c r="LW50" s="88">
        <v>0</v>
      </c>
      <c r="LX50" s="88">
        <v>0</v>
      </c>
      <c r="LY50" s="88">
        <v>0</v>
      </c>
      <c r="LZ50" s="88">
        <v>1.5125638692100021</v>
      </c>
      <c r="MA50" s="88">
        <v>26.452998547659991</v>
      </c>
      <c r="MB50" s="88">
        <v>1.3850439570499973</v>
      </c>
      <c r="MC50" s="88">
        <v>4.1051092250500094</v>
      </c>
      <c r="MD50" s="88">
        <v>1.7444610583400002</v>
      </c>
      <c r="ME50" s="88">
        <v>0</v>
      </c>
      <c r="MF50" s="88">
        <v>5.6748176742799874</v>
      </c>
      <c r="MG50" s="88">
        <v>3.2867765718200426</v>
      </c>
      <c r="MH50" s="88">
        <v>0.42340994203999949</v>
      </c>
      <c r="MI50" s="88">
        <v>2.1945161421599995</v>
      </c>
      <c r="MJ50" s="88">
        <v>0</v>
      </c>
      <c r="MK50" s="88">
        <v>0</v>
      </c>
      <c r="ML50" s="88">
        <v>0.38616591853999982</v>
      </c>
      <c r="MM50" s="88">
        <v>4.1137458326600491</v>
      </c>
      <c r="MN50" s="88">
        <v>2.6528411308199948</v>
      </c>
      <c r="MO50" s="88">
        <v>7.6608052265499573</v>
      </c>
      <c r="MP50" s="88">
        <v>6.2115895653799837</v>
      </c>
      <c r="MQ50" s="88">
        <v>0</v>
      </c>
      <c r="MR50" s="88">
        <v>8.7512588514500038</v>
      </c>
      <c r="MS50" s="88">
        <v>0</v>
      </c>
      <c r="MT50" s="88">
        <v>0</v>
      </c>
      <c r="MU50" s="88">
        <v>7.9323418414197979</v>
      </c>
      <c r="MV50" s="88">
        <v>2.829278557010015</v>
      </c>
      <c r="MW50" s="88">
        <v>0</v>
      </c>
      <c r="MX50" s="88">
        <v>5.7827552969499845</v>
      </c>
      <c r="MY50" s="88">
        <v>7.7817376073500233</v>
      </c>
      <c r="MZ50" s="88">
        <v>6.3885659227299776</v>
      </c>
      <c r="NA50" s="88">
        <v>0</v>
      </c>
      <c r="NB50" s="88">
        <v>0</v>
      </c>
      <c r="NC50" s="88">
        <v>0</v>
      </c>
      <c r="ND50" s="88">
        <v>0</v>
      </c>
      <c r="NE50" s="88">
        <v>0</v>
      </c>
      <c r="NF50" s="88">
        <v>2.2634887874300031</v>
      </c>
      <c r="NG50" s="88">
        <v>0</v>
      </c>
      <c r="NH50" s="88">
        <v>0</v>
      </c>
      <c r="NI50" s="88">
        <v>4.5261617987599925</v>
      </c>
      <c r="NJ50" s="88">
        <v>11.885035454899972</v>
      </c>
      <c r="NK50" s="88">
        <v>10.977446050529943</v>
      </c>
      <c r="NL50" s="88">
        <v>0.45883606702999991</v>
      </c>
      <c r="NM50" s="88">
        <v>13.306486035949826</v>
      </c>
      <c r="NN50" s="88">
        <v>0</v>
      </c>
      <c r="NO50" s="88">
        <v>3.7512638986499858</v>
      </c>
      <c r="NP50" s="88">
        <v>0</v>
      </c>
      <c r="NQ50" s="88">
        <v>0</v>
      </c>
      <c r="NR50" s="88">
        <v>1.1591597635100004</v>
      </c>
      <c r="NS50" s="88">
        <v>1.2046034147900011</v>
      </c>
      <c r="NT50" s="88">
        <v>0</v>
      </c>
      <c r="NU50" s="88">
        <v>45.639693707300303</v>
      </c>
      <c r="NV50" s="88">
        <v>16.163543841429856</v>
      </c>
      <c r="NW50" s="88">
        <v>19.026369779740115</v>
      </c>
      <c r="NX50" s="88">
        <v>2.4721100267200029</v>
      </c>
      <c r="NY50" s="88">
        <v>1.3261644408700046</v>
      </c>
      <c r="NZ50" s="88">
        <v>0</v>
      </c>
      <c r="OA50" s="88">
        <v>0</v>
      </c>
      <c r="OB50" s="88">
        <v>0</v>
      </c>
      <c r="OC50" s="88">
        <v>0</v>
      </c>
      <c r="OD50" s="88">
        <v>0</v>
      </c>
      <c r="OE50" s="88">
        <v>0</v>
      </c>
      <c r="OF50" s="88">
        <v>0</v>
      </c>
      <c r="OG50" s="88">
        <v>0</v>
      </c>
      <c r="OH50" s="88">
        <v>0</v>
      </c>
      <c r="OI50" s="88">
        <v>0</v>
      </c>
      <c r="OJ50" s="88">
        <v>0</v>
      </c>
      <c r="OK50" s="88">
        <v>0</v>
      </c>
      <c r="OL50" s="88">
        <v>0</v>
      </c>
      <c r="OM50" s="88">
        <v>7.8614121800002268E-2</v>
      </c>
      <c r="ON50" s="88">
        <v>3.239997499999992E-3</v>
      </c>
      <c r="OO50" s="88">
        <v>7.1410637999999495E-3</v>
      </c>
      <c r="OP50" s="88">
        <v>1.5168849000000101E-3</v>
      </c>
      <c r="OQ50" s="88">
        <v>8.2716455999999189E-3</v>
      </c>
      <c r="OR50" s="88">
        <v>4.4852575999999693E-3</v>
      </c>
      <c r="OS50" s="88">
        <v>4.2682226900002174E-2</v>
      </c>
      <c r="OT50" s="88">
        <v>1.5760201800000116E-2</v>
      </c>
      <c r="OU50" s="88">
        <v>6.4546329759997939E-2</v>
      </c>
      <c r="OV50" s="88">
        <v>5.655194324000172E-2</v>
      </c>
      <c r="OW50" s="88">
        <v>9.18608688999977E-2</v>
      </c>
      <c r="OX50" s="88">
        <v>3.3472664600001659E-2</v>
      </c>
      <c r="OY50" s="88">
        <v>1.7479452400000234E-2</v>
      </c>
      <c r="OZ50" s="88">
        <v>3.8255767307997419</v>
      </c>
      <c r="PA50" s="88">
        <v>0</v>
      </c>
      <c r="PB50" s="88">
        <v>0</v>
      </c>
      <c r="PC50" s="88">
        <v>0</v>
      </c>
      <c r="PD50" s="88">
        <v>0</v>
      </c>
      <c r="PE50" s="88">
        <v>0</v>
      </c>
      <c r="PF50" s="88">
        <v>0</v>
      </c>
      <c r="PG50" s="88">
        <v>0</v>
      </c>
      <c r="PH50" s="88">
        <v>0</v>
      </c>
      <c r="PI50" s="88">
        <v>0</v>
      </c>
      <c r="PJ50" s="88">
        <v>0</v>
      </c>
      <c r="PK50" s="88">
        <v>0</v>
      </c>
      <c r="PL50" s="88">
        <v>0</v>
      </c>
      <c r="PM50" s="88">
        <v>0</v>
      </c>
      <c r="PN50" s="88">
        <v>0</v>
      </c>
      <c r="PO50" s="88">
        <v>0</v>
      </c>
      <c r="PP50" s="88">
        <v>0</v>
      </c>
      <c r="PQ50" s="88">
        <v>0</v>
      </c>
      <c r="PR50" s="88">
        <v>0</v>
      </c>
      <c r="PS50" s="88">
        <v>0</v>
      </c>
      <c r="PT50" s="88">
        <v>0</v>
      </c>
      <c r="PU50" s="88">
        <v>0</v>
      </c>
      <c r="PV50" s="88">
        <v>0</v>
      </c>
      <c r="PW50" s="88">
        <v>0</v>
      </c>
      <c r="PX50" s="88">
        <v>0</v>
      </c>
      <c r="PY50" s="88">
        <v>0</v>
      </c>
      <c r="PZ50" s="88">
        <v>0</v>
      </c>
      <c r="QA50" s="88">
        <v>0</v>
      </c>
      <c r="QB50" s="88">
        <v>0</v>
      </c>
      <c r="QC50" s="88">
        <v>0</v>
      </c>
      <c r="QD50" s="88">
        <v>0</v>
      </c>
      <c r="QE50" s="88">
        <v>0</v>
      </c>
      <c r="QF50" s="88">
        <v>0</v>
      </c>
      <c r="QG50" s="88">
        <v>0</v>
      </c>
      <c r="QH50" s="88">
        <v>0</v>
      </c>
      <c r="QI50" s="88">
        <v>0</v>
      </c>
      <c r="QJ50" s="88">
        <v>0</v>
      </c>
      <c r="QK50" s="88">
        <v>0</v>
      </c>
      <c r="QL50" s="88">
        <v>0</v>
      </c>
      <c r="QM50" s="88">
        <v>0</v>
      </c>
      <c r="QN50" s="88">
        <v>0</v>
      </c>
      <c r="QO50" s="88">
        <v>0</v>
      </c>
      <c r="QP50" s="88">
        <v>0</v>
      </c>
      <c r="QQ50" s="88">
        <v>0</v>
      </c>
      <c r="QR50" s="88">
        <v>0</v>
      </c>
      <c r="QS50" s="88">
        <v>0</v>
      </c>
      <c r="QT50" s="88">
        <v>0</v>
      </c>
      <c r="QU50" s="88">
        <v>0</v>
      </c>
      <c r="QV50" s="88">
        <v>0</v>
      </c>
      <c r="QW50" s="88">
        <v>0</v>
      </c>
      <c r="QX50" s="88">
        <v>0</v>
      </c>
      <c r="QY50" s="88">
        <v>0</v>
      </c>
      <c r="QZ50" s="88">
        <v>0</v>
      </c>
      <c r="RA50" s="88">
        <v>0</v>
      </c>
      <c r="RB50" s="88">
        <v>0</v>
      </c>
      <c r="RC50" s="88">
        <v>0</v>
      </c>
      <c r="RD50" s="88">
        <v>0</v>
      </c>
      <c r="RE50" s="88">
        <v>0</v>
      </c>
      <c r="RF50" s="88">
        <v>0</v>
      </c>
      <c r="RG50" s="88">
        <v>0</v>
      </c>
      <c r="RH50" s="88">
        <v>0</v>
      </c>
      <c r="RI50" s="88">
        <v>0</v>
      </c>
      <c r="RJ50" s="88">
        <v>0</v>
      </c>
      <c r="RK50" s="88">
        <v>0</v>
      </c>
      <c r="RL50" s="88">
        <v>0</v>
      </c>
      <c r="RM50" s="88">
        <v>0</v>
      </c>
      <c r="RN50" s="88">
        <v>0</v>
      </c>
      <c r="RO50" s="88">
        <v>0</v>
      </c>
      <c r="RP50" s="88">
        <v>0</v>
      </c>
      <c r="RQ50" s="88">
        <v>0</v>
      </c>
      <c r="RR50" s="88">
        <v>0</v>
      </c>
      <c r="RS50" s="88">
        <v>0</v>
      </c>
      <c r="RT50" s="88">
        <v>0</v>
      </c>
      <c r="RU50" s="88">
        <v>0</v>
      </c>
      <c r="RV50" s="88">
        <v>0</v>
      </c>
      <c r="RW50" s="88">
        <v>0</v>
      </c>
      <c r="RX50" s="88">
        <v>0</v>
      </c>
      <c r="RY50" s="88">
        <v>0</v>
      </c>
      <c r="RZ50" s="88">
        <v>0</v>
      </c>
      <c r="SA50" s="88">
        <v>0</v>
      </c>
      <c r="SB50" s="88">
        <v>0</v>
      </c>
      <c r="SC50" s="88">
        <v>0</v>
      </c>
      <c r="SD50" s="88">
        <v>0</v>
      </c>
      <c r="SE50" s="88">
        <v>0</v>
      </c>
      <c r="SF50" s="88">
        <v>0</v>
      </c>
      <c r="SG50" s="88">
        <v>0</v>
      </c>
      <c r="SH50" s="88">
        <v>0</v>
      </c>
      <c r="SI50" s="88">
        <v>0</v>
      </c>
      <c r="SJ50" s="88">
        <v>0</v>
      </c>
      <c r="SK50" s="88">
        <v>0</v>
      </c>
      <c r="SL50" s="88">
        <v>0</v>
      </c>
      <c r="SM50" s="88">
        <v>0</v>
      </c>
      <c r="SN50" s="88">
        <v>3.8255767307997419</v>
      </c>
      <c r="SO50" s="88">
        <v>0</v>
      </c>
      <c r="SP50" s="88">
        <v>39.175706286338453</v>
      </c>
    </row>
    <row r="51" spans="1:510">
      <c r="A51" s="88" t="str">
        <f t="shared" si="52"/>
        <v>POLD1</v>
      </c>
      <c r="B51" s="88" t="s">
        <v>2231</v>
      </c>
      <c r="C51" s="88" t="s">
        <v>386</v>
      </c>
      <c r="E51" s="88" t="s">
        <v>2586</v>
      </c>
      <c r="F51" s="88">
        <v>2010</v>
      </c>
      <c r="U51" s="88">
        <v>7.0556405326000098</v>
      </c>
      <c r="V51" s="88">
        <v>2.1380202989250026</v>
      </c>
      <c r="W51" s="88">
        <v>0.20215737962500019</v>
      </c>
      <c r="X51" s="88">
        <v>0.23214390894999978</v>
      </c>
      <c r="Y51" s="88">
        <v>2.5268634888999917</v>
      </c>
      <c r="Z51" s="88">
        <v>0.27747274184999993</v>
      </c>
      <c r="AA51" s="88">
        <v>0.23975467057500036</v>
      </c>
      <c r="AB51" s="88">
        <v>0.43334344012499998</v>
      </c>
      <c r="AC51" s="88">
        <v>0.26825221992500003</v>
      </c>
      <c r="AD51" s="88">
        <v>0.32404539822500034</v>
      </c>
      <c r="AE51" s="88">
        <v>3.4967872825000003E-2</v>
      </c>
      <c r="AF51" s="88">
        <v>0.12816123927499989</v>
      </c>
      <c r="AG51" s="88">
        <v>2.001585315949999</v>
      </c>
      <c r="AH51" s="88">
        <v>0.25044303322500011</v>
      </c>
      <c r="AI51" s="88">
        <v>0.13643624487499995</v>
      </c>
      <c r="AJ51" s="88">
        <v>6.1022578049999943E-2</v>
      </c>
      <c r="AK51" s="88">
        <v>0.14113276302500005</v>
      </c>
      <c r="AL51" s="88">
        <v>0</v>
      </c>
      <c r="AM51" s="88">
        <v>0.15073857225000017</v>
      </c>
      <c r="AN51" s="88">
        <v>8.1404680075000083E-2</v>
      </c>
      <c r="AO51" s="88">
        <v>2.2288271549999995E-2</v>
      </c>
      <c r="AP51" s="88">
        <v>1.256521189324997</v>
      </c>
      <c r="AQ51" s="88">
        <v>0.17011800942500008</v>
      </c>
      <c r="AR51" s="88">
        <v>0.2861739222249996</v>
      </c>
      <c r="AS51" s="88">
        <v>0.79176240144999921</v>
      </c>
      <c r="AT51" s="88">
        <v>7.3617452075000034E-2</v>
      </c>
      <c r="AU51" s="88">
        <v>1.6235422900000001E-2</v>
      </c>
      <c r="AV51" s="88">
        <v>4.4407348474999997E-2</v>
      </c>
      <c r="AW51" s="88">
        <v>1.5129132500000001E-2</v>
      </c>
      <c r="AX51" s="88">
        <v>2.0249760374999988E-2</v>
      </c>
      <c r="AY51" s="88">
        <v>0.10783074410000021</v>
      </c>
      <c r="AZ51" s="88">
        <v>0.18000151727500022</v>
      </c>
      <c r="BA51" s="88">
        <v>5.7018747049999999E-2</v>
      </c>
      <c r="BB51" s="88">
        <v>2.7334601750000002E-3</v>
      </c>
      <c r="BC51" s="88">
        <v>8.4995344575000006E-2</v>
      </c>
      <c r="BD51" s="88">
        <v>0.25299839079999958</v>
      </c>
      <c r="BE51" s="88">
        <v>9.5348479299999997E-2</v>
      </c>
      <c r="BF51" s="88">
        <v>9.2272752499999988E-4</v>
      </c>
      <c r="BG51" s="88">
        <v>3.3885499250000009E-3</v>
      </c>
      <c r="BH51" s="88">
        <v>0.26394041654999995</v>
      </c>
      <c r="BI51" s="88">
        <v>3.8946077999999988E-2</v>
      </c>
      <c r="BJ51" s="88">
        <v>2.2416134999999999E-4</v>
      </c>
      <c r="BK51" s="88">
        <v>4.5281858574999952E-2</v>
      </c>
      <c r="BL51" s="88">
        <v>0.15286461667500012</v>
      </c>
      <c r="BM51" s="88">
        <v>6.2604356274999967E-2</v>
      </c>
      <c r="BN51" s="88">
        <v>2.4119292275000027E-2</v>
      </c>
      <c r="BO51" s="88">
        <v>1.4092931775000003E-2</v>
      </c>
      <c r="BP51" s="88">
        <v>5.5031386249999991E-3</v>
      </c>
      <c r="BQ51" s="88">
        <v>5.1621185E-4</v>
      </c>
      <c r="BR51" s="88">
        <v>1.4006967675000001E-2</v>
      </c>
      <c r="BS51" s="88">
        <v>8.4848370000000005E-4</v>
      </c>
      <c r="BT51" s="88">
        <v>0.12484388469999988</v>
      </c>
      <c r="BU51" s="88">
        <v>0.38256271644999962</v>
      </c>
      <c r="BV51" s="88">
        <v>3.3172450749999996E-3</v>
      </c>
      <c r="BW51" s="88">
        <v>0.60704864282500037</v>
      </c>
      <c r="BX51" s="88">
        <v>5.0782422699999927E-2</v>
      </c>
      <c r="BY51" s="88">
        <v>0.31920012139999959</v>
      </c>
      <c r="BZ51" s="88">
        <v>0.10630938750000012</v>
      </c>
      <c r="CA51" s="88">
        <v>9.0902969024999988E-2</v>
      </c>
      <c r="CB51" s="88">
        <v>0.25194222952499967</v>
      </c>
      <c r="CC51" s="88">
        <v>0.11346372172500019</v>
      </c>
      <c r="CD51" s="88">
        <v>7.9358844449999952E-2</v>
      </c>
      <c r="CE51" s="88">
        <v>0.1476922390500002</v>
      </c>
      <c r="CF51" s="88">
        <v>6.7889115474999914E-2</v>
      </c>
      <c r="CG51" s="88">
        <v>0</v>
      </c>
      <c r="CH51" s="88">
        <v>6.8537448899999812E-2</v>
      </c>
      <c r="CI51" s="88">
        <v>4.0256624449999966E-2</v>
      </c>
      <c r="CJ51" s="88">
        <v>2.391763075E-3</v>
      </c>
      <c r="CK51" s="88">
        <v>3.8667521599999984E-2</v>
      </c>
      <c r="CL51" s="88">
        <v>8.415600124999997E-3</v>
      </c>
      <c r="CM51" s="88">
        <v>1.3009742449999999E-2</v>
      </c>
      <c r="CN51" s="88">
        <v>2.4591928425000003E-2</v>
      </c>
      <c r="CO51" s="88">
        <v>7.1010868499999996E-3</v>
      </c>
      <c r="CP51" s="88">
        <v>2.9329283974999988E-2</v>
      </c>
      <c r="CQ51" s="88">
        <v>0.14113276302500005</v>
      </c>
      <c r="CR51" s="88">
        <v>0</v>
      </c>
      <c r="CS51" s="88">
        <v>4.0925639999999996E-4</v>
      </c>
      <c r="CT51" s="88">
        <v>0.14312632945000014</v>
      </c>
      <c r="CU51" s="88">
        <v>5.9766989000000015E-3</v>
      </c>
      <c r="CV51" s="88">
        <v>1.225217825E-3</v>
      </c>
      <c r="CW51" s="88">
        <v>8.084669932500009E-2</v>
      </c>
      <c r="CX51" s="88">
        <v>5.5793965000000003E-4</v>
      </c>
      <c r="CY51" s="88">
        <v>2.2288271549999995E-2</v>
      </c>
      <c r="CZ51" s="88">
        <v>0</v>
      </c>
      <c r="DA51" s="88">
        <v>0</v>
      </c>
      <c r="DB51" s="88">
        <v>0</v>
      </c>
      <c r="DC51" s="88">
        <v>0.1353161384249999</v>
      </c>
      <c r="DD51" s="88">
        <v>3.4801915450000005E-2</v>
      </c>
      <c r="DE51" s="88">
        <v>7.1921304849999979E-2</v>
      </c>
      <c r="DF51" s="88">
        <v>4.6193171249999908E-2</v>
      </c>
      <c r="DG51" s="88">
        <v>5.3485609324999968E-2</v>
      </c>
      <c r="DH51" s="88">
        <v>0.11457212072499998</v>
      </c>
      <c r="DI51" s="88">
        <v>0.31571039479999979</v>
      </c>
      <c r="DJ51" s="88">
        <v>0.14654123609999958</v>
      </c>
      <c r="DK51" s="88">
        <v>1.6050068999999998E-3</v>
      </c>
      <c r="DL51" s="88">
        <v>0.25467342725000008</v>
      </c>
      <c r="DM51" s="88">
        <v>7.3236953749999986E-2</v>
      </c>
      <c r="DN51" s="88">
        <v>6.7008688250000004E-2</v>
      </c>
      <c r="DO51" s="88">
        <v>6.5284612499999992E-3</v>
      </c>
      <c r="DP51" s="88">
        <v>8.0412399999999989E-5</v>
      </c>
      <c r="DQ51" s="88">
        <v>1.6235422900000001E-2</v>
      </c>
      <c r="DR51" s="88">
        <v>3.8833059649999994E-2</v>
      </c>
      <c r="DS51" s="88">
        <v>3.3922136249999999E-3</v>
      </c>
      <c r="DT51" s="88">
        <v>2.1820524E-3</v>
      </c>
      <c r="DU51" s="88">
        <v>1.5129132500000001E-2</v>
      </c>
      <c r="DV51" s="88">
        <v>1.0992505175E-2</v>
      </c>
      <c r="DW51" s="88">
        <v>9.2572482499999973E-3</v>
      </c>
      <c r="DX51" s="88">
        <v>0.10302936675000017</v>
      </c>
      <c r="DY51" s="88">
        <v>4.8014631750000003E-3</v>
      </c>
      <c r="DZ51" s="88">
        <v>0.17003810642499986</v>
      </c>
      <c r="EA51" s="88">
        <v>2.201613025000001E-3</v>
      </c>
      <c r="EB51" s="88">
        <v>7.7609120999999996E-3</v>
      </c>
      <c r="EC51" s="88">
        <v>2.4499547824999992E-2</v>
      </c>
      <c r="ED51" s="88">
        <v>2.7816543099999994E-2</v>
      </c>
      <c r="EE51" s="88">
        <v>4.7030782749999988E-3</v>
      </c>
      <c r="EF51" s="88">
        <v>8.0288942175000017E-2</v>
      </c>
      <c r="EG51" s="88">
        <v>5.5628459999999998E-4</v>
      </c>
      <c r="EH51" s="88">
        <v>4.1501178000000003E-3</v>
      </c>
      <c r="EI51" s="88">
        <v>0</v>
      </c>
      <c r="EJ51" s="88">
        <v>1.5432745875000011E-2</v>
      </c>
      <c r="EK51" s="88">
        <v>0.21510376299999978</v>
      </c>
      <c r="EL51" s="88">
        <v>1.4356252200000001E-2</v>
      </c>
      <c r="EM51" s="88">
        <v>8.1048141249999983E-3</v>
      </c>
      <c r="EN51" s="88">
        <v>1.0431117399999999E-2</v>
      </c>
      <c r="EO51" s="88">
        <v>7.7376751525000009E-2</v>
      </c>
      <c r="EP51" s="88">
        <v>1.8411967500000001E-3</v>
      </c>
      <c r="EQ51" s="88">
        <v>7.4775E-6</v>
      </c>
      <c r="ER51" s="88">
        <v>4.7311569999999997E-3</v>
      </c>
      <c r="ES51" s="88">
        <v>9.6024615000000005E-4</v>
      </c>
      <c r="ET51" s="88">
        <v>9.2272752499999988E-4</v>
      </c>
      <c r="EU51" s="88">
        <v>3.3885499250000009E-3</v>
      </c>
      <c r="EV51" s="88">
        <v>0.26394041654999995</v>
      </c>
      <c r="EW51" s="88">
        <v>1.9179025149999997E-2</v>
      </c>
      <c r="EX51" s="88">
        <v>2.2519877749999999E-3</v>
      </c>
      <c r="EY51" s="88">
        <v>1.4325274400000001E-2</v>
      </c>
      <c r="EZ51" s="88">
        <v>1.5170887499999998E-3</v>
      </c>
      <c r="FA51" s="88">
        <v>1.6726671000000001E-3</v>
      </c>
      <c r="FB51" s="88">
        <v>1.8626849999999999E-5</v>
      </c>
      <c r="FC51" s="88">
        <v>2.0553450000000001E-4</v>
      </c>
      <c r="FD51" s="88">
        <v>0</v>
      </c>
      <c r="FE51" s="88">
        <v>1.6044974025000006E-2</v>
      </c>
      <c r="FF51" s="88">
        <v>3.8960860999999992E-3</v>
      </c>
      <c r="FG51" s="88">
        <v>1.1211922675000006E-2</v>
      </c>
      <c r="FH51" s="88">
        <v>1.3584218350000002E-2</v>
      </c>
      <c r="FI51" s="88">
        <v>5.4400522500000004E-4</v>
      </c>
      <c r="FJ51" s="88">
        <v>4.9429052499999999E-3</v>
      </c>
      <c r="FK51" s="88">
        <v>0.14792143027500013</v>
      </c>
      <c r="FL51" s="88">
        <v>0</v>
      </c>
      <c r="FM51" s="88">
        <v>3.2266621374999985E-2</v>
      </c>
      <c r="FN51" s="88">
        <v>1.4732496125000013E-2</v>
      </c>
      <c r="FO51" s="88">
        <v>1.172744125E-3</v>
      </c>
      <c r="FP51" s="88">
        <v>1.4428855699999989E-2</v>
      </c>
      <c r="FQ51" s="88">
        <v>1.4092931775000003E-2</v>
      </c>
      <c r="FR51" s="88">
        <v>5.5031386249999991E-3</v>
      </c>
      <c r="FS51" s="88">
        <v>5.1621185E-4</v>
      </c>
      <c r="FT51" s="88">
        <v>1.4006967675000001E-2</v>
      </c>
      <c r="FU51" s="88">
        <v>8.4848370000000005E-4</v>
      </c>
      <c r="FV51" s="88">
        <v>8.273156754999994E-2</v>
      </c>
      <c r="FW51" s="88">
        <v>8.3512193750000015E-3</v>
      </c>
      <c r="FX51" s="88">
        <v>4.2112161374999978E-2</v>
      </c>
      <c r="FY51" s="88">
        <v>0.2338967486249999</v>
      </c>
      <c r="FZ51" s="88">
        <v>2.069276232500003E-2</v>
      </c>
      <c r="GA51" s="88">
        <v>7.009408254999977E-2</v>
      </c>
      <c r="GB51" s="88">
        <v>1.8540290250000004E-3</v>
      </c>
      <c r="GC51" s="88">
        <v>4.9493600924999825E-2</v>
      </c>
      <c r="GD51" s="88">
        <v>3.3172450749999996E-3</v>
      </c>
      <c r="GE51" s="88">
        <v>9.1357981500000043E-3</v>
      </c>
      <c r="GF51" s="88">
        <v>0.14496886339999979</v>
      </c>
      <c r="GG51" s="88">
        <v>2.7937375000000001E-4</v>
      </c>
      <c r="GH51" s="88">
        <v>0.11409328589999994</v>
      </c>
      <c r="GI51" s="88">
        <v>0.2909682379749996</v>
      </c>
      <c r="GJ51" s="88">
        <v>3.829196247499992E-2</v>
      </c>
      <c r="GK51" s="88">
        <v>9.2983165500000083E-3</v>
      </c>
      <c r="GL51" s="88">
        <v>2.4235877000000006E-2</v>
      </c>
      <c r="GM51" s="88">
        <v>1.5268487499999999E-4</v>
      </c>
      <c r="GN51" s="88">
        <v>1.0047742324999996E-2</v>
      </c>
      <c r="GO51" s="88">
        <v>1.6335589300000005E-2</v>
      </c>
      <c r="GP51" s="88">
        <v>6.0400904999999887E-2</v>
      </c>
      <c r="GQ51" s="88">
        <v>2.6072859224999991E-2</v>
      </c>
      <c r="GR51" s="88">
        <v>9.840022249999995E-3</v>
      </c>
      <c r="GS51" s="88">
        <v>2.2770695625000004E-2</v>
      </c>
      <c r="GT51" s="88">
        <v>9.6363736600000138E-2</v>
      </c>
      <c r="GU51" s="88">
        <v>3.8190265324999952E-2</v>
      </c>
      <c r="GV51" s="88">
        <v>6.5527630074999663E-2</v>
      </c>
      <c r="GW51" s="88">
        <v>3.0014912274999982E-2</v>
      </c>
      <c r="GX51" s="88">
        <v>3.887583324999995E-2</v>
      </c>
      <c r="GY51" s="88">
        <v>6.368258499999999E-4</v>
      </c>
      <c r="GZ51" s="88">
        <v>2.4031740999999992E-2</v>
      </c>
      <c r="HA51" s="88">
        <v>1.2716790699999998E-2</v>
      </c>
      <c r="HB51" s="88">
        <v>1.7428980649999998E-2</v>
      </c>
      <c r="HC51" s="88">
        <v>9.6521535749999957E-3</v>
      </c>
      <c r="HD51" s="88">
        <v>2.5403662649999971E-2</v>
      </c>
      <c r="HE51" s="88">
        <v>1.5207894499999998E-3</v>
      </c>
      <c r="HF51" s="88">
        <v>9.9010093250000014E-3</v>
      </c>
      <c r="HG51" s="88">
        <v>1.674271262500001E-2</v>
      </c>
      <c r="HH51" s="88">
        <v>2.3564412750000006E-3</v>
      </c>
      <c r="HI51" s="88">
        <v>5.1649032499999992E-3</v>
      </c>
      <c r="HJ51" s="88">
        <v>2.6966788000000004E-3</v>
      </c>
      <c r="HK51" s="88">
        <v>9.6117761750000013E-3</v>
      </c>
      <c r="HL51" s="88">
        <v>1.3892629575000016E-2</v>
      </c>
      <c r="HM51" s="88">
        <v>5.9464854724999995E-2</v>
      </c>
      <c r="HN51" s="88">
        <v>4.735813244999984E-2</v>
      </c>
      <c r="HO51" s="88">
        <v>3.8750524499999999E-3</v>
      </c>
      <c r="HP51" s="88">
        <v>3.9071055525000009E-2</v>
      </c>
      <c r="HQ51" s="88">
        <v>7.0778287049999777E-2</v>
      </c>
      <c r="HR51" s="88">
        <v>7.8430579250000007E-3</v>
      </c>
      <c r="HS51" s="88">
        <v>4.2952252599999935E-2</v>
      </c>
      <c r="HT51" s="88">
        <v>9.3274315499999993E-3</v>
      </c>
      <c r="HU51" s="88">
        <v>1.6014057674999999E-2</v>
      </c>
      <c r="HV51" s="88">
        <v>2.9829824625000001E-2</v>
      </c>
      <c r="HW51" s="88">
        <v>1.1393210275000005E-2</v>
      </c>
      <c r="HX51" s="88">
        <v>3.9156386750000011E-3</v>
      </c>
      <c r="HY51" s="88">
        <v>2.5194964074999961E-2</v>
      </c>
      <c r="HZ51" s="88">
        <v>1.7700035175000007E-2</v>
      </c>
      <c r="IA51" s="88">
        <v>3.5910521999999979E-2</v>
      </c>
      <c r="IB51" s="88">
        <v>5.2522760000000006E-4</v>
      </c>
      <c r="IC51" s="88">
        <v>1.2518325649999999E-2</v>
      </c>
      <c r="ID51" s="88">
        <v>4.458554477499993E-2</v>
      </c>
      <c r="IE51" s="88">
        <v>1.0046392750000001E-3</v>
      </c>
      <c r="IF51" s="88">
        <v>2.1008662774999978E-2</v>
      </c>
      <c r="IG51" s="88">
        <v>0.1341689179000001</v>
      </c>
      <c r="IH51" s="88">
        <v>2.2781169750000002E-3</v>
      </c>
      <c r="II51" s="88">
        <v>0</v>
      </c>
      <c r="IJ51" s="88">
        <v>2.0389974600000013E-2</v>
      </c>
      <c r="IK51" s="88">
        <v>3.4885639899999973E-2</v>
      </c>
      <c r="IL51" s="88">
        <v>1.1892285975000003E-2</v>
      </c>
      <c r="IM51" s="88">
        <v>1.35516455E-3</v>
      </c>
      <c r="IN51" s="88">
        <v>4.4452707249999996E-3</v>
      </c>
      <c r="IO51" s="88">
        <v>3.5811176449999954E-2</v>
      </c>
      <c r="IP51" s="88">
        <v>2.391763075E-3</v>
      </c>
      <c r="IQ51" s="88">
        <v>1.1969871449999994E-2</v>
      </c>
      <c r="IR51" s="88">
        <v>4.8900363000000001E-3</v>
      </c>
      <c r="IS51" s="88">
        <v>2.1388123975000006E-2</v>
      </c>
      <c r="IT51" s="88">
        <v>4.1946387499999999E-4</v>
      </c>
      <c r="IU51" s="88">
        <v>8.415600124999997E-3</v>
      </c>
      <c r="IV51" s="88">
        <v>1.3009742449999999E-2</v>
      </c>
      <c r="IW51" s="88">
        <v>2.4591928425000003E-2</v>
      </c>
      <c r="IX51" s="88">
        <v>5.7885070750000002E-3</v>
      </c>
      <c r="IY51" s="88">
        <v>1.3124385499999999E-3</v>
      </c>
      <c r="IZ51" s="88">
        <v>2.9329283974999988E-2</v>
      </c>
      <c r="JA51" s="88">
        <v>0.12197604982500007</v>
      </c>
      <c r="JB51" s="88">
        <v>0</v>
      </c>
      <c r="JC51" s="88">
        <v>1.9156419799999998E-2</v>
      </c>
      <c r="JD51" s="88">
        <v>4.0925639999999996E-4</v>
      </c>
      <c r="JE51" s="88">
        <v>4.1700010624999985E-2</v>
      </c>
      <c r="JF51" s="88">
        <v>7.4438938924999934E-2</v>
      </c>
      <c r="JG51" s="88">
        <v>2.6985265774999979E-2</v>
      </c>
      <c r="JH51" s="88">
        <v>5.9766989000000015E-3</v>
      </c>
      <c r="JI51" s="88">
        <v>1.225217825E-3</v>
      </c>
      <c r="JJ51" s="88">
        <v>2.4441116099999997E-2</v>
      </c>
      <c r="JK51" s="88">
        <v>3.9068600799999957E-2</v>
      </c>
      <c r="JL51" s="88">
        <v>1.7336753349999991E-2</v>
      </c>
      <c r="JM51" s="88">
        <v>5.5793965000000003E-4</v>
      </c>
      <c r="JN51" s="88">
        <v>2.2288271549999995E-2</v>
      </c>
      <c r="JO51" s="88">
        <v>0</v>
      </c>
      <c r="JP51" s="88">
        <v>0</v>
      </c>
      <c r="JQ51" s="88">
        <v>0</v>
      </c>
      <c r="JR51" s="88">
        <v>0</v>
      </c>
      <c r="JS51" s="88">
        <v>0.1353161384249999</v>
      </c>
      <c r="JT51" s="88">
        <v>3.4801915450000005E-2</v>
      </c>
      <c r="JU51" s="88">
        <v>7.1921304849999979E-2</v>
      </c>
      <c r="JV51" s="88">
        <v>4.6193171249999908E-2</v>
      </c>
      <c r="JW51" s="88">
        <v>5.3485609324999968E-2</v>
      </c>
      <c r="JX51" s="88">
        <v>0.11457212072499998</v>
      </c>
      <c r="JY51" s="88">
        <v>0.31571039479999979</v>
      </c>
      <c r="JZ51" s="88">
        <v>7.4137577525000067E-2</v>
      </c>
      <c r="KA51" s="88">
        <v>7.2403658574999766E-2</v>
      </c>
      <c r="KB51" s="88">
        <v>1.6050068999999998E-3</v>
      </c>
      <c r="KC51" s="88">
        <v>0.25467342725000008</v>
      </c>
      <c r="KD51" s="88">
        <v>7.3236953749999986E-2</v>
      </c>
      <c r="KE51" s="88">
        <v>6.7008688250000004E-2</v>
      </c>
      <c r="KF51" s="88">
        <v>6.5284612499999992E-3</v>
      </c>
      <c r="KG51" s="88">
        <v>8.0412399999999989E-5</v>
      </c>
      <c r="KH51" s="88">
        <v>1.6235422900000001E-2</v>
      </c>
      <c r="KI51" s="88">
        <v>8.167810650000001E-3</v>
      </c>
      <c r="KJ51" s="88">
        <v>1.3582663124999996E-2</v>
      </c>
      <c r="KK51" s="88">
        <v>5.3275498749999987E-3</v>
      </c>
      <c r="KL51" s="88">
        <v>9.2052478499999972E-3</v>
      </c>
      <c r="KM51" s="88">
        <v>2.1733832249999996E-3</v>
      </c>
      <c r="KN51" s="88">
        <v>3.5922450000000001E-4</v>
      </c>
      <c r="KO51" s="88">
        <v>1.7216674999999999E-5</v>
      </c>
      <c r="KP51" s="88">
        <v>3.3922136249999999E-3</v>
      </c>
      <c r="KQ51" s="88">
        <v>2.1820524E-3</v>
      </c>
      <c r="KR51" s="88">
        <v>4.1870104999999986E-3</v>
      </c>
      <c r="KS51" s="88">
        <v>6.0827154999999993E-4</v>
      </c>
      <c r="KT51" s="88">
        <v>1.0333419825000001E-2</v>
      </c>
      <c r="KU51" s="88">
        <v>0</v>
      </c>
      <c r="KV51" s="88">
        <v>1.0992505175E-2</v>
      </c>
      <c r="KW51" s="88">
        <v>9.2572482499999973E-3</v>
      </c>
      <c r="KX51" s="88">
        <v>8.9201581724999937E-2</v>
      </c>
      <c r="KY51" s="88">
        <v>1.3821452874999998E-2</v>
      </c>
      <c r="KZ51" s="88">
        <v>0</v>
      </c>
      <c r="LA51" s="88">
        <v>4.8014631750000003E-3</v>
      </c>
      <c r="LB51" s="88">
        <v>0.17003810642499986</v>
      </c>
      <c r="LC51" s="88">
        <v>2.201613025000001E-3</v>
      </c>
      <c r="LD51" s="88">
        <v>7.7609120999999996E-3</v>
      </c>
      <c r="LE51" s="88">
        <v>2.4499547824999992E-2</v>
      </c>
      <c r="LF51" s="88">
        <v>2.7816543099999994E-2</v>
      </c>
      <c r="LG51" s="88">
        <v>2.7402483749999992E-3</v>
      </c>
      <c r="LH51" s="88">
        <v>1.9628299E-3</v>
      </c>
      <c r="LI51" s="88">
        <v>0</v>
      </c>
      <c r="LJ51" s="88">
        <v>1.2087236249999999E-2</v>
      </c>
      <c r="LK51" s="88">
        <v>6.8201705925000009E-2</v>
      </c>
      <c r="LL51" s="88">
        <v>5.5628459999999998E-4</v>
      </c>
      <c r="LM51" s="88">
        <v>4.1501178000000003E-3</v>
      </c>
      <c r="LN51" s="88">
        <v>0</v>
      </c>
      <c r="LO51" s="88">
        <v>1.5432745875000011E-2</v>
      </c>
      <c r="LP51" s="88">
        <v>0.21510376299999978</v>
      </c>
      <c r="LQ51" s="88">
        <v>1.4356252200000001E-2</v>
      </c>
      <c r="LR51" s="88">
        <v>8.1048141249999983E-3</v>
      </c>
      <c r="LS51" s="88">
        <v>1.0431117399999999E-2</v>
      </c>
      <c r="LT51" s="88">
        <v>7.7376751525000009E-2</v>
      </c>
      <c r="LU51" s="88">
        <v>1.8411967500000001E-3</v>
      </c>
      <c r="LV51" s="88">
        <v>7.4775E-6</v>
      </c>
      <c r="LW51" s="88">
        <v>4.7311569999999997E-3</v>
      </c>
      <c r="LX51" s="88">
        <v>9.6024615000000005E-4</v>
      </c>
      <c r="LY51" s="88">
        <v>0</v>
      </c>
      <c r="LZ51" s="88">
        <v>3.3885499250000009E-3</v>
      </c>
      <c r="MA51" s="88">
        <v>0.26394041654999995</v>
      </c>
      <c r="MB51" s="88">
        <v>2.0202574499999996E-3</v>
      </c>
      <c r="MC51" s="88">
        <v>1.7158767700000001E-2</v>
      </c>
      <c r="MD51" s="88">
        <v>2.2519877749999999E-3</v>
      </c>
      <c r="ME51" s="88">
        <v>0</v>
      </c>
      <c r="MF51" s="88">
        <v>1.4325274400000001E-2</v>
      </c>
      <c r="MG51" s="88">
        <v>1.5170887499999998E-3</v>
      </c>
      <c r="MH51" s="88">
        <v>1.6726671000000001E-3</v>
      </c>
      <c r="MI51" s="88">
        <v>1.8626849999999999E-5</v>
      </c>
      <c r="MJ51" s="88">
        <v>2.0553450000000001E-4</v>
      </c>
      <c r="MK51" s="88">
        <v>0</v>
      </c>
      <c r="ML51" s="88">
        <v>0</v>
      </c>
      <c r="MM51" s="88">
        <v>1.6044974025000006E-2</v>
      </c>
      <c r="MN51" s="88">
        <v>3.8960860999999992E-3</v>
      </c>
      <c r="MO51" s="88">
        <v>1.1211922675000006E-2</v>
      </c>
      <c r="MP51" s="88">
        <v>1.3584218350000002E-2</v>
      </c>
      <c r="MQ51" s="88">
        <v>5.4400522500000004E-4</v>
      </c>
      <c r="MR51" s="88">
        <v>4.9429052499999999E-3</v>
      </c>
      <c r="MS51" s="88">
        <v>2.6288164500000008E-3</v>
      </c>
      <c r="MT51" s="88">
        <v>3.4900067499999999E-4</v>
      </c>
      <c r="MU51" s="88">
        <v>0.119450217175</v>
      </c>
      <c r="MV51" s="88">
        <v>2.5492603425E-2</v>
      </c>
      <c r="MW51" s="88">
        <v>0</v>
      </c>
      <c r="MX51" s="88">
        <v>3.2266621374999985E-2</v>
      </c>
      <c r="MY51" s="88">
        <v>1.4732496125000013E-2</v>
      </c>
      <c r="MZ51" s="88">
        <v>1.172744125E-3</v>
      </c>
      <c r="NA51" s="88">
        <v>1.4428855699999989E-2</v>
      </c>
      <c r="NB51" s="88">
        <v>1.4092931775000003E-2</v>
      </c>
      <c r="NC51" s="88">
        <v>5.5031386249999991E-3</v>
      </c>
      <c r="ND51" s="88">
        <v>5.1621185E-4</v>
      </c>
      <c r="NE51" s="88">
        <v>1.4006967675000001E-2</v>
      </c>
      <c r="NF51" s="88">
        <v>8.4848370000000005E-4</v>
      </c>
      <c r="NG51" s="88">
        <v>8.851422825E-3</v>
      </c>
      <c r="NH51" s="88">
        <v>7.3880394474999958E-2</v>
      </c>
      <c r="NI51" s="88">
        <v>4.2112161374999978E-2</v>
      </c>
      <c r="NJ51" s="88">
        <v>3.3172450749999996E-3</v>
      </c>
      <c r="NK51" s="88">
        <v>1.2518325649999999E-2</v>
      </c>
      <c r="NL51" s="88">
        <v>1.0046392750000001E-3</v>
      </c>
      <c r="NM51" s="88">
        <v>0.1341689179000001</v>
      </c>
      <c r="NN51" s="88">
        <v>0</v>
      </c>
      <c r="NO51" s="88">
        <v>4.4452707249999996E-3</v>
      </c>
      <c r="NP51" s="88">
        <v>4.9984367999999987E-3</v>
      </c>
      <c r="NQ51" s="88">
        <v>3.081262894999998E-2</v>
      </c>
      <c r="NR51" s="88">
        <v>1.9023484750000002E-3</v>
      </c>
      <c r="NS51" s="88">
        <v>4.8941459999999996E-4</v>
      </c>
      <c r="NT51" s="88">
        <v>1.1969871449999994E-2</v>
      </c>
      <c r="NU51" s="88">
        <v>4.8900363000000001E-3</v>
      </c>
      <c r="NV51" s="88">
        <v>2.1388123975000006E-2</v>
      </c>
      <c r="NW51" s="88">
        <v>4.1946387499999999E-4</v>
      </c>
      <c r="NX51" s="88">
        <v>8.415600124999997E-3</v>
      </c>
      <c r="NY51" s="88">
        <v>7.53648675E-4</v>
      </c>
      <c r="NZ51" s="88">
        <v>0</v>
      </c>
      <c r="OA51" s="88">
        <v>0</v>
      </c>
      <c r="OB51" s="88">
        <v>0</v>
      </c>
      <c r="OC51" s="88">
        <v>0</v>
      </c>
      <c r="OD51" s="88">
        <v>0</v>
      </c>
      <c r="OE51" s="88">
        <v>0</v>
      </c>
      <c r="OF51" s="88">
        <v>0</v>
      </c>
      <c r="OG51" s="88">
        <v>0</v>
      </c>
      <c r="OH51" s="88">
        <v>0</v>
      </c>
      <c r="OI51" s="88">
        <v>0</v>
      </c>
      <c r="OJ51" s="88">
        <v>0</v>
      </c>
      <c r="OK51" s="88">
        <v>0</v>
      </c>
      <c r="OL51" s="88">
        <v>5.6023599999999998E-4</v>
      </c>
      <c r="OM51" s="88">
        <v>3.7717802500000001E-3</v>
      </c>
      <c r="ON51" s="88">
        <v>2.2466599999999999E-4</v>
      </c>
      <c r="OO51" s="88">
        <v>5.0627199999999999E-4</v>
      </c>
      <c r="OP51" s="88">
        <v>1.7185974999999999E-4</v>
      </c>
      <c r="OQ51" s="88">
        <v>6.6358949999999997E-4</v>
      </c>
      <c r="OR51" s="88">
        <v>4.3453924999999998E-4</v>
      </c>
      <c r="OS51" s="88">
        <v>1.923644E-3</v>
      </c>
      <c r="OT51" s="88">
        <v>2.8174899999999998E-4</v>
      </c>
      <c r="OU51" s="88">
        <v>2.8521045250000016E-3</v>
      </c>
      <c r="OV51" s="88">
        <v>2.3364457749999994E-3</v>
      </c>
      <c r="OW51" s="88">
        <v>4.0252462500000004E-3</v>
      </c>
      <c r="OX51" s="88">
        <v>1.0725122499999999E-3</v>
      </c>
      <c r="OY51" s="88">
        <v>1.51472125E-3</v>
      </c>
      <c r="OZ51" s="88">
        <v>1.2475365E-3</v>
      </c>
      <c r="PA51" s="88">
        <v>0</v>
      </c>
      <c r="PB51" s="88">
        <v>2.9060766799999981E-2</v>
      </c>
      <c r="PC51" s="88">
        <v>1.9467061774999989E-2</v>
      </c>
      <c r="PD51" s="88">
        <v>1.1789217249999998E-3</v>
      </c>
      <c r="PE51" s="88">
        <v>5.2329595499999949E-3</v>
      </c>
      <c r="PF51" s="88">
        <v>9.1977890000000014E-3</v>
      </c>
      <c r="PG51" s="88">
        <v>3.7939423474999991E-2</v>
      </c>
      <c r="PH51" s="88">
        <v>7.0315102250000146E-3</v>
      </c>
      <c r="PI51" s="88">
        <v>9.3114572500000011E-4</v>
      </c>
      <c r="PJ51" s="88">
        <v>9.4368342499999967E-4</v>
      </c>
      <c r="PK51" s="88">
        <v>1.7596416399999988E-2</v>
      </c>
      <c r="PL51" s="88">
        <v>2.0725417500000004E-4</v>
      </c>
      <c r="PM51" s="88">
        <v>1.8000490000000011E-4</v>
      </c>
      <c r="PN51" s="88">
        <v>2.0229483250000001E-3</v>
      </c>
      <c r="PO51" s="88">
        <v>7.1545962499999988E-4</v>
      </c>
      <c r="PP51" s="88">
        <v>2.0598941600000024E-2</v>
      </c>
      <c r="PQ51" s="88">
        <v>1.3906357749999976E-3</v>
      </c>
      <c r="PR51" s="88">
        <v>1.6968962999999973E-3</v>
      </c>
      <c r="PS51" s="88">
        <v>0</v>
      </c>
      <c r="PT51" s="88">
        <v>4.6588335000000017E-3</v>
      </c>
      <c r="PU51" s="88">
        <v>1.8136284999999998E-4</v>
      </c>
      <c r="PV51" s="88">
        <v>4.5963383249999958E-3</v>
      </c>
      <c r="PW51" s="88">
        <v>6.9732499999999997E-6</v>
      </c>
      <c r="PX51" s="88">
        <v>5.5163532250000072E-3</v>
      </c>
      <c r="PY51" s="88">
        <v>7.4977125499999858E-3</v>
      </c>
      <c r="PZ51" s="88">
        <v>1.1810396499999961E-3</v>
      </c>
      <c r="QA51" s="88">
        <v>4.872819250000001E-4</v>
      </c>
      <c r="QB51" s="88">
        <v>6.7910967500000078E-4</v>
      </c>
      <c r="QC51" s="88">
        <v>2.3265250000000001E-6</v>
      </c>
      <c r="QD51" s="88">
        <v>2.7374487499999989E-4</v>
      </c>
      <c r="QE51" s="88">
        <v>2.2374065000000008E-4</v>
      </c>
      <c r="QF51" s="88">
        <v>1.0554341100000001E-2</v>
      </c>
      <c r="QG51" s="88">
        <v>4.3348238000000009E-3</v>
      </c>
      <c r="QH51" s="88">
        <v>1.1035079999999993E-4</v>
      </c>
      <c r="QI51" s="88">
        <v>1.1662026250000017E-3</v>
      </c>
      <c r="QJ51" s="88">
        <v>2.5647507499999998E-3</v>
      </c>
      <c r="QK51" s="88">
        <v>2.0296046250000005E-3</v>
      </c>
      <c r="QL51" s="88">
        <v>4.8924227325E-2</v>
      </c>
      <c r="QM51" s="88">
        <v>6.3552929999999915E-4</v>
      </c>
      <c r="QN51" s="88">
        <v>2.0875078999999974E-3</v>
      </c>
      <c r="QO51" s="88">
        <v>1.1214975E-5</v>
      </c>
      <c r="QP51" s="88">
        <v>1.7820081000000003E-3</v>
      </c>
      <c r="QQ51" s="88">
        <v>7.1669927500000075E-4</v>
      </c>
      <c r="QR51" s="88">
        <v>1.2939329999999986E-3</v>
      </c>
      <c r="QS51" s="88">
        <v>8.6095837500000023E-4</v>
      </c>
      <c r="QT51" s="88">
        <v>4.4060447250000015E-3</v>
      </c>
      <c r="QU51" s="88">
        <v>1.4097264999999996E-4</v>
      </c>
      <c r="QV51" s="88">
        <v>7.6241020000000043E-4</v>
      </c>
      <c r="QW51" s="88">
        <v>1.1679964250000006E-3</v>
      </c>
      <c r="QX51" s="88">
        <v>2.9469020000000008E-4</v>
      </c>
      <c r="QY51" s="88">
        <v>1.4076667499999992E-4</v>
      </c>
      <c r="QZ51" s="88">
        <v>1.3001675000000006E-4</v>
      </c>
      <c r="RA51" s="88">
        <v>0</v>
      </c>
      <c r="RB51" s="88">
        <v>2.300133225000001E-3</v>
      </c>
      <c r="RC51" s="88">
        <v>5.0783020500000066E-3</v>
      </c>
      <c r="RD51" s="88">
        <v>6.4342033500000163E-3</v>
      </c>
      <c r="RE51" s="88">
        <v>2.2807525000000009E-4</v>
      </c>
      <c r="RF51" s="88">
        <v>2.5176371749999946E-3</v>
      </c>
      <c r="RG51" s="88">
        <v>2.1098031325000009E-2</v>
      </c>
      <c r="RH51" s="88">
        <v>2.8304110000000029E-4</v>
      </c>
      <c r="RI51" s="88">
        <v>5.4624343749999985E-3</v>
      </c>
      <c r="RJ51" s="88">
        <v>2.8100067499999985E-4</v>
      </c>
      <c r="RK51" s="88">
        <v>2.132150749999997E-4</v>
      </c>
      <c r="RL51" s="88">
        <v>5.206554499999998E-4</v>
      </c>
      <c r="RM51" s="88">
        <v>4.6859924999999948E-4</v>
      </c>
      <c r="RN51" s="88">
        <v>8.5605400000000005E-5</v>
      </c>
      <c r="RO51" s="88">
        <v>7.2299999999999992E-8</v>
      </c>
      <c r="RP51" s="88">
        <v>9.3107342500000007E-4</v>
      </c>
      <c r="RQ51" s="88">
        <v>0</v>
      </c>
      <c r="RR51" s="88">
        <v>0</v>
      </c>
      <c r="RS51" s="88">
        <v>6.6738932500000066E-4</v>
      </c>
      <c r="RT51" s="88">
        <v>2.2937914999999979E-4</v>
      </c>
      <c r="RU51" s="88">
        <v>4.6914950000000024E-5</v>
      </c>
      <c r="RV51" s="88">
        <v>7.6167613750000003E-3</v>
      </c>
      <c r="RW51" s="88">
        <v>8.3246460999999976E-3</v>
      </c>
      <c r="RX51" s="88">
        <v>1.5093356249999987E-3</v>
      </c>
      <c r="RY51" s="88">
        <v>1.4567329999999994E-4</v>
      </c>
      <c r="RZ51" s="88">
        <v>1.4168455000000005E-4</v>
      </c>
      <c r="SA51" s="88">
        <v>3.8320349999999996E-5</v>
      </c>
      <c r="SB51" s="88">
        <v>0</v>
      </c>
      <c r="SC51" s="88">
        <v>0</v>
      </c>
      <c r="SD51" s="88">
        <v>0</v>
      </c>
      <c r="SE51" s="88">
        <v>0</v>
      </c>
      <c r="SF51" s="88">
        <v>0</v>
      </c>
      <c r="SG51" s="88">
        <v>0</v>
      </c>
      <c r="SH51" s="88">
        <v>0</v>
      </c>
      <c r="SI51" s="88">
        <v>0</v>
      </c>
      <c r="SJ51" s="88">
        <v>0</v>
      </c>
      <c r="SK51" s="88">
        <v>0</v>
      </c>
      <c r="SL51" s="88">
        <v>0</v>
      </c>
      <c r="SM51" s="88">
        <v>0</v>
      </c>
      <c r="SN51" s="88">
        <v>4.1595934500000001E-2</v>
      </c>
      <c r="SO51" s="88">
        <v>0</v>
      </c>
      <c r="SP51" s="88">
        <v>0.44222098474999999</v>
      </c>
    </row>
    <row r="52" spans="1:510">
      <c r="A52" s="88" t="str">
        <f t="shared" si="52"/>
        <v>POLD2</v>
      </c>
      <c r="B52" s="88" t="s">
        <v>2231</v>
      </c>
      <c r="C52" s="88" t="s">
        <v>388</v>
      </c>
      <c r="U52" s="88">
        <v>7.8004706566750048</v>
      </c>
      <c r="V52" s="88">
        <v>2.2834454019999999</v>
      </c>
      <c r="W52" s="88">
        <v>0.19524448660000041</v>
      </c>
      <c r="X52" s="88">
        <v>0.26922043174999999</v>
      </c>
      <c r="Y52" s="88">
        <v>2.9049268079500035</v>
      </c>
      <c r="Z52" s="88">
        <v>0.28095785335000051</v>
      </c>
      <c r="AA52" s="88">
        <v>0.32602272225000006</v>
      </c>
      <c r="AB52" s="88">
        <v>0.41253815465000016</v>
      </c>
      <c r="AC52" s="88">
        <v>0.3088569850500002</v>
      </c>
      <c r="AD52" s="88">
        <v>0.37786211620000015</v>
      </c>
      <c r="AE52" s="88">
        <v>4.7346907225000026E-2</v>
      </c>
      <c r="AF52" s="88">
        <v>0.1123313811000001</v>
      </c>
      <c r="AG52" s="88">
        <v>2.1264067976500036</v>
      </c>
      <c r="AH52" s="88">
        <v>0.28169961262500043</v>
      </c>
      <c r="AI52" s="88">
        <v>0.15703877877500025</v>
      </c>
      <c r="AJ52" s="88">
        <v>5.5490417099999939E-2</v>
      </c>
      <c r="AK52" s="88">
        <v>0.13975259917500019</v>
      </c>
      <c r="AL52" s="88">
        <v>0</v>
      </c>
      <c r="AM52" s="88">
        <v>0.1724375033500001</v>
      </c>
      <c r="AN52" s="88">
        <v>9.6781727850000013E-2</v>
      </c>
      <c r="AO52" s="88">
        <v>3.6632868125000002E-2</v>
      </c>
      <c r="AP52" s="88">
        <v>1.3767496441000024</v>
      </c>
      <c r="AQ52" s="88">
        <v>0.15867759652499988</v>
      </c>
      <c r="AR52" s="88">
        <v>0.36291814639999975</v>
      </c>
      <c r="AS52" s="88">
        <v>0.96995298370000338</v>
      </c>
      <c r="AT52" s="88">
        <v>6.3727921249999986E-2</v>
      </c>
      <c r="AU52" s="88">
        <v>2.3488336150000001E-2</v>
      </c>
      <c r="AV52" s="88">
        <v>4.1922341075000001E-2</v>
      </c>
      <c r="AW52" s="88">
        <v>1.7136886875000003E-2</v>
      </c>
      <c r="AX52" s="88">
        <v>1.3112361199999997E-2</v>
      </c>
      <c r="AY52" s="88">
        <v>0.12156550449999984</v>
      </c>
      <c r="AZ52" s="88">
        <v>0.25141690337500006</v>
      </c>
      <c r="BA52" s="88">
        <v>7.0672517450000041E-2</v>
      </c>
      <c r="BB52" s="88">
        <v>3.9325867999999995E-3</v>
      </c>
      <c r="BC52" s="88">
        <v>4.7309967950000004E-2</v>
      </c>
      <c r="BD52" s="88">
        <v>0.25161341627499972</v>
      </c>
      <c r="BE52" s="88">
        <v>0.11361453662499992</v>
      </c>
      <c r="BF52" s="88">
        <v>1.1754422499999999E-3</v>
      </c>
      <c r="BG52" s="88">
        <v>4.619810949999999E-3</v>
      </c>
      <c r="BH52" s="88">
        <v>0.30306139460000009</v>
      </c>
      <c r="BI52" s="88">
        <v>3.5079597149999989E-2</v>
      </c>
      <c r="BJ52" s="88">
        <v>2.922566E-4</v>
      </c>
      <c r="BK52" s="88">
        <v>4.8927882450000001E-2</v>
      </c>
      <c r="BL52" s="88">
        <v>0.18928775810000029</v>
      </c>
      <c r="BM52" s="88">
        <v>7.8065980199999968E-2</v>
      </c>
      <c r="BN52" s="88">
        <v>2.6202210699999996E-2</v>
      </c>
      <c r="BO52" s="88">
        <v>1.6111982274999992E-2</v>
      </c>
      <c r="BP52" s="88">
        <v>4.5969682500000006E-3</v>
      </c>
      <c r="BQ52" s="88">
        <v>1.1745599250000001E-3</v>
      </c>
      <c r="BR52" s="88">
        <v>2.2708680000000005E-2</v>
      </c>
      <c r="BS52" s="88">
        <v>2.7546963000000006E-3</v>
      </c>
      <c r="BT52" s="88">
        <v>0.10556937870000008</v>
      </c>
      <c r="BU52" s="88">
        <v>0.39950386840000046</v>
      </c>
      <c r="BV52" s="88">
        <v>6.7620351749999993E-3</v>
      </c>
      <c r="BW52" s="88">
        <v>0.6337562022000004</v>
      </c>
      <c r="BX52" s="88">
        <v>5.7392200374999883E-2</v>
      </c>
      <c r="BY52" s="88">
        <v>0.34041009604999906</v>
      </c>
      <c r="BZ52" s="88">
        <v>0.11218793202499996</v>
      </c>
      <c r="CA52" s="88">
        <v>0.10182669465000015</v>
      </c>
      <c r="CB52" s="88">
        <v>0.26981975764999944</v>
      </c>
      <c r="CC52" s="88">
        <v>0.1253113358249999</v>
      </c>
      <c r="CD52" s="88">
        <v>8.6187215050000043E-2</v>
      </c>
      <c r="CE52" s="88">
        <v>0.16988096932500032</v>
      </c>
      <c r="CF52" s="88">
        <v>7.4002041825000003E-2</v>
      </c>
      <c r="CG52" s="88">
        <v>0</v>
      </c>
      <c r="CH52" s="88">
        <v>8.302692500000014E-2</v>
      </c>
      <c r="CI52" s="88">
        <v>4.5563473600000001E-2</v>
      </c>
      <c r="CJ52" s="88">
        <v>4.2924830749999998E-3</v>
      </c>
      <c r="CK52" s="88">
        <v>3.9125624950000021E-2</v>
      </c>
      <c r="CL52" s="88">
        <v>9.8800796500000017E-3</v>
      </c>
      <c r="CM52" s="88">
        <v>1.2947044599999997E-2</v>
      </c>
      <c r="CN52" s="88">
        <v>2.1318742124999974E-2</v>
      </c>
      <c r="CO52" s="88">
        <v>6.3702786250000015E-3</v>
      </c>
      <c r="CP52" s="88">
        <v>2.780071102499999E-2</v>
      </c>
      <c r="CQ52" s="88">
        <v>0.13975259917500019</v>
      </c>
      <c r="CR52" s="88">
        <v>0</v>
      </c>
      <c r="CS52" s="88">
        <v>4.7455014999999996E-4</v>
      </c>
      <c r="CT52" s="88">
        <v>0.16306770065000015</v>
      </c>
      <c r="CU52" s="88">
        <v>8.127224324999998E-3</v>
      </c>
      <c r="CV52" s="88">
        <v>7.6704609999999989E-4</v>
      </c>
      <c r="CW52" s="88">
        <v>9.6094858650000017E-2</v>
      </c>
      <c r="CX52" s="88">
        <v>6.8687399999999986E-4</v>
      </c>
      <c r="CY52" s="88">
        <v>3.6575903749999999E-2</v>
      </c>
      <c r="CZ52" s="88">
        <v>5.6964374999999998E-5</v>
      </c>
      <c r="DA52" s="88">
        <v>0</v>
      </c>
      <c r="DB52" s="88">
        <v>0</v>
      </c>
      <c r="DC52" s="88">
        <v>0.13195917609999988</v>
      </c>
      <c r="DD52" s="88">
        <v>2.671853414999999E-2</v>
      </c>
      <c r="DE52" s="88">
        <v>8.4934087900000052E-2</v>
      </c>
      <c r="DF52" s="88">
        <v>5.8310637674999992E-2</v>
      </c>
      <c r="DG52" s="88">
        <v>7.3157991049999996E-2</v>
      </c>
      <c r="DH52" s="88">
        <v>0.14651350382499989</v>
      </c>
      <c r="DI52" s="88">
        <v>0.37216841429999942</v>
      </c>
      <c r="DJ52" s="88">
        <v>0.16809197522499983</v>
      </c>
      <c r="DK52" s="88">
        <v>7.4726467499999999E-4</v>
      </c>
      <c r="DL52" s="88">
        <v>0.30793583192499974</v>
      </c>
      <c r="DM52" s="88">
        <v>0.12101455939999996</v>
      </c>
      <c r="DN52" s="88">
        <v>5.6574589749999973E-2</v>
      </c>
      <c r="DO52" s="88">
        <v>7.1382925500000005E-3</v>
      </c>
      <c r="DP52" s="88">
        <v>1.493485E-5</v>
      </c>
      <c r="DQ52" s="88">
        <v>2.3488336150000001E-2</v>
      </c>
      <c r="DR52" s="88">
        <v>3.6548997500000006E-2</v>
      </c>
      <c r="DS52" s="88">
        <v>3.9999706249999999E-3</v>
      </c>
      <c r="DT52" s="88">
        <v>1.3734041250000001E-3</v>
      </c>
      <c r="DU52" s="88">
        <v>1.7136886875000003E-2</v>
      </c>
      <c r="DV52" s="88">
        <v>2.1483701250000001E-3</v>
      </c>
      <c r="DW52" s="88">
        <v>1.0963996824999997E-2</v>
      </c>
      <c r="DX52" s="88">
        <v>0.11934087832499983</v>
      </c>
      <c r="DY52" s="88">
        <v>2.2245178999999999E-3</v>
      </c>
      <c r="DZ52" s="88">
        <v>0.23564156237499997</v>
      </c>
      <c r="EA52" s="88">
        <v>4.0696755749999999E-3</v>
      </c>
      <c r="EB52" s="88">
        <v>1.1704694850000003E-2</v>
      </c>
      <c r="EC52" s="88">
        <v>3.0972494825000009E-2</v>
      </c>
      <c r="ED52" s="88">
        <v>3.3661452524999982E-2</v>
      </c>
      <c r="EE52" s="88">
        <v>6.0387341500000007E-3</v>
      </c>
      <c r="EF52" s="88">
        <v>3.9595663075000002E-2</v>
      </c>
      <c r="EG52" s="88">
        <v>5.6433471749999997E-3</v>
      </c>
      <c r="EH52" s="88">
        <v>2.0709576999999998E-3</v>
      </c>
      <c r="EI52" s="88">
        <v>0</v>
      </c>
      <c r="EJ52" s="88">
        <v>1.3896050974999997E-2</v>
      </c>
      <c r="EK52" s="88">
        <v>0.22094715037499993</v>
      </c>
      <c r="EL52" s="88">
        <v>1.3138877549999997E-2</v>
      </c>
      <c r="EM52" s="88">
        <v>3.6304317250000001E-3</v>
      </c>
      <c r="EN52" s="88">
        <v>1.1204215675000004E-2</v>
      </c>
      <c r="EO52" s="88">
        <v>9.218685714999994E-2</v>
      </c>
      <c r="EP52" s="88">
        <v>0</v>
      </c>
      <c r="EQ52" s="88">
        <v>3.1540414999999997E-4</v>
      </c>
      <c r="ER52" s="88">
        <v>8.4214471749999992E-3</v>
      </c>
      <c r="ES52" s="88">
        <v>1.4863183499999998E-3</v>
      </c>
      <c r="ET52" s="88">
        <v>1.1754422499999999E-3</v>
      </c>
      <c r="EU52" s="88">
        <v>4.619810949999999E-3</v>
      </c>
      <c r="EV52" s="88">
        <v>0.30306139460000009</v>
      </c>
      <c r="EW52" s="88">
        <v>1.5601186225000006E-2</v>
      </c>
      <c r="EX52" s="88">
        <v>1.192083325E-3</v>
      </c>
      <c r="EY52" s="88">
        <v>1.4772583899999999E-2</v>
      </c>
      <c r="EZ52" s="88">
        <v>1.4489087249999998E-3</v>
      </c>
      <c r="FA52" s="88">
        <v>2.0647037749999997E-3</v>
      </c>
      <c r="FB52" s="88">
        <v>0</v>
      </c>
      <c r="FC52" s="88">
        <v>2.922566E-4</v>
      </c>
      <c r="FD52" s="88">
        <v>0</v>
      </c>
      <c r="FE52" s="88">
        <v>1.6045925675000013E-2</v>
      </c>
      <c r="FF52" s="88">
        <v>3.3007731999999995E-3</v>
      </c>
      <c r="FG52" s="88">
        <v>1.1399517349999992E-2</v>
      </c>
      <c r="FH52" s="88">
        <v>1.6763647374999989E-2</v>
      </c>
      <c r="FI52" s="88">
        <v>1.4163492749999997E-3</v>
      </c>
      <c r="FJ52" s="88">
        <v>5.6868153749999985E-3</v>
      </c>
      <c r="FK52" s="88">
        <v>0.18360101672500026</v>
      </c>
      <c r="FL52" s="88">
        <v>0</v>
      </c>
      <c r="FM52" s="88">
        <v>4.463542074999996E-2</v>
      </c>
      <c r="FN52" s="88">
        <v>1.6528158275E-2</v>
      </c>
      <c r="FO52" s="88">
        <v>1.2181913249999998E-3</v>
      </c>
      <c r="FP52" s="88">
        <v>1.5679441624999995E-2</v>
      </c>
      <c r="FQ52" s="88">
        <v>1.6111982274999992E-2</v>
      </c>
      <c r="FR52" s="88">
        <v>4.5969682500000006E-3</v>
      </c>
      <c r="FS52" s="88">
        <v>1.1745599250000001E-3</v>
      </c>
      <c r="FT52" s="88">
        <v>2.2708680000000005E-2</v>
      </c>
      <c r="FU52" s="88">
        <v>2.7546963000000006E-3</v>
      </c>
      <c r="FV52" s="88">
        <v>7.3113813324999999E-2</v>
      </c>
      <c r="FW52" s="88">
        <v>9.2536463750000006E-3</v>
      </c>
      <c r="FX52" s="88">
        <v>3.2455375849999989E-2</v>
      </c>
      <c r="FY52" s="88">
        <v>0.23288845005000028</v>
      </c>
      <c r="FZ52" s="88">
        <v>2.1646373624999996E-2</v>
      </c>
      <c r="GA52" s="88">
        <v>8.1401818525000016E-2</v>
      </c>
      <c r="GB52" s="88">
        <v>2.4252061999999988E-3</v>
      </c>
      <c r="GC52" s="88">
        <v>5.4277479725000015E-2</v>
      </c>
      <c r="GD52" s="88">
        <v>6.7620351749999993E-3</v>
      </c>
      <c r="GE52" s="88">
        <v>1.1009163500000009E-2</v>
      </c>
      <c r="GF52" s="88">
        <v>0.1516420409</v>
      </c>
      <c r="GG52" s="88">
        <v>2.5155464999999998E-4</v>
      </c>
      <c r="GH52" s="88">
        <v>0.11819316259999998</v>
      </c>
      <c r="GI52" s="88">
        <v>0.30190688522499981</v>
      </c>
      <c r="GJ52" s="88">
        <v>4.1885318800000078E-2</v>
      </c>
      <c r="GK52" s="88">
        <v>8.8537347249999943E-3</v>
      </c>
      <c r="GL52" s="88">
        <v>2.9223544624999983E-2</v>
      </c>
      <c r="GM52" s="88">
        <v>1.9775227500000003E-4</v>
      </c>
      <c r="GN52" s="88">
        <v>1.0862275225000006E-2</v>
      </c>
      <c r="GO52" s="88">
        <v>1.7096261525E-2</v>
      </c>
      <c r="GP52" s="88">
        <v>5.5359525799999955E-2</v>
      </c>
      <c r="GQ52" s="88">
        <v>2.9618666750000019E-2</v>
      </c>
      <c r="GR52" s="88">
        <v>1.4705328225000005E-2</v>
      </c>
      <c r="GS52" s="88">
        <v>2.7247484525000011E-2</v>
      </c>
      <c r="GT52" s="88">
        <v>0.10828813850000021</v>
      </c>
      <c r="GU52" s="88">
        <v>4.0681809449999946E-2</v>
      </c>
      <c r="GV52" s="88">
        <v>6.4466057200000024E-2</v>
      </c>
      <c r="GW52" s="88">
        <v>3.5882202074999973E-2</v>
      </c>
      <c r="GX52" s="88">
        <v>3.8363917275000027E-2</v>
      </c>
      <c r="GY52" s="88">
        <v>1.034739975E-3</v>
      </c>
      <c r="GZ52" s="88">
        <v>2.5534495300000012E-2</v>
      </c>
      <c r="HA52" s="88">
        <v>1.1334235375000005E-2</v>
      </c>
      <c r="HB52" s="88">
        <v>2.1463569174999989E-2</v>
      </c>
      <c r="HC52" s="88">
        <v>1.2194045750000002E-2</v>
      </c>
      <c r="HD52" s="88">
        <v>2.7546691725000006E-2</v>
      </c>
      <c r="HE52" s="88">
        <v>1.7099395499999999E-3</v>
      </c>
      <c r="HF52" s="88">
        <v>9.4885786750000048E-3</v>
      </c>
      <c r="HG52" s="88">
        <v>1.6695958475000012E-2</v>
      </c>
      <c r="HH52" s="88">
        <v>3.0737311499999995E-3</v>
      </c>
      <c r="HI52" s="88">
        <v>6.1987160750000009E-3</v>
      </c>
      <c r="HJ52" s="88">
        <v>3.4121225999999998E-3</v>
      </c>
      <c r="HK52" s="88">
        <v>1.1017140024999999E-2</v>
      </c>
      <c r="HL52" s="88">
        <v>1.6467609875000011E-2</v>
      </c>
      <c r="HM52" s="88">
        <v>6.3753831474999939E-2</v>
      </c>
      <c r="HN52" s="88">
        <v>5.0119252624999916E-2</v>
      </c>
      <c r="HO52" s="88">
        <v>3.9306483999999994E-3</v>
      </c>
      <c r="HP52" s="88">
        <v>4.4244581425000006E-2</v>
      </c>
      <c r="HQ52" s="88">
        <v>7.0732267674999891E-2</v>
      </c>
      <c r="HR52" s="88">
        <v>9.4966742499999965E-3</v>
      </c>
      <c r="HS52" s="88">
        <v>4.3863921400000033E-2</v>
      </c>
      <c r="HT52" s="88">
        <v>1.2371554124999996E-2</v>
      </c>
      <c r="HU52" s="88">
        <v>1.8264605850000008E-2</v>
      </c>
      <c r="HV52" s="88">
        <v>3.3988512400000004E-2</v>
      </c>
      <c r="HW52" s="88">
        <v>1.2079805950000003E-2</v>
      </c>
      <c r="HX52" s="88">
        <v>4.7052637749999994E-3</v>
      </c>
      <c r="HY52" s="88">
        <v>2.7548222050000001E-2</v>
      </c>
      <c r="HZ52" s="88">
        <v>1.8783722750000006E-2</v>
      </c>
      <c r="IA52" s="88">
        <v>3.9420897299999987E-2</v>
      </c>
      <c r="IB52" s="88">
        <v>4.0493622500000002E-4</v>
      </c>
      <c r="IC52" s="88">
        <v>1.2179583450000002E-2</v>
      </c>
      <c r="ID52" s="88">
        <v>4.8835054674999961E-2</v>
      </c>
      <c r="IE52" s="88">
        <v>1.0055078999999998E-3</v>
      </c>
      <c r="IF52" s="88">
        <v>2.2617193125000004E-2</v>
      </c>
      <c r="IG52" s="88">
        <v>0.15669568020000008</v>
      </c>
      <c r="IH52" s="88">
        <v>2.5303665000000002E-3</v>
      </c>
      <c r="II52" s="88">
        <v>0</v>
      </c>
      <c r="IJ52" s="88">
        <v>2.3902611500000004E-2</v>
      </c>
      <c r="IK52" s="88">
        <v>4.1063481025000036E-2</v>
      </c>
      <c r="IL52" s="88">
        <v>1.6786611825000002E-2</v>
      </c>
      <c r="IM52" s="88">
        <v>1.2576948250000001E-3</v>
      </c>
      <c r="IN52" s="88">
        <v>4.4469448249999993E-3</v>
      </c>
      <c r="IO52" s="88">
        <v>4.1116278149999998E-2</v>
      </c>
      <c r="IP52" s="88">
        <v>4.2924830749999998E-3</v>
      </c>
      <c r="IQ52" s="88">
        <v>1.2585603449999996E-2</v>
      </c>
      <c r="IR52" s="88">
        <v>6.6423367750000004E-3</v>
      </c>
      <c r="IS52" s="88">
        <v>1.9897709324999992E-2</v>
      </c>
      <c r="IT52" s="88">
        <v>0</v>
      </c>
      <c r="IU52" s="88">
        <v>9.8800796500000017E-3</v>
      </c>
      <c r="IV52" s="88">
        <v>1.2947044599999997E-2</v>
      </c>
      <c r="IW52" s="88">
        <v>2.1318742124999974E-2</v>
      </c>
      <c r="IX52" s="88">
        <v>4.7436756749999988E-3</v>
      </c>
      <c r="IY52" s="88">
        <v>1.6264750749999998E-3</v>
      </c>
      <c r="IZ52" s="88">
        <v>2.780071102499999E-2</v>
      </c>
      <c r="JA52" s="88">
        <v>0.1224028077250001</v>
      </c>
      <c r="JB52" s="88">
        <v>6.0795E-6</v>
      </c>
      <c r="JC52" s="88">
        <v>1.734348325E-2</v>
      </c>
      <c r="JD52" s="88">
        <v>4.7455014999999996E-4</v>
      </c>
      <c r="JE52" s="88">
        <v>4.6905758474999983E-2</v>
      </c>
      <c r="JF52" s="88">
        <v>8.5526024800000017E-2</v>
      </c>
      <c r="JG52" s="88">
        <v>3.0633477899999997E-2</v>
      </c>
      <c r="JH52" s="88">
        <v>8.127224324999998E-3</v>
      </c>
      <c r="JI52" s="88">
        <v>7.6704609999999989E-4</v>
      </c>
      <c r="JJ52" s="88">
        <v>2.8285417425000018E-2</v>
      </c>
      <c r="JK52" s="88">
        <v>4.8133728449999968E-2</v>
      </c>
      <c r="JL52" s="88">
        <v>1.967551202499998E-2</v>
      </c>
      <c r="JM52" s="88">
        <v>6.8687399999999986E-4</v>
      </c>
      <c r="JN52" s="88">
        <v>3.6575903749999999E-2</v>
      </c>
      <c r="JO52" s="88">
        <v>5.6964374999999998E-5</v>
      </c>
      <c r="JP52" s="88">
        <v>0</v>
      </c>
      <c r="JQ52" s="88">
        <v>0</v>
      </c>
      <c r="JR52" s="88">
        <v>0</v>
      </c>
      <c r="JS52" s="88">
        <v>0.13195917609999988</v>
      </c>
      <c r="JT52" s="88">
        <v>2.671853414999999E-2</v>
      </c>
      <c r="JU52" s="88">
        <v>8.4934087900000052E-2</v>
      </c>
      <c r="JV52" s="88">
        <v>5.8310637674999992E-2</v>
      </c>
      <c r="JW52" s="88">
        <v>7.3157991049999996E-2</v>
      </c>
      <c r="JX52" s="88">
        <v>0.14651350382499989</v>
      </c>
      <c r="JY52" s="88">
        <v>0.37216841429999942</v>
      </c>
      <c r="JZ52" s="88">
        <v>9.5279286774999972E-2</v>
      </c>
      <c r="KA52" s="88">
        <v>7.2812688450000024E-2</v>
      </c>
      <c r="KB52" s="88">
        <v>7.4726467499999999E-4</v>
      </c>
      <c r="KC52" s="88">
        <v>0.30793583192499974</v>
      </c>
      <c r="KD52" s="88">
        <v>0.12101455939999996</v>
      </c>
      <c r="KE52" s="88">
        <v>5.6574589749999973E-2</v>
      </c>
      <c r="KF52" s="88">
        <v>7.1382925500000005E-3</v>
      </c>
      <c r="KG52" s="88">
        <v>1.493485E-5</v>
      </c>
      <c r="KH52" s="88">
        <v>2.3488336150000001E-2</v>
      </c>
      <c r="KI52" s="88">
        <v>1.0400465199999999E-2</v>
      </c>
      <c r="KJ52" s="88">
        <v>1.3685660524999997E-2</v>
      </c>
      <c r="KK52" s="88">
        <v>3.2161022750000004E-3</v>
      </c>
      <c r="KL52" s="88">
        <v>6.4000913250000001E-3</v>
      </c>
      <c r="KM52" s="88">
        <v>2.3739834749999999E-3</v>
      </c>
      <c r="KN52" s="88">
        <v>3.996092E-4</v>
      </c>
      <c r="KO52" s="88">
        <v>7.3086399999999999E-5</v>
      </c>
      <c r="KP52" s="88">
        <v>3.9999706249999999E-3</v>
      </c>
      <c r="KQ52" s="88">
        <v>1.3734041250000001E-3</v>
      </c>
      <c r="KR52" s="88">
        <v>4.2203433999999998E-3</v>
      </c>
      <c r="KS52" s="88">
        <v>7.8062247499999997E-4</v>
      </c>
      <c r="KT52" s="88">
        <v>1.2135254224999998E-2</v>
      </c>
      <c r="KU52" s="88">
        <v>0</v>
      </c>
      <c r="KV52" s="88">
        <v>2.1483701250000001E-3</v>
      </c>
      <c r="KW52" s="88">
        <v>1.0963996824999997E-2</v>
      </c>
      <c r="KX52" s="88">
        <v>0.10299954207500003</v>
      </c>
      <c r="KY52" s="88">
        <v>1.6333760750000006E-2</v>
      </c>
      <c r="KZ52" s="88">
        <v>8.0957799999999993E-5</v>
      </c>
      <c r="LA52" s="88">
        <v>2.1435600999999997E-3</v>
      </c>
      <c r="LB52" s="88">
        <v>0.23564156237499997</v>
      </c>
      <c r="LC52" s="88">
        <v>4.0696755749999999E-3</v>
      </c>
      <c r="LD52" s="88">
        <v>1.1704694850000003E-2</v>
      </c>
      <c r="LE52" s="88">
        <v>3.0972494825000009E-2</v>
      </c>
      <c r="LF52" s="88">
        <v>3.3661452524999982E-2</v>
      </c>
      <c r="LG52" s="88">
        <v>2.7585138500000003E-3</v>
      </c>
      <c r="LH52" s="88">
        <v>3.0029645499999994E-3</v>
      </c>
      <c r="LI52" s="88">
        <v>2.7716984999999998E-4</v>
      </c>
      <c r="LJ52" s="88">
        <v>4.8169259999999997E-4</v>
      </c>
      <c r="LK52" s="88">
        <v>3.9113970475000003E-2</v>
      </c>
      <c r="LL52" s="88">
        <v>5.6433471749999997E-3</v>
      </c>
      <c r="LM52" s="88">
        <v>2.0709576999999998E-3</v>
      </c>
      <c r="LN52" s="88">
        <v>0</v>
      </c>
      <c r="LO52" s="88">
        <v>1.3896050974999997E-2</v>
      </c>
      <c r="LP52" s="88">
        <v>0.22094715037499993</v>
      </c>
      <c r="LQ52" s="88">
        <v>1.3138877549999997E-2</v>
      </c>
      <c r="LR52" s="88">
        <v>3.6304317250000001E-3</v>
      </c>
      <c r="LS52" s="88">
        <v>1.1204215675000004E-2</v>
      </c>
      <c r="LT52" s="88">
        <v>9.218685714999994E-2</v>
      </c>
      <c r="LU52" s="88">
        <v>0</v>
      </c>
      <c r="LV52" s="88">
        <v>3.1540414999999997E-4</v>
      </c>
      <c r="LW52" s="88">
        <v>8.4214471749999992E-3</v>
      </c>
      <c r="LX52" s="88">
        <v>1.4863183499999998E-3</v>
      </c>
      <c r="LY52" s="88">
        <v>0</v>
      </c>
      <c r="LZ52" s="88">
        <v>4.619810949999999E-3</v>
      </c>
      <c r="MA52" s="88">
        <v>0.30306139460000009</v>
      </c>
      <c r="MB52" s="88">
        <v>2.33776725E-3</v>
      </c>
      <c r="MC52" s="88">
        <v>1.3263383850000003E-2</v>
      </c>
      <c r="MD52" s="88">
        <v>1.1537820250000002E-3</v>
      </c>
      <c r="ME52" s="88">
        <v>3.8301300000000005E-5</v>
      </c>
      <c r="MF52" s="88">
        <v>1.4772583899999999E-2</v>
      </c>
      <c r="MG52" s="88">
        <v>1.4489087249999998E-3</v>
      </c>
      <c r="MH52" s="88">
        <v>2.0647037749999997E-3</v>
      </c>
      <c r="MI52" s="88">
        <v>0</v>
      </c>
      <c r="MJ52" s="88">
        <v>2.922566E-4</v>
      </c>
      <c r="MK52" s="88">
        <v>0</v>
      </c>
      <c r="ML52" s="88">
        <v>0</v>
      </c>
      <c r="MM52" s="88">
        <v>1.6045925675000013E-2</v>
      </c>
      <c r="MN52" s="88">
        <v>3.3007731999999995E-3</v>
      </c>
      <c r="MO52" s="88">
        <v>1.1399517349999992E-2</v>
      </c>
      <c r="MP52" s="88">
        <v>1.6763647374999989E-2</v>
      </c>
      <c r="MQ52" s="88">
        <v>1.4163492749999997E-3</v>
      </c>
      <c r="MR52" s="88">
        <v>5.6868153749999985E-3</v>
      </c>
      <c r="MS52" s="88">
        <v>4.4202732749999991E-3</v>
      </c>
      <c r="MT52" s="88">
        <v>1.73689925E-4</v>
      </c>
      <c r="MU52" s="88">
        <v>0.15150413362500012</v>
      </c>
      <c r="MV52" s="88">
        <v>2.7502531775000002E-2</v>
      </c>
      <c r="MW52" s="88">
        <v>0</v>
      </c>
      <c r="MX52" s="88">
        <v>4.463542074999996E-2</v>
      </c>
      <c r="MY52" s="88">
        <v>1.6528158275E-2</v>
      </c>
      <c r="MZ52" s="88">
        <v>1.2181913249999998E-3</v>
      </c>
      <c r="NA52" s="88">
        <v>1.5679441624999995E-2</v>
      </c>
      <c r="NB52" s="88">
        <v>1.6111982274999992E-2</v>
      </c>
      <c r="NC52" s="88">
        <v>4.5969682500000006E-3</v>
      </c>
      <c r="ND52" s="88">
        <v>1.1745599250000001E-3</v>
      </c>
      <c r="NE52" s="88">
        <v>2.2708680000000005E-2</v>
      </c>
      <c r="NF52" s="88">
        <v>2.7546963000000006E-3</v>
      </c>
      <c r="NG52" s="88">
        <v>4.9081823750000003E-3</v>
      </c>
      <c r="NH52" s="88">
        <v>6.8205652499999936E-2</v>
      </c>
      <c r="NI52" s="88">
        <v>3.2455375849999989E-2</v>
      </c>
      <c r="NJ52" s="88">
        <v>6.7620351749999993E-3</v>
      </c>
      <c r="NK52" s="88">
        <v>1.2179583450000002E-2</v>
      </c>
      <c r="NL52" s="88">
        <v>1.0055078999999998E-3</v>
      </c>
      <c r="NM52" s="88">
        <v>0.15669568020000008</v>
      </c>
      <c r="NN52" s="88">
        <v>0</v>
      </c>
      <c r="NO52" s="88">
        <v>4.4469448249999993E-3</v>
      </c>
      <c r="NP52" s="88">
        <v>6.6380870750000001E-3</v>
      </c>
      <c r="NQ52" s="88">
        <v>3.447796039999998E-2</v>
      </c>
      <c r="NR52" s="88">
        <v>3.436837625E-3</v>
      </c>
      <c r="NS52" s="88">
        <v>8.5564545000000008E-4</v>
      </c>
      <c r="NT52" s="88">
        <v>1.2585603449999996E-2</v>
      </c>
      <c r="NU52" s="88">
        <v>6.6423367750000004E-3</v>
      </c>
      <c r="NV52" s="88">
        <v>1.9897709324999992E-2</v>
      </c>
      <c r="NW52" s="88">
        <v>0</v>
      </c>
      <c r="NX52" s="88">
        <v>9.8800796500000017E-3</v>
      </c>
      <c r="NY52" s="88">
        <v>7.3519644999999996E-4</v>
      </c>
      <c r="NZ52" s="88">
        <v>0</v>
      </c>
      <c r="OA52" s="88">
        <v>0</v>
      </c>
      <c r="OB52" s="88">
        <v>0</v>
      </c>
      <c r="OC52" s="88">
        <v>0</v>
      </c>
      <c r="OD52" s="88">
        <v>0</v>
      </c>
      <c r="OE52" s="88">
        <v>0</v>
      </c>
      <c r="OF52" s="88">
        <v>0</v>
      </c>
      <c r="OG52" s="88">
        <v>0</v>
      </c>
      <c r="OH52" s="88">
        <v>0</v>
      </c>
      <c r="OI52" s="88">
        <v>0</v>
      </c>
      <c r="OJ52" s="88">
        <v>0</v>
      </c>
      <c r="OK52" s="88">
        <v>0</v>
      </c>
      <c r="OL52" s="88">
        <v>2.5787130000000001E-4</v>
      </c>
      <c r="OM52" s="88">
        <v>3.7723627500000001E-3</v>
      </c>
      <c r="ON52" s="88">
        <v>2.3027725000000001E-4</v>
      </c>
      <c r="OO52" s="88">
        <v>4.6391774999999998E-4</v>
      </c>
      <c r="OP52" s="88">
        <v>1.5027549999999999E-4</v>
      </c>
      <c r="OQ52" s="88">
        <v>6.385955E-4</v>
      </c>
      <c r="OR52" s="88">
        <v>4.3275775000000002E-4</v>
      </c>
      <c r="OS52" s="88">
        <v>1.79570425E-3</v>
      </c>
      <c r="OT52" s="88">
        <v>4.9359250000000001E-4</v>
      </c>
      <c r="OU52" s="88">
        <v>2.8857257499999875E-3</v>
      </c>
      <c r="OV52" s="88">
        <v>2.3871937499999997E-3</v>
      </c>
      <c r="OW52" s="88">
        <v>4.1146947499999999E-3</v>
      </c>
      <c r="OX52" s="88">
        <v>1.0415617499999999E-3</v>
      </c>
      <c r="OY52" s="88">
        <v>1.3927379999999999E-3</v>
      </c>
      <c r="OZ52" s="88">
        <v>4.5224725E-4</v>
      </c>
      <c r="PA52" s="88">
        <v>0</v>
      </c>
      <c r="PB52" s="88">
        <v>2.821644045000005E-2</v>
      </c>
      <c r="PC52" s="88">
        <v>1.9840915174999967E-2</v>
      </c>
      <c r="PD52" s="88">
        <v>1.3507589000000028E-3</v>
      </c>
      <c r="PE52" s="88">
        <v>5.2787149249999849E-3</v>
      </c>
      <c r="PF52" s="88">
        <v>1.0010945350000005E-2</v>
      </c>
      <c r="PG52" s="88">
        <v>3.8160425124999939E-2</v>
      </c>
      <c r="PH52" s="88">
        <v>7.398793399999987E-3</v>
      </c>
      <c r="PI52" s="88">
        <v>9.8646882499999985E-4</v>
      </c>
      <c r="PJ52" s="88">
        <v>1.0048955499999993E-3</v>
      </c>
      <c r="PK52" s="88">
        <v>2.0468636125000016E-2</v>
      </c>
      <c r="PL52" s="88">
        <v>1.8974054999999984E-4</v>
      </c>
      <c r="PM52" s="88">
        <v>1.5290107500000015E-4</v>
      </c>
      <c r="PN52" s="88">
        <v>1.8980957000000005E-3</v>
      </c>
      <c r="PO52" s="88">
        <v>7.7009617500000001E-4</v>
      </c>
      <c r="PP52" s="88">
        <v>1.9507236750000045E-2</v>
      </c>
      <c r="PQ52" s="88">
        <v>1.4066912500000012E-3</v>
      </c>
      <c r="PR52" s="88">
        <v>1.9416218999999979E-3</v>
      </c>
      <c r="PS52" s="88">
        <v>0</v>
      </c>
      <c r="PT52" s="88">
        <v>4.5907943749999994E-3</v>
      </c>
      <c r="PU52" s="88">
        <v>2.2900624999999997E-4</v>
      </c>
      <c r="PV52" s="88">
        <v>4.7840066750000033E-3</v>
      </c>
      <c r="PW52" s="88">
        <v>4.2389500000000011E-6</v>
      </c>
      <c r="PX52" s="88">
        <v>5.590759074999993E-3</v>
      </c>
      <c r="PY52" s="88">
        <v>7.5304497749999963E-3</v>
      </c>
      <c r="PZ52" s="88">
        <v>1.274073650000003E-3</v>
      </c>
      <c r="QA52" s="88">
        <v>4.2838079999999969E-4</v>
      </c>
      <c r="QB52" s="88">
        <v>8.1385527499999992E-4</v>
      </c>
      <c r="QC52" s="88">
        <v>3.2679250000000001E-6</v>
      </c>
      <c r="QD52" s="88">
        <v>3.0320552499999971E-4</v>
      </c>
      <c r="QE52" s="88">
        <v>2.3043017500000014E-4</v>
      </c>
      <c r="QF52" s="88">
        <v>9.2837551499999997E-3</v>
      </c>
      <c r="QG52" s="88">
        <v>4.9332315000000003E-3</v>
      </c>
      <c r="QH52" s="88">
        <v>1.7205837499999999E-4</v>
      </c>
      <c r="QI52" s="88">
        <v>1.3602182000000023E-3</v>
      </c>
      <c r="QJ52" s="88">
        <v>2.8916717500000002E-3</v>
      </c>
      <c r="QK52" s="88">
        <v>2.1737750749999973E-3</v>
      </c>
      <c r="QL52" s="88">
        <v>4.8660733999999997E-2</v>
      </c>
      <c r="QM52" s="88">
        <v>7.5405899999999746E-4</v>
      </c>
      <c r="QN52" s="88">
        <v>1.9996079000000008E-3</v>
      </c>
      <c r="QO52" s="88">
        <v>1.9099474999999997E-5</v>
      </c>
      <c r="QP52" s="88">
        <v>1.8915516500000002E-3</v>
      </c>
      <c r="QQ52" s="88">
        <v>6.1439689999999957E-4</v>
      </c>
      <c r="QR52" s="88">
        <v>1.614674325E-3</v>
      </c>
      <c r="QS52" s="88">
        <v>1.086960175E-3</v>
      </c>
      <c r="QT52" s="88">
        <v>4.5867521499999998E-3</v>
      </c>
      <c r="QU52" s="88">
        <v>1.6413590000000002E-4</v>
      </c>
      <c r="QV52" s="88">
        <v>7.3650124999999984E-4</v>
      </c>
      <c r="QW52" s="88">
        <v>1.1380042250000002E-3</v>
      </c>
      <c r="QX52" s="88">
        <v>3.6327392499999994E-4</v>
      </c>
      <c r="QY52" s="88">
        <v>1.6701155000000006E-4</v>
      </c>
      <c r="QZ52" s="88">
        <v>1.5363184999999996E-4</v>
      </c>
      <c r="RA52" s="88">
        <v>0</v>
      </c>
      <c r="RB52" s="88">
        <v>2.6319771749999969E-3</v>
      </c>
      <c r="RC52" s="88">
        <v>5.2979760750000004E-3</v>
      </c>
      <c r="RD52" s="88">
        <v>6.530560774999996E-3</v>
      </c>
      <c r="RE52" s="88">
        <v>2.1949324999999989E-4</v>
      </c>
      <c r="RF52" s="88">
        <v>2.7376692749999949E-3</v>
      </c>
      <c r="RG52" s="88">
        <v>2.0367722400000003E-2</v>
      </c>
      <c r="RH52" s="88">
        <v>3.7502617499999993E-4</v>
      </c>
      <c r="RI52" s="88">
        <v>5.5875658749999996E-3</v>
      </c>
      <c r="RJ52" s="88">
        <v>3.6627045000000013E-4</v>
      </c>
      <c r="RK52" s="88">
        <v>2.4694544999999987E-4</v>
      </c>
      <c r="RL52" s="88">
        <v>5.8932877500000045E-4</v>
      </c>
      <c r="RM52" s="88">
        <v>5.087222500000006E-4</v>
      </c>
      <c r="RN52" s="88">
        <v>9.9960600000000095E-5</v>
      </c>
      <c r="RO52" s="88">
        <v>1.652E-7</v>
      </c>
      <c r="RP52" s="88">
        <v>9.8630362499999989E-4</v>
      </c>
      <c r="RQ52" s="88">
        <v>0</v>
      </c>
      <c r="RR52" s="88">
        <v>0</v>
      </c>
      <c r="RS52" s="88">
        <v>6.9795047499999823E-4</v>
      </c>
      <c r="RT52" s="88">
        <v>2.5289474999999997E-4</v>
      </c>
      <c r="RU52" s="88">
        <v>5.4050324999999968E-5</v>
      </c>
      <c r="RV52" s="88">
        <v>8.7814947750000042E-3</v>
      </c>
      <c r="RW52" s="88">
        <v>9.3766298749999987E-3</v>
      </c>
      <c r="RX52" s="88">
        <v>2.1698000999999991E-3</v>
      </c>
      <c r="RY52" s="88">
        <v>1.4071137499999995E-4</v>
      </c>
      <c r="RZ52" s="88">
        <v>1.0447337500000009E-4</v>
      </c>
      <c r="SA52" s="88">
        <v>4.8427699999999984E-5</v>
      </c>
      <c r="SB52" s="88">
        <v>0</v>
      </c>
      <c r="SC52" s="88">
        <v>0</v>
      </c>
      <c r="SD52" s="88">
        <v>0</v>
      </c>
      <c r="SE52" s="88">
        <v>0</v>
      </c>
      <c r="SF52" s="88">
        <v>0</v>
      </c>
      <c r="SG52" s="88">
        <v>0</v>
      </c>
      <c r="SH52" s="88">
        <v>0</v>
      </c>
      <c r="SI52" s="88">
        <v>0</v>
      </c>
      <c r="SJ52" s="88">
        <v>0</v>
      </c>
      <c r="SK52" s="88">
        <v>0</v>
      </c>
      <c r="SL52" s="88">
        <v>0</v>
      </c>
      <c r="SM52" s="88">
        <v>0</v>
      </c>
      <c r="SN52" s="88">
        <v>4.0184532750000002E-2</v>
      </c>
      <c r="SO52" s="88">
        <v>0</v>
      </c>
      <c r="SP52" s="88">
        <v>0.49837716668749998</v>
      </c>
    </row>
    <row r="53" spans="1:510">
      <c r="A53" s="88" t="str">
        <f t="shared" si="52"/>
        <v>POLD3</v>
      </c>
      <c r="B53" s="88" t="s">
        <v>2231</v>
      </c>
      <c r="C53" s="88" t="s">
        <v>389</v>
      </c>
      <c r="U53" s="88">
        <v>8.7370811549000056</v>
      </c>
      <c r="V53" s="88">
        <v>2.3993980809249926</v>
      </c>
      <c r="W53" s="88">
        <v>0.2179705887500003</v>
      </c>
      <c r="X53" s="88">
        <v>0.31677094917499982</v>
      </c>
      <c r="Y53" s="88">
        <v>3.3051447878750069</v>
      </c>
      <c r="Z53" s="88">
        <v>0.30392609062500031</v>
      </c>
      <c r="AA53" s="88">
        <v>0.38064215547499924</v>
      </c>
      <c r="AB53" s="88">
        <v>0.51442693524999994</v>
      </c>
      <c r="AC53" s="88">
        <v>0.36134024497500022</v>
      </c>
      <c r="AD53" s="88">
        <v>0.44848020229999996</v>
      </c>
      <c r="AE53" s="88">
        <v>5.0721727100000003E-2</v>
      </c>
      <c r="AF53" s="88">
        <v>0.10337304780000009</v>
      </c>
      <c r="AG53" s="88">
        <v>2.2271851408499952</v>
      </c>
      <c r="AH53" s="88">
        <v>0.33487247970000078</v>
      </c>
      <c r="AI53" s="88">
        <v>0.17221394355000055</v>
      </c>
      <c r="AJ53" s="88">
        <v>6.4722019274999903E-2</v>
      </c>
      <c r="AK53" s="88">
        <v>0.1532465124999999</v>
      </c>
      <c r="AL53" s="88">
        <v>0</v>
      </c>
      <c r="AM53" s="88">
        <v>0.2098309660749999</v>
      </c>
      <c r="AN53" s="88">
        <v>0.10693860762500014</v>
      </c>
      <c r="AO53" s="88">
        <v>4.9461377674999994E-2</v>
      </c>
      <c r="AP53" s="88">
        <v>1.5279040038250054</v>
      </c>
      <c r="AQ53" s="88">
        <v>0.15038065914999993</v>
      </c>
      <c r="AR53" s="88">
        <v>0.432434527525</v>
      </c>
      <c r="AS53" s="88">
        <v>1.1449651977000004</v>
      </c>
      <c r="AT53" s="88">
        <v>6.2475631949999985E-2</v>
      </c>
      <c r="AU53" s="88">
        <v>2.3870288949999999E-2</v>
      </c>
      <c r="AV53" s="88">
        <v>4.4595471199999993E-2</v>
      </c>
      <c r="AW53" s="88">
        <v>1.9990875699999997E-2</v>
      </c>
      <c r="AX53" s="88">
        <v>1.819568395000001E-2</v>
      </c>
      <c r="AY53" s="88">
        <v>0.1347930480000003</v>
      </c>
      <c r="AZ53" s="88">
        <v>0.2963522000499999</v>
      </c>
      <c r="BA53" s="88">
        <v>8.0498688224999879E-2</v>
      </c>
      <c r="BB53" s="88">
        <v>3.79132465E-3</v>
      </c>
      <c r="BC53" s="88">
        <v>8.0378386199999971E-2</v>
      </c>
      <c r="BD53" s="88">
        <v>0.31632848292500038</v>
      </c>
      <c r="BE53" s="88">
        <v>0.11771942402500014</v>
      </c>
      <c r="BF53" s="88">
        <v>1.8199156500000001E-3</v>
      </c>
      <c r="BG53" s="88">
        <v>3.5827770749999998E-3</v>
      </c>
      <c r="BH53" s="88">
        <v>0.355936671175</v>
      </c>
      <c r="BI53" s="88">
        <v>4.7641115225000003E-2</v>
      </c>
      <c r="BJ53" s="88">
        <v>1.4032478999999999E-3</v>
      </c>
      <c r="BK53" s="88">
        <v>6.7299316624999897E-2</v>
      </c>
      <c r="BL53" s="88">
        <v>0.21781212802500025</v>
      </c>
      <c r="BM53" s="88">
        <v>8.2354602049999961E-2</v>
      </c>
      <c r="BN53" s="88">
        <v>3.1963361499999995E-2</v>
      </c>
      <c r="BO53" s="88">
        <v>2.0851579525000007E-2</v>
      </c>
      <c r="BP53" s="88">
        <v>6.1729402249999996E-3</v>
      </c>
      <c r="BQ53" s="88">
        <v>2.0279892000000001E-3</v>
      </c>
      <c r="BR53" s="88">
        <v>1.86404698E-2</v>
      </c>
      <c r="BS53" s="88">
        <v>3.0286917750000004E-3</v>
      </c>
      <c r="BT53" s="88">
        <v>9.7845475625000025E-2</v>
      </c>
      <c r="BU53" s="88">
        <v>0.40566399109999973</v>
      </c>
      <c r="BV53" s="88">
        <v>5.5276416250000012E-3</v>
      </c>
      <c r="BW53" s="88">
        <v>0.66761212045000051</v>
      </c>
      <c r="BX53" s="88">
        <v>6.6518687874999829E-2</v>
      </c>
      <c r="BY53" s="88">
        <v>0.35318852367499953</v>
      </c>
      <c r="BZ53" s="88">
        <v>0.11724153322500011</v>
      </c>
      <c r="CA53" s="88">
        <v>0.11253479580000024</v>
      </c>
      <c r="CB53" s="88">
        <v>0.27597753632499999</v>
      </c>
      <c r="CC53" s="88">
        <v>0.13410182769999981</v>
      </c>
      <c r="CD53" s="88">
        <v>9.4335570225000082E-2</v>
      </c>
      <c r="CE53" s="88">
        <v>0.20120039467500017</v>
      </c>
      <c r="CF53" s="88">
        <v>8.1204208525000016E-2</v>
      </c>
      <c r="CG53" s="88">
        <v>0</v>
      </c>
      <c r="CH53" s="88">
        <v>9.1002050925000119E-2</v>
      </c>
      <c r="CI53" s="88">
        <v>6.7137647624999949E-2</v>
      </c>
      <c r="CJ53" s="88">
        <v>2.7502181000000001E-3</v>
      </c>
      <c r="CK53" s="88">
        <v>4.6993105800000011E-2</v>
      </c>
      <c r="CL53" s="88">
        <v>1.1043056250000011E-2</v>
      </c>
      <c r="CM53" s="88">
        <v>5.7393817750000025E-3</v>
      </c>
      <c r="CN53" s="88">
        <v>2.437624872499999E-2</v>
      </c>
      <c r="CO53" s="88">
        <v>7.873748850000006E-3</v>
      </c>
      <c r="CP53" s="88">
        <v>3.2471338674999968E-2</v>
      </c>
      <c r="CQ53" s="88">
        <v>0.1532465124999999</v>
      </c>
      <c r="CR53" s="88">
        <v>0</v>
      </c>
      <c r="CS53" s="88">
        <v>6.6820849999999984E-4</v>
      </c>
      <c r="CT53" s="88">
        <v>0.19669284489999986</v>
      </c>
      <c r="CU53" s="88">
        <v>1.1459332425E-2</v>
      </c>
      <c r="CV53" s="88">
        <v>1.0094934999999997E-3</v>
      </c>
      <c r="CW53" s="88">
        <v>0.10592230652500015</v>
      </c>
      <c r="CX53" s="88">
        <v>1.016416225E-3</v>
      </c>
      <c r="CY53" s="88">
        <v>4.9373728049999996E-2</v>
      </c>
      <c r="CZ53" s="88">
        <v>8.7649624999999997E-5</v>
      </c>
      <c r="DA53" s="88">
        <v>0</v>
      </c>
      <c r="DB53" s="88">
        <v>0</v>
      </c>
      <c r="DC53" s="88">
        <v>0.12311543885000008</v>
      </c>
      <c r="DD53" s="88">
        <v>2.7265688375000006E-2</v>
      </c>
      <c r="DE53" s="88">
        <v>9.7898459600000098E-2</v>
      </c>
      <c r="DF53" s="88">
        <v>6.7217924949999869E-2</v>
      </c>
      <c r="DG53" s="88">
        <v>8.6724655050000043E-2</v>
      </c>
      <c r="DH53" s="88">
        <v>0.18059370432500021</v>
      </c>
      <c r="DI53" s="88">
        <v>0.40698525825000009</v>
      </c>
      <c r="DJ53" s="88">
        <v>0.20094827850000024</v>
      </c>
      <c r="DK53" s="88">
        <v>3.6536455000000005E-4</v>
      </c>
      <c r="DL53" s="88">
        <v>0.36487131452500016</v>
      </c>
      <c r="DM53" s="88">
        <v>0.17179963230000023</v>
      </c>
      <c r="DN53" s="88">
        <v>5.6032782949999999E-2</v>
      </c>
      <c r="DO53" s="88">
        <v>6.328218525000001E-3</v>
      </c>
      <c r="DP53" s="88">
        <v>1.1450624999999999E-4</v>
      </c>
      <c r="DQ53" s="88">
        <v>2.3870288949999999E-2</v>
      </c>
      <c r="DR53" s="88">
        <v>3.4606512750000006E-2</v>
      </c>
      <c r="DS53" s="88">
        <v>5.8937766749999985E-3</v>
      </c>
      <c r="DT53" s="88">
        <v>4.0952250499999999E-3</v>
      </c>
      <c r="DU53" s="88">
        <v>1.9990875699999997E-2</v>
      </c>
      <c r="DV53" s="88">
        <v>6.5611369500000001E-3</v>
      </c>
      <c r="DW53" s="88">
        <v>1.1634464675000003E-2</v>
      </c>
      <c r="DX53" s="88">
        <v>0.13125764767500023</v>
      </c>
      <c r="DY53" s="88">
        <v>3.5353232749999997E-3</v>
      </c>
      <c r="DZ53" s="88">
        <v>0.27935250200000017</v>
      </c>
      <c r="EA53" s="88">
        <v>3.6758710999999994E-3</v>
      </c>
      <c r="EB53" s="88">
        <v>1.332232455E-2</v>
      </c>
      <c r="EC53" s="88">
        <v>3.2555871849999987E-2</v>
      </c>
      <c r="ED53" s="88">
        <v>3.9872076524999994E-2</v>
      </c>
      <c r="EE53" s="88">
        <v>8.0708681000000032E-3</v>
      </c>
      <c r="EF53" s="88">
        <v>7.6599169425000002E-2</v>
      </c>
      <c r="EG53" s="88">
        <v>1.7276955000000002E-3</v>
      </c>
      <c r="EH53" s="88">
        <v>2.0515212749999999E-3</v>
      </c>
      <c r="EI53" s="88">
        <v>0</v>
      </c>
      <c r="EJ53" s="88">
        <v>2.2084887925000001E-2</v>
      </c>
      <c r="EK53" s="88">
        <v>0.26910496610000012</v>
      </c>
      <c r="EL53" s="88">
        <v>1.9718050475000002E-2</v>
      </c>
      <c r="EM53" s="88">
        <v>5.4196346500000004E-3</v>
      </c>
      <c r="EN53" s="88">
        <v>1.4496602325000002E-2</v>
      </c>
      <c r="EO53" s="88">
        <v>8.7512457450000095E-2</v>
      </c>
      <c r="EP53" s="88">
        <v>2.3764153500000001E-3</v>
      </c>
      <c r="EQ53" s="88">
        <v>1.5352499999999999E-5</v>
      </c>
      <c r="ER53" s="88">
        <v>1.2307155550000004E-2</v>
      </c>
      <c r="ES53" s="88">
        <v>1.0108923749999998E-3</v>
      </c>
      <c r="ET53" s="88">
        <v>1.8199156500000001E-3</v>
      </c>
      <c r="EU53" s="88">
        <v>3.5827770749999998E-3</v>
      </c>
      <c r="EV53" s="88">
        <v>0.355936671175</v>
      </c>
      <c r="EW53" s="88">
        <v>2.4184663149999997E-2</v>
      </c>
      <c r="EX53" s="88">
        <v>4.4017962500000002E-3</v>
      </c>
      <c r="EY53" s="88">
        <v>1.4690937174999997E-2</v>
      </c>
      <c r="EZ53" s="88">
        <v>2.0647584E-3</v>
      </c>
      <c r="FA53" s="88">
        <v>2.2990031E-3</v>
      </c>
      <c r="FB53" s="88">
        <v>9.1625052500000003E-4</v>
      </c>
      <c r="FC53" s="88">
        <v>4.8699737499999999E-4</v>
      </c>
      <c r="FD53" s="88">
        <v>0</v>
      </c>
      <c r="FE53" s="88">
        <v>2.3961430550000027E-2</v>
      </c>
      <c r="FF53" s="88">
        <v>5.1166363749999997E-3</v>
      </c>
      <c r="FG53" s="88">
        <v>1.4638602125000014E-2</v>
      </c>
      <c r="FH53" s="88">
        <v>2.2198927125000014E-2</v>
      </c>
      <c r="FI53" s="88">
        <v>1.3805769249999999E-3</v>
      </c>
      <c r="FJ53" s="88">
        <v>5.3381585249999992E-3</v>
      </c>
      <c r="FK53" s="88">
        <v>0.21247397680000024</v>
      </c>
      <c r="FL53" s="88">
        <v>0</v>
      </c>
      <c r="FM53" s="88">
        <v>4.5092704225000002E-2</v>
      </c>
      <c r="FN53" s="88">
        <v>1.9492504025000017E-2</v>
      </c>
      <c r="FO53" s="88">
        <v>1.4082627000000002E-3</v>
      </c>
      <c r="FP53" s="88">
        <v>1.6356963724999996E-2</v>
      </c>
      <c r="FQ53" s="88">
        <v>2.0851579525000007E-2</v>
      </c>
      <c r="FR53" s="88">
        <v>6.1729402249999996E-3</v>
      </c>
      <c r="FS53" s="88">
        <v>2.0279892000000001E-3</v>
      </c>
      <c r="FT53" s="88">
        <v>1.86404698E-2</v>
      </c>
      <c r="FU53" s="88">
        <v>3.0286917750000004E-3</v>
      </c>
      <c r="FV53" s="88">
        <v>7.2073692525000038E-2</v>
      </c>
      <c r="FW53" s="88">
        <v>9.0734009250000025E-3</v>
      </c>
      <c r="FX53" s="88">
        <v>2.5771563675000012E-2</v>
      </c>
      <c r="FY53" s="88">
        <v>0.22556126350000072</v>
      </c>
      <c r="FZ53" s="88">
        <v>2.1912305124999996E-2</v>
      </c>
      <c r="GA53" s="88">
        <v>9.0708044474999944E-2</v>
      </c>
      <c r="GB53" s="88">
        <v>2.9021185249999983E-3</v>
      </c>
      <c r="GC53" s="88">
        <v>5.8369456699999954E-2</v>
      </c>
      <c r="GD53" s="88">
        <v>5.5276416250000012E-3</v>
      </c>
      <c r="GE53" s="88">
        <v>1.5485839275E-2</v>
      </c>
      <c r="GF53" s="88">
        <v>0.16106476295000041</v>
      </c>
      <c r="GG53" s="88">
        <v>2.8878059999999997E-4</v>
      </c>
      <c r="GH53" s="88">
        <v>0.12647610222499991</v>
      </c>
      <c r="GI53" s="88">
        <v>0.31298237342499979</v>
      </c>
      <c r="GJ53" s="88">
        <v>4.176832939999988E-2</v>
      </c>
      <c r="GK53" s="88">
        <v>9.5286256749999958E-3</v>
      </c>
      <c r="GL53" s="88">
        <v>3.4602324399999954E-2</v>
      </c>
      <c r="GM53" s="88">
        <v>3.3081932499999999E-4</v>
      </c>
      <c r="GN53" s="88">
        <v>1.1966069950000014E-2</v>
      </c>
      <c r="GO53" s="88">
        <v>1.9607017800000005E-2</v>
      </c>
      <c r="GP53" s="88">
        <v>5.2124545674999828E-2</v>
      </c>
      <c r="GQ53" s="88">
        <v>3.1887099075000043E-2</v>
      </c>
      <c r="GR53" s="88">
        <v>1.6451758675000004E-2</v>
      </c>
      <c r="GS53" s="88">
        <v>3.0949716774999952E-2</v>
      </c>
      <c r="GT53" s="88">
        <v>0.1153187436249999</v>
      </c>
      <c r="GU53" s="88">
        <v>4.1936115499999919E-2</v>
      </c>
      <c r="GV53" s="88">
        <v>6.4479249749999842E-2</v>
      </c>
      <c r="GW53" s="88">
        <v>3.8806903299999918E-2</v>
      </c>
      <c r="GX53" s="88">
        <v>3.8953878524999951E-2</v>
      </c>
      <c r="GY53" s="88">
        <v>1.4707123250000001E-3</v>
      </c>
      <c r="GZ53" s="88">
        <v>2.6679181299999962E-2</v>
      </c>
      <c r="HA53" s="88">
        <v>1.129220655000001E-2</v>
      </c>
      <c r="HB53" s="88">
        <v>2.4710443774999973E-2</v>
      </c>
      <c r="HC53" s="88">
        <v>1.3875594975000001E-2</v>
      </c>
      <c r="HD53" s="88">
        <v>2.8119979374999989E-2</v>
      </c>
      <c r="HE53" s="88">
        <v>1.8466083249999989E-3</v>
      </c>
      <c r="HF53" s="88">
        <v>1.062140965000001E-2</v>
      </c>
      <c r="HG53" s="88">
        <v>1.8431801275000007E-2</v>
      </c>
      <c r="HH53" s="88">
        <v>3.8319579749999983E-3</v>
      </c>
      <c r="HI53" s="88">
        <v>7.1874717999999976E-3</v>
      </c>
      <c r="HJ53" s="88">
        <v>3.8601029000000001E-3</v>
      </c>
      <c r="HK53" s="88">
        <v>1.062710797500001E-2</v>
      </c>
      <c r="HL53" s="88">
        <v>1.667347272500002E-2</v>
      </c>
      <c r="HM53" s="88">
        <v>6.6185267799999878E-2</v>
      </c>
      <c r="HN53" s="88">
        <v>4.9934163124999896E-2</v>
      </c>
      <c r="HO53" s="88">
        <v>3.8720252249999981E-3</v>
      </c>
      <c r="HP53" s="88">
        <v>4.9400794624999876E-2</v>
      </c>
      <c r="HQ53" s="88">
        <v>6.7749989724999987E-2</v>
      </c>
      <c r="HR53" s="88">
        <v>1.1476002750000004E-2</v>
      </c>
      <c r="HS53" s="88">
        <v>4.2825508199999966E-2</v>
      </c>
      <c r="HT53" s="88">
        <v>1.2568568500000007E-2</v>
      </c>
      <c r="HU53" s="88">
        <v>2.1049473600000014E-2</v>
      </c>
      <c r="HV53" s="88">
        <v>3.8151517874999902E-2</v>
      </c>
      <c r="HW53" s="88">
        <v>1.3672873074999998E-2</v>
      </c>
      <c r="HX53" s="88">
        <v>5.7935403500000019E-3</v>
      </c>
      <c r="HY53" s="88">
        <v>3.0924423049999979E-2</v>
      </c>
      <c r="HZ53" s="88">
        <v>1.9412260349999995E-2</v>
      </c>
      <c r="IA53" s="88">
        <v>4.3405973424999932E-2</v>
      </c>
      <c r="IB53" s="88">
        <v>5.6051975000000003E-4</v>
      </c>
      <c r="IC53" s="88">
        <v>1.3184300025000003E-2</v>
      </c>
      <c r="ID53" s="88">
        <v>5.2856251649999825E-2</v>
      </c>
      <c r="IE53" s="88">
        <v>1.7576542500000003E-3</v>
      </c>
      <c r="IF53" s="88">
        <v>2.5495354199999983E-2</v>
      </c>
      <c r="IG53" s="88">
        <v>0.18625817882499979</v>
      </c>
      <c r="IH53" s="88">
        <v>2.8334201999999998E-3</v>
      </c>
      <c r="II53" s="88">
        <v>0</v>
      </c>
      <c r="IJ53" s="88">
        <v>2.8163150574999962E-2</v>
      </c>
      <c r="IK53" s="88">
        <v>4.2690715349999943E-2</v>
      </c>
      <c r="IL53" s="88">
        <v>1.8422914475000014E-2</v>
      </c>
      <c r="IM53" s="88">
        <v>1.7043704249999998E-3</v>
      </c>
      <c r="IN53" s="88">
        <v>7.6190932000000005E-3</v>
      </c>
      <c r="IO53" s="88">
        <v>5.9518481774999986E-2</v>
      </c>
      <c r="IP53" s="88">
        <v>2.7502181000000001E-3</v>
      </c>
      <c r="IQ53" s="88">
        <v>1.4698267975000004E-2</v>
      </c>
      <c r="IR53" s="88">
        <v>8.5354072249999996E-3</v>
      </c>
      <c r="IS53" s="88">
        <v>2.3739530850000006E-2</v>
      </c>
      <c r="IT53" s="88">
        <v>1.982765E-5</v>
      </c>
      <c r="IU53" s="88">
        <v>1.1043056250000011E-2</v>
      </c>
      <c r="IV53" s="88">
        <v>5.7393817750000025E-3</v>
      </c>
      <c r="IW53" s="88">
        <v>2.437624872499999E-2</v>
      </c>
      <c r="IX53" s="88">
        <v>6.0053909000000053E-3</v>
      </c>
      <c r="IY53" s="88">
        <v>1.8682929999999998E-3</v>
      </c>
      <c r="IZ53" s="88">
        <v>3.2471338674999968E-2</v>
      </c>
      <c r="JA53" s="88">
        <v>0.13801237452499998</v>
      </c>
      <c r="JB53" s="88">
        <v>0</v>
      </c>
      <c r="JC53" s="88">
        <v>1.5234099625000004E-2</v>
      </c>
      <c r="JD53" s="88">
        <v>6.6820849999999984E-4</v>
      </c>
      <c r="JE53" s="88">
        <v>5.5609679274999962E-2</v>
      </c>
      <c r="JF53" s="88">
        <v>0.10505843997500007</v>
      </c>
      <c r="JG53" s="88">
        <v>3.6021767874999985E-2</v>
      </c>
      <c r="JH53" s="88">
        <v>1.1459332425E-2</v>
      </c>
      <c r="JI53" s="88">
        <v>1.0094934999999997E-3</v>
      </c>
      <c r="JJ53" s="88">
        <v>2.7805624349999992E-2</v>
      </c>
      <c r="JK53" s="88">
        <v>5.5261749649999914E-2</v>
      </c>
      <c r="JL53" s="88">
        <v>2.2854376099999983E-2</v>
      </c>
      <c r="JM53" s="88">
        <v>1.016416225E-3</v>
      </c>
      <c r="JN53" s="88">
        <v>4.9373728049999996E-2</v>
      </c>
      <c r="JO53" s="88">
        <v>8.7649624999999997E-5</v>
      </c>
      <c r="JP53" s="88">
        <v>0</v>
      </c>
      <c r="JQ53" s="88">
        <v>0</v>
      </c>
      <c r="JR53" s="88">
        <v>0</v>
      </c>
      <c r="JS53" s="88">
        <v>0.12311543885000008</v>
      </c>
      <c r="JT53" s="88">
        <v>2.7265688375000006E-2</v>
      </c>
      <c r="JU53" s="88">
        <v>9.7898459600000098E-2</v>
      </c>
      <c r="JV53" s="88">
        <v>6.7217924949999869E-2</v>
      </c>
      <c r="JW53" s="88">
        <v>8.6724655050000043E-2</v>
      </c>
      <c r="JX53" s="88">
        <v>0.18059370432500021</v>
      </c>
      <c r="JY53" s="88">
        <v>0.40698525825000009</v>
      </c>
      <c r="JZ53" s="88">
        <v>0.13250976874999981</v>
      </c>
      <c r="KA53" s="88">
        <v>6.843850974999996E-2</v>
      </c>
      <c r="KB53" s="88">
        <v>3.6536455000000005E-4</v>
      </c>
      <c r="KC53" s="88">
        <v>0.36487131452500016</v>
      </c>
      <c r="KD53" s="88">
        <v>0.17179963230000023</v>
      </c>
      <c r="KE53" s="88">
        <v>5.6032782949999999E-2</v>
      </c>
      <c r="KF53" s="88">
        <v>6.328218525000001E-3</v>
      </c>
      <c r="KG53" s="88">
        <v>1.1450624999999999E-4</v>
      </c>
      <c r="KH53" s="88">
        <v>2.3870288949999999E-2</v>
      </c>
      <c r="KI53" s="88">
        <v>1.1424632400000001E-2</v>
      </c>
      <c r="KJ53" s="88">
        <v>1.3218398925000001E-2</v>
      </c>
      <c r="KK53" s="88">
        <v>2.9020267499999999E-3</v>
      </c>
      <c r="KL53" s="88">
        <v>3.5857289249999996E-3</v>
      </c>
      <c r="KM53" s="88">
        <v>3.4341748750000003E-3</v>
      </c>
      <c r="KN53" s="88">
        <v>0</v>
      </c>
      <c r="KO53" s="88">
        <v>4.1496199999999998E-5</v>
      </c>
      <c r="KP53" s="88">
        <v>5.8937766749999985E-3</v>
      </c>
      <c r="KQ53" s="88">
        <v>4.0952250499999999E-3</v>
      </c>
      <c r="KR53" s="88">
        <v>3.8676263750000014E-3</v>
      </c>
      <c r="KS53" s="88">
        <v>8.1799832500000012E-4</v>
      </c>
      <c r="KT53" s="88">
        <v>1.5304601525000013E-2</v>
      </c>
      <c r="KU53" s="88">
        <v>0</v>
      </c>
      <c r="KV53" s="88">
        <v>6.5611369500000001E-3</v>
      </c>
      <c r="KW53" s="88">
        <v>1.1634464675000003E-2</v>
      </c>
      <c r="KX53" s="88">
        <v>0.1107814612250001</v>
      </c>
      <c r="KY53" s="88">
        <v>2.0467218474999993E-2</v>
      </c>
      <c r="KZ53" s="88">
        <v>1.2814314999999999E-4</v>
      </c>
      <c r="LA53" s="88">
        <v>3.407180125E-3</v>
      </c>
      <c r="LB53" s="88">
        <v>0.27935250200000017</v>
      </c>
      <c r="LC53" s="88">
        <v>3.6758710999999994E-3</v>
      </c>
      <c r="LD53" s="88">
        <v>1.332232455E-2</v>
      </c>
      <c r="LE53" s="88">
        <v>3.2555871849999987E-2</v>
      </c>
      <c r="LF53" s="88">
        <v>3.9872076524999994E-2</v>
      </c>
      <c r="LG53" s="88">
        <v>4.3319113249999999E-3</v>
      </c>
      <c r="LH53" s="88">
        <v>3.662687425E-3</v>
      </c>
      <c r="LI53" s="88">
        <v>7.6269349999999995E-5</v>
      </c>
      <c r="LJ53" s="88">
        <v>0</v>
      </c>
      <c r="LK53" s="88">
        <v>7.6599169425000002E-2</v>
      </c>
      <c r="LL53" s="88">
        <v>1.7276955000000002E-3</v>
      </c>
      <c r="LM53" s="88">
        <v>2.0515212749999999E-3</v>
      </c>
      <c r="LN53" s="88">
        <v>0</v>
      </c>
      <c r="LO53" s="88">
        <v>2.2084887925000001E-2</v>
      </c>
      <c r="LP53" s="88">
        <v>0.26910496610000012</v>
      </c>
      <c r="LQ53" s="88">
        <v>1.9718050475000002E-2</v>
      </c>
      <c r="LR53" s="88">
        <v>5.4196346500000004E-3</v>
      </c>
      <c r="LS53" s="88">
        <v>1.4496602325000002E-2</v>
      </c>
      <c r="LT53" s="88">
        <v>8.7512457450000095E-2</v>
      </c>
      <c r="LU53" s="88">
        <v>2.3764153500000001E-3</v>
      </c>
      <c r="LV53" s="88">
        <v>1.5352499999999999E-5</v>
      </c>
      <c r="LW53" s="88">
        <v>1.2307155550000004E-2</v>
      </c>
      <c r="LX53" s="88">
        <v>1.0108923749999998E-3</v>
      </c>
      <c r="LY53" s="88">
        <v>0</v>
      </c>
      <c r="LZ53" s="88">
        <v>3.5827770749999998E-3</v>
      </c>
      <c r="MA53" s="88">
        <v>0.355936671175</v>
      </c>
      <c r="MB53" s="88">
        <v>1.663494E-3</v>
      </c>
      <c r="MC53" s="88">
        <v>2.2521169149999996E-2</v>
      </c>
      <c r="MD53" s="88">
        <v>4.4017962500000002E-3</v>
      </c>
      <c r="ME53" s="88">
        <v>0</v>
      </c>
      <c r="MF53" s="88">
        <v>1.4690937174999997E-2</v>
      </c>
      <c r="MG53" s="88">
        <v>2.0647584E-3</v>
      </c>
      <c r="MH53" s="88">
        <v>2.2990031E-3</v>
      </c>
      <c r="MI53" s="88">
        <v>9.1625052500000003E-4</v>
      </c>
      <c r="MJ53" s="88">
        <v>3.2027057500000003E-4</v>
      </c>
      <c r="MK53" s="88">
        <v>1.6672680000000002E-4</v>
      </c>
      <c r="ML53" s="88">
        <v>0</v>
      </c>
      <c r="MM53" s="88">
        <v>2.3961430550000027E-2</v>
      </c>
      <c r="MN53" s="88">
        <v>5.1166363749999997E-3</v>
      </c>
      <c r="MO53" s="88">
        <v>1.4638602125000014E-2</v>
      </c>
      <c r="MP53" s="88">
        <v>2.2198927125000014E-2</v>
      </c>
      <c r="MQ53" s="88">
        <v>1.3805769249999999E-3</v>
      </c>
      <c r="MR53" s="88">
        <v>5.3381585249999992E-3</v>
      </c>
      <c r="MS53" s="88">
        <v>4.2073721000000005E-3</v>
      </c>
      <c r="MT53" s="88">
        <v>4.4699919999999997E-4</v>
      </c>
      <c r="MU53" s="88">
        <v>0.1778589606750007</v>
      </c>
      <c r="MV53" s="88">
        <v>2.9960716200000015E-2</v>
      </c>
      <c r="MW53" s="88">
        <v>0</v>
      </c>
      <c r="MX53" s="88">
        <v>4.5092704225000002E-2</v>
      </c>
      <c r="MY53" s="88">
        <v>1.9492504025000017E-2</v>
      </c>
      <c r="MZ53" s="88">
        <v>1.4082627000000002E-3</v>
      </c>
      <c r="NA53" s="88">
        <v>1.6356963724999996E-2</v>
      </c>
      <c r="NB53" s="88">
        <v>2.0851579525000007E-2</v>
      </c>
      <c r="NC53" s="88">
        <v>6.1729402249999996E-3</v>
      </c>
      <c r="ND53" s="88">
        <v>2.0279892000000001E-3</v>
      </c>
      <c r="NE53" s="88">
        <v>1.86404698E-2</v>
      </c>
      <c r="NF53" s="88">
        <v>3.0286917750000004E-3</v>
      </c>
      <c r="NG53" s="88">
        <v>6.1013109000000012E-3</v>
      </c>
      <c r="NH53" s="88">
        <v>6.5972299725000003E-2</v>
      </c>
      <c r="NI53" s="88">
        <v>2.5771563675000012E-2</v>
      </c>
      <c r="NJ53" s="88">
        <v>5.5276416250000012E-3</v>
      </c>
      <c r="NK53" s="88">
        <v>1.3184300025000003E-2</v>
      </c>
      <c r="NL53" s="88">
        <v>1.7576542500000003E-3</v>
      </c>
      <c r="NM53" s="88">
        <v>0.18625817882499979</v>
      </c>
      <c r="NN53" s="88">
        <v>0</v>
      </c>
      <c r="NO53" s="88">
        <v>7.6190932000000005E-3</v>
      </c>
      <c r="NP53" s="88">
        <v>8.4327280499999994E-3</v>
      </c>
      <c r="NQ53" s="88">
        <v>5.1085308949999977E-2</v>
      </c>
      <c r="NR53" s="88">
        <v>2.5065538999999998E-3</v>
      </c>
      <c r="NS53" s="88">
        <v>2.436642E-4</v>
      </c>
      <c r="NT53" s="88">
        <v>1.4698267975000004E-2</v>
      </c>
      <c r="NU53" s="88">
        <v>8.5354072249999996E-3</v>
      </c>
      <c r="NV53" s="88">
        <v>2.3739530850000006E-2</v>
      </c>
      <c r="NW53" s="88">
        <v>1.982765E-5</v>
      </c>
      <c r="NX53" s="88">
        <v>1.1043056250000011E-2</v>
      </c>
      <c r="NY53" s="88">
        <v>3.3178530000000007E-4</v>
      </c>
      <c r="NZ53" s="88">
        <v>0</v>
      </c>
      <c r="OA53" s="88">
        <v>0</v>
      </c>
      <c r="OB53" s="88">
        <v>0</v>
      </c>
      <c r="OC53" s="88">
        <v>0</v>
      </c>
      <c r="OD53" s="88">
        <v>0</v>
      </c>
      <c r="OE53" s="88">
        <v>0</v>
      </c>
      <c r="OF53" s="88">
        <v>0</v>
      </c>
      <c r="OG53" s="88">
        <v>0</v>
      </c>
      <c r="OH53" s="88">
        <v>0</v>
      </c>
      <c r="OI53" s="88">
        <v>0</v>
      </c>
      <c r="OJ53" s="88">
        <v>0</v>
      </c>
      <c r="OK53" s="88">
        <v>0</v>
      </c>
      <c r="OL53" s="88">
        <v>2.5027755E-4</v>
      </c>
      <c r="OM53" s="88">
        <v>3.7724657500000001E-3</v>
      </c>
      <c r="ON53" s="88">
        <v>2.3878699999999999E-4</v>
      </c>
      <c r="OO53" s="88">
        <v>4.62316E-4</v>
      </c>
      <c r="OP53" s="88">
        <v>1.3348949999999999E-4</v>
      </c>
      <c r="OQ53" s="88">
        <v>5.7572950000000004E-4</v>
      </c>
      <c r="OR53" s="88">
        <v>3.9086275E-4</v>
      </c>
      <c r="OS53" s="88">
        <v>1.8105542499999999E-3</v>
      </c>
      <c r="OT53" s="88">
        <v>5.5158949999999996E-4</v>
      </c>
      <c r="OU53" s="88">
        <v>2.8993681000000016E-3</v>
      </c>
      <c r="OV53" s="88">
        <v>2.4107834000000007E-3</v>
      </c>
      <c r="OW53" s="88">
        <v>4.1834412500000003E-3</v>
      </c>
      <c r="OX53" s="88">
        <v>1.1113302500000001E-3</v>
      </c>
      <c r="OY53" s="88">
        <v>1.2749535000000001E-3</v>
      </c>
      <c r="OZ53" s="88">
        <v>3.2388775000000001E-4</v>
      </c>
      <c r="PA53" s="88">
        <v>0</v>
      </c>
      <c r="PB53" s="88">
        <v>2.7539745450000059E-2</v>
      </c>
      <c r="PC53" s="88">
        <v>2.0696080174999989E-2</v>
      </c>
      <c r="PD53" s="88">
        <v>1.5543682000000011E-3</v>
      </c>
      <c r="PE53" s="88">
        <v>5.4118878500000007E-3</v>
      </c>
      <c r="PF53" s="88">
        <v>1.0728003975000011E-2</v>
      </c>
      <c r="PG53" s="88">
        <v>3.7290054799999993E-2</v>
      </c>
      <c r="PH53" s="88">
        <v>7.4583813250000096E-3</v>
      </c>
      <c r="PI53" s="88">
        <v>9.1138605000000005E-4</v>
      </c>
      <c r="PJ53" s="88">
        <v>1.0558294250000006E-3</v>
      </c>
      <c r="PK53" s="88">
        <v>2.2160237774999984E-2</v>
      </c>
      <c r="PL53" s="88">
        <v>2.140485500000001E-4</v>
      </c>
      <c r="PM53" s="88">
        <v>1.6513440000000005E-4</v>
      </c>
      <c r="PN53" s="88">
        <v>2.2139550500000008E-3</v>
      </c>
      <c r="PO53" s="88">
        <v>7.4606734999999871E-4</v>
      </c>
      <c r="PP53" s="88">
        <v>1.8604738275000036E-2</v>
      </c>
      <c r="PQ53" s="88">
        <v>1.4047557999999983E-3</v>
      </c>
      <c r="PR53" s="88">
        <v>2.100032075000004E-3</v>
      </c>
      <c r="PS53" s="88">
        <v>0</v>
      </c>
      <c r="PT53" s="88">
        <v>4.6841519499999981E-3</v>
      </c>
      <c r="PU53" s="88">
        <v>3.1327385000000005E-4</v>
      </c>
      <c r="PV53" s="88">
        <v>5.0456769500000056E-3</v>
      </c>
      <c r="PW53" s="88">
        <v>7.5345750000000006E-6</v>
      </c>
      <c r="PX53" s="88">
        <v>5.9989997250000137E-3</v>
      </c>
      <c r="PY53" s="88">
        <v>7.5839997500000127E-3</v>
      </c>
      <c r="PZ53" s="88">
        <v>1.2450161500000034E-3</v>
      </c>
      <c r="QA53" s="88">
        <v>5.015791750000001E-4</v>
      </c>
      <c r="QB53" s="88">
        <v>9.8555530000000047E-4</v>
      </c>
      <c r="QC53" s="88">
        <v>3.9225250000000002E-6</v>
      </c>
      <c r="QD53" s="88">
        <v>3.2612997499999977E-4</v>
      </c>
      <c r="QE53" s="88">
        <v>2.3876040000000057E-4</v>
      </c>
      <c r="QF53" s="88">
        <v>8.6281680999999999E-3</v>
      </c>
      <c r="QG53" s="88">
        <v>5.264170775000002E-3</v>
      </c>
      <c r="QH53" s="88">
        <v>1.9472352499999974E-4</v>
      </c>
      <c r="QI53" s="88">
        <v>1.5603542749999975E-3</v>
      </c>
      <c r="QJ53" s="88">
        <v>3.0414412500000001E-3</v>
      </c>
      <c r="QK53" s="88">
        <v>2.2334339749999995E-3</v>
      </c>
      <c r="QL53" s="88">
        <v>4.8618387499999999E-2</v>
      </c>
      <c r="QM53" s="88">
        <v>8.2374282500000107E-4</v>
      </c>
      <c r="QN53" s="88">
        <v>1.9876774249999985E-3</v>
      </c>
      <c r="QO53" s="88">
        <v>2.8716375000000003E-5</v>
      </c>
      <c r="QP53" s="88">
        <v>1.9534981000000015E-3</v>
      </c>
      <c r="QQ53" s="88">
        <v>6.1825312500000007E-4</v>
      </c>
      <c r="QR53" s="88">
        <v>1.8616307749999988E-3</v>
      </c>
      <c r="QS53" s="88">
        <v>1.2436993999999984E-3</v>
      </c>
      <c r="QT53" s="88">
        <v>4.5911424750000015E-3</v>
      </c>
      <c r="QU53" s="88">
        <v>1.6010222500000012E-4</v>
      </c>
      <c r="QV53" s="88">
        <v>8.4603639999999991E-4</v>
      </c>
      <c r="QW53" s="88">
        <v>1.2065335249999993E-3</v>
      </c>
      <c r="QX53" s="88">
        <v>4.5564902500000031E-4</v>
      </c>
      <c r="QY53" s="88">
        <v>1.8585622500000003E-4</v>
      </c>
      <c r="QZ53" s="88">
        <v>1.7735392500000017E-4</v>
      </c>
      <c r="RA53" s="88">
        <v>0</v>
      </c>
      <c r="RB53" s="88">
        <v>2.5803115000000011E-3</v>
      </c>
      <c r="RC53" s="88">
        <v>5.1609019499999935E-3</v>
      </c>
      <c r="RD53" s="88">
        <v>6.2130353750000089E-3</v>
      </c>
      <c r="RE53" s="88">
        <v>2.1037984999999992E-4</v>
      </c>
      <c r="RF53" s="88">
        <v>3.0120427999999946E-3</v>
      </c>
      <c r="RG53" s="88">
        <v>1.9676048549999974E-2</v>
      </c>
      <c r="RH53" s="88">
        <v>4.3733477500000032E-4</v>
      </c>
      <c r="RI53" s="88">
        <v>5.4693838000000007E-3</v>
      </c>
      <c r="RJ53" s="88">
        <v>3.4548135000000052E-4</v>
      </c>
      <c r="RK53" s="88">
        <v>2.8417449999999968E-4</v>
      </c>
      <c r="RL53" s="88">
        <v>6.5899495000000085E-4</v>
      </c>
      <c r="RM53" s="88">
        <v>5.7769117500000068E-4</v>
      </c>
      <c r="RN53" s="88">
        <v>1.2265555000000013E-4</v>
      </c>
      <c r="RO53" s="88">
        <v>0</v>
      </c>
      <c r="RP53" s="88">
        <v>9.1077884999999996E-4</v>
      </c>
      <c r="RQ53" s="88">
        <v>6.0719999999999998E-7</v>
      </c>
      <c r="RR53" s="88">
        <v>0</v>
      </c>
      <c r="RS53" s="88">
        <v>7.3158432500000138E-4</v>
      </c>
      <c r="RT53" s="88">
        <v>2.6526659999999994E-4</v>
      </c>
      <c r="RU53" s="88">
        <v>5.8978500000000032E-5</v>
      </c>
      <c r="RV53" s="88">
        <v>9.9862934250000007E-3</v>
      </c>
      <c r="RW53" s="88">
        <v>9.6899165500000002E-3</v>
      </c>
      <c r="RX53" s="88">
        <v>2.2963351750000015E-3</v>
      </c>
      <c r="RY53" s="88">
        <v>1.8769262499999999E-4</v>
      </c>
      <c r="RZ53" s="88">
        <v>1.1699605000000002E-4</v>
      </c>
      <c r="SA53" s="88">
        <v>4.813835000000001E-5</v>
      </c>
      <c r="SB53" s="88">
        <v>0</v>
      </c>
      <c r="SC53" s="88">
        <v>0</v>
      </c>
      <c r="SD53" s="88">
        <v>0</v>
      </c>
      <c r="SE53" s="88">
        <v>0</v>
      </c>
      <c r="SF53" s="88">
        <v>0</v>
      </c>
      <c r="SG53" s="88">
        <v>0</v>
      </c>
      <c r="SH53" s="88">
        <v>0</v>
      </c>
      <c r="SI53" s="88">
        <v>0</v>
      </c>
      <c r="SJ53" s="88">
        <v>0</v>
      </c>
      <c r="SK53" s="88">
        <v>0</v>
      </c>
      <c r="SL53" s="88">
        <v>0</v>
      </c>
      <c r="SM53" s="88">
        <v>0</v>
      </c>
      <c r="SN53" s="88">
        <v>4.2322770000000003E-2</v>
      </c>
      <c r="SO53" s="88">
        <v>0</v>
      </c>
      <c r="SP53" s="88">
        <v>0.52041549206250004</v>
      </c>
    </row>
    <row r="54" spans="1:510">
      <c r="A54" s="88" t="str">
        <f t="shared" si="52"/>
        <v>POLD4</v>
      </c>
      <c r="B54" s="88" t="s">
        <v>2231</v>
      </c>
      <c r="C54" s="88" t="s">
        <v>390</v>
      </c>
      <c r="U54" s="88">
        <v>9.756418911074995</v>
      </c>
      <c r="V54" s="88">
        <v>2.546609274650002</v>
      </c>
      <c r="W54" s="88">
        <v>0.24025490520000012</v>
      </c>
      <c r="X54" s="88">
        <v>0.35160710169999992</v>
      </c>
      <c r="Y54" s="88">
        <v>3.6752985795750068</v>
      </c>
      <c r="Z54" s="88">
        <v>0.36160311090000041</v>
      </c>
      <c r="AA54" s="88">
        <v>0.44358170082500042</v>
      </c>
      <c r="AB54" s="88">
        <v>0.64785447989999934</v>
      </c>
      <c r="AC54" s="88">
        <v>0.40058648174999972</v>
      </c>
      <c r="AD54" s="88">
        <v>0.51941838362499937</v>
      </c>
      <c r="AE54" s="88">
        <v>7.7333004575000003E-2</v>
      </c>
      <c r="AF54" s="88">
        <v>0.10720862749999995</v>
      </c>
      <c r="AG54" s="88">
        <v>2.3531420258500084</v>
      </c>
      <c r="AH54" s="88">
        <v>0.38504792045000097</v>
      </c>
      <c r="AI54" s="88">
        <v>0.1934665355500006</v>
      </c>
      <c r="AJ54" s="88">
        <v>7.9407609625000042E-2</v>
      </c>
      <c r="AK54" s="88">
        <v>0.16084617699999998</v>
      </c>
      <c r="AL54" s="88">
        <v>0</v>
      </c>
      <c r="AM54" s="88">
        <v>0.23651579640000034</v>
      </c>
      <c r="AN54" s="88">
        <v>0.11509086802500014</v>
      </c>
      <c r="AO54" s="88">
        <v>5.1812312500000013E-2</v>
      </c>
      <c r="AP54" s="88">
        <v>1.6224382342000032</v>
      </c>
      <c r="AQ54" s="88">
        <v>0.21096849669999973</v>
      </c>
      <c r="AR54" s="88">
        <v>0.49573700142499993</v>
      </c>
      <c r="AS54" s="88">
        <v>1.2943425764999983</v>
      </c>
      <c r="AT54" s="88">
        <v>8.5915547150000021E-2</v>
      </c>
      <c r="AU54" s="88">
        <v>2.7624226074999977E-2</v>
      </c>
      <c r="AV54" s="88">
        <v>5.8173639549999975E-2</v>
      </c>
      <c r="AW54" s="88">
        <v>2.6565821150000019E-2</v>
      </c>
      <c r="AX54" s="88">
        <v>1.6763619250000004E-2</v>
      </c>
      <c r="AY54" s="88">
        <v>0.14655498002500023</v>
      </c>
      <c r="AZ54" s="88">
        <v>0.3403175176749999</v>
      </c>
      <c r="BA54" s="88">
        <v>9.517477417499999E-2</v>
      </c>
      <c r="BB54" s="88">
        <v>8.0887442000000011E-3</v>
      </c>
      <c r="BC54" s="88">
        <v>0.10651072690000001</v>
      </c>
      <c r="BD54" s="88">
        <v>0.4018678239499992</v>
      </c>
      <c r="BE54" s="88">
        <v>0.13947489984999992</v>
      </c>
      <c r="BF54" s="88">
        <v>1.8450383499999993E-3</v>
      </c>
      <c r="BG54" s="88">
        <v>3.4922478999999994E-3</v>
      </c>
      <c r="BH54" s="88">
        <v>0.39524851369999997</v>
      </c>
      <c r="BI54" s="88">
        <v>5.0425712874999994E-2</v>
      </c>
      <c r="BJ54" s="88">
        <v>2.3510258250000002E-3</v>
      </c>
      <c r="BK54" s="88">
        <v>8.1621280175000074E-2</v>
      </c>
      <c r="BL54" s="88">
        <v>0.24721918497500051</v>
      </c>
      <c r="BM54" s="88">
        <v>9.0298904599999993E-2</v>
      </c>
      <c r="BN54" s="88">
        <v>4.7495799174999978E-2</v>
      </c>
      <c r="BO54" s="88">
        <v>2.8136571925000013E-2</v>
      </c>
      <c r="BP54" s="88">
        <v>1.0469895399999998E-2</v>
      </c>
      <c r="BQ54" s="88">
        <v>1.5945428500000001E-3</v>
      </c>
      <c r="BR54" s="88">
        <v>2.8887333800000001E-2</v>
      </c>
      <c r="BS54" s="88">
        <v>8.2446422999999987E-3</v>
      </c>
      <c r="BT54" s="88">
        <v>9.7998321124999954E-2</v>
      </c>
      <c r="BU54" s="88">
        <v>0.42168321340000003</v>
      </c>
      <c r="BV54" s="88">
        <v>9.2102403499999992E-3</v>
      </c>
      <c r="BW54" s="88">
        <v>0.69895658404999794</v>
      </c>
      <c r="BX54" s="88">
        <v>7.3272368824999962E-2</v>
      </c>
      <c r="BY54" s="88">
        <v>0.3721558184249999</v>
      </c>
      <c r="BZ54" s="88">
        <v>0.12489449019999972</v>
      </c>
      <c r="CA54" s="88">
        <v>0.12748590382499972</v>
      </c>
      <c r="CB54" s="88">
        <v>0.2923584094750003</v>
      </c>
      <c r="CC54" s="88">
        <v>0.14447375962500014</v>
      </c>
      <c r="CD54" s="88">
        <v>9.7851255975000023E-2</v>
      </c>
      <c r="CE54" s="88">
        <v>0.22773079512500061</v>
      </c>
      <c r="CF54" s="88">
        <v>8.5977073574999868E-2</v>
      </c>
      <c r="CG54" s="88">
        <v>0</v>
      </c>
      <c r="CH54" s="88">
        <v>0.10748341722499995</v>
      </c>
      <c r="CI54" s="88">
        <v>7.4038319600000027E-2</v>
      </c>
      <c r="CJ54" s="88">
        <v>2.6946774750000006E-3</v>
      </c>
      <c r="CK54" s="88">
        <v>5.3152514599999992E-2</v>
      </c>
      <c r="CL54" s="88">
        <v>1.2672204325000005E-2</v>
      </c>
      <c r="CM54" s="88">
        <v>1.4749653650000001E-2</v>
      </c>
      <c r="CN54" s="88">
        <v>3.0632068274999986E-2</v>
      </c>
      <c r="CO54" s="88">
        <v>1.0149313925E-2</v>
      </c>
      <c r="CP54" s="88">
        <v>3.8624260274999961E-2</v>
      </c>
      <c r="CQ54" s="88">
        <v>0.16084617699999998</v>
      </c>
      <c r="CR54" s="88">
        <v>0</v>
      </c>
      <c r="CS54" s="88">
        <v>4.6897715000000003E-4</v>
      </c>
      <c r="CT54" s="88">
        <v>0.22240064672500034</v>
      </c>
      <c r="CU54" s="88">
        <v>1.1968199950000006E-2</v>
      </c>
      <c r="CV54" s="88">
        <v>1.6774376749999998E-3</v>
      </c>
      <c r="CW54" s="88">
        <v>0.11363374155000014</v>
      </c>
      <c r="CX54" s="88">
        <v>1.4568792749999997E-3</v>
      </c>
      <c r="CY54" s="88">
        <v>5.1754086475000009E-2</v>
      </c>
      <c r="CZ54" s="88">
        <v>5.8226025000000003E-5</v>
      </c>
      <c r="DA54" s="88">
        <v>0</v>
      </c>
      <c r="DB54" s="88">
        <v>0</v>
      </c>
      <c r="DC54" s="88">
        <v>0.17164635827499983</v>
      </c>
      <c r="DD54" s="88">
        <v>3.9321916175000006E-2</v>
      </c>
      <c r="DE54" s="88">
        <v>0.11051391552499985</v>
      </c>
      <c r="DF54" s="88">
        <v>7.1436009174999843E-2</v>
      </c>
      <c r="DG54" s="88">
        <v>0.10047189675000008</v>
      </c>
      <c r="DH54" s="88">
        <v>0.21331514350000016</v>
      </c>
      <c r="DI54" s="88">
        <v>0.43854571304999945</v>
      </c>
      <c r="DJ54" s="88">
        <v>0.2209820596249997</v>
      </c>
      <c r="DK54" s="88">
        <v>1.9556460999999997E-3</v>
      </c>
      <c r="DL54" s="88">
        <v>0.41525889130000021</v>
      </c>
      <c r="DM54" s="88">
        <v>0.21760505692499987</v>
      </c>
      <c r="DN54" s="88">
        <v>7.7330732050000003E-2</v>
      </c>
      <c r="DO54" s="88">
        <v>8.4515363499999985E-3</v>
      </c>
      <c r="DP54" s="88">
        <v>1.3343259999999997E-4</v>
      </c>
      <c r="DQ54" s="88">
        <v>2.7624226074999977E-2</v>
      </c>
      <c r="DR54" s="88">
        <v>4.9271139249999978E-2</v>
      </c>
      <c r="DS54" s="88">
        <v>5.8836025249999965E-3</v>
      </c>
      <c r="DT54" s="88">
        <v>3.0189280249999996E-3</v>
      </c>
      <c r="DU54" s="88">
        <v>2.6565821150000019E-2</v>
      </c>
      <c r="DV54" s="88">
        <v>2.3688245750000001E-3</v>
      </c>
      <c r="DW54" s="88">
        <v>1.4394798975000005E-2</v>
      </c>
      <c r="DX54" s="88">
        <v>0.14271425740000032</v>
      </c>
      <c r="DY54" s="88">
        <v>3.8405873749999997E-3</v>
      </c>
      <c r="DZ54" s="88">
        <v>0.3156862974250001</v>
      </c>
      <c r="EA54" s="88">
        <v>5.1752431E-3</v>
      </c>
      <c r="EB54" s="88">
        <v>1.9454845175000009E-2</v>
      </c>
      <c r="EC54" s="88">
        <v>4.1939695399999997E-2</v>
      </c>
      <c r="ED54" s="88">
        <v>4.5619147275000001E-2</v>
      </c>
      <c r="EE54" s="88">
        <v>7.6160996000000014E-3</v>
      </c>
      <c r="EF54" s="88">
        <v>9.5115672350000027E-2</v>
      </c>
      <c r="EG54" s="88">
        <v>6.8551125749999999E-3</v>
      </c>
      <c r="EH54" s="88">
        <v>4.5399419749999996E-3</v>
      </c>
      <c r="EI54" s="88">
        <v>0</v>
      </c>
      <c r="EJ54" s="88">
        <v>2.917753264999999E-2</v>
      </c>
      <c r="EK54" s="88">
        <v>0.33759209744999968</v>
      </c>
      <c r="EL54" s="88">
        <v>2.8290955849999997E-2</v>
      </c>
      <c r="EM54" s="88">
        <v>6.8051920999999977E-3</v>
      </c>
      <c r="EN54" s="88">
        <v>1.918372392499999E-2</v>
      </c>
      <c r="EO54" s="88">
        <v>9.7212047049999972E-2</v>
      </c>
      <c r="EP54" s="88">
        <v>4.3582844250000001E-3</v>
      </c>
      <c r="EQ54" s="88">
        <v>1.2648995499999999E-3</v>
      </c>
      <c r="ER54" s="88">
        <v>1.5255251550000003E-2</v>
      </c>
      <c r="ES54" s="88">
        <v>2.2001531000000003E-3</v>
      </c>
      <c r="ET54" s="88">
        <v>1.8450383499999993E-3</v>
      </c>
      <c r="EU54" s="88">
        <v>3.4922478999999994E-3</v>
      </c>
      <c r="EV54" s="88">
        <v>0.39524851369999997</v>
      </c>
      <c r="EW54" s="88">
        <v>2.552695335000001E-2</v>
      </c>
      <c r="EX54" s="88">
        <v>3.1059401250000001E-3</v>
      </c>
      <c r="EY54" s="88">
        <v>1.7415663100000003E-2</v>
      </c>
      <c r="EZ54" s="88">
        <v>2.557404274999999E-3</v>
      </c>
      <c r="FA54" s="88">
        <v>1.8196629249999997E-3</v>
      </c>
      <c r="FB54" s="88">
        <v>1.9735783000000002E-3</v>
      </c>
      <c r="FC54" s="88">
        <v>3.7744752500000001E-4</v>
      </c>
      <c r="FD54" s="88">
        <v>0</v>
      </c>
      <c r="FE54" s="88">
        <v>2.5825578550000013E-2</v>
      </c>
      <c r="FF54" s="88">
        <v>5.5594519749999991E-3</v>
      </c>
      <c r="FG54" s="88">
        <v>1.847506275E-2</v>
      </c>
      <c r="FH54" s="88">
        <v>2.8414620550000019E-2</v>
      </c>
      <c r="FI54" s="88">
        <v>3.3440065499999996E-3</v>
      </c>
      <c r="FJ54" s="88">
        <v>9.3397663750000026E-3</v>
      </c>
      <c r="FK54" s="88">
        <v>0.23787932417500032</v>
      </c>
      <c r="FL54" s="88">
        <v>0</v>
      </c>
      <c r="FM54" s="88">
        <v>4.2888104625000006E-2</v>
      </c>
      <c r="FN54" s="88">
        <v>2.6797830974999989E-2</v>
      </c>
      <c r="FO54" s="88">
        <v>1.9552372000000004E-3</v>
      </c>
      <c r="FP54" s="88">
        <v>1.8652377375000015E-2</v>
      </c>
      <c r="FQ54" s="88">
        <v>2.8136571925000013E-2</v>
      </c>
      <c r="FR54" s="88">
        <v>1.0469895399999998E-2</v>
      </c>
      <c r="FS54" s="88">
        <v>1.5945428500000001E-3</v>
      </c>
      <c r="FT54" s="88">
        <v>2.8887333800000001E-2</v>
      </c>
      <c r="FU54" s="88">
        <v>8.2446422999999987E-3</v>
      </c>
      <c r="FV54" s="88">
        <v>7.1991727274999959E-2</v>
      </c>
      <c r="FW54" s="88">
        <v>9.712877150000002E-3</v>
      </c>
      <c r="FX54" s="88">
        <v>2.6006701649999995E-2</v>
      </c>
      <c r="FY54" s="88">
        <v>0.22844346582500022</v>
      </c>
      <c r="FZ54" s="88">
        <v>2.2716249274999989E-2</v>
      </c>
      <c r="GA54" s="88">
        <v>0.10064358152500008</v>
      </c>
      <c r="GB54" s="88">
        <v>3.0523745250000006E-3</v>
      </c>
      <c r="GC54" s="88">
        <v>6.0128011949999997E-2</v>
      </c>
      <c r="GD54" s="88">
        <v>9.2102403499999992E-3</v>
      </c>
      <c r="GE54" s="88">
        <v>1.6818287325000021E-2</v>
      </c>
      <c r="GF54" s="88">
        <v>0.16477562892500039</v>
      </c>
      <c r="GG54" s="88">
        <v>1.1002640000000001E-4</v>
      </c>
      <c r="GH54" s="88">
        <v>0.12830568047499993</v>
      </c>
      <c r="GI54" s="88">
        <v>0.33358421660000032</v>
      </c>
      <c r="GJ54" s="88">
        <v>4.5218362974999982E-2</v>
      </c>
      <c r="GK54" s="88">
        <v>1.0128587874999996E-2</v>
      </c>
      <c r="GL54" s="88">
        <v>3.7342938349999966E-2</v>
      </c>
      <c r="GM54" s="88">
        <v>2.26604425E-4</v>
      </c>
      <c r="GN54" s="88">
        <v>1.3428183100000005E-2</v>
      </c>
      <c r="GO54" s="88">
        <v>2.2261565349999998E-2</v>
      </c>
      <c r="GP54" s="88">
        <v>5.0192713224999928E-2</v>
      </c>
      <c r="GQ54" s="88">
        <v>3.2557568750000029E-2</v>
      </c>
      <c r="GR54" s="88">
        <v>1.4043041250000001E-2</v>
      </c>
      <c r="GS54" s="88">
        <v>3.4889818825000002E-2</v>
      </c>
      <c r="GT54" s="88">
        <v>0.12965406915000016</v>
      </c>
      <c r="GU54" s="88">
        <v>4.6134941174999937E-2</v>
      </c>
      <c r="GV54" s="88">
        <v>6.4641132999999906E-2</v>
      </c>
      <c r="GW54" s="88">
        <v>4.4469831324999848E-2</v>
      </c>
      <c r="GX54" s="88">
        <v>3.9384773024999951E-2</v>
      </c>
      <c r="GY54" s="88">
        <v>1.905981E-3</v>
      </c>
      <c r="GZ54" s="88">
        <v>2.7987204224999986E-2</v>
      </c>
      <c r="HA54" s="88">
        <v>1.1109483425000011E-2</v>
      </c>
      <c r="HB54" s="88">
        <v>2.8177422124999994E-2</v>
      </c>
      <c r="HC54" s="88">
        <v>1.5761889875000004E-2</v>
      </c>
      <c r="HD54" s="88">
        <v>2.9666811375000008E-2</v>
      </c>
      <c r="HE54" s="88">
        <v>2.0844604999999995E-3</v>
      </c>
      <c r="HF54" s="88">
        <v>1.2196605799999998E-2</v>
      </c>
      <c r="HG54" s="88">
        <v>2.1855171775000008E-2</v>
      </c>
      <c r="HH54" s="88">
        <v>4.4083488249999992E-3</v>
      </c>
      <c r="HI54" s="88">
        <v>8.7383080249999971E-3</v>
      </c>
      <c r="HJ54" s="88">
        <v>4.543626825E-3</v>
      </c>
      <c r="HK54" s="88">
        <v>1.2329951424999999E-2</v>
      </c>
      <c r="HL54" s="88">
        <v>1.8269734799999993E-2</v>
      </c>
      <c r="HM54" s="88">
        <v>7.0896170399999833E-2</v>
      </c>
      <c r="HN54" s="88">
        <v>5.2346956649999915E-2</v>
      </c>
      <c r="HO54" s="88">
        <v>3.7766143000000003E-3</v>
      </c>
      <c r="HP54" s="88">
        <v>5.6099746274999855E-2</v>
      </c>
      <c r="HQ54" s="88">
        <v>6.7107276849999897E-2</v>
      </c>
      <c r="HR54" s="88">
        <v>1.1471855924999996E-2</v>
      </c>
      <c r="HS54" s="88">
        <v>4.0828860599999905E-2</v>
      </c>
      <c r="HT54" s="88">
        <v>1.3786839200000007E-2</v>
      </c>
      <c r="HU54" s="88">
        <v>2.4059125900000002E-2</v>
      </c>
      <c r="HV54" s="88">
        <v>4.3992698299999987E-2</v>
      </c>
      <c r="HW54" s="88">
        <v>1.5171335075000004E-2</v>
      </c>
      <c r="HX54" s="88">
        <v>6.5934516250000024E-3</v>
      </c>
      <c r="HY54" s="88">
        <v>3.1444415399999981E-2</v>
      </c>
      <c r="HZ54" s="88">
        <v>2.0887594949999994E-2</v>
      </c>
      <c r="IA54" s="88">
        <v>4.4888349974999991E-2</v>
      </c>
      <c r="IB54" s="88">
        <v>5.9891327500000006E-4</v>
      </c>
      <c r="IC54" s="88">
        <v>1.9935203524999973E-2</v>
      </c>
      <c r="ID54" s="88">
        <v>5.6429279874999884E-2</v>
      </c>
      <c r="IE54" s="88">
        <v>1.5728211499999999E-3</v>
      </c>
      <c r="IF54" s="88">
        <v>2.6785357374999999E-2</v>
      </c>
      <c r="IG54" s="88">
        <v>0.20622270837500059</v>
      </c>
      <c r="IH54" s="88">
        <v>2.7434361999999998E-3</v>
      </c>
      <c r="II54" s="88">
        <v>0</v>
      </c>
      <c r="IJ54" s="88">
        <v>3.3594655899999992E-2</v>
      </c>
      <c r="IK54" s="88">
        <v>4.9898599675000044E-2</v>
      </c>
      <c r="IL54" s="88">
        <v>2.1812303475000031E-2</v>
      </c>
      <c r="IM54" s="88">
        <v>2.1578416E-3</v>
      </c>
      <c r="IN54" s="88">
        <v>5.2327836250000018E-3</v>
      </c>
      <c r="IO54" s="88">
        <v>6.8805207325000006E-2</v>
      </c>
      <c r="IP54" s="88">
        <v>2.6946774750000006E-3</v>
      </c>
      <c r="IQ54" s="88">
        <v>1.8027619575000001E-2</v>
      </c>
      <c r="IR54" s="88">
        <v>9.0557198249999991E-3</v>
      </c>
      <c r="IS54" s="88">
        <v>2.6062805925000005E-2</v>
      </c>
      <c r="IT54" s="88">
        <v>6.2062500000000001E-6</v>
      </c>
      <c r="IU54" s="88">
        <v>1.2672204325000005E-2</v>
      </c>
      <c r="IV54" s="88">
        <v>1.4749653650000001E-2</v>
      </c>
      <c r="IW54" s="88">
        <v>3.0632068274999986E-2</v>
      </c>
      <c r="IX54" s="88">
        <v>8.3928421749999982E-3</v>
      </c>
      <c r="IY54" s="88">
        <v>1.7564307E-3</v>
      </c>
      <c r="IZ54" s="88">
        <v>3.8624260274999961E-2</v>
      </c>
      <c r="JA54" s="88">
        <v>0.14067862532499995</v>
      </c>
      <c r="JB54" s="88">
        <v>0</v>
      </c>
      <c r="JC54" s="88">
        <v>2.016752275E-2</v>
      </c>
      <c r="JD54" s="88">
        <v>4.6897715000000003E-4</v>
      </c>
      <c r="JE54" s="88">
        <v>5.9552035275000054E-2</v>
      </c>
      <c r="JF54" s="88">
        <v>0.12120383484999991</v>
      </c>
      <c r="JG54" s="88">
        <v>4.1642912799999987E-2</v>
      </c>
      <c r="JH54" s="88">
        <v>1.1968199950000006E-2</v>
      </c>
      <c r="JI54" s="88">
        <v>1.6774376749999998E-3</v>
      </c>
      <c r="JJ54" s="88">
        <v>3.0691542150000015E-2</v>
      </c>
      <c r="JK54" s="88">
        <v>5.8052355874999975E-2</v>
      </c>
      <c r="JL54" s="88">
        <v>2.4890053349999986E-2</v>
      </c>
      <c r="JM54" s="88">
        <v>1.4568792749999997E-3</v>
      </c>
      <c r="JN54" s="88">
        <v>5.1754086475000009E-2</v>
      </c>
      <c r="JO54" s="88">
        <v>5.8226025000000003E-5</v>
      </c>
      <c r="JP54" s="88">
        <v>0</v>
      </c>
      <c r="JQ54" s="88">
        <v>0</v>
      </c>
      <c r="JR54" s="88">
        <v>0</v>
      </c>
      <c r="JS54" s="88">
        <v>0.17164635827499983</v>
      </c>
      <c r="JT54" s="88">
        <v>3.9321916175000006E-2</v>
      </c>
      <c r="JU54" s="88">
        <v>0.11051391552499985</v>
      </c>
      <c r="JV54" s="88">
        <v>7.1436009174999843E-2</v>
      </c>
      <c r="JW54" s="88">
        <v>0.10047189675000008</v>
      </c>
      <c r="JX54" s="88">
        <v>0.21331514350000016</v>
      </c>
      <c r="JY54" s="88">
        <v>0.43854571304999945</v>
      </c>
      <c r="JZ54" s="88">
        <v>0.15781517154999969</v>
      </c>
      <c r="KA54" s="88">
        <v>6.316691870000006E-2</v>
      </c>
      <c r="KB54" s="88">
        <v>1.9556460999999997E-3</v>
      </c>
      <c r="KC54" s="88">
        <v>0.41525889130000021</v>
      </c>
      <c r="KD54" s="88">
        <v>0.21760505692499987</v>
      </c>
      <c r="KE54" s="88">
        <v>7.7330732050000003E-2</v>
      </c>
      <c r="KF54" s="88">
        <v>8.4515363499999985E-3</v>
      </c>
      <c r="KG54" s="88">
        <v>1.3343259999999997E-4</v>
      </c>
      <c r="KH54" s="88">
        <v>2.7624226074999977E-2</v>
      </c>
      <c r="KI54" s="88">
        <v>1.3915067399999996E-2</v>
      </c>
      <c r="KJ54" s="88">
        <v>1.5074858650000003E-2</v>
      </c>
      <c r="KK54" s="88">
        <v>9.6984279249999993E-3</v>
      </c>
      <c r="KL54" s="88">
        <v>6.8329036500000004E-3</v>
      </c>
      <c r="KM54" s="88">
        <v>3.6215006749999996E-3</v>
      </c>
      <c r="KN54" s="88">
        <v>0</v>
      </c>
      <c r="KO54" s="88">
        <v>1.2834589999999999E-4</v>
      </c>
      <c r="KP54" s="88">
        <v>5.8836025249999965E-3</v>
      </c>
      <c r="KQ54" s="88">
        <v>3.0189280249999996E-3</v>
      </c>
      <c r="KR54" s="88">
        <v>5.5228882499999956E-3</v>
      </c>
      <c r="KS54" s="88">
        <v>1.0942277749999999E-3</v>
      </c>
      <c r="KT54" s="88">
        <v>1.9948281349999993E-2</v>
      </c>
      <c r="KU54" s="88">
        <v>0</v>
      </c>
      <c r="KV54" s="88">
        <v>2.3688245750000001E-3</v>
      </c>
      <c r="KW54" s="88">
        <v>1.4394798975000005E-2</v>
      </c>
      <c r="KX54" s="88">
        <v>0.12046149522499995</v>
      </c>
      <c r="KY54" s="88">
        <v>2.2242306349999998E-2</v>
      </c>
      <c r="KZ54" s="88">
        <v>1.4084021499999998E-3</v>
      </c>
      <c r="LA54" s="88">
        <v>2.4321852249999994E-3</v>
      </c>
      <c r="LB54" s="88">
        <v>0.3156862974250001</v>
      </c>
      <c r="LC54" s="88">
        <v>5.1752431E-3</v>
      </c>
      <c r="LD54" s="88">
        <v>1.9454845175000009E-2</v>
      </c>
      <c r="LE54" s="88">
        <v>4.1939695399999997E-2</v>
      </c>
      <c r="LF54" s="88">
        <v>4.5619147275000001E-2</v>
      </c>
      <c r="LG54" s="88">
        <v>5.1732925000000001E-3</v>
      </c>
      <c r="LH54" s="88">
        <v>2.433658875E-3</v>
      </c>
      <c r="LI54" s="88">
        <v>9.0374999999999994E-6</v>
      </c>
      <c r="LJ54" s="88">
        <v>3.0958874575E-2</v>
      </c>
      <c r="LK54" s="88">
        <v>6.4156797774999996E-2</v>
      </c>
      <c r="LL54" s="88">
        <v>6.8551125749999999E-3</v>
      </c>
      <c r="LM54" s="88">
        <v>4.5399419749999996E-3</v>
      </c>
      <c r="LN54" s="88">
        <v>0</v>
      </c>
      <c r="LO54" s="88">
        <v>2.917753264999999E-2</v>
      </c>
      <c r="LP54" s="88">
        <v>0.33759209744999968</v>
      </c>
      <c r="LQ54" s="88">
        <v>2.8290955849999997E-2</v>
      </c>
      <c r="LR54" s="88">
        <v>6.8051920999999977E-3</v>
      </c>
      <c r="LS54" s="88">
        <v>1.918372392499999E-2</v>
      </c>
      <c r="LT54" s="88">
        <v>9.7212047049999972E-2</v>
      </c>
      <c r="LU54" s="88">
        <v>4.3582844250000001E-3</v>
      </c>
      <c r="LV54" s="88">
        <v>1.2648995499999999E-3</v>
      </c>
      <c r="LW54" s="88">
        <v>1.5255251550000003E-2</v>
      </c>
      <c r="LX54" s="88">
        <v>2.2001531000000003E-3</v>
      </c>
      <c r="LY54" s="88">
        <v>0</v>
      </c>
      <c r="LZ54" s="88">
        <v>3.4922478999999994E-3</v>
      </c>
      <c r="MA54" s="88">
        <v>0.39524851369999997</v>
      </c>
      <c r="MB54" s="88">
        <v>2.0341779750000003E-3</v>
      </c>
      <c r="MC54" s="88">
        <v>2.3492743825000002E-2</v>
      </c>
      <c r="MD54" s="88">
        <v>3.1059401250000001E-3</v>
      </c>
      <c r="ME54" s="88">
        <v>0</v>
      </c>
      <c r="MF54" s="88">
        <v>1.7415663100000003E-2</v>
      </c>
      <c r="MG54" s="88">
        <v>2.557404274999999E-3</v>
      </c>
      <c r="MH54" s="88">
        <v>1.8196629249999997E-3</v>
      </c>
      <c r="MI54" s="88">
        <v>1.9735783000000002E-3</v>
      </c>
      <c r="MJ54" s="88">
        <v>2.7904467500000001E-4</v>
      </c>
      <c r="MK54" s="88">
        <v>9.8402850000000003E-5</v>
      </c>
      <c r="ML54" s="88">
        <v>0</v>
      </c>
      <c r="MM54" s="88">
        <v>2.5825578550000013E-2</v>
      </c>
      <c r="MN54" s="88">
        <v>5.5594519749999991E-3</v>
      </c>
      <c r="MO54" s="88">
        <v>1.847506275E-2</v>
      </c>
      <c r="MP54" s="88">
        <v>2.8414620550000019E-2</v>
      </c>
      <c r="MQ54" s="88">
        <v>3.3440065499999996E-3</v>
      </c>
      <c r="MR54" s="88">
        <v>9.3397663750000026E-3</v>
      </c>
      <c r="MS54" s="88">
        <v>6.6914091250000023E-3</v>
      </c>
      <c r="MT54" s="88">
        <v>6.8920537500000015E-4</v>
      </c>
      <c r="MU54" s="88">
        <v>0.19880373162500037</v>
      </c>
      <c r="MV54" s="88">
        <v>3.1694926924999992E-2</v>
      </c>
      <c r="MW54" s="88">
        <v>0</v>
      </c>
      <c r="MX54" s="88">
        <v>4.2888104625000006E-2</v>
      </c>
      <c r="MY54" s="88">
        <v>2.6797830974999989E-2</v>
      </c>
      <c r="MZ54" s="88">
        <v>1.9552372000000004E-3</v>
      </c>
      <c r="NA54" s="88">
        <v>1.8652377375000015E-2</v>
      </c>
      <c r="NB54" s="88">
        <v>2.8136571925000013E-2</v>
      </c>
      <c r="NC54" s="88">
        <v>1.0469895399999998E-2</v>
      </c>
      <c r="ND54" s="88">
        <v>1.5945428500000001E-3</v>
      </c>
      <c r="NE54" s="88">
        <v>2.8887333800000001E-2</v>
      </c>
      <c r="NF54" s="88">
        <v>8.2446422999999987E-3</v>
      </c>
      <c r="NG54" s="88">
        <v>8.3962491999999989E-3</v>
      </c>
      <c r="NH54" s="88">
        <v>6.3595414974999973E-2</v>
      </c>
      <c r="NI54" s="88">
        <v>2.6006701649999995E-2</v>
      </c>
      <c r="NJ54" s="88">
        <v>9.2102403499999992E-3</v>
      </c>
      <c r="NK54" s="88">
        <v>1.9935203524999973E-2</v>
      </c>
      <c r="NL54" s="88">
        <v>1.5728211499999999E-3</v>
      </c>
      <c r="NM54" s="88">
        <v>0.20622270837500059</v>
      </c>
      <c r="NN54" s="88">
        <v>0</v>
      </c>
      <c r="NO54" s="88">
        <v>5.2327836250000018E-3</v>
      </c>
      <c r="NP54" s="88">
        <v>1.0897103324999997E-2</v>
      </c>
      <c r="NQ54" s="88">
        <v>5.790806907500002E-2</v>
      </c>
      <c r="NR54" s="88">
        <v>1.2116311250000001E-3</v>
      </c>
      <c r="NS54" s="88">
        <v>1.4830463500000001E-3</v>
      </c>
      <c r="NT54" s="88">
        <v>1.8027619575000001E-2</v>
      </c>
      <c r="NU54" s="88">
        <v>9.0557198249999991E-3</v>
      </c>
      <c r="NV54" s="88">
        <v>2.6062805925000005E-2</v>
      </c>
      <c r="NW54" s="88">
        <v>6.2062500000000001E-6</v>
      </c>
      <c r="NX54" s="88">
        <v>1.2672204325000005E-2</v>
      </c>
      <c r="NY54" s="88">
        <v>6.0144192499999997E-4</v>
      </c>
      <c r="NZ54" s="88">
        <v>0</v>
      </c>
      <c r="OA54" s="88">
        <v>0</v>
      </c>
      <c r="OB54" s="88">
        <v>0</v>
      </c>
      <c r="OC54" s="88">
        <v>0</v>
      </c>
      <c r="OD54" s="88">
        <v>0</v>
      </c>
      <c r="OE54" s="88">
        <v>0</v>
      </c>
      <c r="OF54" s="88">
        <v>0</v>
      </c>
      <c r="OG54" s="88">
        <v>0</v>
      </c>
      <c r="OH54" s="88">
        <v>0</v>
      </c>
      <c r="OI54" s="88">
        <v>0</v>
      </c>
      <c r="OJ54" s="88">
        <v>0</v>
      </c>
      <c r="OK54" s="88">
        <v>0</v>
      </c>
      <c r="OL54" s="88">
        <v>4.2212197499999997E-4</v>
      </c>
      <c r="OM54" s="88">
        <v>3.7702632500000001E-3</v>
      </c>
      <c r="ON54" s="88">
        <v>2.3741450000000001E-4</v>
      </c>
      <c r="OO54" s="88">
        <v>3.9472949999999998E-4</v>
      </c>
      <c r="OP54" s="88">
        <v>1.12354E-4</v>
      </c>
      <c r="OQ54" s="88">
        <v>5.5082600000000003E-4</v>
      </c>
      <c r="OR54" s="88">
        <v>3.7668149999999997E-4</v>
      </c>
      <c r="OS54" s="88">
        <v>1.8688152500000001E-3</v>
      </c>
      <c r="OT54" s="88">
        <v>6.0612399999999999E-4</v>
      </c>
      <c r="OU54" s="88">
        <v>2.919067300000004E-3</v>
      </c>
      <c r="OV54" s="88">
        <v>2.4358891999999997E-3</v>
      </c>
      <c r="OW54" s="88">
        <v>4.2513689999999996E-3</v>
      </c>
      <c r="OX54" s="88">
        <v>1.2386495E-3</v>
      </c>
      <c r="OY54" s="88">
        <v>1.18099175E-3</v>
      </c>
      <c r="OZ54" s="88">
        <v>2.1072425E-4</v>
      </c>
      <c r="PA54" s="88">
        <v>0</v>
      </c>
      <c r="PB54" s="88">
        <v>2.7291768725000016E-2</v>
      </c>
      <c r="PC54" s="88">
        <v>2.0877613099999973E-2</v>
      </c>
      <c r="PD54" s="88">
        <v>1.6308698249999996E-3</v>
      </c>
      <c r="PE54" s="88">
        <v>5.4882759749999956E-3</v>
      </c>
      <c r="PF54" s="88">
        <v>1.1786809849999998E-2</v>
      </c>
      <c r="PG54" s="88">
        <v>3.7143476599999961E-2</v>
      </c>
      <c r="PH54" s="88">
        <v>7.43451155E-3</v>
      </c>
      <c r="PI54" s="88">
        <v>8.6874562500000008E-4</v>
      </c>
      <c r="PJ54" s="88">
        <v>1.0489105249999998E-3</v>
      </c>
      <c r="PK54" s="88">
        <v>2.5424739574999987E-2</v>
      </c>
      <c r="PL54" s="88">
        <v>2.5298760000000008E-4</v>
      </c>
      <c r="PM54" s="88">
        <v>2.2012622499999995E-4</v>
      </c>
      <c r="PN54" s="88">
        <v>2.6512619500000003E-3</v>
      </c>
      <c r="PO54" s="88">
        <v>7.9615449999999896E-4</v>
      </c>
      <c r="PP54" s="88">
        <v>1.8392052875000019E-2</v>
      </c>
      <c r="PQ54" s="88">
        <v>1.4090196249999991E-3</v>
      </c>
      <c r="PR54" s="88">
        <v>2.3099766250000006E-3</v>
      </c>
      <c r="PS54" s="88">
        <v>1.821E-7</v>
      </c>
      <c r="PT54" s="88">
        <v>4.3843830000000047E-3</v>
      </c>
      <c r="PU54" s="88">
        <v>3.3766679999999976E-4</v>
      </c>
      <c r="PV54" s="88">
        <v>4.9550327250000069E-3</v>
      </c>
      <c r="PW54" s="88">
        <v>3.381625E-6</v>
      </c>
      <c r="PX54" s="88">
        <v>5.8766868500000043E-3</v>
      </c>
      <c r="PY54" s="88">
        <v>7.8737765500000115E-3</v>
      </c>
      <c r="PZ54" s="88">
        <v>1.329746924999996E-3</v>
      </c>
      <c r="QA54" s="88">
        <v>5.013216250000001E-4</v>
      </c>
      <c r="QB54" s="88">
        <v>1.0153915250000001E-3</v>
      </c>
      <c r="QC54" s="88">
        <v>2.5359999999999999E-6</v>
      </c>
      <c r="QD54" s="88">
        <v>3.7002487500000051E-4</v>
      </c>
      <c r="QE54" s="88">
        <v>2.4291742500000019E-4</v>
      </c>
      <c r="QF54" s="88">
        <v>8.1919376000000009E-3</v>
      </c>
      <c r="QG54" s="88">
        <v>5.3671063000000005E-3</v>
      </c>
      <c r="QH54" s="88">
        <v>1.7583100000000002E-4</v>
      </c>
      <c r="QI54" s="88">
        <v>1.7358401500000026E-3</v>
      </c>
      <c r="QJ54" s="88">
        <v>3.3418612500000001E-3</v>
      </c>
      <c r="QK54" s="88">
        <v>2.4901567749999946E-3</v>
      </c>
      <c r="QL54" s="88">
        <v>4.8796796075000003E-2</v>
      </c>
      <c r="QM54" s="88">
        <v>9.335994250000007E-4</v>
      </c>
      <c r="QN54" s="88">
        <v>1.9444832499999978E-3</v>
      </c>
      <c r="QO54" s="88">
        <v>3.7953925000000011E-5</v>
      </c>
      <c r="QP54" s="88">
        <v>1.9971256249999994E-3</v>
      </c>
      <c r="QQ54" s="88">
        <v>5.7511374999999942E-4</v>
      </c>
      <c r="QR54" s="88">
        <v>2.119981675000002E-3</v>
      </c>
      <c r="QS54" s="88">
        <v>1.4063406500000005E-3</v>
      </c>
      <c r="QT54" s="88">
        <v>4.7881738E-3</v>
      </c>
      <c r="QU54" s="88">
        <v>1.783628E-4</v>
      </c>
      <c r="QV54" s="88">
        <v>9.3020507499999984E-4</v>
      </c>
      <c r="QW54" s="88">
        <v>1.4289206249999981E-3</v>
      </c>
      <c r="QX54" s="88">
        <v>5.0091874999999954E-4</v>
      </c>
      <c r="QY54" s="88">
        <v>2.2508570000000008E-4</v>
      </c>
      <c r="QZ54" s="88">
        <v>2.0882077499999999E-4</v>
      </c>
      <c r="RA54" s="88">
        <v>4.0424999999999998E-6</v>
      </c>
      <c r="RB54" s="88">
        <v>2.6251491750000026E-3</v>
      </c>
      <c r="RC54" s="88">
        <v>5.438275349999991E-3</v>
      </c>
      <c r="RD54" s="88">
        <v>6.2575256249999987E-3</v>
      </c>
      <c r="RE54" s="88">
        <v>1.9534195000000016E-4</v>
      </c>
      <c r="RF54" s="88">
        <v>3.3601082750000029E-3</v>
      </c>
      <c r="RG54" s="88">
        <v>1.883458330000003E-2</v>
      </c>
      <c r="RH54" s="88">
        <v>4.2845042500000029E-4</v>
      </c>
      <c r="RI54" s="88">
        <v>5.2392630249999995E-3</v>
      </c>
      <c r="RJ54" s="88">
        <v>3.8542767500000027E-4</v>
      </c>
      <c r="RK54" s="88">
        <v>3.1131082499999987E-4</v>
      </c>
      <c r="RL54" s="88">
        <v>7.340465999999986E-4</v>
      </c>
      <c r="RM54" s="88">
        <v>6.3421032500000007E-4</v>
      </c>
      <c r="RN54" s="88">
        <v>1.3025310000000002E-4</v>
      </c>
      <c r="RO54" s="88">
        <v>0</v>
      </c>
      <c r="RP54" s="88">
        <v>8.6529112500000006E-4</v>
      </c>
      <c r="RQ54" s="88">
        <v>3.4545000000000001E-6</v>
      </c>
      <c r="RR54" s="88">
        <v>0</v>
      </c>
      <c r="RS54" s="88">
        <v>7.2455132499999993E-4</v>
      </c>
      <c r="RT54" s="88">
        <v>2.6712440000000012E-4</v>
      </c>
      <c r="RU54" s="88">
        <v>5.7234799999999976E-5</v>
      </c>
      <c r="RV54" s="88">
        <v>1.1735540624999997E-2</v>
      </c>
      <c r="RW54" s="88">
        <v>1.0654321200000001E-2</v>
      </c>
      <c r="RX54" s="88">
        <v>2.7968151999999977E-3</v>
      </c>
      <c r="RY54" s="88">
        <v>2.3806255000000004E-4</v>
      </c>
      <c r="RZ54" s="88">
        <v>1.7138885000000001E-4</v>
      </c>
      <c r="SA54" s="88">
        <v>4.873737500000001E-5</v>
      </c>
      <c r="SB54" s="88">
        <v>0</v>
      </c>
      <c r="SC54" s="88">
        <v>0</v>
      </c>
      <c r="SD54" s="88">
        <v>0</v>
      </c>
      <c r="SE54" s="88">
        <v>0</v>
      </c>
      <c r="SF54" s="88">
        <v>0</v>
      </c>
      <c r="SG54" s="88">
        <v>0</v>
      </c>
      <c r="SH54" s="88">
        <v>0</v>
      </c>
      <c r="SI54" s="88">
        <v>0</v>
      </c>
      <c r="SJ54" s="88">
        <v>0</v>
      </c>
      <c r="SK54" s="88">
        <v>0</v>
      </c>
      <c r="SL54" s="88">
        <v>0</v>
      </c>
      <c r="SM54" s="88">
        <v>0</v>
      </c>
      <c r="SN54" s="88">
        <v>4.4099066249999999E-2</v>
      </c>
      <c r="SO54" s="88">
        <v>0</v>
      </c>
      <c r="SP54" s="88">
        <v>0.53727370681249997</v>
      </c>
    </row>
    <row r="55" spans="1:510">
      <c r="A55" s="88" t="str">
        <f t="shared" si="52"/>
        <v>POLD5</v>
      </c>
      <c r="B55" s="88" t="s">
        <v>2231</v>
      </c>
      <c r="C55" s="88" t="s">
        <v>391</v>
      </c>
      <c r="U55" s="88">
        <v>10.77919310925</v>
      </c>
      <c r="V55" s="88">
        <v>2.6931361437250008</v>
      </c>
      <c r="W55" s="88">
        <v>0.28261233709999983</v>
      </c>
      <c r="X55" s="88">
        <v>0.43300260282500075</v>
      </c>
      <c r="Y55" s="88">
        <v>3.8924970420499907</v>
      </c>
      <c r="Z55" s="88">
        <v>0.48375766067499948</v>
      </c>
      <c r="AA55" s="88">
        <v>0.4909234206000011</v>
      </c>
      <c r="AB55" s="88">
        <v>0.7462744440499991</v>
      </c>
      <c r="AC55" s="88">
        <v>0.45522090602500026</v>
      </c>
      <c r="AD55" s="88">
        <v>0.63841365209999956</v>
      </c>
      <c r="AE55" s="88">
        <v>8.8821347599999947E-2</v>
      </c>
      <c r="AF55" s="88">
        <v>0.13317795780000005</v>
      </c>
      <c r="AG55" s="88">
        <v>2.4810840434499948</v>
      </c>
      <c r="AH55" s="88">
        <v>0.44134197965000149</v>
      </c>
      <c r="AI55" s="88">
        <v>0.21205152497500032</v>
      </c>
      <c r="AJ55" s="88">
        <v>9.9673522524999794E-2</v>
      </c>
      <c r="AK55" s="88">
        <v>0.18293657045000006</v>
      </c>
      <c r="AL55" s="88">
        <v>0</v>
      </c>
      <c r="AM55" s="88">
        <v>0.29523478324999958</v>
      </c>
      <c r="AN55" s="88">
        <v>0.13776626042499998</v>
      </c>
      <c r="AO55" s="88">
        <v>6.7485576524999993E-2</v>
      </c>
      <c r="AP55" s="88">
        <v>1.7106966097249976</v>
      </c>
      <c r="AQ55" s="88">
        <v>0.23987022359999977</v>
      </c>
      <c r="AR55" s="88">
        <v>0.52838486032500087</v>
      </c>
      <c r="AS55" s="88">
        <v>1.3460597463749993</v>
      </c>
      <c r="AT55" s="88">
        <v>0.14121412967500005</v>
      </c>
      <c r="AU55" s="88">
        <v>3.9231426600000049E-2</v>
      </c>
      <c r="AV55" s="88">
        <v>8.4447054749999986E-2</v>
      </c>
      <c r="AW55" s="88">
        <v>3.1065555199999977E-2</v>
      </c>
      <c r="AX55" s="88">
        <v>2.4807986074999996E-2</v>
      </c>
      <c r="AY55" s="88">
        <v>0.16298476597499964</v>
      </c>
      <c r="AZ55" s="88">
        <v>0.3561489247499996</v>
      </c>
      <c r="BA55" s="88">
        <v>0.12322965680000007</v>
      </c>
      <c r="BB55" s="88">
        <v>1.154477395E-2</v>
      </c>
      <c r="BC55" s="88">
        <v>0.11069252817499999</v>
      </c>
      <c r="BD55" s="88">
        <v>0.49106136135000045</v>
      </c>
      <c r="BE55" s="88">
        <v>0.14452022629999986</v>
      </c>
      <c r="BF55" s="88">
        <v>3.1299008E-3</v>
      </c>
      <c r="BG55" s="88">
        <v>7.4624440000000021E-3</v>
      </c>
      <c r="BH55" s="88">
        <v>0.44462766142500032</v>
      </c>
      <c r="BI55" s="88">
        <v>8.1589045649999997E-2</v>
      </c>
      <c r="BJ55" s="88">
        <v>8.8275654999999992E-4</v>
      </c>
      <c r="BK55" s="88">
        <v>0.10628838420000003</v>
      </c>
      <c r="BL55" s="88">
        <v>0.27998082730000068</v>
      </c>
      <c r="BM55" s="88">
        <v>0.10258900219999995</v>
      </c>
      <c r="BN55" s="88">
        <v>6.7075164325000006E-2</v>
      </c>
      <c r="BO55" s="88">
        <v>3.5806235500000005E-2</v>
      </c>
      <c r="BP55" s="88">
        <v>8.0220134499999988E-3</v>
      </c>
      <c r="BQ55" s="88">
        <v>8.6621042499999989E-4</v>
      </c>
      <c r="BR55" s="88">
        <v>3.6726938299999991E-2</v>
      </c>
      <c r="BS55" s="88">
        <v>7.4000569249999997E-3</v>
      </c>
      <c r="BT55" s="88">
        <v>0.11722502920000004</v>
      </c>
      <c r="BU55" s="88">
        <v>0.43480028189999947</v>
      </c>
      <c r="BV55" s="88">
        <v>1.5952697650000004E-2</v>
      </c>
      <c r="BW55" s="88">
        <v>0.74184610482500113</v>
      </c>
      <c r="BX55" s="88">
        <v>7.8879419224999886E-2</v>
      </c>
      <c r="BY55" s="88">
        <v>0.38701421902499866</v>
      </c>
      <c r="BZ55" s="88">
        <v>0.13090249054999972</v>
      </c>
      <c r="CA55" s="88">
        <v>0.13788495004999998</v>
      </c>
      <c r="CB55" s="88">
        <v>0.31102716307500045</v>
      </c>
      <c r="CC55" s="88">
        <v>0.15519003877500043</v>
      </c>
      <c r="CD55" s="88">
        <v>0.10353104410000001</v>
      </c>
      <c r="CE55" s="88">
        <v>0.26148685620000084</v>
      </c>
      <c r="CF55" s="88">
        <v>9.2589345949999721E-2</v>
      </c>
      <c r="CG55" s="88">
        <v>0</v>
      </c>
      <c r="CH55" s="88">
        <v>0.11945626789999966</v>
      </c>
      <c r="CI55" s="88">
        <v>7.8818693099999948E-2</v>
      </c>
      <c r="CJ55" s="88">
        <v>3.0060382999999992E-3</v>
      </c>
      <c r="CK55" s="88">
        <v>7.2750721825000017E-2</v>
      </c>
      <c r="CL55" s="88">
        <v>1.1830026799999997E-2</v>
      </c>
      <c r="CM55" s="88">
        <v>1.3441843525000009E-2</v>
      </c>
      <c r="CN55" s="88">
        <v>3.7978533874999949E-2</v>
      </c>
      <c r="CO55" s="88">
        <v>1.4924317875000009E-2</v>
      </c>
      <c r="CP55" s="88">
        <v>4.6769456774999899E-2</v>
      </c>
      <c r="CQ55" s="88">
        <v>0.18293657045000006</v>
      </c>
      <c r="CR55" s="88">
        <v>0</v>
      </c>
      <c r="CS55" s="88">
        <v>9.5466882500000005E-4</v>
      </c>
      <c r="CT55" s="88">
        <v>0.27668203829999971</v>
      </c>
      <c r="CU55" s="88">
        <v>1.5081907524999997E-2</v>
      </c>
      <c r="CV55" s="88">
        <v>2.5147903500000006E-3</v>
      </c>
      <c r="CW55" s="88">
        <v>0.13646337705</v>
      </c>
      <c r="CX55" s="88">
        <v>1.3026951999999996E-3</v>
      </c>
      <c r="CY55" s="88">
        <v>6.5453104474999982E-2</v>
      </c>
      <c r="CZ55" s="88">
        <v>2.0324720500000002E-3</v>
      </c>
      <c r="DA55" s="88">
        <v>0</v>
      </c>
      <c r="DB55" s="88">
        <v>0</v>
      </c>
      <c r="DC55" s="88">
        <v>0.18618662782499995</v>
      </c>
      <c r="DD55" s="88">
        <v>5.3683573575000011E-2</v>
      </c>
      <c r="DE55" s="88">
        <v>0.11984828137499991</v>
      </c>
      <c r="DF55" s="88">
        <v>7.6690094649999943E-2</v>
      </c>
      <c r="DG55" s="88">
        <v>0.11048439344999983</v>
      </c>
      <c r="DH55" s="88">
        <v>0.22136387962499987</v>
      </c>
      <c r="DI55" s="88">
        <v>0.46783552847499943</v>
      </c>
      <c r="DJ55" s="88">
        <v>0.24035399835000004</v>
      </c>
      <c r="DK55" s="88">
        <v>6.4079992500000005E-4</v>
      </c>
      <c r="DL55" s="88">
        <v>0.39494830787500007</v>
      </c>
      <c r="DM55" s="88">
        <v>0.24228499357499997</v>
      </c>
      <c r="DN55" s="88">
        <v>0.12993449807500004</v>
      </c>
      <c r="DO55" s="88">
        <v>1.1141137899999997E-2</v>
      </c>
      <c r="DP55" s="88">
        <v>1.3855949999999999E-4</v>
      </c>
      <c r="DQ55" s="88">
        <v>3.9231426600000049E-2</v>
      </c>
      <c r="DR55" s="88">
        <v>7.2603933924999947E-2</v>
      </c>
      <c r="DS55" s="88">
        <v>8.2046399749999954E-3</v>
      </c>
      <c r="DT55" s="88">
        <v>3.638397375E-3</v>
      </c>
      <c r="DU55" s="88">
        <v>3.1065555199999977E-2</v>
      </c>
      <c r="DV55" s="88">
        <v>6.9070790750000001E-3</v>
      </c>
      <c r="DW55" s="88">
        <v>1.7900907000000011E-2</v>
      </c>
      <c r="DX55" s="88">
        <v>0.15617933797499961</v>
      </c>
      <c r="DY55" s="88">
        <v>6.8051491499999993E-3</v>
      </c>
      <c r="DZ55" s="88">
        <v>0.33241709070000003</v>
      </c>
      <c r="EA55" s="88">
        <v>5.5606487999999982E-3</v>
      </c>
      <c r="EB55" s="88">
        <v>1.817042755E-2</v>
      </c>
      <c r="EC55" s="88">
        <v>4.964213197500001E-2</v>
      </c>
      <c r="ED55" s="88">
        <v>6.4053755574999968E-2</v>
      </c>
      <c r="EE55" s="88">
        <v>9.533092250000005E-3</v>
      </c>
      <c r="EF55" s="88">
        <v>0.10403912342499998</v>
      </c>
      <c r="EG55" s="88">
        <v>2.6842153250000002E-3</v>
      </c>
      <c r="EH55" s="88">
        <v>3.9692187499999997E-3</v>
      </c>
      <c r="EI55" s="88">
        <v>0</v>
      </c>
      <c r="EJ55" s="88">
        <v>4.1511769774999992E-2</v>
      </c>
      <c r="EK55" s="88">
        <v>0.39808203572499956</v>
      </c>
      <c r="EL55" s="88">
        <v>4.1580268300000015E-2</v>
      </c>
      <c r="EM55" s="88">
        <v>9.885406825E-3</v>
      </c>
      <c r="EN55" s="88">
        <v>2.1230295949999999E-2</v>
      </c>
      <c r="EO55" s="88">
        <v>9.0735521725000004E-2</v>
      </c>
      <c r="EP55" s="88">
        <v>9.4416917750000003E-3</v>
      </c>
      <c r="EQ55" s="88">
        <v>3.7711430000000006E-4</v>
      </c>
      <c r="ER55" s="88">
        <v>2.0383717025000008E-2</v>
      </c>
      <c r="ES55" s="88">
        <v>2.3514610250000008E-3</v>
      </c>
      <c r="ET55" s="88">
        <v>3.1299008E-3</v>
      </c>
      <c r="EU55" s="88">
        <v>7.4624440000000021E-3</v>
      </c>
      <c r="EV55" s="88">
        <v>0.44462766142500032</v>
      </c>
      <c r="EW55" s="88">
        <v>4.9705720449999984E-2</v>
      </c>
      <c r="EX55" s="88">
        <v>5.2045751250000003E-3</v>
      </c>
      <c r="EY55" s="88">
        <v>1.8972120875000002E-2</v>
      </c>
      <c r="EZ55" s="88">
        <v>5.0118567000000001E-3</v>
      </c>
      <c r="FA55" s="88">
        <v>2.6946537250000001E-3</v>
      </c>
      <c r="FB55" s="88">
        <v>3.4425729999999999E-4</v>
      </c>
      <c r="FC55" s="88">
        <v>4.968692249999999E-4</v>
      </c>
      <c r="FD55" s="88">
        <v>4.1630025000000001E-5</v>
      </c>
      <c r="FE55" s="88">
        <v>3.3763907525000005E-2</v>
      </c>
      <c r="FF55" s="88">
        <v>8.178313050000002E-3</v>
      </c>
      <c r="FG55" s="88">
        <v>2.6845085100000006E-2</v>
      </c>
      <c r="FH55" s="88">
        <v>3.4153295875000003E-2</v>
      </c>
      <c r="FI55" s="88">
        <v>3.3448170249999994E-3</v>
      </c>
      <c r="FJ55" s="88">
        <v>1.3512982475000008E-2</v>
      </c>
      <c r="FK55" s="88">
        <v>0.26646704275000049</v>
      </c>
      <c r="FL55" s="88">
        <v>0</v>
      </c>
      <c r="FM55" s="88">
        <v>4.9761864974999993E-2</v>
      </c>
      <c r="FN55" s="88">
        <v>3.0141321025000018E-2</v>
      </c>
      <c r="FO55" s="88">
        <v>2.0993033999999995E-3</v>
      </c>
      <c r="FP55" s="88">
        <v>2.0580467000000015E-2</v>
      </c>
      <c r="FQ55" s="88">
        <v>3.5806235500000005E-2</v>
      </c>
      <c r="FR55" s="88">
        <v>8.0220134499999988E-3</v>
      </c>
      <c r="FS55" s="88">
        <v>8.6621042499999989E-4</v>
      </c>
      <c r="FT55" s="88">
        <v>3.6726938299999991E-2</v>
      </c>
      <c r="FU55" s="88">
        <v>7.4000569249999997E-3</v>
      </c>
      <c r="FV55" s="88">
        <v>9.3746265325000036E-2</v>
      </c>
      <c r="FW55" s="88">
        <v>9.2301832499999993E-3</v>
      </c>
      <c r="FX55" s="88">
        <v>2.3478614600000003E-2</v>
      </c>
      <c r="FY55" s="88">
        <v>0.23138202115000034</v>
      </c>
      <c r="FZ55" s="88">
        <v>2.296514965000002E-2</v>
      </c>
      <c r="GA55" s="88">
        <v>0.10944476584999964</v>
      </c>
      <c r="GB55" s="88">
        <v>2.7566718250000002E-3</v>
      </c>
      <c r="GC55" s="88">
        <v>6.1743400174999928E-2</v>
      </c>
      <c r="GD55" s="88">
        <v>1.5952697650000004E-2</v>
      </c>
      <c r="GE55" s="88">
        <v>1.9936541775000007E-2</v>
      </c>
      <c r="GF55" s="88">
        <v>0.17700832585000026</v>
      </c>
      <c r="GG55" s="88">
        <v>7.4062575000000017E-5</v>
      </c>
      <c r="GH55" s="88">
        <v>0.13540250047500008</v>
      </c>
      <c r="GI55" s="88">
        <v>0.35155016577499965</v>
      </c>
      <c r="GJ55" s="88">
        <v>4.6353896674999916E-2</v>
      </c>
      <c r="GK55" s="88">
        <v>1.1506268000000005E-2</v>
      </c>
      <c r="GL55" s="88">
        <v>3.9952645249999939E-2</v>
      </c>
      <c r="GM55" s="88">
        <v>3.7906607500000003E-4</v>
      </c>
      <c r="GN55" s="88">
        <v>1.488229925E-2</v>
      </c>
      <c r="GO55" s="88">
        <v>2.3649554825000009E-2</v>
      </c>
      <c r="GP55" s="88">
        <v>4.9384214874999791E-2</v>
      </c>
      <c r="GQ55" s="88">
        <v>3.1734346050000056E-2</v>
      </c>
      <c r="GR55" s="88">
        <v>1.6734249474999997E-2</v>
      </c>
      <c r="GS55" s="88">
        <v>3.7994793974999996E-2</v>
      </c>
      <c r="GT55" s="88">
        <v>0.13613439780000003</v>
      </c>
      <c r="GU55" s="88">
        <v>4.956751579999983E-2</v>
      </c>
      <c r="GV55" s="88">
        <v>6.5424965099999899E-2</v>
      </c>
      <c r="GW55" s="88">
        <v>5.0309694724999868E-2</v>
      </c>
      <c r="GX55" s="88">
        <v>3.899931654999992E-2</v>
      </c>
      <c r="GY55" s="88">
        <v>2.0518553499999999E-3</v>
      </c>
      <c r="GZ55" s="88">
        <v>2.7881523925000026E-2</v>
      </c>
      <c r="HA55" s="88">
        <v>1.1622661275000007E-2</v>
      </c>
      <c r="HB55" s="88">
        <v>3.0004705449999985E-2</v>
      </c>
      <c r="HC55" s="88">
        <v>1.7424446749999992E-2</v>
      </c>
      <c r="HD55" s="88">
        <v>2.933445874999999E-2</v>
      </c>
      <c r="HE55" s="88">
        <v>2.4582311000000004E-3</v>
      </c>
      <c r="HF55" s="88">
        <v>1.374716310000002E-2</v>
      </c>
      <c r="HG55" s="88">
        <v>2.3246286200000001E-2</v>
      </c>
      <c r="HH55" s="88">
        <v>5.5695489249999999E-3</v>
      </c>
      <c r="HI55" s="88">
        <v>1.0531017974999994E-2</v>
      </c>
      <c r="HJ55" s="88">
        <v>5.5112753250000004E-3</v>
      </c>
      <c r="HK55" s="88">
        <v>1.3222188025000008E-2</v>
      </c>
      <c r="HL55" s="88">
        <v>1.9306682825000001E-2</v>
      </c>
      <c r="HM55" s="88">
        <v>7.7713765299999849E-2</v>
      </c>
      <c r="HN55" s="88">
        <v>5.4883437649999818E-2</v>
      </c>
      <c r="HO55" s="88">
        <v>3.9241621999999985E-3</v>
      </c>
      <c r="HP55" s="88">
        <v>5.900098484999991E-2</v>
      </c>
      <c r="HQ55" s="88">
        <v>7.0081209224999788E-2</v>
      </c>
      <c r="HR55" s="88">
        <v>1.2835795399999999E-2</v>
      </c>
      <c r="HS55" s="88">
        <v>4.0042086099999909E-2</v>
      </c>
      <c r="HT55" s="88">
        <v>1.564052945000001E-2</v>
      </c>
      <c r="HU55" s="88">
        <v>2.6418975775000044E-2</v>
      </c>
      <c r="HV55" s="88">
        <v>4.8777683649999994E-2</v>
      </c>
      <c r="HW55" s="88">
        <v>1.7330100050000012E-2</v>
      </c>
      <c r="HX55" s="88">
        <v>6.9402404250000008E-3</v>
      </c>
      <c r="HY55" s="88">
        <v>3.4005942175000005E-2</v>
      </c>
      <c r="HZ55" s="88">
        <v>2.1338620575000022E-2</v>
      </c>
      <c r="IA55" s="88">
        <v>4.7500675274999897E-2</v>
      </c>
      <c r="IB55" s="88">
        <v>6.5343655000000005E-4</v>
      </c>
      <c r="IC55" s="88">
        <v>2.5843553949999987E-2</v>
      </c>
      <c r="ID55" s="88">
        <v>6.1801965524999884E-2</v>
      </c>
      <c r="IE55" s="88">
        <v>2.383055375E-3</v>
      </c>
      <c r="IF55" s="88">
        <v>2.8082272725000003E-2</v>
      </c>
      <c r="IG55" s="88">
        <v>0.23325996412500086</v>
      </c>
      <c r="IH55" s="88">
        <v>2.6862035999999996E-3</v>
      </c>
      <c r="II55" s="88">
        <v>0</v>
      </c>
      <c r="IJ55" s="88">
        <v>3.9191118574999968E-2</v>
      </c>
      <c r="IK55" s="88">
        <v>5.3986834474999905E-2</v>
      </c>
      <c r="IL55" s="88">
        <v>2.3972370399999998E-2</v>
      </c>
      <c r="IM55" s="88">
        <v>2.284722725E-3</v>
      </c>
      <c r="IN55" s="88">
        <v>1.361625817500001E-2</v>
      </c>
      <c r="IO55" s="88">
        <v>6.5202217424999917E-2</v>
      </c>
      <c r="IP55" s="88">
        <v>3.0060382999999992E-3</v>
      </c>
      <c r="IQ55" s="88">
        <v>2.0700397374999995E-2</v>
      </c>
      <c r="IR55" s="88">
        <v>1.089279745E-2</v>
      </c>
      <c r="IS55" s="88">
        <v>4.1081271100000004E-2</v>
      </c>
      <c r="IT55" s="88">
        <v>7.6224275000000006E-5</v>
      </c>
      <c r="IU55" s="88">
        <v>1.1830026799999997E-2</v>
      </c>
      <c r="IV55" s="88">
        <v>1.3441843525000009E-2</v>
      </c>
      <c r="IW55" s="88">
        <v>3.7978533874999949E-2</v>
      </c>
      <c r="IX55" s="88">
        <v>1.2685622375000011E-2</v>
      </c>
      <c r="IY55" s="88">
        <v>2.2384658999999993E-3</v>
      </c>
      <c r="IZ55" s="88">
        <v>4.6769456774999899E-2</v>
      </c>
      <c r="JA55" s="88">
        <v>0.166587600025</v>
      </c>
      <c r="JB55" s="88">
        <v>3.8190000000000002E-6</v>
      </c>
      <c r="JC55" s="88">
        <v>1.6345221150000006E-2</v>
      </c>
      <c r="JD55" s="88">
        <v>9.5466882500000005E-4</v>
      </c>
      <c r="JE55" s="88">
        <v>8.3790570974999923E-2</v>
      </c>
      <c r="JF55" s="88">
        <v>0.14534597025000007</v>
      </c>
      <c r="JG55" s="88">
        <v>4.7542862424999999E-2</v>
      </c>
      <c r="JH55" s="88">
        <v>1.5081907524999997E-2</v>
      </c>
      <c r="JI55" s="88">
        <v>2.5147903500000006E-3</v>
      </c>
      <c r="JJ55" s="88">
        <v>3.7324822324999986E-2</v>
      </c>
      <c r="JK55" s="88">
        <v>7.4409733449999974E-2</v>
      </c>
      <c r="JL55" s="88">
        <v>2.4728629825000022E-2</v>
      </c>
      <c r="JM55" s="88">
        <v>1.3026951999999996E-3</v>
      </c>
      <c r="JN55" s="88">
        <v>6.5453104474999982E-2</v>
      </c>
      <c r="JO55" s="88">
        <v>2.0324720500000002E-3</v>
      </c>
      <c r="JP55" s="88">
        <v>0</v>
      </c>
      <c r="JQ55" s="88">
        <v>0</v>
      </c>
      <c r="JR55" s="88">
        <v>0</v>
      </c>
      <c r="JS55" s="88">
        <v>0.18618662782499995</v>
      </c>
      <c r="JT55" s="88">
        <v>5.3683573575000011E-2</v>
      </c>
      <c r="JU55" s="88">
        <v>0.11984828137499991</v>
      </c>
      <c r="JV55" s="88">
        <v>7.6690094649999943E-2</v>
      </c>
      <c r="JW55" s="88">
        <v>0.11048439344999983</v>
      </c>
      <c r="JX55" s="88">
        <v>0.22136387962499987</v>
      </c>
      <c r="JY55" s="88">
        <v>0.46783552847499943</v>
      </c>
      <c r="JZ55" s="88">
        <v>0.18074691740000021</v>
      </c>
      <c r="KA55" s="88">
        <v>5.9607080950000092E-2</v>
      </c>
      <c r="KB55" s="88">
        <v>6.4079992500000005E-4</v>
      </c>
      <c r="KC55" s="88">
        <v>0.39494830787500007</v>
      </c>
      <c r="KD55" s="88">
        <v>0.24228499357499997</v>
      </c>
      <c r="KE55" s="88">
        <v>0.12993449807500004</v>
      </c>
      <c r="KF55" s="88">
        <v>1.1141137899999997E-2</v>
      </c>
      <c r="KG55" s="88">
        <v>1.3855949999999999E-4</v>
      </c>
      <c r="KH55" s="88">
        <v>3.9231426600000049E-2</v>
      </c>
      <c r="KI55" s="88">
        <v>1.6118854525000004E-2</v>
      </c>
      <c r="KJ55" s="88">
        <v>2.0711946724999999E-2</v>
      </c>
      <c r="KK55" s="88">
        <v>7.6583996500000015E-3</v>
      </c>
      <c r="KL55" s="88">
        <v>2.0504430375E-2</v>
      </c>
      <c r="KM55" s="88">
        <v>6.8750776249999999E-3</v>
      </c>
      <c r="KN55" s="88">
        <v>3.8376100000000004E-4</v>
      </c>
      <c r="KO55" s="88">
        <v>3.5151049999999998E-4</v>
      </c>
      <c r="KP55" s="88">
        <v>8.2046399749999954E-3</v>
      </c>
      <c r="KQ55" s="88">
        <v>3.638397375E-3</v>
      </c>
      <c r="KR55" s="88">
        <v>7.8785799E-3</v>
      </c>
      <c r="KS55" s="88">
        <v>1.5285433750000001E-3</v>
      </c>
      <c r="KT55" s="88">
        <v>2.1653109974999991E-2</v>
      </c>
      <c r="KU55" s="88">
        <v>4.4062500000000004E-6</v>
      </c>
      <c r="KV55" s="88">
        <v>6.9070790750000001E-3</v>
      </c>
      <c r="KW55" s="88">
        <v>1.7900907000000011E-2</v>
      </c>
      <c r="KX55" s="88">
        <v>0.12870464219999986</v>
      </c>
      <c r="KY55" s="88">
        <v>2.7465771774999995E-2</v>
      </c>
      <c r="KZ55" s="88">
        <v>4.0615838999999996E-3</v>
      </c>
      <c r="LA55" s="88">
        <v>2.7435652500000002E-3</v>
      </c>
      <c r="LB55" s="88">
        <v>0.33241709070000003</v>
      </c>
      <c r="LC55" s="88">
        <v>5.5606487999999982E-3</v>
      </c>
      <c r="LD55" s="88">
        <v>1.817042755E-2</v>
      </c>
      <c r="LE55" s="88">
        <v>4.964213197500001E-2</v>
      </c>
      <c r="LF55" s="88">
        <v>6.4053755574999968E-2</v>
      </c>
      <c r="LG55" s="88">
        <v>6.8433097749999996E-3</v>
      </c>
      <c r="LH55" s="88">
        <v>2.6267874250000003E-3</v>
      </c>
      <c r="LI55" s="88">
        <v>6.2967225000000004E-5</v>
      </c>
      <c r="LJ55" s="88">
        <v>2.9873097000000003E-3</v>
      </c>
      <c r="LK55" s="88">
        <v>0.10105181372499998</v>
      </c>
      <c r="LL55" s="88">
        <v>2.6842153250000002E-3</v>
      </c>
      <c r="LM55" s="88">
        <v>3.9692187499999997E-3</v>
      </c>
      <c r="LN55" s="88">
        <v>0</v>
      </c>
      <c r="LO55" s="88">
        <v>4.1511769774999992E-2</v>
      </c>
      <c r="LP55" s="88">
        <v>0.39808203572499956</v>
      </c>
      <c r="LQ55" s="88">
        <v>4.1580268300000015E-2</v>
      </c>
      <c r="LR55" s="88">
        <v>9.885406825E-3</v>
      </c>
      <c r="LS55" s="88">
        <v>2.1230295949999999E-2</v>
      </c>
      <c r="LT55" s="88">
        <v>9.0735521725000004E-2</v>
      </c>
      <c r="LU55" s="88">
        <v>9.4416917750000003E-3</v>
      </c>
      <c r="LV55" s="88">
        <v>3.7711430000000006E-4</v>
      </c>
      <c r="LW55" s="88">
        <v>2.0383717025000008E-2</v>
      </c>
      <c r="LX55" s="88">
        <v>2.3514610250000008E-3</v>
      </c>
      <c r="LY55" s="88">
        <v>0</v>
      </c>
      <c r="LZ55" s="88">
        <v>7.4624440000000021E-3</v>
      </c>
      <c r="MA55" s="88">
        <v>0.44462766142500032</v>
      </c>
      <c r="MB55" s="88">
        <v>6.670750950000001E-3</v>
      </c>
      <c r="MC55" s="88">
        <v>4.3034971499999977E-2</v>
      </c>
      <c r="MD55" s="88">
        <v>5.2045751250000003E-3</v>
      </c>
      <c r="ME55" s="88">
        <v>0</v>
      </c>
      <c r="MF55" s="88">
        <v>1.8972120875000002E-2</v>
      </c>
      <c r="MG55" s="88">
        <v>5.0118567000000001E-3</v>
      </c>
      <c r="MH55" s="88">
        <v>2.6946537250000001E-3</v>
      </c>
      <c r="MI55" s="88">
        <v>3.4425729999999999E-4</v>
      </c>
      <c r="MJ55" s="88">
        <v>2.4571149999999997E-4</v>
      </c>
      <c r="MK55" s="88">
        <v>2.5115772499999998E-4</v>
      </c>
      <c r="ML55" s="88">
        <v>4.1630025000000001E-5</v>
      </c>
      <c r="MM55" s="88">
        <v>3.3763907525000005E-2</v>
      </c>
      <c r="MN55" s="88">
        <v>8.178313050000002E-3</v>
      </c>
      <c r="MO55" s="88">
        <v>2.6845085100000006E-2</v>
      </c>
      <c r="MP55" s="88">
        <v>3.4153295875000003E-2</v>
      </c>
      <c r="MQ55" s="88">
        <v>3.3448170249999994E-3</v>
      </c>
      <c r="MR55" s="88">
        <v>1.3512982475000008E-2</v>
      </c>
      <c r="MS55" s="88">
        <v>9.0865397999999944E-3</v>
      </c>
      <c r="MT55" s="88">
        <v>1.3047399250000001E-3</v>
      </c>
      <c r="MU55" s="88">
        <v>0.22336473947500027</v>
      </c>
      <c r="MV55" s="88">
        <v>3.2709635950000024E-2</v>
      </c>
      <c r="MW55" s="88">
        <v>0</v>
      </c>
      <c r="MX55" s="88">
        <v>4.9761864974999993E-2</v>
      </c>
      <c r="MY55" s="88">
        <v>3.0141321025000018E-2</v>
      </c>
      <c r="MZ55" s="88">
        <v>2.0993033999999995E-3</v>
      </c>
      <c r="NA55" s="88">
        <v>2.0580467000000015E-2</v>
      </c>
      <c r="NB55" s="88">
        <v>3.5806235500000005E-2</v>
      </c>
      <c r="NC55" s="88">
        <v>8.0220134499999988E-3</v>
      </c>
      <c r="ND55" s="88">
        <v>8.6621042499999989E-4</v>
      </c>
      <c r="NE55" s="88">
        <v>3.6726938299999991E-2</v>
      </c>
      <c r="NF55" s="88">
        <v>7.4000569249999997E-3</v>
      </c>
      <c r="NG55" s="88">
        <v>1.8811701124999997E-2</v>
      </c>
      <c r="NH55" s="88">
        <v>7.4934293574999991E-2</v>
      </c>
      <c r="NI55" s="88">
        <v>2.3478614600000003E-2</v>
      </c>
      <c r="NJ55" s="88">
        <v>1.5952697650000004E-2</v>
      </c>
      <c r="NK55" s="88">
        <v>2.5843553949999987E-2</v>
      </c>
      <c r="NL55" s="88">
        <v>2.383055375E-3</v>
      </c>
      <c r="NM55" s="88">
        <v>0.23325996412500086</v>
      </c>
      <c r="NN55" s="88">
        <v>0</v>
      </c>
      <c r="NO55" s="88">
        <v>1.361625817500001E-2</v>
      </c>
      <c r="NP55" s="88">
        <v>1.1155181750000001E-2</v>
      </c>
      <c r="NQ55" s="88">
        <v>5.4046733649999928E-2</v>
      </c>
      <c r="NR55" s="88">
        <v>2.4923540999999996E-3</v>
      </c>
      <c r="NS55" s="88">
        <v>5.136842E-4</v>
      </c>
      <c r="NT55" s="88">
        <v>2.0700397374999995E-2</v>
      </c>
      <c r="NU55" s="88">
        <v>1.089279745E-2</v>
      </c>
      <c r="NV55" s="88">
        <v>4.1081271100000004E-2</v>
      </c>
      <c r="NW55" s="88">
        <v>7.6224275000000006E-5</v>
      </c>
      <c r="NX55" s="88">
        <v>1.1830026799999997E-2</v>
      </c>
      <c r="NY55" s="88">
        <v>7.1034047500000011E-4</v>
      </c>
      <c r="NZ55" s="88">
        <v>0</v>
      </c>
      <c r="OA55" s="88">
        <v>0</v>
      </c>
      <c r="OB55" s="88">
        <v>0</v>
      </c>
      <c r="OC55" s="88">
        <v>0</v>
      </c>
      <c r="OD55" s="88">
        <v>0</v>
      </c>
      <c r="OE55" s="88">
        <v>0</v>
      </c>
      <c r="OF55" s="88">
        <v>0</v>
      </c>
      <c r="OG55" s="88">
        <v>0</v>
      </c>
      <c r="OH55" s="88">
        <v>0</v>
      </c>
      <c r="OI55" s="88">
        <v>0</v>
      </c>
      <c r="OJ55" s="88">
        <v>0</v>
      </c>
      <c r="OK55" s="88">
        <v>0</v>
      </c>
      <c r="OL55" s="88">
        <v>8.9558909999999995E-4</v>
      </c>
      <c r="OM55" s="88">
        <v>3.7763204999999998E-3</v>
      </c>
      <c r="ON55" s="88">
        <v>2.0393224999999999E-4</v>
      </c>
      <c r="OO55" s="88">
        <v>3.9544424999999998E-4</v>
      </c>
      <c r="OP55" s="88">
        <v>1.202735E-4</v>
      </c>
      <c r="OQ55" s="88">
        <v>5.2218125000000001E-4</v>
      </c>
      <c r="OR55" s="88">
        <v>3.6246850000000002E-4</v>
      </c>
      <c r="OS55" s="88">
        <v>1.9567312500000001E-3</v>
      </c>
      <c r="OT55" s="88">
        <v>5.7775800000000005E-4</v>
      </c>
      <c r="OU55" s="88">
        <v>2.9297700500000049E-3</v>
      </c>
      <c r="OV55" s="88">
        <v>2.4453199499999993E-3</v>
      </c>
      <c r="OW55" s="88">
        <v>4.3135312499999997E-3</v>
      </c>
      <c r="OX55" s="88">
        <v>1.3610447500000001E-3</v>
      </c>
      <c r="OY55" s="88">
        <v>1.1178677500000001E-3</v>
      </c>
      <c r="OZ55" s="88">
        <v>1.8482675000000001E-4</v>
      </c>
      <c r="PA55" s="88">
        <v>0</v>
      </c>
      <c r="PB55" s="88">
        <v>2.7311906649999999E-2</v>
      </c>
      <c r="PC55" s="88">
        <v>2.1782413599999998E-2</v>
      </c>
      <c r="PD55" s="88">
        <v>1.7095810750000016E-3</v>
      </c>
      <c r="PE55" s="88">
        <v>5.5474555500000002E-3</v>
      </c>
      <c r="PF55" s="88">
        <v>1.2193417824999997E-2</v>
      </c>
      <c r="PG55" s="88">
        <v>3.8987703949999994E-2</v>
      </c>
      <c r="PH55" s="88">
        <v>7.5404521499999938E-3</v>
      </c>
      <c r="PI55" s="88">
        <v>8.81550525E-4</v>
      </c>
      <c r="PJ55" s="88">
        <v>1.0860307750000006E-3</v>
      </c>
      <c r="PK55" s="88">
        <v>2.7294896824999994E-2</v>
      </c>
      <c r="PL55" s="88">
        <v>3.1753932500000015E-4</v>
      </c>
      <c r="PM55" s="88">
        <v>2.983347E-4</v>
      </c>
      <c r="PN55" s="88">
        <v>3.1177075500000003E-3</v>
      </c>
      <c r="PO55" s="88">
        <v>7.562089250000005E-4</v>
      </c>
      <c r="PP55" s="88">
        <v>1.8425913650000004E-2</v>
      </c>
      <c r="PQ55" s="88">
        <v>1.4120110249999974E-3</v>
      </c>
      <c r="PR55" s="88">
        <v>2.4118521999999961E-3</v>
      </c>
      <c r="PS55" s="88">
        <v>0</v>
      </c>
      <c r="PT55" s="88">
        <v>4.3059208499999996E-3</v>
      </c>
      <c r="PU55" s="88">
        <v>3.9126939999999967E-4</v>
      </c>
      <c r="PV55" s="88">
        <v>5.3621438750000028E-3</v>
      </c>
      <c r="PW55" s="88">
        <v>2.45395E-6</v>
      </c>
      <c r="PX55" s="88">
        <v>6.0165881500000096E-3</v>
      </c>
      <c r="PY55" s="88">
        <v>8.0761159499999919E-3</v>
      </c>
      <c r="PZ55" s="88">
        <v>1.3385105250000016E-3</v>
      </c>
      <c r="QA55" s="88">
        <v>5.9533174999999966E-4</v>
      </c>
      <c r="QB55" s="88">
        <v>1.0671046499999978E-3</v>
      </c>
      <c r="QC55" s="88">
        <v>4.5628249999999998E-6</v>
      </c>
      <c r="QD55" s="88">
        <v>3.8393100000000012E-4</v>
      </c>
      <c r="QE55" s="88">
        <v>2.5398259999999981E-4</v>
      </c>
      <c r="QF55" s="88">
        <v>7.9660022749999983E-3</v>
      </c>
      <c r="QG55" s="88">
        <v>5.2973662999999992E-3</v>
      </c>
      <c r="QH55" s="88">
        <v>2.0522497500000003E-4</v>
      </c>
      <c r="QI55" s="88">
        <v>1.8601875249999995E-3</v>
      </c>
      <c r="QJ55" s="88">
        <v>3.4844422499999998E-3</v>
      </c>
      <c r="QK55" s="88">
        <v>2.6493556250000013E-3</v>
      </c>
      <c r="QL55" s="88">
        <v>4.9396366499999997E-2</v>
      </c>
      <c r="QM55" s="88">
        <v>1.0474873249999984E-3</v>
      </c>
      <c r="QN55" s="88">
        <v>1.9012850249999983E-3</v>
      </c>
      <c r="QO55" s="88">
        <v>4.06908E-5</v>
      </c>
      <c r="QP55" s="88">
        <v>1.9748834750000005E-3</v>
      </c>
      <c r="QQ55" s="88">
        <v>5.8310892499999971E-4</v>
      </c>
      <c r="QR55" s="88">
        <v>2.2736809249999991E-3</v>
      </c>
      <c r="QS55" s="88">
        <v>1.5532772500000006E-3</v>
      </c>
      <c r="QT55" s="88">
        <v>4.6137610500000007E-3</v>
      </c>
      <c r="QU55" s="88">
        <v>2.0603444999999987E-4</v>
      </c>
      <c r="QV55" s="88">
        <v>1.0180320000000005E-3</v>
      </c>
      <c r="QW55" s="88">
        <v>1.3961470750000005E-3</v>
      </c>
      <c r="QX55" s="88">
        <v>6.4678045000000038E-4</v>
      </c>
      <c r="QY55" s="88">
        <v>2.5569587500000004E-4</v>
      </c>
      <c r="QZ55" s="88">
        <v>2.300087500000002E-4</v>
      </c>
      <c r="RA55" s="88">
        <v>0</v>
      </c>
      <c r="RB55" s="88">
        <v>2.7599766249999987E-3</v>
      </c>
      <c r="RC55" s="88">
        <v>5.8213059249999904E-3</v>
      </c>
      <c r="RD55" s="88">
        <v>6.4343829749999937E-3</v>
      </c>
      <c r="RE55" s="88">
        <v>2.0027452500000003E-4</v>
      </c>
      <c r="RF55" s="88">
        <v>3.485844200000008E-3</v>
      </c>
      <c r="RG55" s="88">
        <v>1.9807506499999995E-2</v>
      </c>
      <c r="RH55" s="88">
        <v>4.7841319999999998E-4</v>
      </c>
      <c r="RI55" s="88">
        <v>5.1288336500000002E-3</v>
      </c>
      <c r="RJ55" s="88">
        <v>4.1862387499999983E-4</v>
      </c>
      <c r="RK55" s="88">
        <v>3.3567350000000015E-4</v>
      </c>
      <c r="RL55" s="88">
        <v>8.0741550000000214E-4</v>
      </c>
      <c r="RM55" s="88">
        <v>7.1420685000000051E-4</v>
      </c>
      <c r="RN55" s="88">
        <v>1.3569877499999995E-4</v>
      </c>
      <c r="RO55" s="88">
        <v>0</v>
      </c>
      <c r="RP55" s="88">
        <v>8.7345900000000004E-4</v>
      </c>
      <c r="RQ55" s="88">
        <v>8.0915250000000004E-6</v>
      </c>
      <c r="RR55" s="88">
        <v>0</v>
      </c>
      <c r="RS55" s="88">
        <v>7.6274017500000031E-4</v>
      </c>
      <c r="RT55" s="88">
        <v>2.6888602499999933E-4</v>
      </c>
      <c r="RU55" s="88">
        <v>5.4404574999999962E-5</v>
      </c>
      <c r="RV55" s="88">
        <v>1.3238727799999997E-2</v>
      </c>
      <c r="RW55" s="88">
        <v>1.0839196874999995E-2</v>
      </c>
      <c r="RX55" s="88">
        <v>2.9578286000000002E-3</v>
      </c>
      <c r="RY55" s="88">
        <v>2.5914354999999995E-4</v>
      </c>
      <c r="RZ55" s="88">
        <v>2.360962249999999E-4</v>
      </c>
      <c r="SA55" s="88">
        <v>6.2238474999999995E-5</v>
      </c>
      <c r="SB55" s="88">
        <v>0</v>
      </c>
      <c r="SC55" s="88">
        <v>0</v>
      </c>
      <c r="SD55" s="88">
        <v>0</v>
      </c>
      <c r="SE55" s="88">
        <v>0</v>
      </c>
      <c r="SF55" s="88">
        <v>0</v>
      </c>
      <c r="SG55" s="88">
        <v>0</v>
      </c>
      <c r="SH55" s="88">
        <v>0</v>
      </c>
      <c r="SI55" s="88">
        <v>0</v>
      </c>
      <c r="SJ55" s="88">
        <v>0</v>
      </c>
      <c r="SK55" s="88">
        <v>0</v>
      </c>
      <c r="SL55" s="88">
        <v>0</v>
      </c>
      <c r="SM55" s="88">
        <v>0</v>
      </c>
      <c r="SN55" s="88">
        <v>4.5374637500000002E-2</v>
      </c>
      <c r="SO55" s="88">
        <v>0</v>
      </c>
      <c r="SP55" s="88">
        <v>0.53563636400000003</v>
      </c>
    </row>
    <row r="56" spans="1:510">
      <c r="A56" s="88" t="str">
        <f t="shared" si="52"/>
        <v>POLD6</v>
      </c>
      <c r="B56" s="88" t="s">
        <v>2231</v>
      </c>
      <c r="C56" s="88" t="s">
        <v>392</v>
      </c>
      <c r="U56" s="88">
        <v>11.525011211650002</v>
      </c>
      <c r="V56" s="88">
        <v>2.8104717834500086</v>
      </c>
      <c r="W56" s="88">
        <v>0.29029028027500003</v>
      </c>
      <c r="X56" s="88">
        <v>0.50006971060000005</v>
      </c>
      <c r="Y56" s="88">
        <v>4.0380565575500009</v>
      </c>
      <c r="Z56" s="88">
        <v>0.48904584695000081</v>
      </c>
      <c r="AA56" s="88">
        <v>0.52250699032500048</v>
      </c>
      <c r="AB56" s="88">
        <v>0.8799439767499988</v>
      </c>
      <c r="AC56" s="88">
        <v>0.49703631474999954</v>
      </c>
      <c r="AD56" s="88">
        <v>0.73706112074999963</v>
      </c>
      <c r="AE56" s="88">
        <v>0.10963588405000008</v>
      </c>
      <c r="AF56" s="88">
        <v>0.17435041597499992</v>
      </c>
      <c r="AG56" s="88">
        <v>2.5838995375999976</v>
      </c>
      <c r="AH56" s="88">
        <v>0.47652857797500131</v>
      </c>
      <c r="AI56" s="88">
        <v>0.2265738727500004</v>
      </c>
      <c r="AJ56" s="88">
        <v>0.11186990750000012</v>
      </c>
      <c r="AK56" s="88">
        <v>0.17841943012499997</v>
      </c>
      <c r="AL56" s="88">
        <v>0</v>
      </c>
      <c r="AM56" s="88">
        <v>0.34286576125000046</v>
      </c>
      <c r="AN56" s="88">
        <v>0.15720223599999994</v>
      </c>
      <c r="AO56" s="88">
        <v>6.7859242824999985E-2</v>
      </c>
      <c r="AP56" s="88">
        <v>1.7241462530999998</v>
      </c>
      <c r="AQ56" s="88">
        <v>0.28073252162499979</v>
      </c>
      <c r="AR56" s="88">
        <v>0.55473857172500018</v>
      </c>
      <c r="AS56" s="88">
        <v>1.4105826343249988</v>
      </c>
      <c r="AT56" s="88">
        <v>0.13019183399999992</v>
      </c>
      <c r="AU56" s="88">
        <v>3.9343042349999989E-2</v>
      </c>
      <c r="AV56" s="88">
        <v>6.9840093775000014E-2</v>
      </c>
      <c r="AW56" s="88">
        <v>4.2382094374999915E-2</v>
      </c>
      <c r="AX56" s="88">
        <v>3.0981544324999982E-2</v>
      </c>
      <c r="AY56" s="88">
        <v>0.17630070030000039</v>
      </c>
      <c r="AZ56" s="88">
        <v>0.37041382144999968</v>
      </c>
      <c r="BA56" s="88">
        <v>0.14375132315000025</v>
      </c>
      <c r="BB56" s="88">
        <v>8.3413942249999998E-3</v>
      </c>
      <c r="BC56" s="88">
        <v>0.15175388724999994</v>
      </c>
      <c r="BD56" s="88">
        <v>0.58137768652499888</v>
      </c>
      <c r="BE56" s="88">
        <v>0.14681035839999979</v>
      </c>
      <c r="BF56" s="88">
        <v>3.1134521749999994E-3</v>
      </c>
      <c r="BG56" s="88">
        <v>9.983584299999999E-3</v>
      </c>
      <c r="BH56" s="88">
        <v>0.48393839019999935</v>
      </c>
      <c r="BI56" s="88">
        <v>8.6392115449999987E-2</v>
      </c>
      <c r="BJ56" s="88">
        <v>3.6052490749999997E-3</v>
      </c>
      <c r="BK56" s="88">
        <v>0.12294787339999992</v>
      </c>
      <c r="BL56" s="88">
        <v>0.30506593902500101</v>
      </c>
      <c r="BM56" s="88">
        <v>0.11145598387499994</v>
      </c>
      <c r="BN56" s="88">
        <v>0.10758557449999996</v>
      </c>
      <c r="BO56" s="88">
        <v>4.4931990349999992E-2</v>
      </c>
      <c r="BP56" s="88">
        <v>1.0206988674999995E-2</v>
      </c>
      <c r="BQ56" s="88">
        <v>1.5706070500000004E-3</v>
      </c>
      <c r="BR56" s="88">
        <v>3.8781497150000004E-2</v>
      </c>
      <c r="BS56" s="88">
        <v>1.4144850050000001E-2</v>
      </c>
      <c r="BT56" s="88">
        <v>0.15018382302500002</v>
      </c>
      <c r="BU56" s="88">
        <v>0.44251656322499933</v>
      </c>
      <c r="BV56" s="88">
        <v>2.4166513550000001E-2</v>
      </c>
      <c r="BW56" s="88">
        <v>0.76532902342499942</v>
      </c>
      <c r="BX56" s="88">
        <v>8.5699470124999927E-2</v>
      </c>
      <c r="BY56" s="88">
        <v>0.40500304322500053</v>
      </c>
      <c r="BZ56" s="88">
        <v>0.13326444290000006</v>
      </c>
      <c r="CA56" s="88">
        <v>0.15395201827500055</v>
      </c>
      <c r="CB56" s="88">
        <v>0.32722599962499888</v>
      </c>
      <c r="CC56" s="88">
        <v>0.16104358305000044</v>
      </c>
      <c r="CD56" s="88">
        <v>0.10985865655000006</v>
      </c>
      <c r="CE56" s="88">
        <v>0.28834652640000058</v>
      </c>
      <c r="CF56" s="88">
        <v>9.7384866475000192E-2</v>
      </c>
      <c r="CG56" s="88">
        <v>0</v>
      </c>
      <c r="CH56" s="88">
        <v>0.12918453712499992</v>
      </c>
      <c r="CI56" s="88">
        <v>9.6843469350000114E-2</v>
      </c>
      <c r="CJ56" s="88">
        <v>3.3456516749999997E-3</v>
      </c>
      <c r="CK56" s="88">
        <v>5.9690786749999968E-2</v>
      </c>
      <c r="CL56" s="88">
        <v>1.2537733300000001E-2</v>
      </c>
      <c r="CM56" s="88">
        <v>1.5758402500000004E-2</v>
      </c>
      <c r="CN56" s="88">
        <v>4.5800749899999958E-2</v>
      </c>
      <c r="CO56" s="88">
        <v>1.4857514250000009E-2</v>
      </c>
      <c r="CP56" s="88">
        <v>5.1211268724999898E-2</v>
      </c>
      <c r="CQ56" s="88">
        <v>0.17841943012499997</v>
      </c>
      <c r="CR56" s="88">
        <v>0</v>
      </c>
      <c r="CS56" s="88">
        <v>7.1538917500000004E-4</v>
      </c>
      <c r="CT56" s="88">
        <v>0.32232982810000005</v>
      </c>
      <c r="CU56" s="88">
        <v>1.6797007149999998E-2</v>
      </c>
      <c r="CV56" s="88">
        <v>3.0227012999999997E-3</v>
      </c>
      <c r="CW56" s="88">
        <v>0.15561164947499989</v>
      </c>
      <c r="CX56" s="88">
        <v>1.5907500750000003E-3</v>
      </c>
      <c r="CY56" s="88">
        <v>6.6916498074999997E-2</v>
      </c>
      <c r="CZ56" s="88">
        <v>9.4274474999999996E-4</v>
      </c>
      <c r="DA56" s="88">
        <v>0</v>
      </c>
      <c r="DB56" s="88">
        <v>0</v>
      </c>
      <c r="DC56" s="88">
        <v>0.22305942962499997</v>
      </c>
      <c r="DD56" s="88">
        <v>5.7673166325000025E-2</v>
      </c>
      <c r="DE56" s="88">
        <v>0.12227726834999997</v>
      </c>
      <c r="DF56" s="88">
        <v>7.8871763699999806E-2</v>
      </c>
      <c r="DG56" s="88">
        <v>0.11368675092500001</v>
      </c>
      <c r="DH56" s="88">
        <v>0.23990507737500005</v>
      </c>
      <c r="DI56" s="88">
        <v>0.46572198752500055</v>
      </c>
      <c r="DJ56" s="88">
        <v>0.25525826387499967</v>
      </c>
      <c r="DK56" s="88">
        <v>1.9802679500000001E-3</v>
      </c>
      <c r="DL56" s="88">
        <v>0.42279351389999997</v>
      </c>
      <c r="DM56" s="88">
        <v>0.26483089254999997</v>
      </c>
      <c r="DN56" s="88">
        <v>0.11655299097499996</v>
      </c>
      <c r="DO56" s="88">
        <v>1.2865772099999999E-2</v>
      </c>
      <c r="DP56" s="88">
        <v>7.7318685E-4</v>
      </c>
      <c r="DQ56" s="88">
        <v>3.9343042349999989E-2</v>
      </c>
      <c r="DR56" s="88">
        <v>5.5459304974999978E-2</v>
      </c>
      <c r="DS56" s="88">
        <v>1.0662042549999999E-2</v>
      </c>
      <c r="DT56" s="88">
        <v>3.7188030500000004E-3</v>
      </c>
      <c r="DU56" s="88">
        <v>4.2382094374999915E-2</v>
      </c>
      <c r="DV56" s="88">
        <v>9.0382240249999996E-3</v>
      </c>
      <c r="DW56" s="88">
        <v>2.1943284874999969E-2</v>
      </c>
      <c r="DX56" s="88">
        <v>0.16555862067500032</v>
      </c>
      <c r="DY56" s="88">
        <v>1.07418763E-2</v>
      </c>
      <c r="DZ56" s="88">
        <v>0.34461693067500021</v>
      </c>
      <c r="EA56" s="88">
        <v>4.5734646249999998E-3</v>
      </c>
      <c r="EB56" s="88">
        <v>2.1221522475000001E-2</v>
      </c>
      <c r="EC56" s="88">
        <v>5.924875159999992E-2</v>
      </c>
      <c r="ED56" s="88">
        <v>7.1879653775000052E-2</v>
      </c>
      <c r="EE56" s="88">
        <v>1.2622028899999999E-2</v>
      </c>
      <c r="EF56" s="88">
        <v>0.13214680174999999</v>
      </c>
      <c r="EG56" s="88">
        <v>1.4228368524999998E-2</v>
      </c>
      <c r="EH56" s="88">
        <v>5.3787219499999992E-3</v>
      </c>
      <c r="EI56" s="88">
        <v>0</v>
      </c>
      <c r="EJ56" s="88">
        <v>5.004659644999998E-2</v>
      </c>
      <c r="EK56" s="88">
        <v>0.472908645425</v>
      </c>
      <c r="EL56" s="88">
        <v>5.1883601849999995E-2</v>
      </c>
      <c r="EM56" s="88">
        <v>6.5373559000000006E-3</v>
      </c>
      <c r="EN56" s="88">
        <v>2.7141632825000012E-2</v>
      </c>
      <c r="EO56" s="88">
        <v>8.9190461575000018E-2</v>
      </c>
      <c r="EP56" s="88">
        <v>1.757960825E-3</v>
      </c>
      <c r="EQ56" s="88">
        <v>2.2108809999999999E-4</v>
      </c>
      <c r="ER56" s="88">
        <v>2.700246110000001E-2</v>
      </c>
      <c r="ES56" s="88">
        <v>1.4964509250000001E-3</v>
      </c>
      <c r="ET56" s="88">
        <v>3.1134521749999994E-3</v>
      </c>
      <c r="EU56" s="88">
        <v>9.983584299999999E-3</v>
      </c>
      <c r="EV56" s="88">
        <v>0.48393839019999935</v>
      </c>
      <c r="EW56" s="88">
        <v>4.7320899450000016E-2</v>
      </c>
      <c r="EX56" s="88">
        <v>5.638868899999999E-3</v>
      </c>
      <c r="EY56" s="88">
        <v>2.3851324875000003E-2</v>
      </c>
      <c r="EZ56" s="88">
        <v>6.6274581000000015E-3</v>
      </c>
      <c r="FA56" s="88">
        <v>2.9535221500000004E-3</v>
      </c>
      <c r="FB56" s="88">
        <v>2.0759881749999997E-3</v>
      </c>
      <c r="FC56" s="88">
        <v>1.5292609E-3</v>
      </c>
      <c r="FD56" s="88">
        <v>0</v>
      </c>
      <c r="FE56" s="88">
        <v>3.9313097224999968E-2</v>
      </c>
      <c r="FF56" s="88">
        <v>1.1706715600000006E-2</v>
      </c>
      <c r="FG56" s="88">
        <v>2.9117960325000029E-2</v>
      </c>
      <c r="FH56" s="88">
        <v>3.8897477449999988E-2</v>
      </c>
      <c r="FI56" s="88">
        <v>3.9097725999999991E-3</v>
      </c>
      <c r="FJ56" s="88">
        <v>1.6831799325000001E-2</v>
      </c>
      <c r="FK56" s="88">
        <v>0.28823363385000111</v>
      </c>
      <c r="FL56" s="88">
        <v>0</v>
      </c>
      <c r="FM56" s="88">
        <v>4.9124766474999956E-2</v>
      </c>
      <c r="FN56" s="88">
        <v>3.6597097974999979E-2</v>
      </c>
      <c r="FO56" s="88">
        <v>2.5948325000000006E-3</v>
      </c>
      <c r="FP56" s="88">
        <v>2.3133728324999981E-2</v>
      </c>
      <c r="FQ56" s="88">
        <v>4.4931990349999992E-2</v>
      </c>
      <c r="FR56" s="88">
        <v>1.0206988674999995E-2</v>
      </c>
      <c r="FS56" s="88">
        <v>1.5706070500000004E-3</v>
      </c>
      <c r="FT56" s="88">
        <v>3.8781497150000004E-2</v>
      </c>
      <c r="FU56" s="88">
        <v>1.4144850050000001E-2</v>
      </c>
      <c r="FV56" s="88">
        <v>0.12022125812500013</v>
      </c>
      <c r="FW56" s="88">
        <v>9.6561402250000001E-3</v>
      </c>
      <c r="FX56" s="88">
        <v>2.9962131899999991E-2</v>
      </c>
      <c r="FY56" s="88">
        <v>0.22930021037499995</v>
      </c>
      <c r="FZ56" s="88">
        <v>2.4181676724999979E-2</v>
      </c>
      <c r="GA56" s="88">
        <v>0.11556182100000011</v>
      </c>
      <c r="GB56" s="88">
        <v>3.9526339999999991E-3</v>
      </c>
      <c r="GC56" s="88">
        <v>6.3781795124999874E-2</v>
      </c>
      <c r="GD56" s="88">
        <v>2.4166513550000001E-2</v>
      </c>
      <c r="GE56" s="88">
        <v>2.4043419974999997E-2</v>
      </c>
      <c r="GF56" s="88">
        <v>0.18093624362500066</v>
      </c>
      <c r="GG56" s="88">
        <v>6.4614109999999996E-4</v>
      </c>
      <c r="GH56" s="88">
        <v>0.13666533942500003</v>
      </c>
      <c r="GI56" s="88">
        <v>0.36431637465000044</v>
      </c>
      <c r="GJ56" s="88">
        <v>4.7652828899999986E-2</v>
      </c>
      <c r="GK56" s="88">
        <v>1.1051877675E-2</v>
      </c>
      <c r="GL56" s="88">
        <v>4.3660872774999901E-2</v>
      </c>
      <c r="GM56" s="88">
        <v>2.9256875000000003E-4</v>
      </c>
      <c r="GN56" s="88">
        <v>1.6198900849999989E-2</v>
      </c>
      <c r="GO56" s="88">
        <v>2.5533280975000006E-2</v>
      </c>
      <c r="GP56" s="88">
        <v>4.7028576549999944E-2</v>
      </c>
      <c r="GQ56" s="88">
        <v>3.5120360599999983E-2</v>
      </c>
      <c r="GR56" s="88">
        <v>1.7082028700000002E-2</v>
      </c>
      <c r="GS56" s="88">
        <v>4.3360948224999918E-2</v>
      </c>
      <c r="GT56" s="88">
        <v>0.14519497052499999</v>
      </c>
      <c r="GU56" s="88">
        <v>5.1126875849999968E-2</v>
      </c>
      <c r="GV56" s="88">
        <v>6.6048239024999733E-2</v>
      </c>
      <c r="GW56" s="88">
        <v>5.2545736474999861E-2</v>
      </c>
      <c r="GX56" s="88">
        <v>3.7747213199999963E-2</v>
      </c>
      <c r="GY56" s="88">
        <v>3.1306010249999992E-3</v>
      </c>
      <c r="GZ56" s="88">
        <v>2.8231397024999987E-2</v>
      </c>
      <c r="HA56" s="88">
        <v>1.1575465074999998E-2</v>
      </c>
      <c r="HB56" s="88">
        <v>3.3590252024999961E-2</v>
      </c>
      <c r="HC56" s="88">
        <v>1.7996319949999996E-2</v>
      </c>
      <c r="HD56" s="88">
        <v>3.096835489999997E-2</v>
      </c>
      <c r="HE56" s="88">
        <v>3.0383046000000006E-3</v>
      </c>
      <c r="HF56" s="88">
        <v>1.5167009550000009E-2</v>
      </c>
      <c r="HG56" s="88">
        <v>2.7915011749999982E-2</v>
      </c>
      <c r="HH56" s="88">
        <v>6.0813176000000004E-3</v>
      </c>
      <c r="HI56" s="88">
        <v>1.2892265425000004E-2</v>
      </c>
      <c r="HJ56" s="88">
        <v>6.248360625000002E-3</v>
      </c>
      <c r="HK56" s="88">
        <v>1.5314375450000011E-2</v>
      </c>
      <c r="HL56" s="88">
        <v>2.0843016349999997E-2</v>
      </c>
      <c r="HM56" s="88">
        <v>8.4222385625000007E-2</v>
      </c>
      <c r="HN56" s="88">
        <v>5.6027552649999923E-2</v>
      </c>
      <c r="HO56" s="88">
        <v>3.7951143499999991E-3</v>
      </c>
      <c r="HP56" s="88">
        <v>6.475603649999985E-2</v>
      </c>
      <c r="HQ56" s="88">
        <v>6.7928106174999905E-2</v>
      </c>
      <c r="HR56" s="88">
        <v>1.4284424350000005E-2</v>
      </c>
      <c r="HS56" s="88">
        <v>3.8826773024999962E-2</v>
      </c>
      <c r="HT56" s="88">
        <v>1.6166605200000007E-2</v>
      </c>
      <c r="HU56" s="88">
        <v>2.8099430024999969E-2</v>
      </c>
      <c r="HV56" s="88">
        <v>5.2955688699999913E-2</v>
      </c>
      <c r="HW56" s="88">
        <v>1.7846568100000005E-2</v>
      </c>
      <c r="HX56" s="88">
        <v>7.1080396000000002E-3</v>
      </c>
      <c r="HY56" s="88">
        <v>3.6785501624999981E-2</v>
      </c>
      <c r="HZ56" s="88">
        <v>2.2860384400000003E-2</v>
      </c>
      <c r="IA56" s="88">
        <v>4.9570283474999907E-2</v>
      </c>
      <c r="IB56" s="88">
        <v>6.1238442500000003E-4</v>
      </c>
      <c r="IC56" s="88">
        <v>2.9821920450000022E-2</v>
      </c>
      <c r="ID56" s="88">
        <v>6.3974589524999861E-2</v>
      </c>
      <c r="IE56" s="88">
        <v>2.1685602249999999E-3</v>
      </c>
      <c r="IF56" s="88">
        <v>3.0369403124999982E-2</v>
      </c>
      <c r="IG56" s="88">
        <v>0.25635479107500053</v>
      </c>
      <c r="IH56" s="88">
        <v>3.0226077250000002E-3</v>
      </c>
      <c r="II56" s="88">
        <v>0</v>
      </c>
      <c r="IJ56" s="88">
        <v>4.274902697499991E-2</v>
      </c>
      <c r="IK56" s="88">
        <v>5.7346202774999924E-2</v>
      </c>
      <c r="IL56" s="88">
        <v>2.6474374875000005E-2</v>
      </c>
      <c r="IM56" s="88">
        <v>2.5934162499999989E-3</v>
      </c>
      <c r="IN56" s="88">
        <v>1.1959711225000008E-2</v>
      </c>
      <c r="IO56" s="88">
        <v>8.4883760075000023E-2</v>
      </c>
      <c r="IP56" s="88">
        <v>3.3456516749999997E-3</v>
      </c>
      <c r="IQ56" s="88">
        <v>1.2780540575000001E-2</v>
      </c>
      <c r="IR56" s="88">
        <v>1.2532626600000003E-2</v>
      </c>
      <c r="IS56" s="88">
        <v>3.4251457749999992E-2</v>
      </c>
      <c r="IT56" s="88">
        <v>1.2605065000000001E-4</v>
      </c>
      <c r="IU56" s="88">
        <v>1.2537733300000001E-2</v>
      </c>
      <c r="IV56" s="88">
        <v>1.5758402500000004E-2</v>
      </c>
      <c r="IW56" s="88">
        <v>4.5800749899999958E-2</v>
      </c>
      <c r="IX56" s="88">
        <v>1.2641049000000003E-2</v>
      </c>
      <c r="IY56" s="88">
        <v>2.2166231749999998E-3</v>
      </c>
      <c r="IZ56" s="88">
        <v>5.1211268724999898E-2</v>
      </c>
      <c r="JA56" s="88">
        <v>0.16439728212500007</v>
      </c>
      <c r="JB56" s="88">
        <v>0</v>
      </c>
      <c r="JC56" s="88">
        <v>1.4021806949999995E-2</v>
      </c>
      <c r="JD56" s="88">
        <v>7.1538917500000004E-4</v>
      </c>
      <c r="JE56" s="88">
        <v>0.10238678355000001</v>
      </c>
      <c r="JF56" s="88">
        <v>0.17173739995000006</v>
      </c>
      <c r="JG56" s="88">
        <v>4.8203222274999999E-2</v>
      </c>
      <c r="JH56" s="88">
        <v>1.6797007149999998E-2</v>
      </c>
      <c r="JI56" s="88">
        <v>3.0227012999999997E-3</v>
      </c>
      <c r="JJ56" s="88">
        <v>4.6082606925000012E-2</v>
      </c>
      <c r="JK56" s="88">
        <v>8.3740090099999984E-2</v>
      </c>
      <c r="JL56" s="88">
        <v>2.5788615649999996E-2</v>
      </c>
      <c r="JM56" s="88">
        <v>1.5907500750000003E-3</v>
      </c>
      <c r="JN56" s="88">
        <v>6.6916498074999997E-2</v>
      </c>
      <c r="JO56" s="88">
        <v>9.4274474999999996E-4</v>
      </c>
      <c r="JP56" s="88">
        <v>0</v>
      </c>
      <c r="JQ56" s="88">
        <v>0</v>
      </c>
      <c r="JR56" s="88">
        <v>0</v>
      </c>
      <c r="JS56" s="88">
        <v>0.22305942962499997</v>
      </c>
      <c r="JT56" s="88">
        <v>5.7673166325000025E-2</v>
      </c>
      <c r="JU56" s="88">
        <v>0.12227726834999997</v>
      </c>
      <c r="JV56" s="88">
        <v>7.8871763699999806E-2</v>
      </c>
      <c r="JW56" s="88">
        <v>0.11368675092500001</v>
      </c>
      <c r="JX56" s="88">
        <v>0.23990507737500005</v>
      </c>
      <c r="JY56" s="88">
        <v>0.46572198752500055</v>
      </c>
      <c r="JZ56" s="88">
        <v>0.2033728157499998</v>
      </c>
      <c r="KA56" s="88">
        <v>5.188544812499999E-2</v>
      </c>
      <c r="KB56" s="88">
        <v>1.9802679500000001E-3</v>
      </c>
      <c r="KC56" s="88">
        <v>0.42279351389999997</v>
      </c>
      <c r="KD56" s="88">
        <v>0.26483089254999997</v>
      </c>
      <c r="KE56" s="88">
        <v>0.11655299097499996</v>
      </c>
      <c r="KF56" s="88">
        <v>1.2865772099999999E-2</v>
      </c>
      <c r="KG56" s="88">
        <v>7.7318685E-4</v>
      </c>
      <c r="KH56" s="88">
        <v>3.9343042349999989E-2</v>
      </c>
      <c r="KI56" s="88">
        <v>1.8235016375000003E-2</v>
      </c>
      <c r="KJ56" s="88">
        <v>1.9303979524999997E-2</v>
      </c>
      <c r="KK56" s="88">
        <v>2.8255948999999997E-3</v>
      </c>
      <c r="KL56" s="88">
        <v>7.7165190500000013E-3</v>
      </c>
      <c r="KM56" s="88">
        <v>6.760104050000001E-3</v>
      </c>
      <c r="KN56" s="88">
        <v>3.7214122499999995E-4</v>
      </c>
      <c r="KO56" s="88">
        <v>2.4603012499999999E-4</v>
      </c>
      <c r="KP56" s="88">
        <v>1.0662042549999999E-2</v>
      </c>
      <c r="KQ56" s="88">
        <v>3.7188030500000004E-3</v>
      </c>
      <c r="KR56" s="88">
        <v>8.5041595249999973E-3</v>
      </c>
      <c r="KS56" s="88">
        <v>2.8776872749999988E-3</v>
      </c>
      <c r="KT56" s="88">
        <v>3.0999407849999959E-2</v>
      </c>
      <c r="KU56" s="88">
        <v>0</v>
      </c>
      <c r="KV56" s="88">
        <v>9.0382240249999996E-3</v>
      </c>
      <c r="KW56" s="88">
        <v>2.1943284874999969E-2</v>
      </c>
      <c r="KX56" s="88">
        <v>0.13511473879999991</v>
      </c>
      <c r="KY56" s="88">
        <v>3.0433726275000027E-2</v>
      </c>
      <c r="KZ56" s="88">
        <v>2.7364938000000003E-3</v>
      </c>
      <c r="LA56" s="88">
        <v>8.0053824999999999E-3</v>
      </c>
      <c r="LB56" s="88">
        <v>0.34461693067500021</v>
      </c>
      <c r="LC56" s="88">
        <v>4.5734646249999998E-3</v>
      </c>
      <c r="LD56" s="88">
        <v>2.1221522475000001E-2</v>
      </c>
      <c r="LE56" s="88">
        <v>5.924875159999992E-2</v>
      </c>
      <c r="LF56" s="88">
        <v>7.1879653775000052E-2</v>
      </c>
      <c r="LG56" s="88">
        <v>6.9100025250000011E-3</v>
      </c>
      <c r="LH56" s="88">
        <v>5.2639404749999993E-3</v>
      </c>
      <c r="LI56" s="88">
        <v>4.479633E-4</v>
      </c>
      <c r="LJ56" s="88">
        <v>3.6803752299999999E-2</v>
      </c>
      <c r="LK56" s="88">
        <v>9.5343049449999967E-2</v>
      </c>
      <c r="LL56" s="88">
        <v>1.4228368524999998E-2</v>
      </c>
      <c r="LM56" s="88">
        <v>5.3787219499999992E-3</v>
      </c>
      <c r="LN56" s="88">
        <v>0</v>
      </c>
      <c r="LO56" s="88">
        <v>5.004659644999998E-2</v>
      </c>
      <c r="LP56" s="88">
        <v>0.472908645425</v>
      </c>
      <c r="LQ56" s="88">
        <v>5.1883601849999995E-2</v>
      </c>
      <c r="LR56" s="88">
        <v>6.5373559000000006E-3</v>
      </c>
      <c r="LS56" s="88">
        <v>2.7141632825000012E-2</v>
      </c>
      <c r="LT56" s="88">
        <v>8.9190461575000018E-2</v>
      </c>
      <c r="LU56" s="88">
        <v>1.757960825E-3</v>
      </c>
      <c r="LV56" s="88">
        <v>2.2108809999999999E-4</v>
      </c>
      <c r="LW56" s="88">
        <v>2.700246110000001E-2</v>
      </c>
      <c r="LX56" s="88">
        <v>1.4964509250000001E-3</v>
      </c>
      <c r="LY56" s="88">
        <v>0</v>
      </c>
      <c r="LZ56" s="88">
        <v>9.983584299999999E-3</v>
      </c>
      <c r="MA56" s="88">
        <v>0.48393839019999935</v>
      </c>
      <c r="MB56" s="88">
        <v>4.3577831749999985E-3</v>
      </c>
      <c r="MC56" s="88">
        <v>4.2963116275000018E-2</v>
      </c>
      <c r="MD56" s="88">
        <v>5.3920193749999994E-3</v>
      </c>
      <c r="ME56" s="88">
        <v>2.4684952500000001E-4</v>
      </c>
      <c r="MF56" s="88">
        <v>2.3851324875000003E-2</v>
      </c>
      <c r="MG56" s="88">
        <v>6.6274581000000015E-3</v>
      </c>
      <c r="MH56" s="88">
        <v>2.9535221500000004E-3</v>
      </c>
      <c r="MI56" s="88">
        <v>2.0759881749999997E-3</v>
      </c>
      <c r="MJ56" s="88">
        <v>4.392218E-4</v>
      </c>
      <c r="MK56" s="88">
        <v>1.0900391000000001E-3</v>
      </c>
      <c r="ML56" s="88">
        <v>0</v>
      </c>
      <c r="MM56" s="88">
        <v>3.9313097224999968E-2</v>
      </c>
      <c r="MN56" s="88">
        <v>1.1706715600000006E-2</v>
      </c>
      <c r="MO56" s="88">
        <v>2.9117960325000029E-2</v>
      </c>
      <c r="MP56" s="88">
        <v>3.8897477449999988E-2</v>
      </c>
      <c r="MQ56" s="88">
        <v>3.9097725999999991E-3</v>
      </c>
      <c r="MR56" s="88">
        <v>1.6831799325000001E-2</v>
      </c>
      <c r="MS56" s="88">
        <v>9.1423747250000045E-3</v>
      </c>
      <c r="MT56" s="88">
        <v>1.515375925E-3</v>
      </c>
      <c r="MU56" s="88">
        <v>0.24100471755000097</v>
      </c>
      <c r="MV56" s="88">
        <v>3.6571749474999991E-2</v>
      </c>
      <c r="MW56" s="88">
        <v>0</v>
      </c>
      <c r="MX56" s="88">
        <v>4.9124766474999956E-2</v>
      </c>
      <c r="MY56" s="88">
        <v>3.6597097974999979E-2</v>
      </c>
      <c r="MZ56" s="88">
        <v>2.5948325000000006E-3</v>
      </c>
      <c r="NA56" s="88">
        <v>2.3133728324999981E-2</v>
      </c>
      <c r="NB56" s="88">
        <v>4.4931990349999992E-2</v>
      </c>
      <c r="NC56" s="88">
        <v>1.0206988674999995E-2</v>
      </c>
      <c r="ND56" s="88">
        <v>1.5706070500000004E-3</v>
      </c>
      <c r="NE56" s="88">
        <v>3.8781497150000004E-2</v>
      </c>
      <c r="NF56" s="88">
        <v>1.4144850050000001E-2</v>
      </c>
      <c r="NG56" s="88">
        <v>2.71881954E-2</v>
      </c>
      <c r="NH56" s="88">
        <v>9.3033049349999966E-2</v>
      </c>
      <c r="NI56" s="88">
        <v>2.9962131899999991E-2</v>
      </c>
      <c r="NJ56" s="88">
        <v>2.4166513550000001E-2</v>
      </c>
      <c r="NK56" s="88">
        <v>2.9821920450000022E-2</v>
      </c>
      <c r="NL56" s="88">
        <v>2.1685602249999999E-3</v>
      </c>
      <c r="NM56" s="88">
        <v>0.25635479107500053</v>
      </c>
      <c r="NN56" s="88">
        <v>0</v>
      </c>
      <c r="NO56" s="88">
        <v>1.1959711225000008E-2</v>
      </c>
      <c r="NP56" s="88">
        <v>1.4959286150000002E-2</v>
      </c>
      <c r="NQ56" s="88">
        <v>6.9923892974999929E-2</v>
      </c>
      <c r="NR56" s="88">
        <v>2.4187922E-3</v>
      </c>
      <c r="NS56" s="88">
        <v>9.2685947499999998E-4</v>
      </c>
      <c r="NT56" s="88">
        <v>1.2780540575000001E-2</v>
      </c>
      <c r="NU56" s="88">
        <v>1.2532626600000003E-2</v>
      </c>
      <c r="NV56" s="88">
        <v>3.4251457749999992E-2</v>
      </c>
      <c r="NW56" s="88">
        <v>1.2605065000000001E-4</v>
      </c>
      <c r="NX56" s="88">
        <v>1.2537733300000001E-2</v>
      </c>
      <c r="NY56" s="88">
        <v>7.5953874999999996E-4</v>
      </c>
      <c r="NZ56" s="88">
        <v>0</v>
      </c>
      <c r="OA56" s="88">
        <v>0</v>
      </c>
      <c r="OB56" s="88">
        <v>0</v>
      </c>
      <c r="OC56" s="88">
        <v>0</v>
      </c>
      <c r="OD56" s="88">
        <v>0</v>
      </c>
      <c r="OE56" s="88">
        <v>0</v>
      </c>
      <c r="OF56" s="88">
        <v>0</v>
      </c>
      <c r="OG56" s="88">
        <v>0</v>
      </c>
      <c r="OH56" s="88">
        <v>0</v>
      </c>
      <c r="OI56" s="88">
        <v>0</v>
      </c>
      <c r="OJ56" s="88">
        <v>0</v>
      </c>
      <c r="OK56" s="88">
        <v>0</v>
      </c>
      <c r="OL56" s="88">
        <v>1.0289185000000001E-3</v>
      </c>
      <c r="OM56" s="88">
        <v>3.77196325E-3</v>
      </c>
      <c r="ON56" s="88">
        <v>1.9683875E-4</v>
      </c>
      <c r="OO56" s="88">
        <v>3.7259175000000001E-4</v>
      </c>
      <c r="OP56" s="88">
        <v>9.6447500000000001E-5</v>
      </c>
      <c r="OQ56" s="88">
        <v>5.1728975000000003E-4</v>
      </c>
      <c r="OR56" s="88">
        <v>3.519285E-4</v>
      </c>
      <c r="OS56" s="88">
        <v>2.025677E-3</v>
      </c>
      <c r="OT56" s="88">
        <v>5.6311849999999999E-4</v>
      </c>
      <c r="OU56" s="88">
        <v>2.9273612249999964E-3</v>
      </c>
      <c r="OV56" s="88">
        <v>2.4402172749999999E-3</v>
      </c>
      <c r="OW56" s="88">
        <v>4.3192064999999997E-3</v>
      </c>
      <c r="OX56" s="88">
        <v>1.4969785000000001E-3</v>
      </c>
      <c r="OY56" s="88">
        <v>1.04598825E-3</v>
      </c>
      <c r="OZ56" s="88">
        <v>1.6769349999999999E-4</v>
      </c>
      <c r="PA56" s="88">
        <v>0</v>
      </c>
      <c r="PB56" s="88">
        <v>2.6431742025000083E-2</v>
      </c>
      <c r="PC56" s="88">
        <v>2.1864674625000045E-2</v>
      </c>
      <c r="PD56" s="88">
        <v>1.8365881249999972E-3</v>
      </c>
      <c r="PE56" s="88">
        <v>5.4488105750000017E-3</v>
      </c>
      <c r="PF56" s="88">
        <v>1.3159654849999961E-2</v>
      </c>
      <c r="PG56" s="88">
        <v>3.8730915324999983E-2</v>
      </c>
      <c r="PH56" s="88">
        <v>7.410401624999995E-3</v>
      </c>
      <c r="PI56" s="88">
        <v>8.7204065000000004E-4</v>
      </c>
      <c r="PJ56" s="88">
        <v>1.0852350000000028E-3</v>
      </c>
      <c r="PK56" s="88">
        <v>2.9041213250000003E-2</v>
      </c>
      <c r="PL56" s="88">
        <v>3.8902327499999999E-4</v>
      </c>
      <c r="PM56" s="88">
        <v>3.0271007500000001E-4</v>
      </c>
      <c r="PN56" s="88">
        <v>3.4257393750000012E-3</v>
      </c>
      <c r="PO56" s="88">
        <v>7.6091479999999996E-4</v>
      </c>
      <c r="PP56" s="88">
        <v>1.7696316224999981E-2</v>
      </c>
      <c r="PQ56" s="88">
        <v>1.4220668750000007E-3</v>
      </c>
      <c r="PR56" s="88">
        <v>2.5195520249999999E-3</v>
      </c>
      <c r="PS56" s="88">
        <v>0</v>
      </c>
      <c r="PT56" s="88">
        <v>4.0328921000000028E-3</v>
      </c>
      <c r="PU56" s="88">
        <v>4.6004222499999972E-4</v>
      </c>
      <c r="PV56" s="88">
        <v>5.3353949750000098E-3</v>
      </c>
      <c r="PW56" s="88">
        <v>1.0001575000000001E-5</v>
      </c>
      <c r="PX56" s="88">
        <v>6.0065683499999885E-3</v>
      </c>
      <c r="PY56" s="88">
        <v>8.146289000000001E-3</v>
      </c>
      <c r="PZ56" s="88">
        <v>1.3593638250000025E-3</v>
      </c>
      <c r="QA56" s="88">
        <v>5.4701467499999976E-4</v>
      </c>
      <c r="QB56" s="88">
        <v>1.1489744250000012E-3</v>
      </c>
      <c r="QC56" s="88">
        <v>3.89075E-6</v>
      </c>
      <c r="QD56" s="88">
        <v>4.139722499999999E-4</v>
      </c>
      <c r="QE56" s="88">
        <v>2.6975070000000043E-4</v>
      </c>
      <c r="QF56" s="88">
        <v>7.5093413000000006E-3</v>
      </c>
      <c r="QG56" s="88">
        <v>5.7580867250000009E-3</v>
      </c>
      <c r="QH56" s="88">
        <v>2.2494137500000011E-4</v>
      </c>
      <c r="QI56" s="88">
        <v>2.0726615000000027E-3</v>
      </c>
      <c r="QJ56" s="88">
        <v>3.6276857499999999E-3</v>
      </c>
      <c r="QK56" s="88">
        <v>2.7596085500000006E-3</v>
      </c>
      <c r="QL56" s="88">
        <v>4.9274581249999998E-2</v>
      </c>
      <c r="QM56" s="88">
        <v>1.0748783250000003E-3</v>
      </c>
      <c r="QN56" s="88">
        <v>1.7971942499999984E-3</v>
      </c>
      <c r="QO56" s="88">
        <v>6.2022625000000007E-5</v>
      </c>
      <c r="QP56" s="88">
        <v>1.9524027749999991E-3</v>
      </c>
      <c r="QQ56" s="88">
        <v>5.6231260000000045E-4</v>
      </c>
      <c r="QR56" s="88">
        <v>2.5368827499999969E-3</v>
      </c>
      <c r="QS56" s="88">
        <v>1.5899361749999977E-3</v>
      </c>
      <c r="QT56" s="88">
        <v>4.7494857999999971E-3</v>
      </c>
      <c r="QU56" s="88">
        <v>2.4018915000000013E-4</v>
      </c>
      <c r="QV56" s="88">
        <v>1.1213324749999984E-3</v>
      </c>
      <c r="QW56" s="88">
        <v>1.6451295750000011E-3</v>
      </c>
      <c r="QX56" s="88">
        <v>6.8994707500000057E-4</v>
      </c>
      <c r="QY56" s="88">
        <v>2.992263749999999E-4</v>
      </c>
      <c r="QZ56" s="88">
        <v>2.8752547500000001E-4</v>
      </c>
      <c r="RA56" s="88">
        <v>0</v>
      </c>
      <c r="RB56" s="88">
        <v>2.9090868250000006E-3</v>
      </c>
      <c r="RC56" s="88">
        <v>6.3667645000000132E-3</v>
      </c>
      <c r="RD56" s="88">
        <v>6.4538220999999984E-3</v>
      </c>
      <c r="RE56" s="88">
        <v>1.81588E-4</v>
      </c>
      <c r="RF56" s="88">
        <v>3.6824537000000016E-3</v>
      </c>
      <c r="RG56" s="88">
        <v>1.8611682850000009E-2</v>
      </c>
      <c r="RH56" s="88">
        <v>5.255173500000001E-4</v>
      </c>
      <c r="RI56" s="88">
        <v>4.9487210249999991E-3</v>
      </c>
      <c r="RJ56" s="88">
        <v>4.209098249999997E-4</v>
      </c>
      <c r="RK56" s="88">
        <v>3.5469724999999934E-4</v>
      </c>
      <c r="RL56" s="88">
        <v>8.5350352499999978E-4</v>
      </c>
      <c r="RM56" s="88">
        <v>6.904255E-4</v>
      </c>
      <c r="RN56" s="88">
        <v>1.421444999999999E-4</v>
      </c>
      <c r="RO56" s="88">
        <v>4.1210000000000004E-7</v>
      </c>
      <c r="RP56" s="88">
        <v>8.666787749999999E-4</v>
      </c>
      <c r="RQ56" s="88">
        <v>4.9497750000000004E-6</v>
      </c>
      <c r="RR56" s="88">
        <v>0</v>
      </c>
      <c r="RS56" s="88">
        <v>7.5714554999999919E-4</v>
      </c>
      <c r="RT56" s="88">
        <v>2.685991999999997E-4</v>
      </c>
      <c r="RU56" s="88">
        <v>5.9490250000000005E-5</v>
      </c>
      <c r="RV56" s="88">
        <v>1.4366758949999997E-2</v>
      </c>
      <c r="RW56" s="88">
        <v>1.1128875175000007E-2</v>
      </c>
      <c r="RX56" s="88">
        <v>3.2608515000000023E-3</v>
      </c>
      <c r="RY56" s="88">
        <v>2.8472762500000019E-4</v>
      </c>
      <c r="RZ56" s="88">
        <v>2.4371680000000019E-4</v>
      </c>
      <c r="SA56" s="88">
        <v>5.8993275000000008E-5</v>
      </c>
      <c r="SB56" s="88">
        <v>0</v>
      </c>
      <c r="SC56" s="88">
        <v>0</v>
      </c>
      <c r="SD56" s="88">
        <v>0</v>
      </c>
      <c r="SE56" s="88">
        <v>0</v>
      </c>
      <c r="SF56" s="88">
        <v>0</v>
      </c>
      <c r="SG56" s="88">
        <v>0</v>
      </c>
      <c r="SH56" s="88">
        <v>0</v>
      </c>
      <c r="SI56" s="88">
        <v>0</v>
      </c>
      <c r="SJ56" s="88">
        <v>0</v>
      </c>
      <c r="SK56" s="88">
        <v>0</v>
      </c>
      <c r="SL56" s="88">
        <v>0</v>
      </c>
      <c r="SM56" s="88">
        <v>0</v>
      </c>
      <c r="SN56" s="88">
        <v>4.7904324999999998E-2</v>
      </c>
      <c r="SO56" s="88">
        <v>3.0219750000000001E-5</v>
      </c>
      <c r="SP56" s="88">
        <v>0.51777643375000004</v>
      </c>
    </row>
    <row r="57" spans="1:510">
      <c r="A57" s="88" t="str">
        <f t="shared" si="52"/>
        <v>POLD7</v>
      </c>
      <c r="B57" s="88" t="s">
        <v>2231</v>
      </c>
      <c r="C57" s="88" t="s">
        <v>393</v>
      </c>
      <c r="U57" s="88">
        <v>12.467168425600027</v>
      </c>
      <c r="V57" s="88">
        <v>2.9043927149500028</v>
      </c>
      <c r="W57" s="88">
        <v>0.31914495272500082</v>
      </c>
      <c r="X57" s="88">
        <v>0.58982764737499882</v>
      </c>
      <c r="Y57" s="88">
        <v>4.2762642739499981</v>
      </c>
      <c r="Z57" s="88">
        <v>0.56711135239999877</v>
      </c>
      <c r="AA57" s="88">
        <v>0.55081911835000041</v>
      </c>
      <c r="AB57" s="88">
        <v>0.97271639977500146</v>
      </c>
      <c r="AC57" s="88">
        <v>0.52764237360000121</v>
      </c>
      <c r="AD57" s="88">
        <v>0.81941680824999974</v>
      </c>
      <c r="AE57" s="88">
        <v>0.15529237049999983</v>
      </c>
      <c r="AF57" s="88">
        <v>0.21445511304999984</v>
      </c>
      <c r="AG57" s="88">
        <v>2.6582604089750013</v>
      </c>
      <c r="AH57" s="88">
        <v>0.57007328544999869</v>
      </c>
      <c r="AI57" s="88">
        <v>0.24613338057500014</v>
      </c>
      <c r="AJ57" s="88">
        <v>0.12514480139999987</v>
      </c>
      <c r="AK57" s="88">
        <v>0.19399859489999996</v>
      </c>
      <c r="AL57" s="88">
        <v>0</v>
      </c>
      <c r="AM57" s="88">
        <v>0.41760555209999961</v>
      </c>
      <c r="AN57" s="88">
        <v>0.17222263465000007</v>
      </c>
      <c r="AO57" s="88">
        <v>9.9818460550000043E-2</v>
      </c>
      <c r="AP57" s="88">
        <v>1.7975382813499996</v>
      </c>
      <c r="AQ57" s="88">
        <v>0.2965815333250002</v>
      </c>
      <c r="AR57" s="88">
        <v>0.59182052029999865</v>
      </c>
      <c r="AS57" s="88">
        <v>1.4905062729749987</v>
      </c>
      <c r="AT57" s="88">
        <v>0.16682102387500017</v>
      </c>
      <c r="AU57" s="88">
        <v>4.3541801224999947E-2</v>
      </c>
      <c r="AV57" s="88">
        <v>8.6399992999999981E-2</v>
      </c>
      <c r="AW57" s="88">
        <v>4.5167768849999956E-2</v>
      </c>
      <c r="AX57" s="88">
        <v>3.4170380849999973E-2</v>
      </c>
      <c r="AY57" s="88">
        <v>0.19100137845000004</v>
      </c>
      <c r="AZ57" s="88">
        <v>0.38503168929999954</v>
      </c>
      <c r="BA57" s="88">
        <v>0.15283685577500028</v>
      </c>
      <c r="BB57" s="88">
        <v>1.2949321624999998E-2</v>
      </c>
      <c r="BC57" s="88">
        <v>0.13285900475000001</v>
      </c>
      <c r="BD57" s="88">
        <v>0.67952026279999922</v>
      </c>
      <c r="BE57" s="88">
        <v>0.16033555702500024</v>
      </c>
      <c r="BF57" s="88">
        <v>4.4775661249999987E-3</v>
      </c>
      <c r="BG57" s="88">
        <v>8.9140689249999992E-3</v>
      </c>
      <c r="BH57" s="88">
        <v>0.51424964975000098</v>
      </c>
      <c r="BI57" s="88">
        <v>9.2815661575000097E-2</v>
      </c>
      <c r="BJ57" s="88">
        <v>2.1894002000000003E-3</v>
      </c>
      <c r="BK57" s="88">
        <v>0.13389082825000001</v>
      </c>
      <c r="BL57" s="88">
        <v>0.34746462485000046</v>
      </c>
      <c r="BM57" s="88">
        <v>0.13212782725000005</v>
      </c>
      <c r="BN57" s="88">
        <v>0.1109226925</v>
      </c>
      <c r="BO57" s="88">
        <v>5.5147337399999989E-2</v>
      </c>
      <c r="BP57" s="88">
        <v>1.3120922325000003E-2</v>
      </c>
      <c r="BQ57" s="88">
        <v>1.7677705750000002E-3</v>
      </c>
      <c r="BR57" s="88">
        <v>6.1354602725000026E-2</v>
      </c>
      <c r="BS57" s="88">
        <v>2.3901319749999997E-2</v>
      </c>
      <c r="BT57" s="88">
        <v>0.18388328179999969</v>
      </c>
      <c r="BU57" s="88">
        <v>0.4497353331750002</v>
      </c>
      <c r="BV57" s="88">
        <v>3.0571511999999999E-2</v>
      </c>
      <c r="BW57" s="88">
        <v>0.7883976372999979</v>
      </c>
      <c r="BX57" s="88">
        <v>9.1668046650000029E-2</v>
      </c>
      <c r="BY57" s="88">
        <v>0.41245168672499999</v>
      </c>
      <c r="BZ57" s="88">
        <v>0.13404430250000024</v>
      </c>
      <c r="CA57" s="88">
        <v>0.16165306185000039</v>
      </c>
      <c r="CB57" s="88">
        <v>0.3359516830250005</v>
      </c>
      <c r="CC57" s="88">
        <v>0.1713291202750003</v>
      </c>
      <c r="CD57" s="88">
        <v>0.11302302414999972</v>
      </c>
      <c r="CE57" s="88">
        <v>0.33507655160000061</v>
      </c>
      <c r="CF57" s="88">
        <v>0.10320271837499997</v>
      </c>
      <c r="CG57" s="88">
        <v>0</v>
      </c>
      <c r="CH57" s="88">
        <v>0.14292655567500034</v>
      </c>
      <c r="CI57" s="88">
        <v>0.10679919252500004</v>
      </c>
      <c r="CJ57" s="88">
        <v>1.9793680499999994E-3</v>
      </c>
      <c r="CK57" s="88">
        <v>0.10081063087499997</v>
      </c>
      <c r="CL57" s="88">
        <v>1.3017481175000008E-2</v>
      </c>
      <c r="CM57" s="88">
        <v>1.2383791525000002E-2</v>
      </c>
      <c r="CN57" s="88">
        <v>4.9447657775000001E-2</v>
      </c>
      <c r="CO57" s="88">
        <v>1.8009477199999999E-2</v>
      </c>
      <c r="CP57" s="88">
        <v>5.7688118149999877E-2</v>
      </c>
      <c r="CQ57" s="88">
        <v>0.19399859489999996</v>
      </c>
      <c r="CR57" s="88">
        <v>0</v>
      </c>
      <c r="CS57" s="88">
        <v>8.6250375000000007E-4</v>
      </c>
      <c r="CT57" s="88">
        <v>0.39316358832499926</v>
      </c>
      <c r="CU57" s="88">
        <v>2.0117932175000009E-2</v>
      </c>
      <c r="CV57" s="88">
        <v>3.4601798000000001E-3</v>
      </c>
      <c r="CW57" s="88">
        <v>0.17039711055000015</v>
      </c>
      <c r="CX57" s="88">
        <v>1.8254240000000002E-3</v>
      </c>
      <c r="CY57" s="88">
        <v>9.9818460550000043E-2</v>
      </c>
      <c r="CZ57" s="88">
        <v>0</v>
      </c>
      <c r="DA57" s="88">
        <v>0</v>
      </c>
      <c r="DB57" s="88">
        <v>0</v>
      </c>
      <c r="DC57" s="88">
        <v>0.23275587219999999</v>
      </c>
      <c r="DD57" s="88">
        <v>6.3825732275000005E-2</v>
      </c>
      <c r="DE57" s="88">
        <v>0.12745880442499991</v>
      </c>
      <c r="DF57" s="88">
        <v>8.3930872899999842E-2</v>
      </c>
      <c r="DG57" s="88">
        <v>0.12257013489999999</v>
      </c>
      <c r="DH57" s="88">
        <v>0.25786619997500049</v>
      </c>
      <c r="DI57" s="88">
        <v>0.4848344582500001</v>
      </c>
      <c r="DJ57" s="88">
        <v>0.28930768017500086</v>
      </c>
      <c r="DK57" s="88">
        <v>2.6269719500000002E-3</v>
      </c>
      <c r="DL57" s="88">
        <v>0.41567906002499994</v>
      </c>
      <c r="DM57" s="88">
        <v>0.29806317914999969</v>
      </c>
      <c r="DN57" s="88">
        <v>0.15483737670000014</v>
      </c>
      <c r="DO57" s="88">
        <v>1.1058633724999996E-2</v>
      </c>
      <c r="DP57" s="88">
        <v>9.2497312500000009E-4</v>
      </c>
      <c r="DQ57" s="88">
        <v>4.3541801224999947E-2</v>
      </c>
      <c r="DR57" s="88">
        <v>6.9254468750000034E-2</v>
      </c>
      <c r="DS57" s="88">
        <v>1.3866419250000008E-2</v>
      </c>
      <c r="DT57" s="88">
        <v>3.2791242500000003E-3</v>
      </c>
      <c r="DU57" s="88">
        <v>4.5167768849999956E-2</v>
      </c>
      <c r="DV57" s="88">
        <v>9.7957574499999995E-3</v>
      </c>
      <c r="DW57" s="88">
        <v>2.4374580324999964E-2</v>
      </c>
      <c r="DX57" s="88">
        <v>0.17850763659999996</v>
      </c>
      <c r="DY57" s="88">
        <v>1.2493152025000001E-2</v>
      </c>
      <c r="DZ57" s="88">
        <v>0.35394546730000009</v>
      </c>
      <c r="EA57" s="88">
        <v>6.1169947000000004E-3</v>
      </c>
      <c r="EB57" s="88">
        <v>2.4967293799999981E-2</v>
      </c>
      <c r="EC57" s="88">
        <v>6.2012789999999977E-2</v>
      </c>
      <c r="ED57" s="88">
        <v>7.6308288474999944E-2</v>
      </c>
      <c r="EE57" s="88">
        <v>1.4515784850000003E-2</v>
      </c>
      <c r="EF57" s="88">
        <v>0.12496372645000002</v>
      </c>
      <c r="EG57" s="88">
        <v>2.594088225E-3</v>
      </c>
      <c r="EH57" s="88">
        <v>5.3011900749999992E-3</v>
      </c>
      <c r="EI57" s="88">
        <v>0</v>
      </c>
      <c r="EJ57" s="88">
        <v>4.9920205074999974E-2</v>
      </c>
      <c r="EK57" s="88">
        <v>0.55798069339999989</v>
      </c>
      <c r="EL57" s="88">
        <v>5.6270588999999975E-2</v>
      </c>
      <c r="EM57" s="88">
        <v>1.5346664349999999E-2</v>
      </c>
      <c r="EN57" s="88">
        <v>2.3993097749999998E-2</v>
      </c>
      <c r="EO57" s="88">
        <v>9.5479593824999973E-2</v>
      </c>
      <c r="EP57" s="88">
        <v>7.8733475000000008E-3</v>
      </c>
      <c r="EQ57" s="88">
        <v>1.2688487499999999E-4</v>
      </c>
      <c r="ER57" s="88">
        <v>3.0204570175000018E-2</v>
      </c>
      <c r="ES57" s="88">
        <v>2.6568617750000003E-3</v>
      </c>
      <c r="ET57" s="88">
        <v>4.4775661249999987E-3</v>
      </c>
      <c r="EU57" s="88">
        <v>8.9140689249999992E-3</v>
      </c>
      <c r="EV57" s="88">
        <v>0.51424964975000098</v>
      </c>
      <c r="EW57" s="88">
        <v>4.3264827225000024E-2</v>
      </c>
      <c r="EX57" s="88">
        <v>6.5814028749999988E-3</v>
      </c>
      <c r="EY57" s="88">
        <v>3.0944580949999995E-2</v>
      </c>
      <c r="EZ57" s="88">
        <v>8.1684293500000008E-3</v>
      </c>
      <c r="FA57" s="88">
        <v>3.8558281999999996E-3</v>
      </c>
      <c r="FB57" s="88">
        <v>1.1113191500000002E-3</v>
      </c>
      <c r="FC57" s="88">
        <v>2.8967812500000002E-4</v>
      </c>
      <c r="FD57" s="88">
        <v>7.8840292500000021E-4</v>
      </c>
      <c r="FE57" s="88">
        <v>4.2454257124999978E-2</v>
      </c>
      <c r="FF57" s="88">
        <v>1.4675855849999997E-2</v>
      </c>
      <c r="FG57" s="88">
        <v>3.1145715650000027E-2</v>
      </c>
      <c r="FH57" s="88">
        <v>4.0613558699999983E-2</v>
      </c>
      <c r="FI57" s="88">
        <v>4.9981210750000005E-3</v>
      </c>
      <c r="FJ57" s="88">
        <v>2.3204349724999993E-2</v>
      </c>
      <c r="FK57" s="88">
        <v>0.32426040370000048</v>
      </c>
      <c r="FL57" s="88">
        <v>0</v>
      </c>
      <c r="FM57" s="88">
        <v>6.5145414199999988E-2</v>
      </c>
      <c r="FN57" s="88">
        <v>4.1654744974999894E-2</v>
      </c>
      <c r="FO57" s="88">
        <v>3.1562948999999999E-3</v>
      </c>
      <c r="FP57" s="88">
        <v>2.2165333825000012E-2</v>
      </c>
      <c r="FQ57" s="88">
        <v>5.5147337399999989E-2</v>
      </c>
      <c r="FR57" s="88">
        <v>1.3120922325000003E-2</v>
      </c>
      <c r="FS57" s="88">
        <v>1.7677705750000002E-3</v>
      </c>
      <c r="FT57" s="88">
        <v>6.1354602725000026E-2</v>
      </c>
      <c r="FU57" s="88">
        <v>2.3901319749999997E-2</v>
      </c>
      <c r="FV57" s="88">
        <v>0.14991946294999992</v>
      </c>
      <c r="FW57" s="88">
        <v>9.487213474999999E-3</v>
      </c>
      <c r="FX57" s="88">
        <v>3.3963429649999988E-2</v>
      </c>
      <c r="FY57" s="88">
        <v>0.22830947354999975</v>
      </c>
      <c r="FZ57" s="88">
        <v>2.3810722650000001E-2</v>
      </c>
      <c r="GA57" s="88">
        <v>0.12149012750000003</v>
      </c>
      <c r="GB57" s="88">
        <v>3.1788843249999999E-3</v>
      </c>
      <c r="GC57" s="88">
        <v>6.6603777824999877E-2</v>
      </c>
      <c r="GD57" s="88">
        <v>3.0571511999999999E-2</v>
      </c>
      <c r="GE57" s="88">
        <v>2.6712738599999983E-2</v>
      </c>
      <c r="GF57" s="88">
        <v>0.18828614632500038</v>
      </c>
      <c r="GG57" s="88">
        <v>1.6415982500000002E-4</v>
      </c>
      <c r="GH57" s="88">
        <v>0.14267686307500033</v>
      </c>
      <c r="GI57" s="88">
        <v>0.37025477682500024</v>
      </c>
      <c r="GJ57" s="88">
        <v>4.955809974999998E-2</v>
      </c>
      <c r="GK57" s="88">
        <v>1.0732618675000008E-2</v>
      </c>
      <c r="GL57" s="88">
        <v>4.5822765999999931E-2</v>
      </c>
      <c r="GM57" s="88">
        <v>5.3502667499999998E-4</v>
      </c>
      <c r="GN57" s="88">
        <v>1.6858307324999999E-2</v>
      </c>
      <c r="GO57" s="88">
        <v>2.8438647849999991E-2</v>
      </c>
      <c r="GP57" s="88">
        <v>4.6921253824999981E-2</v>
      </c>
      <c r="GQ57" s="88">
        <v>3.1702441650000003E-2</v>
      </c>
      <c r="GR57" s="88">
        <v>1.8697809799999996E-2</v>
      </c>
      <c r="GS57" s="88">
        <v>4.4892299450000006E-2</v>
      </c>
      <c r="GT57" s="88">
        <v>0.15301329505000066</v>
      </c>
      <c r="GU57" s="88">
        <v>5.1734881074999899E-2</v>
      </c>
      <c r="GV57" s="88">
        <v>6.5453812974999831E-2</v>
      </c>
      <c r="GW57" s="88">
        <v>5.5392671324999948E-2</v>
      </c>
      <c r="GX57" s="88">
        <v>3.7042148699999985E-2</v>
      </c>
      <c r="GY57" s="88">
        <v>3.0507746249999993E-3</v>
      </c>
      <c r="GZ57" s="88">
        <v>2.7474076474999987E-2</v>
      </c>
      <c r="HA57" s="88">
        <v>1.1049477300000011E-2</v>
      </c>
      <c r="HB57" s="88">
        <v>3.5808398274999993E-2</v>
      </c>
      <c r="HC57" s="88">
        <v>1.9149196700000006E-2</v>
      </c>
      <c r="HD57" s="88">
        <v>3.0845181075000002E-2</v>
      </c>
      <c r="HE57" s="88">
        <v>3.2715061249999995E-3</v>
      </c>
      <c r="HF57" s="88">
        <v>1.7117681400000001E-2</v>
      </c>
      <c r="HG57" s="88">
        <v>2.7564002925000015E-2</v>
      </c>
      <c r="HH57" s="88">
        <v>6.9256401000000025E-3</v>
      </c>
      <c r="HI57" s="88">
        <v>1.4551247025000012E-2</v>
      </c>
      <c r="HJ57" s="88">
        <v>6.362588199999999E-3</v>
      </c>
      <c r="HK57" s="88">
        <v>1.64699424E-2</v>
      </c>
      <c r="HL57" s="88">
        <v>2.1626044399999975E-2</v>
      </c>
      <c r="HM57" s="88">
        <v>8.6775832949999923E-2</v>
      </c>
      <c r="HN57" s="88">
        <v>5.7216787099999861E-2</v>
      </c>
      <c r="HO57" s="88">
        <v>4.0637080749999993E-3</v>
      </c>
      <c r="HP57" s="88">
        <v>6.7719114349999845E-2</v>
      </c>
      <c r="HQ57" s="88">
        <v>6.6862579599999791E-2</v>
      </c>
      <c r="HR57" s="88">
        <v>1.5162889425000011E-2</v>
      </c>
      <c r="HS57" s="88">
        <v>3.7641369699999996E-2</v>
      </c>
      <c r="HT57" s="88">
        <v>1.7491590750000004E-2</v>
      </c>
      <c r="HU57" s="88">
        <v>3.0768699624999982E-2</v>
      </c>
      <c r="HV57" s="88">
        <v>5.6879400624999861E-2</v>
      </c>
      <c r="HW57" s="88">
        <v>2.0067100775000013E-2</v>
      </c>
      <c r="HX57" s="88">
        <v>8.4398984999999992E-3</v>
      </c>
      <c r="HY57" s="88">
        <v>3.694874237499992E-2</v>
      </c>
      <c r="HZ57" s="88">
        <v>2.2935269525000013E-2</v>
      </c>
      <c r="IA57" s="88">
        <v>5.2147501249999853E-2</v>
      </c>
      <c r="IB57" s="88">
        <v>9.6033787499999999E-4</v>
      </c>
      <c r="IC57" s="88">
        <v>3.901282844999996E-2</v>
      </c>
      <c r="ID57" s="88">
        <v>6.8206289499999836E-2</v>
      </c>
      <c r="IE57" s="88">
        <v>4.0996535750000007E-3</v>
      </c>
      <c r="IF57" s="88">
        <v>3.2051857900000001E-2</v>
      </c>
      <c r="IG57" s="88">
        <v>0.29196347562500008</v>
      </c>
      <c r="IH57" s="88">
        <v>2.9294147000000006E-3</v>
      </c>
      <c r="II57" s="88">
        <v>0</v>
      </c>
      <c r="IJ57" s="88">
        <v>4.8505456299999868E-2</v>
      </c>
      <c r="IK57" s="88">
        <v>6.103336004999995E-2</v>
      </c>
      <c r="IL57" s="88">
        <v>3.0155973775000011E-2</v>
      </c>
      <c r="IM57" s="88">
        <v>3.2107113249999993E-3</v>
      </c>
      <c r="IN57" s="88">
        <v>1.3039052924999999E-2</v>
      </c>
      <c r="IO57" s="88">
        <v>9.3759978000000077E-2</v>
      </c>
      <c r="IP57" s="88">
        <v>1.9793680499999994E-3</v>
      </c>
      <c r="IQ57" s="88">
        <v>2.3312576525000014E-2</v>
      </c>
      <c r="IR57" s="88">
        <v>1.3224828349999997E-2</v>
      </c>
      <c r="IS57" s="88">
        <v>6.4075588099999983E-2</v>
      </c>
      <c r="IT57" s="88">
        <v>1.9759224999999999E-4</v>
      </c>
      <c r="IU57" s="88">
        <v>1.3017481175000008E-2</v>
      </c>
      <c r="IV57" s="88">
        <v>1.2383791525000002E-2</v>
      </c>
      <c r="IW57" s="88">
        <v>4.9447657775000001E-2</v>
      </c>
      <c r="IX57" s="88">
        <v>1.4756999575000016E-2</v>
      </c>
      <c r="IY57" s="88">
        <v>3.2520710249999991E-3</v>
      </c>
      <c r="IZ57" s="88">
        <v>5.7688118149999877E-2</v>
      </c>
      <c r="JA57" s="88">
        <v>0.18491528955000008</v>
      </c>
      <c r="JB57" s="88">
        <v>0</v>
      </c>
      <c r="JC57" s="88">
        <v>9.0834849499999998E-3</v>
      </c>
      <c r="JD57" s="88">
        <v>8.6250375000000007E-4</v>
      </c>
      <c r="JE57" s="88">
        <v>0.12112266407499993</v>
      </c>
      <c r="JF57" s="88">
        <v>0.21347371874999979</v>
      </c>
      <c r="JG57" s="88">
        <v>5.8563994449999941E-2</v>
      </c>
      <c r="JH57" s="88">
        <v>2.0117932175000009E-2</v>
      </c>
      <c r="JI57" s="88">
        <v>3.4601798000000001E-3</v>
      </c>
      <c r="JJ57" s="88">
        <v>4.6109498349999965E-2</v>
      </c>
      <c r="JK57" s="88">
        <v>9.533512757499997E-2</v>
      </c>
      <c r="JL57" s="88">
        <v>2.8952153425000019E-2</v>
      </c>
      <c r="JM57" s="88">
        <v>1.8254240000000002E-3</v>
      </c>
      <c r="JN57" s="88">
        <v>9.9818460550000043E-2</v>
      </c>
      <c r="JO57" s="88">
        <v>0</v>
      </c>
      <c r="JP57" s="88">
        <v>0</v>
      </c>
      <c r="JQ57" s="88">
        <v>0</v>
      </c>
      <c r="JR57" s="88">
        <v>0</v>
      </c>
      <c r="JS57" s="88">
        <v>0.23275587219999999</v>
      </c>
      <c r="JT57" s="88">
        <v>6.3825732275000005E-2</v>
      </c>
      <c r="JU57" s="88">
        <v>0.12745880442499991</v>
      </c>
      <c r="JV57" s="88">
        <v>8.3930872899999842E-2</v>
      </c>
      <c r="JW57" s="88">
        <v>0.12257013489999999</v>
      </c>
      <c r="JX57" s="88">
        <v>0.25786619997500049</v>
      </c>
      <c r="JY57" s="88">
        <v>0.4848344582500001</v>
      </c>
      <c r="JZ57" s="88">
        <v>0.24353012747500047</v>
      </c>
      <c r="KA57" s="88">
        <v>4.5777552700000002E-2</v>
      </c>
      <c r="KB57" s="88">
        <v>2.6269719500000002E-3</v>
      </c>
      <c r="KC57" s="88">
        <v>0.41567906002499994</v>
      </c>
      <c r="KD57" s="88">
        <v>0.29806317914999969</v>
      </c>
      <c r="KE57" s="88">
        <v>0.15483737670000014</v>
      </c>
      <c r="KF57" s="88">
        <v>1.1058633724999996E-2</v>
      </c>
      <c r="KG57" s="88">
        <v>9.2497312500000009E-4</v>
      </c>
      <c r="KH57" s="88">
        <v>4.3541801224999947E-2</v>
      </c>
      <c r="KI57" s="88">
        <v>2.0297145549999999E-2</v>
      </c>
      <c r="KJ57" s="88">
        <v>1.8958108399999996E-2</v>
      </c>
      <c r="KK57" s="88">
        <v>1.2964175225000003E-2</v>
      </c>
      <c r="KL57" s="88">
        <v>1.2860259174999999E-2</v>
      </c>
      <c r="KM57" s="88">
        <v>4.0248079999999995E-3</v>
      </c>
      <c r="KN57" s="88">
        <v>9.0217500000000005E-6</v>
      </c>
      <c r="KO57" s="88">
        <v>1.4093902499999998E-4</v>
      </c>
      <c r="KP57" s="88">
        <v>1.3866419250000008E-2</v>
      </c>
      <c r="KQ57" s="88">
        <v>3.2791242500000003E-3</v>
      </c>
      <c r="KR57" s="88">
        <v>8.9409528749999981E-3</v>
      </c>
      <c r="KS57" s="88">
        <v>1.3071179999999997E-3</v>
      </c>
      <c r="KT57" s="88">
        <v>3.4805489974999985E-2</v>
      </c>
      <c r="KU57" s="88">
        <v>1.14021875E-4</v>
      </c>
      <c r="KV57" s="88">
        <v>9.7957574499999995E-3</v>
      </c>
      <c r="KW57" s="88">
        <v>2.4374580324999964E-2</v>
      </c>
      <c r="KX57" s="88">
        <v>0.14295786255000015</v>
      </c>
      <c r="KY57" s="88">
        <v>3.5540441149999949E-2</v>
      </c>
      <c r="KZ57" s="88">
        <v>4.764975625E-3</v>
      </c>
      <c r="LA57" s="88">
        <v>7.7281763999999982E-3</v>
      </c>
      <c r="LB57" s="88">
        <v>0.35394546730000009</v>
      </c>
      <c r="LC57" s="88">
        <v>6.1169947000000004E-3</v>
      </c>
      <c r="LD57" s="88">
        <v>2.4967293799999981E-2</v>
      </c>
      <c r="LE57" s="88">
        <v>6.2012789999999977E-2</v>
      </c>
      <c r="LF57" s="88">
        <v>7.6308288474999944E-2</v>
      </c>
      <c r="LG57" s="88">
        <v>7.9141247499999977E-3</v>
      </c>
      <c r="LH57" s="88">
        <v>6.1353941249999988E-3</v>
      </c>
      <c r="LI57" s="88">
        <v>4.6621679999999998E-4</v>
      </c>
      <c r="LJ57" s="88">
        <v>0</v>
      </c>
      <c r="LK57" s="88">
        <v>0.12496372645000002</v>
      </c>
      <c r="LL57" s="88">
        <v>2.594088225E-3</v>
      </c>
      <c r="LM57" s="88">
        <v>5.3011900749999992E-3</v>
      </c>
      <c r="LN57" s="88">
        <v>0</v>
      </c>
      <c r="LO57" s="88">
        <v>4.9920205074999974E-2</v>
      </c>
      <c r="LP57" s="88">
        <v>0.55798069339999989</v>
      </c>
      <c r="LQ57" s="88">
        <v>5.6270588999999975E-2</v>
      </c>
      <c r="LR57" s="88">
        <v>1.5346664349999999E-2</v>
      </c>
      <c r="LS57" s="88">
        <v>2.3993097749999998E-2</v>
      </c>
      <c r="LT57" s="88">
        <v>9.5479593824999973E-2</v>
      </c>
      <c r="LU57" s="88">
        <v>7.8733475000000008E-3</v>
      </c>
      <c r="LV57" s="88">
        <v>1.2688487499999999E-4</v>
      </c>
      <c r="LW57" s="88">
        <v>3.0204570175000018E-2</v>
      </c>
      <c r="LX57" s="88">
        <v>2.6568617750000003E-3</v>
      </c>
      <c r="LY57" s="88">
        <v>0</v>
      </c>
      <c r="LZ57" s="88">
        <v>8.9140689249999992E-3</v>
      </c>
      <c r="MA57" s="88">
        <v>0.51424964975000098</v>
      </c>
      <c r="MB57" s="88">
        <v>6.5403337250000007E-3</v>
      </c>
      <c r="MC57" s="88">
        <v>3.6724534075000002E-2</v>
      </c>
      <c r="MD57" s="88">
        <v>6.5588311749999999E-3</v>
      </c>
      <c r="ME57" s="88">
        <v>2.2571699999999999E-5</v>
      </c>
      <c r="MF57" s="88">
        <v>3.0944580949999995E-2</v>
      </c>
      <c r="MG57" s="88">
        <v>8.1684293500000008E-3</v>
      </c>
      <c r="MH57" s="88">
        <v>3.8558281999999996E-3</v>
      </c>
      <c r="MI57" s="88">
        <v>1.1113191500000002E-3</v>
      </c>
      <c r="MJ57" s="88">
        <v>2.8967812500000002E-4</v>
      </c>
      <c r="MK57" s="88">
        <v>0</v>
      </c>
      <c r="ML57" s="88">
        <v>7.8840292500000021E-4</v>
      </c>
      <c r="MM57" s="88">
        <v>4.2454257124999978E-2</v>
      </c>
      <c r="MN57" s="88">
        <v>1.4675855849999997E-2</v>
      </c>
      <c r="MO57" s="88">
        <v>3.1145715650000027E-2</v>
      </c>
      <c r="MP57" s="88">
        <v>4.0613558699999983E-2</v>
      </c>
      <c r="MQ57" s="88">
        <v>4.9981210750000005E-3</v>
      </c>
      <c r="MR57" s="88">
        <v>2.3204349724999993E-2</v>
      </c>
      <c r="MS57" s="88">
        <v>1.3856874925000012E-2</v>
      </c>
      <c r="MT57" s="88">
        <v>1.7640774749999996E-3</v>
      </c>
      <c r="MU57" s="88">
        <v>0.26954317994999982</v>
      </c>
      <c r="MV57" s="88">
        <v>3.9094946574999963E-2</v>
      </c>
      <c r="MW57" s="88">
        <v>0</v>
      </c>
      <c r="MX57" s="88">
        <v>6.5145414199999988E-2</v>
      </c>
      <c r="MY57" s="88">
        <v>4.1654744974999894E-2</v>
      </c>
      <c r="MZ57" s="88">
        <v>3.1562948999999999E-3</v>
      </c>
      <c r="NA57" s="88">
        <v>2.2165333825000012E-2</v>
      </c>
      <c r="NB57" s="88">
        <v>5.5147337399999989E-2</v>
      </c>
      <c r="NC57" s="88">
        <v>1.3120922325000003E-2</v>
      </c>
      <c r="ND57" s="88">
        <v>1.7677705750000002E-3</v>
      </c>
      <c r="NE57" s="88">
        <v>6.1354602725000026E-2</v>
      </c>
      <c r="NF57" s="88">
        <v>2.3901319749999997E-2</v>
      </c>
      <c r="NG57" s="88">
        <v>3.9140750924999988E-2</v>
      </c>
      <c r="NH57" s="88">
        <v>0.11077836557500001</v>
      </c>
      <c r="NI57" s="88">
        <v>3.3963429649999988E-2</v>
      </c>
      <c r="NJ57" s="88">
        <v>3.0571511999999999E-2</v>
      </c>
      <c r="NK57" s="88">
        <v>3.901282844999996E-2</v>
      </c>
      <c r="NL57" s="88">
        <v>4.0996535750000007E-3</v>
      </c>
      <c r="NM57" s="88">
        <v>0.29196347562500008</v>
      </c>
      <c r="NN57" s="88">
        <v>0</v>
      </c>
      <c r="NO57" s="88">
        <v>1.3039052924999999E-2</v>
      </c>
      <c r="NP57" s="88">
        <v>1.6970561049999999E-2</v>
      </c>
      <c r="NQ57" s="88">
        <v>7.6788765175000107E-2</v>
      </c>
      <c r="NR57" s="88">
        <v>7.5378669999999991E-4</v>
      </c>
      <c r="NS57" s="88">
        <v>1.22558135E-3</v>
      </c>
      <c r="NT57" s="88">
        <v>2.3312576525000014E-2</v>
      </c>
      <c r="NU57" s="88">
        <v>1.3224828349999997E-2</v>
      </c>
      <c r="NV57" s="88">
        <v>6.4075588099999983E-2</v>
      </c>
      <c r="NW57" s="88">
        <v>1.9759224999999999E-4</v>
      </c>
      <c r="NX57" s="88">
        <v>1.3017481175000008E-2</v>
      </c>
      <c r="NY57" s="88">
        <v>2.021360175E-3</v>
      </c>
      <c r="NZ57" s="88">
        <v>0</v>
      </c>
      <c r="OA57" s="88">
        <v>0</v>
      </c>
      <c r="OB57" s="88">
        <v>0</v>
      </c>
      <c r="OC57" s="88">
        <v>0</v>
      </c>
      <c r="OD57" s="88">
        <v>0</v>
      </c>
      <c r="OE57" s="88">
        <v>0</v>
      </c>
      <c r="OF57" s="88">
        <v>0</v>
      </c>
      <c r="OG57" s="88">
        <v>0</v>
      </c>
      <c r="OH57" s="88">
        <v>0</v>
      </c>
      <c r="OI57" s="88">
        <v>0</v>
      </c>
      <c r="OJ57" s="88">
        <v>0</v>
      </c>
      <c r="OK57" s="88">
        <v>0</v>
      </c>
      <c r="OL57" s="88">
        <v>1.6150423749999999E-3</v>
      </c>
      <c r="OM57" s="88">
        <v>3.7724055000000001E-3</v>
      </c>
      <c r="ON57" s="88">
        <v>2.10702E-4</v>
      </c>
      <c r="OO57" s="88">
        <v>3.7023999999999998E-4</v>
      </c>
      <c r="OP57" s="88">
        <v>8.3284250000000001E-5</v>
      </c>
      <c r="OQ57" s="88">
        <v>4.7248825E-4</v>
      </c>
      <c r="OR57" s="88">
        <v>3.3035625E-4</v>
      </c>
      <c r="OS57" s="88">
        <v>2.1147012499999999E-3</v>
      </c>
      <c r="OT57" s="88">
        <v>5.2098974999999995E-4</v>
      </c>
      <c r="OU57" s="88">
        <v>2.9257663749999979E-3</v>
      </c>
      <c r="OV57" s="88">
        <v>2.4387992250000019E-3</v>
      </c>
      <c r="OW57" s="88">
        <v>4.3706737499999999E-3</v>
      </c>
      <c r="OX57" s="88">
        <v>1.6507620000000001E-3</v>
      </c>
      <c r="OY57" s="88">
        <v>9.3642750000000005E-4</v>
      </c>
      <c r="OZ57" s="88">
        <v>8.7543749999999997E-5</v>
      </c>
      <c r="PA57" s="88">
        <v>0</v>
      </c>
      <c r="PB57" s="88">
        <v>2.5985759300000022E-2</v>
      </c>
      <c r="PC57" s="88">
        <v>2.1982115949999971E-2</v>
      </c>
      <c r="PD57" s="88">
        <v>1.8953459500000039E-3</v>
      </c>
      <c r="PE57" s="88">
        <v>5.294955550000007E-3</v>
      </c>
      <c r="PF57" s="88">
        <v>1.3493801074999987E-2</v>
      </c>
      <c r="PG57" s="88">
        <v>3.8425815725000007E-2</v>
      </c>
      <c r="PH57" s="88">
        <v>7.4417531250000109E-3</v>
      </c>
      <c r="PI57" s="88">
        <v>7.6161410000000001E-4</v>
      </c>
      <c r="PJ57" s="88">
        <v>1.0973849500000006E-3</v>
      </c>
      <c r="PK57" s="88">
        <v>3.0934735850000013E-2</v>
      </c>
      <c r="PL57" s="88">
        <v>4.0449890000000002E-4</v>
      </c>
      <c r="PM57" s="88">
        <v>3.588392000000003E-4</v>
      </c>
      <c r="PN57" s="88">
        <v>3.7808546750000044E-3</v>
      </c>
      <c r="PO57" s="88">
        <v>7.3255705000000013E-4</v>
      </c>
      <c r="PP57" s="88">
        <v>1.7330585175000027E-2</v>
      </c>
      <c r="PQ57" s="88">
        <v>1.3889939999999993E-3</v>
      </c>
      <c r="PR57" s="88">
        <v>2.6037442999999939E-3</v>
      </c>
      <c r="PS57" s="88">
        <v>0</v>
      </c>
      <c r="PT57" s="88">
        <v>3.9298787749999977E-3</v>
      </c>
      <c r="PU57" s="88">
        <v>5.055782999999999E-4</v>
      </c>
      <c r="PV57" s="88">
        <v>5.4703240250000007E-3</v>
      </c>
      <c r="PW57" s="88">
        <v>3.3877249999999998E-6</v>
      </c>
      <c r="PX57" s="88">
        <v>6.0323808750000017E-3</v>
      </c>
      <c r="PY57" s="88">
        <v>8.054893550000013E-3</v>
      </c>
      <c r="PZ57" s="88">
        <v>1.3848538499999989E-3</v>
      </c>
      <c r="QA57" s="88">
        <v>5.3069762499999957E-4</v>
      </c>
      <c r="QB57" s="88">
        <v>1.1947140999999993E-3</v>
      </c>
      <c r="QC57" s="88">
        <v>6.8159999999999996E-6</v>
      </c>
      <c r="QD57" s="88">
        <v>4.0775967499999958E-4</v>
      </c>
      <c r="QE57" s="88">
        <v>2.860561750000003E-4</v>
      </c>
      <c r="QF57" s="88">
        <v>7.5789617250000005E-3</v>
      </c>
      <c r="QG57" s="88">
        <v>5.1666418749999991E-3</v>
      </c>
      <c r="QH57" s="88">
        <v>2.4450512499999988E-4</v>
      </c>
      <c r="QI57" s="88">
        <v>2.118064424999999E-3</v>
      </c>
      <c r="QJ57" s="88">
        <v>3.8109874999999998E-3</v>
      </c>
      <c r="QK57" s="88">
        <v>2.7252074250000038E-3</v>
      </c>
      <c r="QL57" s="88">
        <v>4.8424566075000001E-2</v>
      </c>
      <c r="QM57" s="88">
        <v>1.1194728249999994E-3</v>
      </c>
      <c r="QN57" s="88">
        <v>1.7196159249999985E-3</v>
      </c>
      <c r="QO57" s="88">
        <v>5.4399950000000011E-5</v>
      </c>
      <c r="QP57" s="88">
        <v>1.8573691749999999E-3</v>
      </c>
      <c r="QQ57" s="88">
        <v>5.4409767500000056E-4</v>
      </c>
      <c r="QR57" s="88">
        <v>2.6599266249999996E-3</v>
      </c>
      <c r="QS57" s="88">
        <v>1.6998991000000047E-3</v>
      </c>
      <c r="QT57" s="88">
        <v>4.6733680750000008E-3</v>
      </c>
      <c r="QU57" s="88">
        <v>2.6020457500000019E-4</v>
      </c>
      <c r="QV57" s="88">
        <v>1.2316336749999992E-3</v>
      </c>
      <c r="QW57" s="88">
        <v>1.6047459249999977E-3</v>
      </c>
      <c r="QX57" s="88">
        <v>7.643283250000001E-4</v>
      </c>
      <c r="QY57" s="88">
        <v>3.3155382499999974E-4</v>
      </c>
      <c r="QZ57" s="88">
        <v>2.6814094999999977E-4</v>
      </c>
      <c r="RA57" s="88">
        <v>0</v>
      </c>
      <c r="RB57" s="88">
        <v>3.0044284249999961E-3</v>
      </c>
      <c r="RC57" s="88">
        <v>6.3057095250000014E-3</v>
      </c>
      <c r="RD57" s="88">
        <v>6.4233074499999952E-3</v>
      </c>
      <c r="RE57" s="88">
        <v>1.8370774999999998E-4</v>
      </c>
      <c r="RF57" s="88">
        <v>3.7950111749999993E-3</v>
      </c>
      <c r="RG57" s="88">
        <v>1.8157131749999996E-2</v>
      </c>
      <c r="RH57" s="88">
        <v>5.5651965000000012E-4</v>
      </c>
      <c r="RI57" s="88">
        <v>4.8031318749999991E-3</v>
      </c>
      <c r="RJ57" s="88">
        <v>4.4310432499999961E-4</v>
      </c>
      <c r="RK57" s="88">
        <v>3.7510227499999905E-4</v>
      </c>
      <c r="RL57" s="88">
        <v>8.9111105000000087E-4</v>
      </c>
      <c r="RM57" s="88">
        <v>7.7142997499999959E-4</v>
      </c>
      <c r="RN57" s="88">
        <v>1.5787362500000016E-4</v>
      </c>
      <c r="RO57" s="88">
        <v>6.8962499999999998E-7</v>
      </c>
      <c r="RP57" s="88">
        <v>7.6060532499999992E-4</v>
      </c>
      <c r="RQ57" s="88">
        <v>3.1915000000000005E-7</v>
      </c>
      <c r="RR57" s="88">
        <v>0</v>
      </c>
      <c r="RS57" s="88">
        <v>7.5743822499999903E-4</v>
      </c>
      <c r="RT57" s="88">
        <v>2.7966424999999981E-4</v>
      </c>
      <c r="RU57" s="88">
        <v>6.0282474999999996E-5</v>
      </c>
      <c r="RV57" s="88">
        <v>1.5538260975000006E-2</v>
      </c>
      <c r="RW57" s="88">
        <v>1.1493988724999992E-2</v>
      </c>
      <c r="RX57" s="88">
        <v>3.58248875E-3</v>
      </c>
      <c r="RY57" s="88">
        <v>3.1999740000000001E-4</v>
      </c>
      <c r="RZ57" s="88">
        <v>2.7724837499999987E-4</v>
      </c>
      <c r="SA57" s="88">
        <v>8.1590824999999966E-5</v>
      </c>
      <c r="SB57" s="88">
        <v>0</v>
      </c>
      <c r="SC57" s="88">
        <v>0</v>
      </c>
      <c r="SD57" s="88">
        <v>0</v>
      </c>
      <c r="SE57" s="88">
        <v>0</v>
      </c>
      <c r="SF57" s="88">
        <v>0</v>
      </c>
      <c r="SG57" s="88">
        <v>0</v>
      </c>
      <c r="SH57" s="88">
        <v>0</v>
      </c>
      <c r="SI57" s="88">
        <v>0</v>
      </c>
      <c r="SJ57" s="88">
        <v>0</v>
      </c>
      <c r="SK57" s="88">
        <v>0</v>
      </c>
      <c r="SL57" s="88">
        <v>0</v>
      </c>
      <c r="SM57" s="88">
        <v>0</v>
      </c>
      <c r="SN57" s="88">
        <v>4.975695225E-2</v>
      </c>
      <c r="SO57" s="88">
        <v>0</v>
      </c>
      <c r="SP57" s="88">
        <v>0.5171762365625</v>
      </c>
    </row>
    <row r="58" spans="1:510">
      <c r="A58" s="88" t="str">
        <f t="shared" si="52"/>
        <v>POLD8</v>
      </c>
      <c r="B58" s="88" t="s">
        <v>2231</v>
      </c>
      <c r="C58" s="88" t="s">
        <v>394</v>
      </c>
      <c r="U58" s="88">
        <v>14.21154136592498</v>
      </c>
      <c r="V58" s="88">
        <v>3.1183660576499967</v>
      </c>
      <c r="W58" s="88">
        <v>0.36077915942499922</v>
      </c>
      <c r="X58" s="88">
        <v>0.73593062502499951</v>
      </c>
      <c r="Y58" s="88">
        <v>4.5643047977999913</v>
      </c>
      <c r="Z58" s="88">
        <v>0.67360019894999879</v>
      </c>
      <c r="AA58" s="88">
        <v>0.65484578334999999</v>
      </c>
      <c r="AB58" s="88">
        <v>1.2833228629250015</v>
      </c>
      <c r="AC58" s="88">
        <v>0.59988265540000008</v>
      </c>
      <c r="AD58" s="88">
        <v>1.0800400555250007</v>
      </c>
      <c r="AE58" s="88">
        <v>0.16595479990000006</v>
      </c>
      <c r="AF58" s="88">
        <v>0.27715534992500035</v>
      </c>
      <c r="AG58" s="88">
        <v>2.8359334074499993</v>
      </c>
      <c r="AH58" s="88">
        <v>0.69734934499999979</v>
      </c>
      <c r="AI58" s="88">
        <v>0.28243245100000025</v>
      </c>
      <c r="AJ58" s="88">
        <v>0.15523157315000036</v>
      </c>
      <c r="AK58" s="88">
        <v>0.2055462243500002</v>
      </c>
      <c r="AL58" s="88">
        <v>0</v>
      </c>
      <c r="AM58" s="88">
        <v>0.52386617594999896</v>
      </c>
      <c r="AN58" s="88">
        <v>0.21206331779999979</v>
      </c>
      <c r="AO58" s="88">
        <v>0.12144372060000001</v>
      </c>
      <c r="AP58" s="88">
        <v>1.9081904251750008</v>
      </c>
      <c r="AQ58" s="88">
        <v>0.32443923917499978</v>
      </c>
      <c r="AR58" s="88">
        <v>0.63008869717499927</v>
      </c>
      <c r="AS58" s="88">
        <v>1.5801429575000021</v>
      </c>
      <c r="AT58" s="88">
        <v>0.17559521700000005</v>
      </c>
      <c r="AU58" s="88">
        <v>6.0676776974999888E-2</v>
      </c>
      <c r="AV58" s="88">
        <v>0.1238073886</v>
      </c>
      <c r="AW58" s="88">
        <v>5.7640236275000069E-2</v>
      </c>
      <c r="AX58" s="88">
        <v>4.1794611849999962E-2</v>
      </c>
      <c r="AY58" s="88">
        <v>0.21407938939999999</v>
      </c>
      <c r="AZ58" s="88">
        <v>0.4300334938749994</v>
      </c>
      <c r="BA58" s="88">
        <v>0.20576467875000054</v>
      </c>
      <c r="BB58" s="88">
        <v>1.9046534800000001E-2</v>
      </c>
      <c r="BC58" s="88">
        <v>0.21300992324999993</v>
      </c>
      <c r="BD58" s="88">
        <v>0.8866523850000001</v>
      </c>
      <c r="BE58" s="88">
        <v>0.18365848250000014</v>
      </c>
      <c r="BF58" s="88">
        <v>5.4560471000000025E-3</v>
      </c>
      <c r="BG58" s="88">
        <v>1.5726565174999999E-2</v>
      </c>
      <c r="BH58" s="88">
        <v>0.57869898240000051</v>
      </c>
      <c r="BI58" s="88">
        <v>0.13765010297500002</v>
      </c>
      <c r="BJ58" s="88">
        <v>7.0752894500000019E-3</v>
      </c>
      <c r="BK58" s="88">
        <v>0.18615091930000002</v>
      </c>
      <c r="BL58" s="88">
        <v>0.40893167667500047</v>
      </c>
      <c r="BM58" s="88">
        <v>0.14750586075000038</v>
      </c>
      <c r="BN58" s="88">
        <v>0.19272109182499997</v>
      </c>
      <c r="BO58" s="88">
        <v>6.716353662500002E-2</v>
      </c>
      <c r="BP58" s="88">
        <v>1.4096306825000002E-2</v>
      </c>
      <c r="BQ58" s="88">
        <v>1.1535994499999999E-3</v>
      </c>
      <c r="BR58" s="88">
        <v>6.1466955899999988E-2</v>
      </c>
      <c r="BS58" s="88">
        <v>2.2074357925E-2</v>
      </c>
      <c r="BT58" s="88">
        <v>0.23621436660000017</v>
      </c>
      <c r="BU58" s="88">
        <v>0.47134917332499943</v>
      </c>
      <c r="BV58" s="88">
        <v>4.0940944075000013E-2</v>
      </c>
      <c r="BW58" s="88">
        <v>0.8174263757499991</v>
      </c>
      <c r="BX58" s="88">
        <v>9.9998657675000074E-2</v>
      </c>
      <c r="BY58" s="88">
        <v>0.44947769514999991</v>
      </c>
      <c r="BZ58" s="88">
        <v>0.14097854560000028</v>
      </c>
      <c r="CA58" s="88">
        <v>0.19021780625000026</v>
      </c>
      <c r="CB58" s="88">
        <v>0.35941923877500037</v>
      </c>
      <c r="CC58" s="88">
        <v>0.18705880452500054</v>
      </c>
      <c r="CD58" s="88">
        <v>0.12000743325000043</v>
      </c>
      <c r="CE58" s="88">
        <v>0.39839459975000047</v>
      </c>
      <c r="CF58" s="88">
        <v>0.11324067715000039</v>
      </c>
      <c r="CG58" s="88">
        <v>0</v>
      </c>
      <c r="CH58" s="88">
        <v>0.16918868115000035</v>
      </c>
      <c r="CI58" s="88">
        <v>0.12121538242500006</v>
      </c>
      <c r="CJ58" s="88">
        <v>2.9595797000000002E-3</v>
      </c>
      <c r="CK58" s="88">
        <v>0.12931769672500007</v>
      </c>
      <c r="CL58" s="88">
        <v>1.3085190374999991E-2</v>
      </c>
      <c r="CM58" s="88">
        <v>3.2371549900000005E-2</v>
      </c>
      <c r="CN58" s="88">
        <v>5.7038173849999915E-2</v>
      </c>
      <c r="CO58" s="88">
        <v>2.4934157349999962E-2</v>
      </c>
      <c r="CP58" s="88">
        <v>7.3258457275000077E-2</v>
      </c>
      <c r="CQ58" s="88">
        <v>0.2055462243500002</v>
      </c>
      <c r="CR58" s="88">
        <v>0</v>
      </c>
      <c r="CS58" s="88">
        <v>1.635212775E-3</v>
      </c>
      <c r="CT58" s="88">
        <v>0.48877030344999856</v>
      </c>
      <c r="CU58" s="88">
        <v>2.7064456649999968E-2</v>
      </c>
      <c r="CV58" s="88">
        <v>6.3946284249999999E-3</v>
      </c>
      <c r="CW58" s="88">
        <v>0.20917088817499987</v>
      </c>
      <c r="CX58" s="88">
        <v>2.8923572749999984E-3</v>
      </c>
      <c r="CY58" s="88">
        <v>0.12001946442500001</v>
      </c>
      <c r="CZ58" s="88">
        <v>1.424256175E-3</v>
      </c>
      <c r="DA58" s="88">
        <v>0</v>
      </c>
      <c r="DB58" s="88">
        <v>0</v>
      </c>
      <c r="DC58" s="88">
        <v>0.25710162192500025</v>
      </c>
      <c r="DD58" s="88">
        <v>6.7338209699999971E-2</v>
      </c>
      <c r="DE58" s="88">
        <v>0.14194800010000039</v>
      </c>
      <c r="DF58" s="88">
        <v>8.7422459050000387E-2</v>
      </c>
      <c r="DG58" s="88">
        <v>0.12996500990000037</v>
      </c>
      <c r="DH58" s="88">
        <v>0.2707592743499998</v>
      </c>
      <c r="DI58" s="88">
        <v>0.51427270187500018</v>
      </c>
      <c r="DJ58" s="88">
        <v>0.30472884645000003</v>
      </c>
      <c r="DK58" s="88">
        <v>1.00706867E-2</v>
      </c>
      <c r="DL58" s="88">
        <v>0.41344776892500007</v>
      </c>
      <c r="DM58" s="88">
        <v>0.33762450037499953</v>
      </c>
      <c r="DN58" s="88">
        <v>0.16012930515000001</v>
      </c>
      <c r="DO58" s="88">
        <v>1.3495406550000002E-2</v>
      </c>
      <c r="DP58" s="88">
        <v>1.9708324250000001E-3</v>
      </c>
      <c r="DQ58" s="88">
        <v>6.0676776974999888E-2</v>
      </c>
      <c r="DR58" s="88">
        <v>9.7659920574999989E-2</v>
      </c>
      <c r="DS58" s="88">
        <v>2.1425669750000004E-2</v>
      </c>
      <c r="DT58" s="88">
        <v>4.7216587499999997E-3</v>
      </c>
      <c r="DU58" s="88">
        <v>5.7640236275000069E-2</v>
      </c>
      <c r="DV58" s="88">
        <v>1.2149535175000002E-2</v>
      </c>
      <c r="DW58" s="88">
        <v>2.9645088974999945E-2</v>
      </c>
      <c r="DX58" s="88">
        <v>0.196181831625</v>
      </c>
      <c r="DY58" s="88">
        <v>1.7897085925E-2</v>
      </c>
      <c r="DZ58" s="88">
        <v>0.37479736554999954</v>
      </c>
      <c r="EA58" s="88">
        <v>7.5696528249999985E-3</v>
      </c>
      <c r="EB58" s="88">
        <v>4.7664033424999981E-2</v>
      </c>
      <c r="EC58" s="88">
        <v>7.0596867224999915E-2</v>
      </c>
      <c r="ED58" s="88">
        <v>0.11482824307500004</v>
      </c>
      <c r="EE58" s="88">
        <v>2.0339963325000005E-2</v>
      </c>
      <c r="EF58" s="88">
        <v>0.19981982682500002</v>
      </c>
      <c r="EG58" s="88">
        <v>3.3373436500000004E-3</v>
      </c>
      <c r="EH58" s="88">
        <v>9.8527527749999993E-3</v>
      </c>
      <c r="EI58" s="88">
        <v>0</v>
      </c>
      <c r="EJ58" s="88">
        <v>7.0755584074999961E-2</v>
      </c>
      <c r="EK58" s="88">
        <v>0.69589252049999972</v>
      </c>
      <c r="EL58" s="88">
        <v>9.918635504999998E-2</v>
      </c>
      <c r="EM58" s="88">
        <v>2.0813847925E-2</v>
      </c>
      <c r="EN58" s="88">
        <v>3.6311980049999984E-2</v>
      </c>
      <c r="EO58" s="88">
        <v>9.6714354599999997E-2</v>
      </c>
      <c r="EP58" s="88">
        <v>6.3148959000000008E-3</v>
      </c>
      <c r="EQ58" s="88">
        <v>1.03207405E-3</v>
      </c>
      <c r="ER58" s="88">
        <v>3.9792496750000003E-2</v>
      </c>
      <c r="ES58" s="88">
        <v>3.4918436249999989E-3</v>
      </c>
      <c r="ET58" s="88">
        <v>5.4560471000000025E-3</v>
      </c>
      <c r="EU58" s="88">
        <v>1.5726565174999999E-2</v>
      </c>
      <c r="EV58" s="88">
        <v>0.57869898240000051</v>
      </c>
      <c r="EW58" s="88">
        <v>6.0977912950000004E-2</v>
      </c>
      <c r="EX58" s="88">
        <v>1.7496604799999999E-2</v>
      </c>
      <c r="EY58" s="88">
        <v>4.4853776624999973E-2</v>
      </c>
      <c r="EZ58" s="88">
        <v>1.0558594375000003E-2</v>
      </c>
      <c r="FA58" s="88">
        <v>3.7628100000000001E-3</v>
      </c>
      <c r="FB58" s="88">
        <v>3.7310508000000004E-3</v>
      </c>
      <c r="FC58" s="88">
        <v>3.1563229999999999E-3</v>
      </c>
      <c r="FD58" s="88">
        <v>1.8791564999999998E-4</v>
      </c>
      <c r="FE58" s="88">
        <v>5.2306163874999985E-2</v>
      </c>
      <c r="FF58" s="88">
        <v>2.7060106575000003E-2</v>
      </c>
      <c r="FG58" s="88">
        <v>4.3634259350000003E-2</v>
      </c>
      <c r="FH58" s="88">
        <v>5.4606288124999958E-2</v>
      </c>
      <c r="FI58" s="88">
        <v>8.5401844000000011E-3</v>
      </c>
      <c r="FJ58" s="88">
        <v>3.902042082500002E-2</v>
      </c>
      <c r="FK58" s="88">
        <v>0.36991091167500018</v>
      </c>
      <c r="FL58" s="88">
        <v>0</v>
      </c>
      <c r="FM58" s="88">
        <v>6.8839537499999964E-2</v>
      </c>
      <c r="FN58" s="88">
        <v>5.0186280724999928E-2</v>
      </c>
      <c r="FO58" s="88">
        <v>3.5491448500000002E-3</v>
      </c>
      <c r="FP58" s="88">
        <v>2.4924088599999995E-2</v>
      </c>
      <c r="FQ58" s="88">
        <v>6.716353662500002E-2</v>
      </c>
      <c r="FR58" s="88">
        <v>1.4096306825000002E-2</v>
      </c>
      <c r="FS58" s="88">
        <v>1.1535994499999999E-3</v>
      </c>
      <c r="FT58" s="88">
        <v>6.1466955899999988E-2</v>
      </c>
      <c r="FU58" s="88">
        <v>2.2074357925E-2</v>
      </c>
      <c r="FV58" s="88">
        <v>0.20061650267500011</v>
      </c>
      <c r="FW58" s="88">
        <v>1.0020261250000001E-2</v>
      </c>
      <c r="FX58" s="88">
        <v>3.5597563825000011E-2</v>
      </c>
      <c r="FY58" s="88">
        <v>0.22708970882500024</v>
      </c>
      <c r="FZ58" s="88">
        <v>2.5526982449999965E-2</v>
      </c>
      <c r="GA58" s="88">
        <v>0.13938511710000009</v>
      </c>
      <c r="GB58" s="88">
        <v>4.1389337499999996E-3</v>
      </c>
      <c r="GC58" s="88">
        <v>6.9293345324999922E-2</v>
      </c>
      <c r="GD58" s="88">
        <v>4.0940944075000013E-2</v>
      </c>
      <c r="GE58" s="88">
        <v>3.031848937499999E-2</v>
      </c>
      <c r="GF58" s="88">
        <v>0.19572895937500007</v>
      </c>
      <c r="GG58" s="88">
        <v>1.12786325E-4</v>
      </c>
      <c r="GH58" s="88">
        <v>0.14204586940000033</v>
      </c>
      <c r="GI58" s="88">
        <v>0.38700071769999939</v>
      </c>
      <c r="GJ58" s="88">
        <v>5.1656103099999885E-2</v>
      </c>
      <c r="GK58" s="88">
        <v>1.0549346174999997E-2</v>
      </c>
      <c r="GL58" s="88">
        <v>5.0641024425000021E-2</v>
      </c>
      <c r="GM58" s="88">
        <v>8.1417410000000001E-4</v>
      </c>
      <c r="GN58" s="88">
        <v>1.9214473574999988E-2</v>
      </c>
      <c r="GO58" s="88">
        <v>2.9315561924999949E-2</v>
      </c>
      <c r="GP58" s="88">
        <v>4.7666738299999928E-2</v>
      </c>
      <c r="GQ58" s="88">
        <v>3.181307782499998E-2</v>
      </c>
      <c r="GR58" s="88">
        <v>2.1188380975000001E-2</v>
      </c>
      <c r="GS58" s="88">
        <v>5.2058541999999965E-2</v>
      </c>
      <c r="GT58" s="88">
        <v>0.17390426525000008</v>
      </c>
      <c r="GU58" s="88">
        <v>5.647855487500001E-2</v>
      </c>
      <c r="GV58" s="88">
        <v>6.6328767924999851E-2</v>
      </c>
      <c r="GW58" s="88">
        <v>6.1347477950000014E-2</v>
      </c>
      <c r="GX58" s="88">
        <v>3.7130854174999957E-2</v>
      </c>
      <c r="GY58" s="88">
        <v>3.7235519750000007E-3</v>
      </c>
      <c r="GZ58" s="88">
        <v>2.7218515799999982E-2</v>
      </c>
      <c r="HA58" s="88">
        <v>1.152427805E-2</v>
      </c>
      <c r="HB58" s="88">
        <v>4.0582340974999964E-2</v>
      </c>
      <c r="HC58" s="88">
        <v>2.2042481999999988E-2</v>
      </c>
      <c r="HD58" s="88">
        <v>3.3519305899999963E-2</v>
      </c>
      <c r="HE58" s="88">
        <v>3.9163913500000003E-3</v>
      </c>
      <c r="HF58" s="88">
        <v>1.9747283375000008E-2</v>
      </c>
      <c r="HG58" s="88">
        <v>3.3651082125000002E-2</v>
      </c>
      <c r="HH58" s="88">
        <v>8.4874053250000008E-3</v>
      </c>
      <c r="HI58" s="88">
        <v>1.8859539925000016E-2</v>
      </c>
      <c r="HJ58" s="88">
        <v>9.3513745250000044E-3</v>
      </c>
      <c r="HK58" s="88">
        <v>1.9548845525000032E-2</v>
      </c>
      <c r="HL58" s="88">
        <v>2.2138522324999979E-2</v>
      </c>
      <c r="HM58" s="88">
        <v>9.4902983125000132E-2</v>
      </c>
      <c r="HN58" s="88">
        <v>5.9998377799999954E-2</v>
      </c>
      <c r="HO58" s="88">
        <v>4.411514525000001E-3</v>
      </c>
      <c r="HP58" s="88">
        <v>7.6038680650000065E-2</v>
      </c>
      <c r="HQ58" s="88">
        <v>6.5050958949999946E-2</v>
      </c>
      <c r="HR58" s="88">
        <v>1.7275044075000003E-2</v>
      </c>
      <c r="HS58" s="88">
        <v>3.6283710199999965E-2</v>
      </c>
      <c r="HT58" s="88">
        <v>1.9872455899999999E-2</v>
      </c>
      <c r="HU58" s="88">
        <v>3.396481329999998E-2</v>
      </c>
      <c r="HV58" s="88">
        <v>6.3456306199999993E-2</v>
      </c>
      <c r="HW58" s="88">
        <v>2.3190391824999962E-2</v>
      </c>
      <c r="HX58" s="88">
        <v>1.0249331550000009E-2</v>
      </c>
      <c r="HY58" s="88">
        <v>3.9399263899999967E-2</v>
      </c>
      <c r="HZ58" s="88">
        <v>2.417452847499996E-2</v>
      </c>
      <c r="IA58" s="88">
        <v>5.5180742024999993E-2</v>
      </c>
      <c r="IB58" s="88">
        <v>1.2242199250000001E-3</v>
      </c>
      <c r="IC58" s="88">
        <v>4.8959314775000012E-2</v>
      </c>
      <c r="ID58" s="88">
        <v>7.3943108125000087E-2</v>
      </c>
      <c r="IE58" s="88">
        <v>6.3298278499999997E-3</v>
      </c>
      <c r="IF58" s="88">
        <v>3.6216772424999995E-2</v>
      </c>
      <c r="IG58" s="88">
        <v>0.34310552217500018</v>
      </c>
      <c r="IH58" s="88">
        <v>3.0674127500000003E-3</v>
      </c>
      <c r="II58" s="88">
        <v>0</v>
      </c>
      <c r="IJ58" s="88">
        <v>5.8068349499999845E-2</v>
      </c>
      <c r="IK58" s="88">
        <v>7.1985853924999982E-2</v>
      </c>
      <c r="IL58" s="88">
        <v>3.5277549574999963E-2</v>
      </c>
      <c r="IM58" s="88">
        <v>3.8372430500000004E-3</v>
      </c>
      <c r="IN58" s="88">
        <v>2.3606391549999991E-2</v>
      </c>
      <c r="IO58" s="88">
        <v>9.760840152500011E-2</v>
      </c>
      <c r="IP58" s="88">
        <v>2.9595797000000002E-3</v>
      </c>
      <c r="IQ58" s="88">
        <v>2.6327363824999998E-2</v>
      </c>
      <c r="IR58" s="88">
        <v>1.3865811549999999E-2</v>
      </c>
      <c r="IS58" s="88">
        <v>8.8259019750000042E-2</v>
      </c>
      <c r="IT58" s="88">
        <v>8.6544412499999998E-4</v>
      </c>
      <c r="IU58" s="88">
        <v>1.3085190374999991E-2</v>
      </c>
      <c r="IV58" s="88">
        <v>3.2371549900000005E-2</v>
      </c>
      <c r="IW58" s="88">
        <v>5.7038173849999915E-2</v>
      </c>
      <c r="IX58" s="88">
        <v>2.195056829999998E-2</v>
      </c>
      <c r="IY58" s="88">
        <v>2.9834689750000004E-3</v>
      </c>
      <c r="IZ58" s="88">
        <v>7.3258457275000077E-2</v>
      </c>
      <c r="JA58" s="88">
        <v>0.19575125375000013</v>
      </c>
      <c r="JB58" s="88">
        <v>9.8624999999999992E-6</v>
      </c>
      <c r="JC58" s="88">
        <v>9.7849231250000026E-3</v>
      </c>
      <c r="JD58" s="88">
        <v>1.635212775E-3</v>
      </c>
      <c r="JE58" s="88">
        <v>0.14163999050000034</v>
      </c>
      <c r="JF58" s="88">
        <v>0.27506644450000034</v>
      </c>
      <c r="JG58" s="88">
        <v>7.2061868150000055E-2</v>
      </c>
      <c r="JH58" s="88">
        <v>2.7064456649999968E-2</v>
      </c>
      <c r="JI58" s="88">
        <v>6.3946284249999999E-3</v>
      </c>
      <c r="JJ58" s="88">
        <v>6.0720646725000015E-2</v>
      </c>
      <c r="JK58" s="88">
        <v>0.11679125287499996</v>
      </c>
      <c r="JL58" s="88">
        <v>3.1658987625000003E-2</v>
      </c>
      <c r="JM58" s="88">
        <v>2.8923572749999984E-3</v>
      </c>
      <c r="JN58" s="88">
        <v>0.12001946442500001</v>
      </c>
      <c r="JO58" s="88">
        <v>1.424256175E-3</v>
      </c>
      <c r="JP58" s="88">
        <v>0</v>
      </c>
      <c r="JQ58" s="88">
        <v>0</v>
      </c>
      <c r="JR58" s="88">
        <v>0</v>
      </c>
      <c r="JS58" s="88">
        <v>0.25710162192500025</v>
      </c>
      <c r="JT58" s="88">
        <v>6.7338209699999971E-2</v>
      </c>
      <c r="JU58" s="88">
        <v>0.14194800010000039</v>
      </c>
      <c r="JV58" s="88">
        <v>8.7422459050000387E-2</v>
      </c>
      <c r="JW58" s="88">
        <v>0.12996500990000037</v>
      </c>
      <c r="JX58" s="88">
        <v>0.2707592743499998</v>
      </c>
      <c r="JY58" s="88">
        <v>0.51427270187500018</v>
      </c>
      <c r="JZ58" s="88">
        <v>0.26540795322500005</v>
      </c>
      <c r="KA58" s="88">
        <v>3.9320923474999964E-2</v>
      </c>
      <c r="KB58" s="88">
        <v>1.00706867E-2</v>
      </c>
      <c r="KC58" s="88">
        <v>0.41344776892500007</v>
      </c>
      <c r="KD58" s="88">
        <v>0.33762450037499953</v>
      </c>
      <c r="KE58" s="88">
        <v>0.16012930515000001</v>
      </c>
      <c r="KF58" s="88">
        <v>1.3495406550000002E-2</v>
      </c>
      <c r="KG58" s="88">
        <v>1.9708324250000001E-3</v>
      </c>
      <c r="KH58" s="88">
        <v>6.0676776974999888E-2</v>
      </c>
      <c r="KI58" s="88">
        <v>2.3869208299999996E-2</v>
      </c>
      <c r="KJ58" s="88">
        <v>3.2936539225000006E-2</v>
      </c>
      <c r="KK58" s="88">
        <v>1.3553196074999999E-2</v>
      </c>
      <c r="KL58" s="88">
        <v>1.5600792225E-2</v>
      </c>
      <c r="KM58" s="88">
        <v>1.04595418E-2</v>
      </c>
      <c r="KN58" s="88">
        <v>5.1436405000000003E-4</v>
      </c>
      <c r="KO58" s="88">
        <v>7.2620192499999977E-4</v>
      </c>
      <c r="KP58" s="88">
        <v>2.1425669750000004E-2</v>
      </c>
      <c r="KQ58" s="88">
        <v>4.7216587499999997E-3</v>
      </c>
      <c r="KR58" s="88">
        <v>1.332083685E-2</v>
      </c>
      <c r="KS58" s="88">
        <v>2.3282739749999996E-3</v>
      </c>
      <c r="KT58" s="88">
        <v>4.1843479550000021E-2</v>
      </c>
      <c r="KU58" s="88">
        <v>1.4657119999999998E-4</v>
      </c>
      <c r="KV58" s="88">
        <v>1.2149535175000002E-2</v>
      </c>
      <c r="KW58" s="88">
        <v>2.9645088974999945E-2</v>
      </c>
      <c r="KX58" s="88">
        <v>0.15180083912500034</v>
      </c>
      <c r="KY58" s="88">
        <v>4.4370739749999909E-2</v>
      </c>
      <c r="KZ58" s="88">
        <v>7.2012115999999992E-3</v>
      </c>
      <c r="LA58" s="88">
        <v>1.0695874324999998E-2</v>
      </c>
      <c r="LB58" s="88">
        <v>0.37479736554999954</v>
      </c>
      <c r="LC58" s="88">
        <v>7.5696528249999985E-3</v>
      </c>
      <c r="LD58" s="88">
        <v>4.7664033424999981E-2</v>
      </c>
      <c r="LE58" s="88">
        <v>7.0596867224999915E-2</v>
      </c>
      <c r="LF58" s="88">
        <v>0.11482824307500004</v>
      </c>
      <c r="LG58" s="88">
        <v>1.1953287075000006E-2</v>
      </c>
      <c r="LH58" s="88">
        <v>7.6658037500000002E-3</v>
      </c>
      <c r="LI58" s="88">
        <v>7.2080585000000011E-4</v>
      </c>
      <c r="LJ58" s="88">
        <v>1.2106226825000002E-2</v>
      </c>
      <c r="LK58" s="88">
        <v>0.18771360000000001</v>
      </c>
      <c r="LL58" s="88">
        <v>3.3373436500000004E-3</v>
      </c>
      <c r="LM58" s="88">
        <v>9.8527527749999993E-3</v>
      </c>
      <c r="LN58" s="88">
        <v>0</v>
      </c>
      <c r="LO58" s="88">
        <v>7.0755584074999961E-2</v>
      </c>
      <c r="LP58" s="88">
        <v>0.69589252049999972</v>
      </c>
      <c r="LQ58" s="88">
        <v>9.918635504999998E-2</v>
      </c>
      <c r="LR58" s="88">
        <v>2.0813847925E-2</v>
      </c>
      <c r="LS58" s="88">
        <v>3.6311980049999984E-2</v>
      </c>
      <c r="LT58" s="88">
        <v>9.6714354599999997E-2</v>
      </c>
      <c r="LU58" s="88">
        <v>6.3148959000000008E-3</v>
      </c>
      <c r="LV58" s="88">
        <v>1.03207405E-3</v>
      </c>
      <c r="LW58" s="88">
        <v>3.9792496750000003E-2</v>
      </c>
      <c r="LX58" s="88">
        <v>3.4918436249999989E-3</v>
      </c>
      <c r="LY58" s="88">
        <v>0</v>
      </c>
      <c r="LZ58" s="88">
        <v>1.5726565174999999E-2</v>
      </c>
      <c r="MA58" s="88">
        <v>0.57869898240000051</v>
      </c>
      <c r="MB58" s="88">
        <v>7.8631285750000012E-3</v>
      </c>
      <c r="MC58" s="88">
        <v>5.3114786624999979E-2</v>
      </c>
      <c r="MD58" s="88">
        <v>1.6881777800000001E-2</v>
      </c>
      <c r="ME58" s="88">
        <v>6.1482699999999997E-4</v>
      </c>
      <c r="MF58" s="88">
        <v>4.4853776624999973E-2</v>
      </c>
      <c r="MG58" s="88">
        <v>1.0558594375000003E-2</v>
      </c>
      <c r="MH58" s="88">
        <v>3.7628100000000001E-3</v>
      </c>
      <c r="MI58" s="88">
        <v>3.7310508000000004E-3</v>
      </c>
      <c r="MJ58" s="88">
        <v>1.0911971000000002E-3</v>
      </c>
      <c r="MK58" s="88">
        <v>2.0651259E-3</v>
      </c>
      <c r="ML58" s="88">
        <v>1.8791564999999998E-4</v>
      </c>
      <c r="MM58" s="88">
        <v>5.2306163874999985E-2</v>
      </c>
      <c r="MN58" s="88">
        <v>2.7060106575000003E-2</v>
      </c>
      <c r="MO58" s="88">
        <v>4.3634259350000003E-2</v>
      </c>
      <c r="MP58" s="88">
        <v>5.4606288124999958E-2</v>
      </c>
      <c r="MQ58" s="88">
        <v>8.5401844000000011E-3</v>
      </c>
      <c r="MR58" s="88">
        <v>3.902042082500002E-2</v>
      </c>
      <c r="MS58" s="88">
        <v>2.5730276200000013E-2</v>
      </c>
      <c r="MT58" s="88">
        <v>3.5806454249999982E-3</v>
      </c>
      <c r="MU58" s="88">
        <v>0.29738980904999962</v>
      </c>
      <c r="MV58" s="88">
        <v>4.3209306775000081E-2</v>
      </c>
      <c r="MW58" s="88">
        <v>0</v>
      </c>
      <c r="MX58" s="88">
        <v>6.8839537499999964E-2</v>
      </c>
      <c r="MY58" s="88">
        <v>5.0186280724999928E-2</v>
      </c>
      <c r="MZ58" s="88">
        <v>3.5491448500000002E-3</v>
      </c>
      <c r="NA58" s="88">
        <v>2.4924088599999995E-2</v>
      </c>
      <c r="NB58" s="88">
        <v>6.716353662500002E-2</v>
      </c>
      <c r="NC58" s="88">
        <v>1.4096306825000002E-2</v>
      </c>
      <c r="ND58" s="88">
        <v>1.1535994499999999E-3</v>
      </c>
      <c r="NE58" s="88">
        <v>6.1466955899999988E-2</v>
      </c>
      <c r="NF58" s="88">
        <v>2.2074357925E-2</v>
      </c>
      <c r="NG58" s="88">
        <v>6.4780860900000001E-2</v>
      </c>
      <c r="NH58" s="88">
        <v>0.13583573857500009</v>
      </c>
      <c r="NI58" s="88">
        <v>3.5597563825000011E-2</v>
      </c>
      <c r="NJ58" s="88">
        <v>4.0940944075000013E-2</v>
      </c>
      <c r="NK58" s="88">
        <v>4.8959314775000012E-2</v>
      </c>
      <c r="NL58" s="88">
        <v>6.3298278499999997E-3</v>
      </c>
      <c r="NM58" s="88">
        <v>0.34310552217500018</v>
      </c>
      <c r="NN58" s="88">
        <v>0</v>
      </c>
      <c r="NO58" s="88">
        <v>2.3606391549999991E-2</v>
      </c>
      <c r="NP58" s="88">
        <v>2.3064448924999995E-2</v>
      </c>
      <c r="NQ58" s="88">
        <v>7.4543408200000064E-2</v>
      </c>
      <c r="NR58" s="88">
        <v>9.3859980000000009E-4</v>
      </c>
      <c r="NS58" s="88">
        <v>2.0209798999999999E-3</v>
      </c>
      <c r="NT58" s="88">
        <v>2.6327363824999998E-2</v>
      </c>
      <c r="NU58" s="88">
        <v>1.3865811549999999E-2</v>
      </c>
      <c r="NV58" s="88">
        <v>8.8259019750000042E-2</v>
      </c>
      <c r="NW58" s="88">
        <v>8.6544412499999998E-4</v>
      </c>
      <c r="NX58" s="88">
        <v>1.3085190374999991E-2</v>
      </c>
      <c r="NY58" s="88">
        <v>2.5267512750000013E-3</v>
      </c>
      <c r="NZ58" s="88">
        <v>0</v>
      </c>
      <c r="OA58" s="88">
        <v>0</v>
      </c>
      <c r="OB58" s="88">
        <v>0</v>
      </c>
      <c r="OC58" s="88">
        <v>0</v>
      </c>
      <c r="OD58" s="88">
        <v>0</v>
      </c>
      <c r="OE58" s="88">
        <v>0</v>
      </c>
      <c r="OF58" s="88">
        <v>0</v>
      </c>
      <c r="OG58" s="88">
        <v>0</v>
      </c>
      <c r="OH58" s="88">
        <v>0</v>
      </c>
      <c r="OI58" s="88">
        <v>0</v>
      </c>
      <c r="OJ58" s="88">
        <v>0</v>
      </c>
      <c r="OK58" s="88">
        <v>0</v>
      </c>
      <c r="OL58" s="88">
        <v>2.412652774999999E-3</v>
      </c>
      <c r="OM58" s="88">
        <v>3.773396E-3</v>
      </c>
      <c r="ON58" s="88">
        <v>2.1144800000000001E-4</v>
      </c>
      <c r="OO58" s="88">
        <v>3.2856850000000001E-4</v>
      </c>
      <c r="OP58" s="88">
        <v>7.5606750000000006E-5</v>
      </c>
      <c r="OQ58" s="88">
        <v>4.6752075000000001E-4</v>
      </c>
      <c r="OR58" s="88">
        <v>3.3029724999999999E-4</v>
      </c>
      <c r="OS58" s="88">
        <v>2.2265812499999999E-3</v>
      </c>
      <c r="OT58" s="88">
        <v>4.6367075E-4</v>
      </c>
      <c r="OU58" s="88">
        <v>2.9381452249999979E-3</v>
      </c>
      <c r="OV58" s="88">
        <v>2.4533135749999998E-3</v>
      </c>
      <c r="OW58" s="88">
        <v>4.41873825E-3</v>
      </c>
      <c r="OX58" s="88">
        <v>1.8724849999999999E-3</v>
      </c>
      <c r="OY58" s="88">
        <v>8.2161699999999996E-4</v>
      </c>
      <c r="OZ58" s="88">
        <v>8.2430749999999993E-5</v>
      </c>
      <c r="PA58" s="88">
        <v>0</v>
      </c>
      <c r="PB58" s="88">
        <v>2.5467184275000037E-2</v>
      </c>
      <c r="PC58" s="88">
        <v>2.2326026375000016E-2</v>
      </c>
      <c r="PD58" s="88">
        <v>1.9895800999999965E-3</v>
      </c>
      <c r="PE58" s="88">
        <v>5.3439622250000133E-3</v>
      </c>
      <c r="PF58" s="88">
        <v>1.513011922500003E-2</v>
      </c>
      <c r="PG58" s="88">
        <v>3.8353751350000055E-2</v>
      </c>
      <c r="PH58" s="88">
        <v>7.5082806999999955E-3</v>
      </c>
      <c r="PI58" s="88">
        <v>7.2641562499999989E-4</v>
      </c>
      <c r="PJ58" s="88">
        <v>1.1252401750000036E-3</v>
      </c>
      <c r="PK58" s="88">
        <v>3.5888704674999966E-2</v>
      </c>
      <c r="PL58" s="88">
        <v>4.6017684999999993E-4</v>
      </c>
      <c r="PM58" s="88">
        <v>4.4919132499999983E-4</v>
      </c>
      <c r="PN58" s="88">
        <v>4.7451232249999999E-3</v>
      </c>
      <c r="PO58" s="88">
        <v>7.5534347499999919E-4</v>
      </c>
      <c r="PP58" s="88">
        <v>1.6684540674999995E-2</v>
      </c>
      <c r="PQ58" s="88">
        <v>1.4343172749999998E-3</v>
      </c>
      <c r="PR58" s="88">
        <v>2.8545933500000054E-3</v>
      </c>
      <c r="PS58" s="88">
        <v>0</v>
      </c>
      <c r="PT58" s="88">
        <v>3.7383895000000006E-3</v>
      </c>
      <c r="PU58" s="88">
        <v>5.4312462499999964E-4</v>
      </c>
      <c r="PV58" s="88">
        <v>5.7880096000000091E-3</v>
      </c>
      <c r="PW58" s="88">
        <v>1.84475E-6</v>
      </c>
      <c r="PX58" s="88">
        <v>5.8731897750000121E-3</v>
      </c>
      <c r="PY58" s="88">
        <v>8.1530277499999911E-3</v>
      </c>
      <c r="PZ58" s="88">
        <v>1.4222678000000001E-3</v>
      </c>
      <c r="QA58" s="88">
        <v>5.4456207499999965E-4</v>
      </c>
      <c r="QB58" s="88">
        <v>1.2486382999999995E-3</v>
      </c>
      <c r="QC58" s="88">
        <v>9.9403249999999987E-6</v>
      </c>
      <c r="QD58" s="88">
        <v>4.4987447500000055E-4</v>
      </c>
      <c r="QE58" s="88">
        <v>2.811270000000001E-4</v>
      </c>
      <c r="QF58" s="88">
        <v>7.4596265750000021E-3</v>
      </c>
      <c r="QG58" s="88">
        <v>5.1918906500000011E-3</v>
      </c>
      <c r="QH58" s="88">
        <v>2.6367937499999959E-4</v>
      </c>
      <c r="QI58" s="88">
        <v>2.4336937749999963E-3</v>
      </c>
      <c r="QJ58" s="88">
        <v>4.2331582499999998E-3</v>
      </c>
      <c r="QK58" s="88">
        <v>2.9459100249999985E-3</v>
      </c>
      <c r="QL58" s="88">
        <v>4.882542325E-2</v>
      </c>
      <c r="QM58" s="88">
        <v>1.2393222999999981E-3</v>
      </c>
      <c r="QN58" s="88">
        <v>1.6427013999999983E-3</v>
      </c>
      <c r="QO58" s="88">
        <v>7.389829999999997E-5</v>
      </c>
      <c r="QP58" s="88">
        <v>1.8229633999999998E-3</v>
      </c>
      <c r="QQ58" s="88">
        <v>5.6507682500000025E-4</v>
      </c>
      <c r="QR58" s="88">
        <v>3.004237900000005E-3</v>
      </c>
      <c r="QS58" s="88">
        <v>1.926427399999997E-3</v>
      </c>
      <c r="QT58" s="88">
        <v>4.9811106499999961E-3</v>
      </c>
      <c r="QU58" s="88">
        <v>3.0518097500000012E-4</v>
      </c>
      <c r="QV58" s="88">
        <v>1.3640965499999999E-3</v>
      </c>
      <c r="QW58" s="88">
        <v>1.8527156499999996E-3</v>
      </c>
      <c r="QX58" s="88">
        <v>9.1873497500000016E-4</v>
      </c>
      <c r="QY58" s="88">
        <v>4.1326062500000031E-4</v>
      </c>
      <c r="QZ58" s="88">
        <v>3.643544999999999E-4</v>
      </c>
      <c r="RA58" s="88">
        <v>0</v>
      </c>
      <c r="RB58" s="88">
        <v>2.8352088749999957E-3</v>
      </c>
      <c r="RC58" s="88">
        <v>6.7559851749999884E-3</v>
      </c>
      <c r="RD58" s="88">
        <v>6.4158541000000069E-3</v>
      </c>
      <c r="RE58" s="88">
        <v>1.9748829999999997E-4</v>
      </c>
      <c r="RF58" s="88">
        <v>4.1032601000000014E-3</v>
      </c>
      <c r="RG58" s="88">
        <v>1.7417204824999973E-2</v>
      </c>
      <c r="RH58" s="88">
        <v>6.2874997499999974E-4</v>
      </c>
      <c r="RI58" s="88">
        <v>4.6053793499999983E-3</v>
      </c>
      <c r="RJ58" s="88">
        <v>4.801087249999999E-4</v>
      </c>
      <c r="RK58" s="88">
        <v>4.0643339999999996E-4</v>
      </c>
      <c r="RL58" s="88">
        <v>9.6080625000000055E-4</v>
      </c>
      <c r="RM58" s="88">
        <v>8.6703502499999995E-4</v>
      </c>
      <c r="RN58" s="88">
        <v>1.885179499999997E-4</v>
      </c>
      <c r="RO58" s="88">
        <v>0</v>
      </c>
      <c r="RP58" s="88">
        <v>7.2641562499999989E-4</v>
      </c>
      <c r="RQ58" s="88">
        <v>0</v>
      </c>
      <c r="RR58" s="88">
        <v>0</v>
      </c>
      <c r="RS58" s="88">
        <v>7.73870999999999E-4</v>
      </c>
      <c r="RT58" s="88">
        <v>2.9154814999999998E-4</v>
      </c>
      <c r="RU58" s="88">
        <v>5.982102499999999E-5</v>
      </c>
      <c r="RV58" s="88">
        <v>1.8495530649999991E-2</v>
      </c>
      <c r="RW58" s="88">
        <v>1.2823399549999994E-2</v>
      </c>
      <c r="RX58" s="88">
        <v>4.1716623750000037E-3</v>
      </c>
      <c r="RY58" s="88">
        <v>3.9811209999999987E-4</v>
      </c>
      <c r="RZ58" s="88">
        <v>3.7753327500000025E-4</v>
      </c>
      <c r="SA58" s="88">
        <v>7.1658050000000001E-5</v>
      </c>
      <c r="SB58" s="88">
        <v>0</v>
      </c>
      <c r="SC58" s="88">
        <v>0</v>
      </c>
      <c r="SD58" s="88">
        <v>0</v>
      </c>
      <c r="SE58" s="88">
        <v>0</v>
      </c>
      <c r="SF58" s="88">
        <v>0</v>
      </c>
      <c r="SG58" s="88">
        <v>0</v>
      </c>
      <c r="SH58" s="88">
        <v>0</v>
      </c>
      <c r="SI58" s="88">
        <v>0</v>
      </c>
      <c r="SJ58" s="88">
        <v>0</v>
      </c>
      <c r="SK58" s="88">
        <v>0</v>
      </c>
      <c r="SL58" s="88">
        <v>0</v>
      </c>
      <c r="SM58" s="88">
        <v>0</v>
      </c>
      <c r="SN58" s="88">
        <v>5.0717450749999997E-2</v>
      </c>
      <c r="SO58" s="88">
        <v>0</v>
      </c>
      <c r="SP58" s="88">
        <v>0.5208834148125</v>
      </c>
    </row>
    <row r="59" spans="1:510">
      <c r="A59" s="88" t="str">
        <f t="shared" si="52"/>
        <v>POLD9</v>
      </c>
      <c r="B59" s="88" t="s">
        <v>2231</v>
      </c>
      <c r="C59" s="88" t="s">
        <v>395</v>
      </c>
      <c r="U59" s="88">
        <v>16.669140859624989</v>
      </c>
      <c r="V59" s="88">
        <v>3.2920741497749986</v>
      </c>
      <c r="W59" s="88">
        <v>0.40106936160000012</v>
      </c>
      <c r="X59" s="88">
        <v>0.95066947197499907</v>
      </c>
      <c r="Y59" s="88">
        <v>4.9428628202750007</v>
      </c>
      <c r="Z59" s="88">
        <v>0.87655843255000054</v>
      </c>
      <c r="AA59" s="88">
        <v>0.7259034332749994</v>
      </c>
      <c r="AB59" s="88">
        <v>1.7290213272500015</v>
      </c>
      <c r="AC59" s="88">
        <v>0.6630517727499996</v>
      </c>
      <c r="AD59" s="88">
        <v>1.4927350543250029</v>
      </c>
      <c r="AE59" s="88">
        <v>0.25633771089999996</v>
      </c>
      <c r="AF59" s="88">
        <v>0.44357611532499958</v>
      </c>
      <c r="AG59" s="88">
        <v>2.9779640887999994</v>
      </c>
      <c r="AH59" s="88">
        <v>0.89527029497500088</v>
      </c>
      <c r="AI59" s="88">
        <v>0.31411260267499957</v>
      </c>
      <c r="AJ59" s="88">
        <v>0.19626608605000045</v>
      </c>
      <c r="AK59" s="88">
        <v>0.20480193962500029</v>
      </c>
      <c r="AL59" s="88">
        <v>0</v>
      </c>
      <c r="AM59" s="88">
        <v>0.68915297807500009</v>
      </c>
      <c r="AN59" s="88">
        <v>0.26151472640000023</v>
      </c>
      <c r="AO59" s="88">
        <v>0.15979400625000001</v>
      </c>
      <c r="AP59" s="88">
        <v>2.0538724280749991</v>
      </c>
      <c r="AQ59" s="88">
        <v>0.41657694157499958</v>
      </c>
      <c r="AR59" s="88">
        <v>0.69677425030000151</v>
      </c>
      <c r="AS59" s="88">
        <v>1.615846804074996</v>
      </c>
      <c r="AT59" s="88">
        <v>0.26034321727499982</v>
      </c>
      <c r="AU59" s="88">
        <v>8.1369453725000027E-2</v>
      </c>
      <c r="AV59" s="88">
        <v>0.13153214617499998</v>
      </c>
      <c r="AW59" s="88">
        <v>8.0155847799999916E-2</v>
      </c>
      <c r="AX59" s="88">
        <v>6.5454970000000029E-2</v>
      </c>
      <c r="AY59" s="88">
        <v>0.25769423255000001</v>
      </c>
      <c r="AZ59" s="88">
        <v>0.44516921789999908</v>
      </c>
      <c r="BA59" s="88">
        <v>0.26131218842499987</v>
      </c>
      <c r="BB59" s="88">
        <v>1.9421528699999999E-2</v>
      </c>
      <c r="BC59" s="88">
        <v>0.43500300680000015</v>
      </c>
      <c r="BD59" s="88">
        <v>1.082341326075001</v>
      </c>
      <c r="BE59" s="88">
        <v>0.21167556802500001</v>
      </c>
      <c r="BF59" s="88">
        <v>6.2882949250000018E-3</v>
      </c>
      <c r="BG59" s="88">
        <v>1.1075442299999998E-2</v>
      </c>
      <c r="BH59" s="88">
        <v>0.6456865803749996</v>
      </c>
      <c r="BI59" s="88">
        <v>0.20629504300000009</v>
      </c>
      <c r="BJ59" s="88">
        <v>1.7451882575000001E-2</v>
      </c>
      <c r="BK59" s="88">
        <v>0.27796466464999958</v>
      </c>
      <c r="BL59" s="88">
        <v>0.48625346982499978</v>
      </c>
      <c r="BM59" s="88">
        <v>0.1788132645750003</v>
      </c>
      <c r="BN59" s="88">
        <v>0.32595195620000011</v>
      </c>
      <c r="BO59" s="88">
        <v>7.9818654724999993E-2</v>
      </c>
      <c r="BP59" s="88">
        <v>2.2515845000000003E-2</v>
      </c>
      <c r="BQ59" s="88">
        <v>1.6568163500000001E-3</v>
      </c>
      <c r="BR59" s="88">
        <v>0.10201464384999998</v>
      </c>
      <c r="BS59" s="88">
        <v>5.0331415350000006E-2</v>
      </c>
      <c r="BT59" s="88">
        <v>0.3673514240999996</v>
      </c>
      <c r="BU59" s="88">
        <v>0.49207352652499975</v>
      </c>
      <c r="BV59" s="88">
        <v>7.622492247500004E-2</v>
      </c>
      <c r="BW59" s="88">
        <v>0.83609815072499816</v>
      </c>
      <c r="BX59" s="88">
        <v>0.10795683970000026</v>
      </c>
      <c r="BY59" s="88">
        <v>0.47203092662500096</v>
      </c>
      <c r="BZ59" s="88">
        <v>0.14059986822500045</v>
      </c>
      <c r="CA59" s="88">
        <v>0.21440447695000031</v>
      </c>
      <c r="CB59" s="88">
        <v>0.37792696340000076</v>
      </c>
      <c r="CC59" s="88">
        <v>0.20747857582500051</v>
      </c>
      <c r="CD59" s="88">
        <v>0.12939373190000031</v>
      </c>
      <c r="CE59" s="88">
        <v>0.49577674325000032</v>
      </c>
      <c r="CF59" s="88">
        <v>0.12190368292499987</v>
      </c>
      <c r="CG59" s="88">
        <v>0</v>
      </c>
      <c r="CH59" s="88">
        <v>0.19220846109999992</v>
      </c>
      <c r="CI59" s="88">
        <v>0.15682900702500016</v>
      </c>
      <c r="CJ59" s="88">
        <v>6.4910172249999995E-3</v>
      </c>
      <c r="CK59" s="88">
        <v>0.182012027125</v>
      </c>
      <c r="CL59" s="88">
        <v>1.3350972475000012E-2</v>
      </c>
      <c r="CM59" s="88">
        <v>4.080450649999999E-2</v>
      </c>
      <c r="CN59" s="88">
        <v>7.7652337624999984E-2</v>
      </c>
      <c r="CO59" s="88">
        <v>3.6117795899999985E-2</v>
      </c>
      <c r="CP59" s="88">
        <v>8.2496337600000205E-2</v>
      </c>
      <c r="CQ59" s="88">
        <v>0.20480193962500029</v>
      </c>
      <c r="CR59" s="88">
        <v>0</v>
      </c>
      <c r="CS59" s="88">
        <v>2.7295282500000005E-3</v>
      </c>
      <c r="CT59" s="88">
        <v>0.64534570229999844</v>
      </c>
      <c r="CU59" s="88">
        <v>3.3000709549999986E-2</v>
      </c>
      <c r="CV59" s="88">
        <v>8.0758396500000013E-3</v>
      </c>
      <c r="CW59" s="88">
        <v>0.25847776962500019</v>
      </c>
      <c r="CX59" s="88">
        <v>3.0369884499999986E-3</v>
      </c>
      <c r="CY59" s="88">
        <v>0.15590606867499998</v>
      </c>
      <c r="CZ59" s="88">
        <v>3.8879375749999996E-3</v>
      </c>
      <c r="DA59" s="88">
        <v>0</v>
      </c>
      <c r="DB59" s="88">
        <v>0</v>
      </c>
      <c r="DC59" s="88">
        <v>0.31227837792499979</v>
      </c>
      <c r="DD59" s="88">
        <v>0.10429852252500002</v>
      </c>
      <c r="DE59" s="88">
        <v>0.14490420365000048</v>
      </c>
      <c r="DF59" s="88">
        <v>9.2482201325000082E-2</v>
      </c>
      <c r="DG59" s="88">
        <v>0.14110013377500027</v>
      </c>
      <c r="DH59" s="88">
        <v>0.3182916339750001</v>
      </c>
      <c r="DI59" s="88">
        <v>0.52711627660000071</v>
      </c>
      <c r="DJ59" s="88">
        <v>0.35925896227500098</v>
      </c>
      <c r="DK59" s="88">
        <v>6.9510724249999996E-3</v>
      </c>
      <c r="DL59" s="88">
        <v>0.3474419371750001</v>
      </c>
      <c r="DM59" s="88">
        <v>0.37507965352499989</v>
      </c>
      <c r="DN59" s="88">
        <v>0.23471011787499993</v>
      </c>
      <c r="DO59" s="88">
        <v>2.3711511825E-2</v>
      </c>
      <c r="DP59" s="88">
        <v>1.92158385E-3</v>
      </c>
      <c r="DQ59" s="88">
        <v>8.1369453725000027E-2</v>
      </c>
      <c r="DR59" s="88">
        <v>0.10408370344999998</v>
      </c>
      <c r="DS59" s="88">
        <v>2.2595802425000016E-2</v>
      </c>
      <c r="DT59" s="88">
        <v>4.8526808750000002E-3</v>
      </c>
      <c r="DU59" s="88">
        <v>8.0155847799999916E-2</v>
      </c>
      <c r="DV59" s="88">
        <v>2.4783968399999995E-2</v>
      </c>
      <c r="DW59" s="88">
        <v>4.0670874650000015E-2</v>
      </c>
      <c r="DX59" s="88">
        <v>0.22093785622499984</v>
      </c>
      <c r="DY59" s="88">
        <v>3.6755840175000005E-2</v>
      </c>
      <c r="DZ59" s="88">
        <v>0.38526711339999903</v>
      </c>
      <c r="EA59" s="88">
        <v>1.2951864600000002E-2</v>
      </c>
      <c r="EB59" s="88">
        <v>4.6948200424999989E-2</v>
      </c>
      <c r="EC59" s="88">
        <v>8.9089270375000001E-2</v>
      </c>
      <c r="ED59" s="88">
        <v>0.14561013974999998</v>
      </c>
      <c r="EE59" s="88">
        <v>2.66121541E-2</v>
      </c>
      <c r="EF59" s="88">
        <v>0.41243458830000002</v>
      </c>
      <c r="EG59" s="88">
        <v>1.6067397800000001E-2</v>
      </c>
      <c r="EH59" s="88">
        <v>6.5010206999999987E-3</v>
      </c>
      <c r="EI59" s="88">
        <v>0</v>
      </c>
      <c r="EJ59" s="88">
        <v>8.2216599799999956E-2</v>
      </c>
      <c r="EK59" s="88">
        <v>0.83859771727499988</v>
      </c>
      <c r="EL59" s="88">
        <v>0.13639579635000004</v>
      </c>
      <c r="EM59" s="88">
        <v>2.512753399999999E-2</v>
      </c>
      <c r="EN59" s="88">
        <v>4.8223294249999972E-2</v>
      </c>
      <c r="EO59" s="88">
        <v>9.4636150974999902E-2</v>
      </c>
      <c r="EP59" s="88">
        <v>1.8324733675E-2</v>
      </c>
      <c r="EQ59" s="88">
        <v>1.2011872249999998E-3</v>
      </c>
      <c r="ER59" s="88">
        <v>4.5058979250000013E-2</v>
      </c>
      <c r="ES59" s="88">
        <v>4.2302040500000002E-3</v>
      </c>
      <c r="ET59" s="88">
        <v>6.2882949250000018E-3</v>
      </c>
      <c r="EU59" s="88">
        <v>1.1075442299999998E-2</v>
      </c>
      <c r="EV59" s="88">
        <v>0.6456865803749996</v>
      </c>
      <c r="EW59" s="88">
        <v>0.1001393817</v>
      </c>
      <c r="EX59" s="88">
        <v>2.1720544524999996E-2</v>
      </c>
      <c r="EY59" s="88">
        <v>5.8445757600000009E-2</v>
      </c>
      <c r="EZ59" s="88">
        <v>1.9188057325000014E-2</v>
      </c>
      <c r="FA59" s="88">
        <v>6.8012382499999992E-3</v>
      </c>
      <c r="FB59" s="88">
        <v>3.2272845000000004E-4</v>
      </c>
      <c r="FC59" s="88">
        <v>1.6765730425E-2</v>
      </c>
      <c r="FD59" s="88">
        <v>3.6342369999999995E-4</v>
      </c>
      <c r="FE59" s="88">
        <v>8.3486247525000098E-2</v>
      </c>
      <c r="FF59" s="88">
        <v>4.5831560124999997E-2</v>
      </c>
      <c r="FG59" s="88">
        <v>5.9473241100000032E-2</v>
      </c>
      <c r="FH59" s="88">
        <v>7.8258689600000084E-2</v>
      </c>
      <c r="FI59" s="88">
        <v>1.0912797375E-2</v>
      </c>
      <c r="FJ59" s="88">
        <v>6.3935402249999967E-2</v>
      </c>
      <c r="FK59" s="88">
        <v>0.42231754995000026</v>
      </c>
      <c r="FL59" s="88">
        <v>0</v>
      </c>
      <c r="FM59" s="88">
        <v>8.2179311049999898E-2</v>
      </c>
      <c r="FN59" s="88">
        <v>5.7910996150000012E-2</v>
      </c>
      <c r="FO59" s="88">
        <v>5.3778229000000016E-3</v>
      </c>
      <c r="FP59" s="88">
        <v>3.3338458999999987E-2</v>
      </c>
      <c r="FQ59" s="88">
        <v>7.9818654724999993E-2</v>
      </c>
      <c r="FR59" s="88">
        <v>2.2515845000000003E-2</v>
      </c>
      <c r="FS59" s="88">
        <v>1.6568163500000001E-3</v>
      </c>
      <c r="FT59" s="88">
        <v>0.10201464384999998</v>
      </c>
      <c r="FU59" s="88">
        <v>5.0331415350000006E-2</v>
      </c>
      <c r="FV59" s="88">
        <v>0.31688623657499981</v>
      </c>
      <c r="FW59" s="88">
        <v>1.0280456024999997E-2</v>
      </c>
      <c r="FX59" s="88">
        <v>5.046521355000002E-2</v>
      </c>
      <c r="FY59" s="88">
        <v>0.22500252100000032</v>
      </c>
      <c r="FZ59" s="88">
        <v>2.5275300375000021E-2</v>
      </c>
      <c r="GA59" s="88">
        <v>0.15305144817500049</v>
      </c>
      <c r="GB59" s="88">
        <v>5.7269403750000013E-3</v>
      </c>
      <c r="GC59" s="88">
        <v>7.8433497850000033E-2</v>
      </c>
      <c r="GD59" s="88">
        <v>7.622492247500004E-2</v>
      </c>
      <c r="GE59" s="88">
        <v>4.0479087874999937E-2</v>
      </c>
      <c r="GF59" s="88">
        <v>0.19241057137500012</v>
      </c>
      <c r="GG59" s="88">
        <v>7.6966500000000002E-5</v>
      </c>
      <c r="GH59" s="88">
        <v>0.14350426877500042</v>
      </c>
      <c r="GI59" s="88">
        <v>0.39445897864999957</v>
      </c>
      <c r="GJ59" s="88">
        <v>5.3234842749999962E-2</v>
      </c>
      <c r="GK59" s="88">
        <v>1.1918196825000001E-2</v>
      </c>
      <c r="GL59" s="88">
        <v>5.0834650699999956E-2</v>
      </c>
      <c r="GM59" s="88">
        <v>1.8846209750000001E-3</v>
      </c>
      <c r="GN59" s="88">
        <v>2.1772687225000011E-2</v>
      </c>
      <c r="GO59" s="88">
        <v>3.3452875574999999E-2</v>
      </c>
      <c r="GP59" s="88">
        <v>4.5436925574999926E-2</v>
      </c>
      <c r="GQ59" s="88">
        <v>3.1660230024999972E-2</v>
      </c>
      <c r="GR59" s="88">
        <v>2.0637027624999995E-2</v>
      </c>
      <c r="GS59" s="88">
        <v>5.8344161825000025E-2</v>
      </c>
      <c r="GT59" s="88">
        <v>0.19272837675000049</v>
      </c>
      <c r="GU59" s="88">
        <v>5.7237639249999916E-2</v>
      </c>
      <c r="GV59" s="88">
        <v>6.5946519850000038E-2</v>
      </c>
      <c r="GW59" s="88">
        <v>6.3716218124999877E-2</v>
      </c>
      <c r="GX59" s="88">
        <v>3.3418371574999987E-2</v>
      </c>
      <c r="GY59" s="88">
        <v>5.6653985000000009E-3</v>
      </c>
      <c r="GZ59" s="88">
        <v>2.7613455025000018E-2</v>
      </c>
      <c r="HA59" s="88">
        <v>1.01564438E-2</v>
      </c>
      <c r="HB59" s="88">
        <v>4.2978037199999965E-2</v>
      </c>
      <c r="HC59" s="88">
        <v>2.3644378599999995E-2</v>
      </c>
      <c r="HD59" s="88">
        <v>3.4663409174999979E-2</v>
      </c>
      <c r="HE59" s="88">
        <v>5.0476820499999984E-3</v>
      </c>
      <c r="HF59" s="88">
        <v>2.4435724724999983E-2</v>
      </c>
      <c r="HG59" s="88">
        <v>4.025138659999996E-2</v>
      </c>
      <c r="HH59" s="88">
        <v>9.7109471250000062E-3</v>
      </c>
      <c r="HI59" s="88">
        <v>2.2604034499999995E-2</v>
      </c>
      <c r="HJ59" s="88">
        <v>1.1007704424999997E-2</v>
      </c>
      <c r="HK59" s="88">
        <v>2.1625851400000003E-2</v>
      </c>
      <c r="HL59" s="88">
        <v>2.2701557200000007E-2</v>
      </c>
      <c r="HM59" s="88">
        <v>0.10350817319999994</v>
      </c>
      <c r="HN59" s="88">
        <v>6.083042704999999E-2</v>
      </c>
      <c r="HO59" s="88">
        <v>4.6214616499999995E-3</v>
      </c>
      <c r="HP59" s="88">
        <v>8.4621424200000017E-2</v>
      </c>
      <c r="HQ59" s="88">
        <v>5.9375207550000045E-2</v>
      </c>
      <c r="HR59" s="88">
        <v>2.0584689324999992E-2</v>
      </c>
      <c r="HS59" s="88">
        <v>3.3142418374999968E-2</v>
      </c>
      <c r="HT59" s="88">
        <v>2.1324931325000015E-2</v>
      </c>
      <c r="HU59" s="88">
        <v>3.8711042574999965E-2</v>
      </c>
      <c r="HV59" s="88">
        <v>7.5271460625000064E-2</v>
      </c>
      <c r="HW59" s="88">
        <v>2.61281199E-2</v>
      </c>
      <c r="HX59" s="88">
        <v>1.2857715924999992E-2</v>
      </c>
      <c r="HY59" s="88">
        <v>4.2981307999999926E-2</v>
      </c>
      <c r="HZ59" s="88">
        <v>2.4820439175000028E-2</v>
      </c>
      <c r="IA59" s="88">
        <v>6.0359830824999926E-2</v>
      </c>
      <c r="IB59" s="88">
        <v>1.2014219500000001E-3</v>
      </c>
      <c r="IC59" s="88">
        <v>7.3762700225000075E-2</v>
      </c>
      <c r="ID59" s="88">
        <v>7.8392808249999807E-2</v>
      </c>
      <c r="IE59" s="88">
        <v>5.6876163999999988E-3</v>
      </c>
      <c r="IF59" s="88">
        <v>4.044146684999992E-2</v>
      </c>
      <c r="IG59" s="88">
        <v>0.41632529152500003</v>
      </c>
      <c r="IH59" s="88">
        <v>3.0552170499999992E-3</v>
      </c>
      <c r="II59" s="88">
        <v>0</v>
      </c>
      <c r="IJ59" s="88">
        <v>6.520034104999986E-2</v>
      </c>
      <c r="IK59" s="88">
        <v>8.0446604200000077E-2</v>
      </c>
      <c r="IL59" s="88">
        <v>4.1034533824999858E-2</v>
      </c>
      <c r="IM59" s="88">
        <v>5.5039230249999977E-3</v>
      </c>
      <c r="IN59" s="88">
        <v>3.1064133774999995E-2</v>
      </c>
      <c r="IO59" s="88">
        <v>0.1257643307250001</v>
      </c>
      <c r="IP59" s="88">
        <v>6.4910172249999995E-3</v>
      </c>
      <c r="IQ59" s="88">
        <v>3.5270913100000002E-2</v>
      </c>
      <c r="IR59" s="88">
        <v>1.718100852500001E-2</v>
      </c>
      <c r="IS59" s="88">
        <v>0.12865509117499996</v>
      </c>
      <c r="IT59" s="88">
        <v>9.0474060000000011E-4</v>
      </c>
      <c r="IU59" s="88">
        <v>1.3350972475000012E-2</v>
      </c>
      <c r="IV59" s="88">
        <v>4.080450649999999E-2</v>
      </c>
      <c r="IW59" s="88">
        <v>7.7652337624999984E-2</v>
      </c>
      <c r="IX59" s="88">
        <v>3.2486794275000001E-2</v>
      </c>
      <c r="IY59" s="88">
        <v>3.6309814250000006E-3</v>
      </c>
      <c r="IZ59" s="88">
        <v>8.2496337600000205E-2</v>
      </c>
      <c r="JA59" s="88">
        <v>0.19404562382500026</v>
      </c>
      <c r="JB59" s="88">
        <v>9.5620625000000006E-5</v>
      </c>
      <c r="JC59" s="88">
        <v>1.0660550549999998E-2</v>
      </c>
      <c r="JD59" s="88">
        <v>2.7295282500000005E-3</v>
      </c>
      <c r="JE59" s="88">
        <v>0.19469397097500002</v>
      </c>
      <c r="JF59" s="88">
        <v>0.3603060568749995</v>
      </c>
      <c r="JG59" s="88">
        <v>9.0342983599999996E-2</v>
      </c>
      <c r="JH59" s="88">
        <v>3.3000709549999986E-2</v>
      </c>
      <c r="JI59" s="88">
        <v>8.0758396500000013E-3</v>
      </c>
      <c r="JJ59" s="88">
        <v>7.7967409749999966E-2</v>
      </c>
      <c r="JK59" s="88">
        <v>0.14363501162499992</v>
      </c>
      <c r="JL59" s="88">
        <v>3.6875318024999999E-2</v>
      </c>
      <c r="JM59" s="88">
        <v>3.0369884499999986E-3</v>
      </c>
      <c r="JN59" s="88">
        <v>0.15590606867499998</v>
      </c>
      <c r="JO59" s="88">
        <v>3.8879375749999996E-3</v>
      </c>
      <c r="JP59" s="88">
        <v>0</v>
      </c>
      <c r="JQ59" s="88">
        <v>0</v>
      </c>
      <c r="JR59" s="88">
        <v>0</v>
      </c>
      <c r="JS59" s="88">
        <v>0.31227837792499979</v>
      </c>
      <c r="JT59" s="88">
        <v>0.10429852252500002</v>
      </c>
      <c r="JU59" s="88">
        <v>0.14490420365000048</v>
      </c>
      <c r="JV59" s="88">
        <v>9.2482201325000082E-2</v>
      </c>
      <c r="JW59" s="88">
        <v>0.14110013377500027</v>
      </c>
      <c r="JX59" s="88">
        <v>0.3182916339750001</v>
      </c>
      <c r="JY59" s="88">
        <v>0.52711627660000071</v>
      </c>
      <c r="JZ59" s="88">
        <v>0.32522129605000016</v>
      </c>
      <c r="KA59" s="88">
        <v>3.4037747450000072E-2</v>
      </c>
      <c r="KB59" s="88">
        <v>6.9510724249999996E-3</v>
      </c>
      <c r="KC59" s="88">
        <v>0.3474419371750001</v>
      </c>
      <c r="KD59" s="88">
        <v>0.37507965352499989</v>
      </c>
      <c r="KE59" s="88">
        <v>0.23471011787499993</v>
      </c>
      <c r="KF59" s="88">
        <v>2.3711511825E-2</v>
      </c>
      <c r="KG59" s="88">
        <v>1.92158385E-3</v>
      </c>
      <c r="KH59" s="88">
        <v>8.1369453725000027E-2</v>
      </c>
      <c r="KI59" s="88">
        <v>2.6868254124999998E-2</v>
      </c>
      <c r="KJ59" s="88">
        <v>3.4668069625000006E-2</v>
      </c>
      <c r="KK59" s="88">
        <v>1.7607344575000003E-2</v>
      </c>
      <c r="KL59" s="88">
        <v>1.7807502774999998E-2</v>
      </c>
      <c r="KM59" s="88">
        <v>6.7237333249999991E-3</v>
      </c>
      <c r="KN59" s="88">
        <v>1.5413999999999998E-5</v>
      </c>
      <c r="KO59" s="88">
        <v>3.9330754999999999E-4</v>
      </c>
      <c r="KP59" s="88">
        <v>2.2595802425000016E-2</v>
      </c>
      <c r="KQ59" s="88">
        <v>4.8526808750000002E-3</v>
      </c>
      <c r="KR59" s="88">
        <v>1.5162692550000004E-2</v>
      </c>
      <c r="KS59" s="88">
        <v>3.9415226250000017E-3</v>
      </c>
      <c r="KT59" s="88">
        <v>6.1050419375000005E-2</v>
      </c>
      <c r="KU59" s="88">
        <v>0</v>
      </c>
      <c r="KV59" s="88">
        <v>2.4783968399999995E-2</v>
      </c>
      <c r="KW59" s="88">
        <v>4.0670874650000015E-2</v>
      </c>
      <c r="KX59" s="88">
        <v>0.16379471042500005</v>
      </c>
      <c r="KY59" s="88">
        <v>5.7135259175000015E-2</v>
      </c>
      <c r="KZ59" s="88">
        <v>1.5048232599999999E-2</v>
      </c>
      <c r="LA59" s="88">
        <v>2.1707607575000003E-2</v>
      </c>
      <c r="LB59" s="88">
        <v>0.38526711339999903</v>
      </c>
      <c r="LC59" s="88">
        <v>1.2951864600000002E-2</v>
      </c>
      <c r="LD59" s="88">
        <v>4.6948200424999989E-2</v>
      </c>
      <c r="LE59" s="88">
        <v>8.9089270375000001E-2</v>
      </c>
      <c r="LF59" s="88">
        <v>0.14561013974999998</v>
      </c>
      <c r="LG59" s="88">
        <v>1.3512211475000001E-2</v>
      </c>
      <c r="LH59" s="88">
        <v>1.1541918900000007E-2</v>
      </c>
      <c r="LI59" s="88">
        <v>1.5581383249999999E-3</v>
      </c>
      <c r="LJ59" s="88">
        <v>5.2124313499999998E-2</v>
      </c>
      <c r="LK59" s="88">
        <v>0.36031027480000011</v>
      </c>
      <c r="LL59" s="88">
        <v>1.6067397800000001E-2</v>
      </c>
      <c r="LM59" s="88">
        <v>6.5010206999999987E-3</v>
      </c>
      <c r="LN59" s="88">
        <v>0</v>
      </c>
      <c r="LO59" s="88">
        <v>8.2216599799999956E-2</v>
      </c>
      <c r="LP59" s="88">
        <v>0.83859771727499988</v>
      </c>
      <c r="LQ59" s="88">
        <v>0.13639579635000004</v>
      </c>
      <c r="LR59" s="88">
        <v>2.512753399999999E-2</v>
      </c>
      <c r="LS59" s="88">
        <v>4.8223294249999972E-2</v>
      </c>
      <c r="LT59" s="88">
        <v>9.4636150974999902E-2</v>
      </c>
      <c r="LU59" s="88">
        <v>1.8324733675E-2</v>
      </c>
      <c r="LV59" s="88">
        <v>1.2011872249999998E-3</v>
      </c>
      <c r="LW59" s="88">
        <v>4.5058979250000013E-2</v>
      </c>
      <c r="LX59" s="88">
        <v>4.2302040500000002E-3</v>
      </c>
      <c r="LY59" s="88">
        <v>0</v>
      </c>
      <c r="LZ59" s="88">
        <v>1.1075442299999998E-2</v>
      </c>
      <c r="MA59" s="88">
        <v>0.6456865803749996</v>
      </c>
      <c r="MB59" s="88">
        <v>1.4340535199999997E-2</v>
      </c>
      <c r="MC59" s="88">
        <v>8.5798819624999981E-2</v>
      </c>
      <c r="MD59" s="88">
        <v>2.1453288524999996E-2</v>
      </c>
      <c r="ME59" s="88">
        <v>2.67256E-4</v>
      </c>
      <c r="MF59" s="88">
        <v>5.8445757600000009E-2</v>
      </c>
      <c r="MG59" s="88">
        <v>1.9188057325000014E-2</v>
      </c>
      <c r="MH59" s="88">
        <v>6.8012382499999992E-3</v>
      </c>
      <c r="MI59" s="88">
        <v>3.2272845000000004E-4</v>
      </c>
      <c r="MJ59" s="88">
        <v>1.4928014949999999E-2</v>
      </c>
      <c r="MK59" s="88">
        <v>1.837715475E-3</v>
      </c>
      <c r="ML59" s="88">
        <v>3.6342369999999995E-4</v>
      </c>
      <c r="MM59" s="88">
        <v>8.3486247525000098E-2</v>
      </c>
      <c r="MN59" s="88">
        <v>4.5831560124999997E-2</v>
      </c>
      <c r="MO59" s="88">
        <v>5.9473241100000032E-2</v>
      </c>
      <c r="MP59" s="88">
        <v>7.8258689600000084E-2</v>
      </c>
      <c r="MQ59" s="88">
        <v>1.0912797375E-2</v>
      </c>
      <c r="MR59" s="88">
        <v>6.3935402249999967E-2</v>
      </c>
      <c r="MS59" s="88">
        <v>3.5769677774999967E-2</v>
      </c>
      <c r="MT59" s="88">
        <v>6.3674584500000011E-3</v>
      </c>
      <c r="MU59" s="88">
        <v>0.33269688897500072</v>
      </c>
      <c r="MV59" s="88">
        <v>4.7481892599999978E-2</v>
      </c>
      <c r="MW59" s="88">
        <v>0</v>
      </c>
      <c r="MX59" s="88">
        <v>8.2179311049999898E-2</v>
      </c>
      <c r="MY59" s="88">
        <v>5.7910996150000012E-2</v>
      </c>
      <c r="MZ59" s="88">
        <v>5.3778229000000016E-3</v>
      </c>
      <c r="NA59" s="88">
        <v>3.3338458999999987E-2</v>
      </c>
      <c r="NB59" s="88">
        <v>7.9818654724999993E-2</v>
      </c>
      <c r="NC59" s="88">
        <v>2.2515845000000003E-2</v>
      </c>
      <c r="ND59" s="88">
        <v>1.6568163500000001E-3</v>
      </c>
      <c r="NE59" s="88">
        <v>0.10201464384999998</v>
      </c>
      <c r="NF59" s="88">
        <v>5.0331415350000006E-2</v>
      </c>
      <c r="NG59" s="88">
        <v>0.13918202477500016</v>
      </c>
      <c r="NH59" s="88">
        <v>0.17770386975000008</v>
      </c>
      <c r="NI59" s="88">
        <v>5.046521355000002E-2</v>
      </c>
      <c r="NJ59" s="88">
        <v>7.622492247500004E-2</v>
      </c>
      <c r="NK59" s="88">
        <v>7.3762700225000075E-2</v>
      </c>
      <c r="NL59" s="88">
        <v>5.6876163999999988E-3</v>
      </c>
      <c r="NM59" s="88">
        <v>0.41632529152500003</v>
      </c>
      <c r="NN59" s="88">
        <v>0</v>
      </c>
      <c r="NO59" s="88">
        <v>3.1064133774999995E-2</v>
      </c>
      <c r="NP59" s="88">
        <v>2.9360234724999993E-2</v>
      </c>
      <c r="NQ59" s="88">
        <v>9.6403371500000071E-2</v>
      </c>
      <c r="NR59" s="88">
        <v>1.0976452999999998E-3</v>
      </c>
      <c r="NS59" s="88">
        <v>5.3933719249999994E-3</v>
      </c>
      <c r="NT59" s="88">
        <v>3.5270913100000002E-2</v>
      </c>
      <c r="NU59" s="88">
        <v>1.718100852500001E-2</v>
      </c>
      <c r="NV59" s="88">
        <v>0.12865509117499996</v>
      </c>
      <c r="NW59" s="88">
        <v>9.0474060000000011E-4</v>
      </c>
      <c r="NX59" s="88">
        <v>1.3350972475000012E-2</v>
      </c>
      <c r="NY59" s="88">
        <v>3.6374271500000019E-3</v>
      </c>
      <c r="NZ59" s="88">
        <v>0</v>
      </c>
      <c r="OA59" s="88">
        <v>0</v>
      </c>
      <c r="OB59" s="88">
        <v>0</v>
      </c>
      <c r="OC59" s="88">
        <v>0</v>
      </c>
      <c r="OD59" s="88">
        <v>0</v>
      </c>
      <c r="OE59" s="88">
        <v>0</v>
      </c>
      <c r="OF59" s="88">
        <v>0</v>
      </c>
      <c r="OG59" s="88">
        <v>0</v>
      </c>
      <c r="OH59" s="88">
        <v>0</v>
      </c>
      <c r="OI59" s="88">
        <v>0</v>
      </c>
      <c r="OJ59" s="88">
        <v>0</v>
      </c>
      <c r="OK59" s="88">
        <v>0</v>
      </c>
      <c r="OL59" s="88">
        <v>5.2890538499999985E-3</v>
      </c>
      <c r="OM59" s="88">
        <v>3.7696182500000001E-3</v>
      </c>
      <c r="ON59" s="88">
        <v>2.3420124999999999E-4</v>
      </c>
      <c r="OO59" s="88">
        <v>3.5828850000000002E-4</v>
      </c>
      <c r="OP59" s="88">
        <v>6.6961500000000006E-5</v>
      </c>
      <c r="OQ59" s="88">
        <v>4.1810325E-4</v>
      </c>
      <c r="OR59" s="88">
        <v>3.0435800000000002E-4</v>
      </c>
      <c r="OS59" s="88">
        <v>2.3130527499999999E-3</v>
      </c>
      <c r="OT59" s="88">
        <v>3.7901100000000001E-4</v>
      </c>
      <c r="OU59" s="88">
        <v>2.9299905749999981E-3</v>
      </c>
      <c r="OV59" s="88">
        <v>2.4492374249999995E-3</v>
      </c>
      <c r="OW59" s="88">
        <v>4.4861555000000001E-3</v>
      </c>
      <c r="OX59" s="88">
        <v>2.0548002500000002E-3</v>
      </c>
      <c r="OY59" s="88">
        <v>6.7596525000000003E-4</v>
      </c>
      <c r="OZ59" s="88">
        <v>1.6808125E-4</v>
      </c>
      <c r="PA59" s="88">
        <v>0</v>
      </c>
      <c r="PB59" s="88">
        <v>2.4513097475000023E-2</v>
      </c>
      <c r="PC59" s="88">
        <v>2.1719418375000025E-2</v>
      </c>
      <c r="PD59" s="88">
        <v>1.9957198249999975E-3</v>
      </c>
      <c r="PE59" s="88">
        <v>5.037393524999996E-3</v>
      </c>
      <c r="PF59" s="88">
        <v>1.6158045899999997E-2</v>
      </c>
      <c r="PG59" s="88">
        <v>3.6852451025000038E-2</v>
      </c>
      <c r="PH59" s="88">
        <v>7.3472713499999924E-3</v>
      </c>
      <c r="PI59" s="88">
        <v>6.8737202500000012E-4</v>
      </c>
      <c r="PJ59" s="88">
        <v>1.1126954000000001E-3</v>
      </c>
      <c r="PK59" s="88">
        <v>3.8880271874999942E-2</v>
      </c>
      <c r="PL59" s="88">
        <v>6.022311999999998E-4</v>
      </c>
      <c r="PM59" s="88">
        <v>6.2092312500000016E-4</v>
      </c>
      <c r="PN59" s="88">
        <v>5.2168288999999996E-3</v>
      </c>
      <c r="PO59" s="88">
        <v>7.4005239999999878E-4</v>
      </c>
      <c r="PP59" s="88">
        <v>1.5906918000000003E-2</v>
      </c>
      <c r="PQ59" s="88">
        <v>1.3783105499999993E-3</v>
      </c>
      <c r="PR59" s="88">
        <v>3.0173346000000002E-3</v>
      </c>
      <c r="PS59" s="88">
        <v>3.9175000000000002E-6</v>
      </c>
      <c r="PT59" s="88">
        <v>3.4665644250000001E-3</v>
      </c>
      <c r="PU59" s="88">
        <v>7.1473140000000027E-4</v>
      </c>
      <c r="PV59" s="88">
        <v>5.5536869249999963E-3</v>
      </c>
      <c r="PW59" s="88">
        <v>2.7109749999999999E-6</v>
      </c>
      <c r="PX59" s="88">
        <v>5.5535864750000073E-3</v>
      </c>
      <c r="PY59" s="88">
        <v>7.9365598749999849E-3</v>
      </c>
      <c r="PZ59" s="88">
        <v>1.3976509749999977E-3</v>
      </c>
      <c r="QA59" s="88">
        <v>5.6049174999999916E-4</v>
      </c>
      <c r="QB59" s="88">
        <v>1.2231224750000002E-3</v>
      </c>
      <c r="QC59" s="88">
        <v>2.1313125000000003E-5</v>
      </c>
      <c r="QD59" s="88">
        <v>4.5490897499999981E-4</v>
      </c>
      <c r="QE59" s="88">
        <v>2.9637524999999969E-4</v>
      </c>
      <c r="QF59" s="88">
        <v>7.1329135000000026E-3</v>
      </c>
      <c r="QG59" s="88">
        <v>5.0599653250000022E-3</v>
      </c>
      <c r="QH59" s="88">
        <v>2.632697250000002E-4</v>
      </c>
      <c r="QI59" s="88">
        <v>2.7177644499999988E-3</v>
      </c>
      <c r="QJ59" s="88">
        <v>4.5534410000000001E-3</v>
      </c>
      <c r="QK59" s="88">
        <v>2.8439625999999987E-3</v>
      </c>
      <c r="QL59" s="88">
        <v>4.7984797750000002E-2</v>
      </c>
      <c r="QM59" s="88">
        <v>1.2737319999999966E-3</v>
      </c>
      <c r="QN59" s="88">
        <v>1.4332183999999995E-3</v>
      </c>
      <c r="QO59" s="88">
        <v>1.0145472499999996E-4</v>
      </c>
      <c r="QP59" s="88">
        <v>1.7625170999999997E-3</v>
      </c>
      <c r="QQ59" s="88">
        <v>4.6647129999999971E-4</v>
      </c>
      <c r="QR59" s="88">
        <v>3.1676874999999956E-3</v>
      </c>
      <c r="QS59" s="88">
        <v>2.0649134499999993E-3</v>
      </c>
      <c r="QT59" s="88">
        <v>4.9499958499999988E-3</v>
      </c>
      <c r="QU59" s="88">
        <v>3.8966622499999931E-4</v>
      </c>
      <c r="QV59" s="88">
        <v>1.5811626499999975E-3</v>
      </c>
      <c r="QW59" s="88">
        <v>2.0955894500000001E-3</v>
      </c>
      <c r="QX59" s="88">
        <v>1.03526355E-3</v>
      </c>
      <c r="QY59" s="88">
        <v>4.5846502500000003E-4</v>
      </c>
      <c r="QZ59" s="88">
        <v>4.1530220000000011E-4</v>
      </c>
      <c r="RA59" s="88">
        <v>0</v>
      </c>
      <c r="RB59" s="88">
        <v>2.7346532499999965E-3</v>
      </c>
      <c r="RC59" s="88">
        <v>7.1008188000000177E-3</v>
      </c>
      <c r="RD59" s="88">
        <v>6.2436102250000075E-3</v>
      </c>
      <c r="RE59" s="88">
        <v>1.8332004999999988E-4</v>
      </c>
      <c r="RF59" s="88">
        <v>4.3638437250000063E-3</v>
      </c>
      <c r="RG59" s="88">
        <v>1.5502589074999995E-2</v>
      </c>
      <c r="RH59" s="88">
        <v>7.2361590000000013E-4</v>
      </c>
      <c r="RI59" s="88">
        <v>4.1423083499999994E-3</v>
      </c>
      <c r="RJ59" s="88">
        <v>5.0292392499999973E-4</v>
      </c>
      <c r="RK59" s="88">
        <v>4.5680672499999957E-4</v>
      </c>
      <c r="RL59" s="88">
        <v>1.0843370000000008E-3</v>
      </c>
      <c r="RM59" s="88">
        <v>9.3912027499999976E-4</v>
      </c>
      <c r="RN59" s="88">
        <v>2.2177507500000004E-4</v>
      </c>
      <c r="RO59" s="88">
        <v>1.7444999999999998E-7</v>
      </c>
      <c r="RP59" s="88">
        <v>6.8566627500000013E-4</v>
      </c>
      <c r="RQ59" s="88">
        <v>1.5313000000000001E-6</v>
      </c>
      <c r="RR59" s="88">
        <v>0</v>
      </c>
      <c r="RS59" s="88">
        <v>7.4280492499999946E-4</v>
      </c>
      <c r="RT59" s="88">
        <v>3.0917479999999892E-4</v>
      </c>
      <c r="RU59" s="88">
        <v>6.0715675000000004E-5</v>
      </c>
      <c r="RV59" s="88">
        <v>2.0339648825000008E-2</v>
      </c>
      <c r="RW59" s="88">
        <v>1.3375084125000016E-2</v>
      </c>
      <c r="RX59" s="88">
        <v>4.6451636499999982E-3</v>
      </c>
      <c r="RY59" s="88">
        <v>5.2037527499999988E-4</v>
      </c>
      <c r="RZ59" s="88">
        <v>5.4325042499999972E-4</v>
      </c>
      <c r="SA59" s="88">
        <v>7.7672700000000006E-5</v>
      </c>
      <c r="SB59" s="88">
        <v>0</v>
      </c>
      <c r="SC59" s="88">
        <v>0</v>
      </c>
      <c r="SD59" s="88">
        <v>0</v>
      </c>
      <c r="SE59" s="88">
        <v>0</v>
      </c>
      <c r="SF59" s="88">
        <v>0</v>
      </c>
      <c r="SG59" s="88">
        <v>0</v>
      </c>
      <c r="SH59" s="88">
        <v>0</v>
      </c>
      <c r="SI59" s="88">
        <v>0</v>
      </c>
      <c r="SJ59" s="88">
        <v>0</v>
      </c>
      <c r="SK59" s="88">
        <v>0</v>
      </c>
      <c r="SL59" s="88">
        <v>0</v>
      </c>
      <c r="SM59" s="88">
        <v>0</v>
      </c>
      <c r="SN59" s="88">
        <v>5.0829573000000003E-2</v>
      </c>
      <c r="SO59" s="88">
        <v>1.2889800000000001E-4</v>
      </c>
      <c r="SP59" s="88">
        <v>0.530347968625</v>
      </c>
    </row>
    <row r="60" spans="1:510">
      <c r="A60" s="88" t="str">
        <f t="shared" si="52"/>
        <v>POLD10</v>
      </c>
      <c r="B60" s="88" t="s">
        <v>2231</v>
      </c>
      <c r="C60" s="88" t="s">
        <v>396</v>
      </c>
      <c r="U60" s="88">
        <v>23.686908594849967</v>
      </c>
      <c r="V60" s="88">
        <v>3.6703017093250012</v>
      </c>
      <c r="W60" s="88">
        <v>0.54395647859999874</v>
      </c>
      <c r="X60" s="88">
        <v>1.5561065254500031</v>
      </c>
      <c r="Y60" s="88">
        <v>5.9683615723749917</v>
      </c>
      <c r="Z60" s="88">
        <v>1.4894236872500008</v>
      </c>
      <c r="AA60" s="88">
        <v>1.0402902758500008</v>
      </c>
      <c r="AB60" s="88">
        <v>3.1230223176750114</v>
      </c>
      <c r="AC60" s="88">
        <v>0.84048672254999934</v>
      </c>
      <c r="AD60" s="88">
        <v>2.5699954591499967</v>
      </c>
      <c r="AE60" s="88">
        <v>0.45825606792500023</v>
      </c>
      <c r="AF60" s="88">
        <v>0.90547874997499989</v>
      </c>
      <c r="AG60" s="88">
        <v>3.2679129750250064</v>
      </c>
      <c r="AH60" s="88">
        <v>1.5212228525250042</v>
      </c>
      <c r="AI60" s="88">
        <v>0.40238790820000037</v>
      </c>
      <c r="AJ60" s="88">
        <v>0.32586714887500046</v>
      </c>
      <c r="AK60" s="88">
        <v>0.21808888457499995</v>
      </c>
      <c r="AL60" s="88">
        <v>0</v>
      </c>
      <c r="AM60" s="88">
        <v>1.1833014754249991</v>
      </c>
      <c r="AN60" s="88">
        <v>0.37280307550000058</v>
      </c>
      <c r="AO60" s="88">
        <v>0.28168727730000021</v>
      </c>
      <c r="AP60" s="88">
        <v>2.4598006558249974</v>
      </c>
      <c r="AQ60" s="88">
        <v>0.61014652025000016</v>
      </c>
      <c r="AR60" s="88">
        <v>0.86624458317499986</v>
      </c>
      <c r="AS60" s="88">
        <v>1.7504821017750003</v>
      </c>
      <c r="AT60" s="88">
        <v>0.4984830489250005</v>
      </c>
      <c r="AU60" s="88">
        <v>0.12063701752500008</v>
      </c>
      <c r="AV60" s="88">
        <v>0.2407268308500001</v>
      </c>
      <c r="AW60" s="88">
        <v>0.12713744672499999</v>
      </c>
      <c r="AX60" s="88">
        <v>0.10447497902500004</v>
      </c>
      <c r="AY60" s="88">
        <v>0.39795644712499895</v>
      </c>
      <c r="AZ60" s="88">
        <v>0.52825839759999971</v>
      </c>
      <c r="BA60" s="88">
        <v>0.46072144949999932</v>
      </c>
      <c r="BB60" s="88">
        <v>5.1309064624999991E-2</v>
      </c>
      <c r="BC60" s="88">
        <v>1.1312765072500004</v>
      </c>
      <c r="BD60" s="88">
        <v>1.6954118504000029</v>
      </c>
      <c r="BE60" s="88">
        <v>0.29633256609999992</v>
      </c>
      <c r="BF60" s="88">
        <v>1.0623497600000011E-2</v>
      </c>
      <c r="BG60" s="88">
        <v>2.63102432E-2</v>
      </c>
      <c r="BH60" s="88">
        <v>0.80355162090000054</v>
      </c>
      <c r="BI60" s="88">
        <v>0.36012643719999976</v>
      </c>
      <c r="BJ60" s="88">
        <v>2.0202955624999998E-2</v>
      </c>
      <c r="BK60" s="88">
        <v>0.46935233937500087</v>
      </c>
      <c r="BL60" s="88">
        <v>0.72318316675000027</v>
      </c>
      <c r="BM60" s="88">
        <v>0.2586317786500002</v>
      </c>
      <c r="BN60" s="88">
        <v>0.73849552277499941</v>
      </c>
      <c r="BO60" s="88">
        <v>0.17410333147499998</v>
      </c>
      <c r="BP60" s="88">
        <v>2.9088573874999989E-2</v>
      </c>
      <c r="BQ60" s="88">
        <v>1.3911962E-3</v>
      </c>
      <c r="BR60" s="88">
        <v>0.14063110707499998</v>
      </c>
      <c r="BS60" s="88">
        <v>0.11304148199999998</v>
      </c>
      <c r="BT60" s="88">
        <v>0.75318757114999946</v>
      </c>
      <c r="BU60" s="88">
        <v>0.5292217788499991</v>
      </c>
      <c r="BV60" s="88">
        <v>0.15229061460000001</v>
      </c>
      <c r="BW60" s="88">
        <v>0.8447069619750005</v>
      </c>
      <c r="BX60" s="88">
        <v>0.13885634439999997</v>
      </c>
      <c r="BY60" s="88">
        <v>0.54127041487500105</v>
      </c>
      <c r="BZ60" s="88">
        <v>0.14542203707500037</v>
      </c>
      <c r="CA60" s="88">
        <v>0.26544991260000012</v>
      </c>
      <c r="CB60" s="88">
        <v>0.41608731829999979</v>
      </c>
      <c r="CC60" s="88">
        <v>0.23852577310000034</v>
      </c>
      <c r="CD60" s="88">
        <v>0.14836504530000005</v>
      </c>
      <c r="CE60" s="88">
        <v>0.77144313910000017</v>
      </c>
      <c r="CF60" s="88">
        <v>0.14128327910000041</v>
      </c>
      <c r="CG60" s="88">
        <v>0</v>
      </c>
      <c r="CH60" s="88">
        <v>0.26110431442500059</v>
      </c>
      <c r="CI60" s="88">
        <v>0.26354094960000002</v>
      </c>
      <c r="CJ60" s="88">
        <v>2.2809184224999998E-2</v>
      </c>
      <c r="CK60" s="88">
        <v>0.34319863237499987</v>
      </c>
      <c r="CL60" s="88">
        <v>1.1825145050000003E-2</v>
      </c>
      <c r="CM60" s="88">
        <v>0.10839955305000006</v>
      </c>
      <c r="CN60" s="88">
        <v>0.12414726507499992</v>
      </c>
      <c r="CO60" s="88">
        <v>9.191029519999995E-2</v>
      </c>
      <c r="CP60" s="88">
        <v>0.10980818390000016</v>
      </c>
      <c r="CQ60" s="88">
        <v>0.21808888457499995</v>
      </c>
      <c r="CR60" s="88">
        <v>0</v>
      </c>
      <c r="CS60" s="88">
        <v>3.0346930000000006E-3</v>
      </c>
      <c r="CT60" s="88">
        <v>1.101879058325</v>
      </c>
      <c r="CU60" s="88">
        <v>5.8079744699999991E-2</v>
      </c>
      <c r="CV60" s="88">
        <v>2.0306360824999998E-2</v>
      </c>
      <c r="CW60" s="88">
        <v>0.36917930220000056</v>
      </c>
      <c r="CX60" s="88">
        <v>3.623672525000001E-3</v>
      </c>
      <c r="CY60" s="88">
        <v>0.27255384995000015</v>
      </c>
      <c r="CZ60" s="88">
        <v>9.1334273500000007E-3</v>
      </c>
      <c r="DA60" s="88">
        <v>0</v>
      </c>
      <c r="DB60" s="88">
        <v>0</v>
      </c>
      <c r="DC60" s="88">
        <v>0.42651302189999951</v>
      </c>
      <c r="DD60" s="88">
        <v>0.18363400394999993</v>
      </c>
      <c r="DE60" s="88">
        <v>0.17274286607500025</v>
      </c>
      <c r="DF60" s="88">
        <v>0.10734970505000019</v>
      </c>
      <c r="DG60" s="88">
        <v>0.16640952792500019</v>
      </c>
      <c r="DH60" s="88">
        <v>0.41974787840000011</v>
      </c>
      <c r="DI60" s="88">
        <v>0.58992629442499855</v>
      </c>
      <c r="DJ60" s="88">
        <v>0.41313347167500086</v>
      </c>
      <c r="DK60" s="88">
        <v>2.5767814850000004E-2</v>
      </c>
      <c r="DL60" s="88">
        <v>0.26556090742499983</v>
      </c>
      <c r="DM60" s="88">
        <v>0.4560945129500007</v>
      </c>
      <c r="DN60" s="88">
        <v>0.46999994757500063</v>
      </c>
      <c r="DO60" s="88">
        <v>2.6928363125000011E-2</v>
      </c>
      <c r="DP60" s="88">
        <v>1.5547906249999998E-3</v>
      </c>
      <c r="DQ60" s="88">
        <v>0.12063701752500008</v>
      </c>
      <c r="DR60" s="88">
        <v>0.1896648883</v>
      </c>
      <c r="DS60" s="88">
        <v>4.5592940799999974E-2</v>
      </c>
      <c r="DT60" s="88">
        <v>5.4689806750000004E-3</v>
      </c>
      <c r="DU60" s="88">
        <v>0.12713744672499999</v>
      </c>
      <c r="DV60" s="88">
        <v>2.722491610000001E-2</v>
      </c>
      <c r="DW60" s="88">
        <v>7.7250121000000033E-2</v>
      </c>
      <c r="DX60" s="88">
        <v>0.26717859770000013</v>
      </c>
      <c r="DY60" s="88">
        <v>0.13077742175000001</v>
      </c>
      <c r="DZ60" s="88">
        <v>0.43691844080000047</v>
      </c>
      <c r="EA60" s="88">
        <v>1.4529609349999997E-2</v>
      </c>
      <c r="EB60" s="88">
        <v>7.6807389624999972E-2</v>
      </c>
      <c r="EC60" s="88">
        <v>0.17080927732500056</v>
      </c>
      <c r="ED60" s="88">
        <v>0.23145833462499982</v>
      </c>
      <c r="EE60" s="88">
        <v>5.845373572499997E-2</v>
      </c>
      <c r="EF60" s="88">
        <v>1.0627013714749998</v>
      </c>
      <c r="EG60" s="88">
        <v>3.4859910650000006E-2</v>
      </c>
      <c r="EH60" s="88">
        <v>2.0050560600000003E-2</v>
      </c>
      <c r="EI60" s="88">
        <v>1.3664687600000001E-2</v>
      </c>
      <c r="EJ60" s="88">
        <v>0.162600119875</v>
      </c>
      <c r="EK60" s="88">
        <v>1.2438114808999989</v>
      </c>
      <c r="EL60" s="88">
        <v>0.25223291560000027</v>
      </c>
      <c r="EM60" s="88">
        <v>3.6762754724999985E-2</v>
      </c>
      <c r="EN60" s="88">
        <v>6.7969678725000024E-2</v>
      </c>
      <c r="EO60" s="88">
        <v>8.7805328549999978E-2</v>
      </c>
      <c r="EP60" s="88">
        <v>6.1818266575000003E-2</v>
      </c>
      <c r="EQ60" s="88">
        <v>2.3182432250000002E-3</v>
      </c>
      <c r="ER60" s="88">
        <v>7.1848179099999993E-2</v>
      </c>
      <c r="ES60" s="88">
        <v>4.5710167999999992E-3</v>
      </c>
      <c r="ET60" s="88">
        <v>1.0623497600000011E-2</v>
      </c>
      <c r="EU60" s="88">
        <v>2.63102432E-2</v>
      </c>
      <c r="EV60" s="88">
        <v>0.80355162090000054</v>
      </c>
      <c r="EW60" s="88">
        <v>0.16096161532500006</v>
      </c>
      <c r="EX60" s="88">
        <v>5.4496687299999971E-2</v>
      </c>
      <c r="EY60" s="88">
        <v>8.5646660274999981E-2</v>
      </c>
      <c r="EZ60" s="88">
        <v>4.9524631375000031E-2</v>
      </c>
      <c r="FA60" s="88">
        <v>9.4964851999999999E-3</v>
      </c>
      <c r="FB60" s="88">
        <v>7.1329489500000006E-3</v>
      </c>
      <c r="FC60" s="88">
        <v>9.5593719000000021E-3</v>
      </c>
      <c r="FD60" s="88">
        <v>3.5106347750000003E-3</v>
      </c>
      <c r="FE60" s="88">
        <v>0.14371327399999992</v>
      </c>
      <c r="FF60" s="88">
        <v>0.103763201125</v>
      </c>
      <c r="FG60" s="88">
        <v>9.1473382324999963E-2</v>
      </c>
      <c r="FH60" s="88">
        <v>0.10951082402499998</v>
      </c>
      <c r="FI60" s="88">
        <v>2.0888001E-2</v>
      </c>
      <c r="FJ60" s="88">
        <v>0.15300961307500024</v>
      </c>
      <c r="FK60" s="88">
        <v>0.57017245664999916</v>
      </c>
      <c r="FL60" s="88">
        <v>0</v>
      </c>
      <c r="FM60" s="88">
        <v>0.12641674014999998</v>
      </c>
      <c r="FN60" s="88">
        <v>8.2336563849999878E-2</v>
      </c>
      <c r="FO60" s="88">
        <v>7.7853848500000012E-3</v>
      </c>
      <c r="FP60" s="88">
        <v>4.2085910424999984E-2</v>
      </c>
      <c r="FQ60" s="88">
        <v>0.17410333147499998</v>
      </c>
      <c r="FR60" s="88">
        <v>2.9088573874999989E-2</v>
      </c>
      <c r="FS60" s="88">
        <v>1.3911962E-3</v>
      </c>
      <c r="FT60" s="88">
        <v>0.14063110707499998</v>
      </c>
      <c r="FU60" s="88">
        <v>0.11304148199999998</v>
      </c>
      <c r="FV60" s="88">
        <v>0.65872817824999985</v>
      </c>
      <c r="FW60" s="88">
        <v>1.1474652250000007E-2</v>
      </c>
      <c r="FX60" s="88">
        <v>9.4458570224999899E-2</v>
      </c>
      <c r="FY60" s="88">
        <v>0.22598102869999986</v>
      </c>
      <c r="FZ60" s="88">
        <v>2.6939719600000005E-2</v>
      </c>
      <c r="GA60" s="88">
        <v>0.17448008692499989</v>
      </c>
      <c r="GB60" s="88">
        <v>7.6531719249999996E-3</v>
      </c>
      <c r="GC60" s="88">
        <v>9.0318912849999947E-2</v>
      </c>
      <c r="GD60" s="88">
        <v>0.15229061460000001</v>
      </c>
      <c r="GE60" s="88">
        <v>4.6837161174999954E-2</v>
      </c>
      <c r="GF60" s="88">
        <v>0.17846373757500003</v>
      </c>
      <c r="GG60" s="88">
        <v>9.7086352500000005E-4</v>
      </c>
      <c r="GH60" s="88">
        <v>0.14568788210000039</v>
      </c>
      <c r="GI60" s="88">
        <v>0.40683279074999995</v>
      </c>
      <c r="GJ60" s="88">
        <v>5.6048802874999949E-2</v>
      </c>
      <c r="GK60" s="88">
        <v>9.8551838749999961E-3</v>
      </c>
      <c r="GL60" s="88">
        <v>6.0672643674999929E-2</v>
      </c>
      <c r="GM60" s="88">
        <v>5.5998614249999999E-3</v>
      </c>
      <c r="GN60" s="88">
        <v>2.9712468199999977E-2</v>
      </c>
      <c r="GO60" s="88">
        <v>4.2860133224999902E-2</v>
      </c>
      <c r="GP60" s="88">
        <v>4.1982680249999835E-2</v>
      </c>
      <c r="GQ60" s="88">
        <v>3.5837539199999935E-2</v>
      </c>
      <c r="GR60" s="88">
        <v>2.5810321949999972E-2</v>
      </c>
      <c r="GS60" s="88">
        <v>7.4386029325000005E-2</v>
      </c>
      <c r="GT60" s="88">
        <v>0.23402181162500008</v>
      </c>
      <c r="GU60" s="88">
        <v>6.4587787099999669E-2</v>
      </c>
      <c r="GV60" s="88">
        <v>6.4607353324999769E-2</v>
      </c>
      <c r="GW60" s="88">
        <v>6.9963672849999783E-2</v>
      </c>
      <c r="GX60" s="88">
        <v>2.9308717049999967E-2</v>
      </c>
      <c r="GY60" s="88">
        <v>1.1472382650000015E-2</v>
      </c>
      <c r="GZ60" s="88">
        <v>2.6108420225000033E-2</v>
      </c>
      <c r="HA60" s="88">
        <v>8.5415489000000011E-3</v>
      </c>
      <c r="HB60" s="88">
        <v>5.0374299324999948E-2</v>
      </c>
      <c r="HC60" s="88">
        <v>2.6400093149999988E-2</v>
      </c>
      <c r="HD60" s="88">
        <v>3.6187042674999975E-2</v>
      </c>
      <c r="HE60" s="88">
        <v>5.8002410999999999E-3</v>
      </c>
      <c r="HF60" s="88">
        <v>3.3028712899999979E-2</v>
      </c>
      <c r="HG60" s="88">
        <v>5.1417399174999961E-2</v>
      </c>
      <c r="HH60" s="88">
        <v>1.3449746550000002E-2</v>
      </c>
      <c r="HI60" s="88">
        <v>3.3822695524999946E-2</v>
      </c>
      <c r="HJ60" s="88">
        <v>1.4906309075000001E-2</v>
      </c>
      <c r="HK60" s="88">
        <v>3.0231813899999974E-2</v>
      </c>
      <c r="HL60" s="88">
        <v>2.2174018375E-2</v>
      </c>
      <c r="HM60" s="88">
        <v>0.119529865875</v>
      </c>
      <c r="HN60" s="88">
        <v>6.3589703074999698E-2</v>
      </c>
      <c r="HO60" s="88">
        <v>4.6022185000000005E-3</v>
      </c>
      <c r="HP60" s="88">
        <v>0.10100999490000002</v>
      </c>
      <c r="HQ60" s="88">
        <v>5.0816601574999856E-2</v>
      </c>
      <c r="HR60" s="88">
        <v>2.4077463800000008E-2</v>
      </c>
      <c r="HS60" s="88">
        <v>2.9565765350000016E-2</v>
      </c>
      <c r="HT60" s="88">
        <v>2.5382782149999988E-2</v>
      </c>
      <c r="HU60" s="88">
        <v>4.3946440599999866E-2</v>
      </c>
      <c r="HV60" s="88">
        <v>8.9896320549999853E-2</v>
      </c>
      <c r="HW60" s="88">
        <v>3.4173749474999973E-2</v>
      </c>
      <c r="HX60" s="88">
        <v>1.5523510674999998E-2</v>
      </c>
      <c r="HY60" s="88">
        <v>4.7800199899999854E-2</v>
      </c>
      <c r="HZ60" s="88">
        <v>2.6513589524999982E-2</v>
      </c>
      <c r="IA60" s="88">
        <v>7.1230729324999853E-2</v>
      </c>
      <c r="IB60" s="88">
        <v>2.7926744749999996E-3</v>
      </c>
      <c r="IC60" s="88">
        <v>0.15653291577500011</v>
      </c>
      <c r="ID60" s="88">
        <v>8.9691099524999859E-2</v>
      </c>
      <c r="IE60" s="88">
        <v>1.2749157875E-2</v>
      </c>
      <c r="IF60" s="88">
        <v>4.8349736474999891E-2</v>
      </c>
      <c r="IG60" s="88">
        <v>0.60216057437499959</v>
      </c>
      <c r="IH60" s="88">
        <v>3.2308026249999997E-3</v>
      </c>
      <c r="II60" s="88">
        <v>0</v>
      </c>
      <c r="IJ60" s="88">
        <v>8.8409880199999832E-2</v>
      </c>
      <c r="IK60" s="88">
        <v>0.10831689885</v>
      </c>
      <c r="IL60" s="88">
        <v>5.7761090424999773E-2</v>
      </c>
      <c r="IM60" s="88">
        <v>6.5953075250000043E-3</v>
      </c>
      <c r="IN60" s="88">
        <v>7.6050564674999946E-2</v>
      </c>
      <c r="IO60" s="88">
        <v>0.18748932852500025</v>
      </c>
      <c r="IP60" s="88">
        <v>2.2809184224999998E-2</v>
      </c>
      <c r="IQ60" s="88">
        <v>6.1606692474999988E-2</v>
      </c>
      <c r="IR60" s="88">
        <v>2.7234292674999994E-2</v>
      </c>
      <c r="IS60" s="88">
        <v>0.25021425255000002</v>
      </c>
      <c r="IT60" s="88">
        <v>4.1430779249999996E-3</v>
      </c>
      <c r="IU60" s="88">
        <v>1.1825145050000003E-2</v>
      </c>
      <c r="IV60" s="88">
        <v>0.10839955305000006</v>
      </c>
      <c r="IW60" s="88">
        <v>0.12414726507499992</v>
      </c>
      <c r="IX60" s="88">
        <v>8.5548899224999891E-2</v>
      </c>
      <c r="IY60" s="88">
        <v>6.3613689500000015E-3</v>
      </c>
      <c r="IZ60" s="88">
        <v>0.10980818390000016</v>
      </c>
      <c r="JA60" s="88">
        <v>0.21543135365000002</v>
      </c>
      <c r="JB60" s="88">
        <v>1.1793420000000001E-4</v>
      </c>
      <c r="JC60" s="88">
        <v>2.5396364749999995E-3</v>
      </c>
      <c r="JD60" s="88">
        <v>3.0346930000000006E-3</v>
      </c>
      <c r="JE60" s="88">
        <v>0.35263401734999988</v>
      </c>
      <c r="JF60" s="88">
        <v>0.62222797962499998</v>
      </c>
      <c r="JG60" s="88">
        <v>0.12701454132500004</v>
      </c>
      <c r="JH60" s="88">
        <v>5.8079744699999991E-2</v>
      </c>
      <c r="JI60" s="88">
        <v>2.0306360824999998E-2</v>
      </c>
      <c r="JJ60" s="88">
        <v>0.10947801744999988</v>
      </c>
      <c r="JK60" s="88">
        <v>0.21227562662499996</v>
      </c>
      <c r="JL60" s="88">
        <v>4.7424933874999957E-2</v>
      </c>
      <c r="JM60" s="88">
        <v>3.623672525000001E-3</v>
      </c>
      <c r="JN60" s="88">
        <v>0.27255384995000015</v>
      </c>
      <c r="JO60" s="88">
        <v>9.1334273500000007E-3</v>
      </c>
      <c r="JP60" s="88">
        <v>0</v>
      </c>
      <c r="JQ60" s="88">
        <v>0</v>
      </c>
      <c r="JR60" s="88">
        <v>0</v>
      </c>
      <c r="JS60" s="88">
        <v>0.42651302189999951</v>
      </c>
      <c r="JT60" s="88">
        <v>0.18363400394999993</v>
      </c>
      <c r="JU60" s="88">
        <v>0.17274286607500025</v>
      </c>
      <c r="JV60" s="88">
        <v>0.10734970505000019</v>
      </c>
      <c r="JW60" s="88">
        <v>0.16640952792500019</v>
      </c>
      <c r="JX60" s="88">
        <v>0.41974787840000011</v>
      </c>
      <c r="JY60" s="88">
        <v>0.58992629442499855</v>
      </c>
      <c r="JZ60" s="88">
        <v>0.38411559067500017</v>
      </c>
      <c r="KA60" s="88">
        <v>2.901782850000003E-2</v>
      </c>
      <c r="KB60" s="88">
        <v>2.5767814850000004E-2</v>
      </c>
      <c r="KC60" s="88">
        <v>0.26556090742499983</v>
      </c>
      <c r="KD60" s="88">
        <v>0.4560945129500007</v>
      </c>
      <c r="KE60" s="88">
        <v>0.46999994757500063</v>
      </c>
      <c r="KF60" s="88">
        <v>2.6928363125000011E-2</v>
      </c>
      <c r="KG60" s="88">
        <v>1.5547906249999998E-3</v>
      </c>
      <c r="KH60" s="88">
        <v>0.12063701752500008</v>
      </c>
      <c r="KI60" s="88">
        <v>4.6286286074999995E-2</v>
      </c>
      <c r="KJ60" s="88">
        <v>5.5028446674999988E-2</v>
      </c>
      <c r="KK60" s="88">
        <v>3.7763969124999991E-2</v>
      </c>
      <c r="KL60" s="88">
        <v>2.48250208E-2</v>
      </c>
      <c r="KM60" s="88">
        <v>2.4405944775000001E-2</v>
      </c>
      <c r="KN60" s="88">
        <v>9.9778435000000016E-4</v>
      </c>
      <c r="KO60" s="88">
        <v>3.5751565000000004E-4</v>
      </c>
      <c r="KP60" s="88">
        <v>4.5592940799999974E-2</v>
      </c>
      <c r="KQ60" s="88">
        <v>5.4689806750000004E-3</v>
      </c>
      <c r="KR60" s="88">
        <v>3.5044853250000001E-2</v>
      </c>
      <c r="KS60" s="88">
        <v>4.0281232250000002E-3</v>
      </c>
      <c r="KT60" s="88">
        <v>8.8030605724999947E-2</v>
      </c>
      <c r="KU60" s="88">
        <v>3.2770050000000003E-5</v>
      </c>
      <c r="KV60" s="88">
        <v>2.722491610000001E-2</v>
      </c>
      <c r="KW60" s="88">
        <v>7.7250121000000033E-2</v>
      </c>
      <c r="KX60" s="88">
        <v>0.18691502195000007</v>
      </c>
      <c r="KY60" s="88">
        <v>8.0256824624999959E-2</v>
      </c>
      <c r="KZ60" s="88">
        <v>6.558511127500001E-2</v>
      </c>
      <c r="LA60" s="88">
        <v>6.5192310474999987E-2</v>
      </c>
      <c r="LB60" s="88">
        <v>0.43691844080000047</v>
      </c>
      <c r="LC60" s="88">
        <v>1.4529609349999997E-2</v>
      </c>
      <c r="LD60" s="88">
        <v>7.6807389624999972E-2</v>
      </c>
      <c r="LE60" s="88">
        <v>0.17080927732500056</v>
      </c>
      <c r="LF60" s="88">
        <v>0.23145833462499982</v>
      </c>
      <c r="LG60" s="88">
        <v>3.0436484774999998E-2</v>
      </c>
      <c r="LH60" s="88">
        <v>2.5059174775000002E-2</v>
      </c>
      <c r="LI60" s="88">
        <v>2.9581730999999997E-3</v>
      </c>
      <c r="LJ60" s="88">
        <v>0.43139941090000006</v>
      </c>
      <c r="LK60" s="88">
        <v>0.6313019219749999</v>
      </c>
      <c r="LL60" s="88">
        <v>3.4859910650000006E-2</v>
      </c>
      <c r="LM60" s="88">
        <v>2.0050560600000003E-2</v>
      </c>
      <c r="LN60" s="88">
        <v>1.3664687600000001E-2</v>
      </c>
      <c r="LO60" s="88">
        <v>0.162600119875</v>
      </c>
      <c r="LP60" s="88">
        <v>1.2438114808999989</v>
      </c>
      <c r="LQ60" s="88">
        <v>0.25223291560000027</v>
      </c>
      <c r="LR60" s="88">
        <v>3.6762754724999985E-2</v>
      </c>
      <c r="LS60" s="88">
        <v>6.7969678725000024E-2</v>
      </c>
      <c r="LT60" s="88">
        <v>8.7805328549999978E-2</v>
      </c>
      <c r="LU60" s="88">
        <v>6.1818266575000003E-2</v>
      </c>
      <c r="LV60" s="88">
        <v>2.3182432250000002E-3</v>
      </c>
      <c r="LW60" s="88">
        <v>7.1848179099999993E-2</v>
      </c>
      <c r="LX60" s="88">
        <v>4.5710167999999992E-3</v>
      </c>
      <c r="LY60" s="88">
        <v>0</v>
      </c>
      <c r="LZ60" s="88">
        <v>2.63102432E-2</v>
      </c>
      <c r="MA60" s="88">
        <v>0.80355162090000054</v>
      </c>
      <c r="MB60" s="88">
        <v>2.8696330249999982E-2</v>
      </c>
      <c r="MC60" s="88">
        <v>0.13226525312499995</v>
      </c>
      <c r="MD60" s="88">
        <v>5.2399613974999988E-2</v>
      </c>
      <c r="ME60" s="88">
        <v>2.0970733250000001E-3</v>
      </c>
      <c r="MF60" s="88">
        <v>8.5646660274999981E-2</v>
      </c>
      <c r="MG60" s="88">
        <v>4.9524631375000031E-2</v>
      </c>
      <c r="MH60" s="88">
        <v>9.4964851999999999E-3</v>
      </c>
      <c r="MI60" s="88">
        <v>7.1329489500000006E-3</v>
      </c>
      <c r="MJ60" s="88">
        <v>4.8661842750000002E-3</v>
      </c>
      <c r="MK60" s="88">
        <v>4.6931876250000002E-3</v>
      </c>
      <c r="ML60" s="88">
        <v>3.5106347750000003E-3</v>
      </c>
      <c r="MM60" s="88">
        <v>0.14371327399999992</v>
      </c>
      <c r="MN60" s="88">
        <v>0.103763201125</v>
      </c>
      <c r="MO60" s="88">
        <v>9.1473382324999963E-2</v>
      </c>
      <c r="MP60" s="88">
        <v>0.10951082402499998</v>
      </c>
      <c r="MQ60" s="88">
        <v>2.0888001E-2</v>
      </c>
      <c r="MR60" s="88">
        <v>0.15300961307500024</v>
      </c>
      <c r="MS60" s="88">
        <v>7.6402217150000062E-2</v>
      </c>
      <c r="MT60" s="88">
        <v>8.9265885500000031E-3</v>
      </c>
      <c r="MU60" s="88">
        <v>0.40557827649999956</v>
      </c>
      <c r="MV60" s="88">
        <v>7.9263726425000014E-2</v>
      </c>
      <c r="MW60" s="88">
        <v>0</v>
      </c>
      <c r="MX60" s="88">
        <v>0.12641674014999998</v>
      </c>
      <c r="MY60" s="88">
        <v>8.2336563849999878E-2</v>
      </c>
      <c r="MZ60" s="88">
        <v>7.7853848500000012E-3</v>
      </c>
      <c r="NA60" s="88">
        <v>4.2085910424999984E-2</v>
      </c>
      <c r="NB60" s="88">
        <v>0.17410333147499998</v>
      </c>
      <c r="NC60" s="88">
        <v>2.9088573874999989E-2</v>
      </c>
      <c r="ND60" s="88">
        <v>1.3911962E-3</v>
      </c>
      <c r="NE60" s="88">
        <v>0.14063110707499998</v>
      </c>
      <c r="NF60" s="88">
        <v>0.11304148199999998</v>
      </c>
      <c r="NG60" s="88">
        <v>0.33266554857500019</v>
      </c>
      <c r="NH60" s="88">
        <v>0.3260630515250002</v>
      </c>
      <c r="NI60" s="88">
        <v>9.4458570224999899E-2</v>
      </c>
      <c r="NJ60" s="88">
        <v>0.15229061460000001</v>
      </c>
      <c r="NK60" s="88">
        <v>0.15653291577500011</v>
      </c>
      <c r="NL60" s="88">
        <v>1.2749157875E-2</v>
      </c>
      <c r="NM60" s="88">
        <v>0.60216057437499959</v>
      </c>
      <c r="NN60" s="88">
        <v>0</v>
      </c>
      <c r="NO60" s="88">
        <v>7.6050564674999946E-2</v>
      </c>
      <c r="NP60" s="88">
        <v>6.2866077625000003E-2</v>
      </c>
      <c r="NQ60" s="88">
        <v>0.12462223992500017</v>
      </c>
      <c r="NR60" s="88">
        <v>3.614566875E-3</v>
      </c>
      <c r="NS60" s="88">
        <v>1.9194617349999998E-2</v>
      </c>
      <c r="NT60" s="88">
        <v>6.1606692474999988E-2</v>
      </c>
      <c r="NU60" s="88">
        <v>2.7234292674999994E-2</v>
      </c>
      <c r="NV60" s="88">
        <v>0.25021425255000002</v>
      </c>
      <c r="NW60" s="88">
        <v>4.1430779249999996E-3</v>
      </c>
      <c r="NX60" s="88">
        <v>1.1825145050000003E-2</v>
      </c>
      <c r="NY60" s="88">
        <v>8.1908924000000001E-3</v>
      </c>
      <c r="NZ60" s="88">
        <v>0</v>
      </c>
      <c r="OA60" s="88">
        <v>0</v>
      </c>
      <c r="OB60" s="88">
        <v>0</v>
      </c>
      <c r="OC60" s="88">
        <v>0</v>
      </c>
      <c r="OD60" s="88">
        <v>0</v>
      </c>
      <c r="OE60" s="88">
        <v>0</v>
      </c>
      <c r="OF60" s="88">
        <v>0</v>
      </c>
      <c r="OG60" s="88">
        <v>0</v>
      </c>
      <c r="OH60" s="88">
        <v>0</v>
      </c>
      <c r="OI60" s="88">
        <v>0</v>
      </c>
      <c r="OJ60" s="88">
        <v>0</v>
      </c>
      <c r="OK60" s="88">
        <v>0</v>
      </c>
      <c r="OL60" s="88">
        <v>1.5928144875000001E-2</v>
      </c>
      <c r="OM60" s="88">
        <v>3.7759215E-3</v>
      </c>
      <c r="ON60" s="88">
        <v>2.8123599999999998E-4</v>
      </c>
      <c r="OO60" s="88">
        <v>3.6467975000000001E-4</v>
      </c>
      <c r="OP60" s="88">
        <v>5.9385999999999997E-5</v>
      </c>
      <c r="OQ60" s="88">
        <v>3.354985E-4</v>
      </c>
      <c r="OR60" s="88">
        <v>2.5665449999999999E-4</v>
      </c>
      <c r="OS60" s="88">
        <v>2.4901067500000002E-3</v>
      </c>
      <c r="OT60" s="88">
        <v>2.450145E-4</v>
      </c>
      <c r="OU60" s="88">
        <v>2.943634650000007E-3</v>
      </c>
      <c r="OV60" s="88">
        <v>2.4748988499999993E-3</v>
      </c>
      <c r="OW60" s="88">
        <v>4.5714804999999999E-3</v>
      </c>
      <c r="OX60" s="88">
        <v>2.3208744999999999E-3</v>
      </c>
      <c r="OY60" s="88">
        <v>5.0473075000000004E-4</v>
      </c>
      <c r="OZ60" s="88">
        <v>1.1316425000000001E-4</v>
      </c>
      <c r="PA60" s="88">
        <v>0</v>
      </c>
      <c r="PB60" s="88">
        <v>2.3068376250000033E-2</v>
      </c>
      <c r="PC60" s="88">
        <v>1.997706434999999E-2</v>
      </c>
      <c r="PD60" s="88">
        <v>2.1269652500000001E-3</v>
      </c>
      <c r="PE60" s="88">
        <v>4.5536553750000043E-3</v>
      </c>
      <c r="PF60" s="88">
        <v>1.7712925550000019E-2</v>
      </c>
      <c r="PG60" s="88">
        <v>3.4209880624999953E-2</v>
      </c>
      <c r="PH60" s="88">
        <v>7.1382410249999917E-3</v>
      </c>
      <c r="PI60" s="88">
        <v>5.9928605E-4</v>
      </c>
      <c r="PJ60" s="88">
        <v>1.1247739999999996E-3</v>
      </c>
      <c r="PK60" s="88">
        <v>4.7389114575000009E-2</v>
      </c>
      <c r="PL60" s="88">
        <v>8.6392992500000014E-4</v>
      </c>
      <c r="PM60" s="88">
        <v>1.2603025499999981E-3</v>
      </c>
      <c r="PN60" s="88">
        <v>6.4931399249999969E-3</v>
      </c>
      <c r="PO60" s="88">
        <v>7.0858917499999911E-4</v>
      </c>
      <c r="PP60" s="88">
        <v>1.473958977499999E-2</v>
      </c>
      <c r="PQ60" s="88">
        <v>1.3199019499999982E-3</v>
      </c>
      <c r="PR60" s="88">
        <v>3.1628715000000035E-3</v>
      </c>
      <c r="PS60" s="88">
        <v>3.3583749999999998E-6</v>
      </c>
      <c r="PT60" s="88">
        <v>3.134065475E-3</v>
      </c>
      <c r="PU60" s="88">
        <v>7.5687240000000015E-4</v>
      </c>
      <c r="PV60" s="88">
        <v>4.8745561749999906E-3</v>
      </c>
      <c r="PW60" s="88">
        <v>1.3258324999999998E-5</v>
      </c>
      <c r="PX60" s="88">
        <v>5.0719661999999938E-3</v>
      </c>
      <c r="PY60" s="88">
        <v>7.4713290249999826E-3</v>
      </c>
      <c r="PZ60" s="88">
        <v>1.3263692499999968E-3</v>
      </c>
      <c r="QA60" s="88">
        <v>4.6271297499999995E-4</v>
      </c>
      <c r="QB60" s="88">
        <v>1.2391743499999993E-3</v>
      </c>
      <c r="QC60" s="88">
        <v>5.5294924999999993E-5</v>
      </c>
      <c r="QD60" s="88">
        <v>4.977085999999998E-4</v>
      </c>
      <c r="QE60" s="88">
        <v>3.3478737499999993E-4</v>
      </c>
      <c r="QF60" s="88">
        <v>6.4317428749999994E-3</v>
      </c>
      <c r="QG60" s="88">
        <v>5.473042249999999E-3</v>
      </c>
      <c r="QH60" s="88">
        <v>3.421308249999998E-4</v>
      </c>
      <c r="QI60" s="88">
        <v>3.3424615750000009E-3</v>
      </c>
      <c r="QJ60" s="88">
        <v>5.1354922500000001E-3</v>
      </c>
      <c r="QK60" s="88">
        <v>3.0388288749999973E-3</v>
      </c>
      <c r="QL60" s="88">
        <v>4.43473094E-2</v>
      </c>
      <c r="QM60" s="88">
        <v>1.3405919999999964E-3</v>
      </c>
      <c r="QN60" s="88">
        <v>1.0815453749999987E-3</v>
      </c>
      <c r="QO60" s="88">
        <v>1.9032140000000002E-4</v>
      </c>
      <c r="QP60" s="88">
        <v>1.5569710999999995E-3</v>
      </c>
      <c r="QQ60" s="88">
        <v>3.8422549999999987E-4</v>
      </c>
      <c r="QR60" s="88">
        <v>3.4655381250000067E-3</v>
      </c>
      <c r="QS60" s="88">
        <v>2.197012124999999E-3</v>
      </c>
      <c r="QT60" s="88">
        <v>4.9043744500000142E-3</v>
      </c>
      <c r="QU60" s="88">
        <v>3.9689860000000012E-4</v>
      </c>
      <c r="QV60" s="88">
        <v>1.8913894750000012E-3</v>
      </c>
      <c r="QW60" s="88">
        <v>2.4418061999999957E-3</v>
      </c>
      <c r="QX60" s="88">
        <v>1.3152763499999982E-3</v>
      </c>
      <c r="QY60" s="88">
        <v>5.9338452499999982E-4</v>
      </c>
      <c r="QZ60" s="88">
        <v>5.0724569999999972E-4</v>
      </c>
      <c r="RA60" s="88">
        <v>0</v>
      </c>
      <c r="RB60" s="88">
        <v>2.4261020000000016E-3</v>
      </c>
      <c r="RC60" s="88">
        <v>7.4298182250000138E-3</v>
      </c>
      <c r="RD60" s="88">
        <v>6.0859282500000016E-3</v>
      </c>
      <c r="RE60" s="88">
        <v>1.6733222499999999E-4</v>
      </c>
      <c r="RF60" s="88">
        <v>4.6236523499999932E-3</v>
      </c>
      <c r="RG60" s="88">
        <v>1.2723622225E-2</v>
      </c>
      <c r="RH60" s="88">
        <v>7.5342534999999974E-4</v>
      </c>
      <c r="RI60" s="88">
        <v>3.5595948749999997E-3</v>
      </c>
      <c r="RJ60" s="88">
        <v>5.3357407500000012E-4</v>
      </c>
      <c r="RK60" s="88">
        <v>4.8515480000000066E-4</v>
      </c>
      <c r="RL60" s="88">
        <v>1.2227324250000009E-3</v>
      </c>
      <c r="RM60" s="88">
        <v>1.0961810999999999E-3</v>
      </c>
      <c r="RN60" s="88">
        <v>2.410037499999996E-4</v>
      </c>
      <c r="RO60" s="88">
        <v>0</v>
      </c>
      <c r="RP60" s="88">
        <v>5.9919900000000002E-4</v>
      </c>
      <c r="RQ60" s="88">
        <v>8.7050000000000015E-8</v>
      </c>
      <c r="RR60" s="88">
        <v>0</v>
      </c>
      <c r="RS60" s="88">
        <v>7.1990192500000216E-4</v>
      </c>
      <c r="RT60" s="88">
        <v>3.4303529999999994E-4</v>
      </c>
      <c r="RU60" s="88">
        <v>6.1836775000000029E-5</v>
      </c>
      <c r="RV60" s="88">
        <v>2.5216150500000006E-2</v>
      </c>
      <c r="RW60" s="88">
        <v>1.5601599500000009E-2</v>
      </c>
      <c r="RX60" s="88">
        <v>5.9951638500000074E-3</v>
      </c>
      <c r="RY60" s="88">
        <v>5.7620072500000048E-4</v>
      </c>
      <c r="RZ60" s="88">
        <v>1.1539632749999983E-3</v>
      </c>
      <c r="SA60" s="88">
        <v>1.0633927499999993E-4</v>
      </c>
      <c r="SB60" s="88">
        <v>0</v>
      </c>
      <c r="SC60" s="88">
        <v>0</v>
      </c>
      <c r="SD60" s="88">
        <v>0</v>
      </c>
      <c r="SE60" s="88">
        <v>0</v>
      </c>
      <c r="SF60" s="88">
        <v>0</v>
      </c>
      <c r="SG60" s="88">
        <v>0</v>
      </c>
      <c r="SH60" s="88">
        <v>0</v>
      </c>
      <c r="SI60" s="88">
        <v>0</v>
      </c>
      <c r="SJ60" s="88">
        <v>0</v>
      </c>
      <c r="SK60" s="88">
        <v>0</v>
      </c>
      <c r="SL60" s="88">
        <v>0</v>
      </c>
      <c r="SM60" s="88">
        <v>0</v>
      </c>
      <c r="SN60" s="88">
        <v>5.1204041499999998E-2</v>
      </c>
      <c r="SO60" s="88">
        <v>5.2321499999999997E-5</v>
      </c>
      <c r="SP60" s="88">
        <v>0.55071629162500002</v>
      </c>
    </row>
    <row r="61" spans="1:510">
      <c r="A61" s="88" t="str">
        <f t="shared" si="52"/>
        <v>POLTotal</v>
      </c>
      <c r="B61" s="88" t="s">
        <v>2231</v>
      </c>
      <c r="C61" s="88" t="s">
        <v>397</v>
      </c>
      <c r="U61" s="88">
        <v>122.68857482215061</v>
      </c>
      <c r="V61" s="88">
        <v>27.856215615375238</v>
      </c>
      <c r="W61" s="88">
        <v>3.0534799299000177</v>
      </c>
      <c r="X61" s="88">
        <v>5.935348974824973</v>
      </c>
      <c r="Y61" s="88">
        <v>40.094580728300137</v>
      </c>
      <c r="Z61" s="88">
        <v>5.8034569755000032</v>
      </c>
      <c r="AA61" s="88">
        <v>5.3752902708750225</v>
      </c>
      <c r="AB61" s="88">
        <v>10.742464338349947</v>
      </c>
      <c r="AC61" s="88">
        <v>4.9223566767750286</v>
      </c>
      <c r="AD61" s="88">
        <v>9.0074682504499251</v>
      </c>
      <c r="AE61" s="88">
        <v>1.4446676925999935</v>
      </c>
      <c r="AF61" s="88">
        <v>2.5992679977250082</v>
      </c>
      <c r="AG61" s="88">
        <v>25.513373741599985</v>
      </c>
      <c r="AH61" s="88">
        <v>5.8538493815750758</v>
      </c>
      <c r="AI61" s="88">
        <v>2.3428472429250418</v>
      </c>
      <c r="AJ61" s="88">
        <v>1.2746956635499957</v>
      </c>
      <c r="AK61" s="88">
        <v>1.7787696957250057</v>
      </c>
      <c r="AL61" s="88">
        <v>0</v>
      </c>
      <c r="AM61" s="88">
        <v>4.2215495641249907</v>
      </c>
      <c r="AN61" s="88">
        <v>1.7137881343499992</v>
      </c>
      <c r="AO61" s="88">
        <v>0.95828311389999776</v>
      </c>
      <c r="AP61" s="88">
        <v>17.437857724700166</v>
      </c>
      <c r="AQ61" s="88">
        <v>2.8584917413499862</v>
      </c>
      <c r="AR61" s="88">
        <v>5.4453150805749768</v>
      </c>
      <c r="AS61" s="88">
        <v>13.394643676375104</v>
      </c>
      <c r="AT61" s="88">
        <v>1.6583850231749933</v>
      </c>
      <c r="AU61" s="88">
        <v>0.47601779247499942</v>
      </c>
      <c r="AV61" s="88">
        <v>0.92585230744999791</v>
      </c>
      <c r="AW61" s="88">
        <v>0.46237166545000008</v>
      </c>
      <c r="AX61" s="88">
        <v>0.37000589689999808</v>
      </c>
      <c r="AY61" s="88">
        <v>1.910761190425007</v>
      </c>
      <c r="AZ61" s="88">
        <v>3.5831436832500376</v>
      </c>
      <c r="BA61" s="88">
        <v>1.6509808793000051</v>
      </c>
      <c r="BB61" s="88">
        <v>0.14115873374999993</v>
      </c>
      <c r="BC61" s="88">
        <v>2.4937892831000008</v>
      </c>
      <c r="BD61" s="88">
        <v>6.6391729860999531</v>
      </c>
      <c r="BE61" s="88">
        <v>1.609490098149998</v>
      </c>
      <c r="BF61" s="88">
        <v>3.8851882499999914E-2</v>
      </c>
      <c r="BG61" s="88">
        <v>9.4555733750000051E-2</v>
      </c>
      <c r="BH61" s="88">
        <v>4.7889398810749961</v>
      </c>
      <c r="BI61" s="88">
        <v>1.1369609090999975</v>
      </c>
      <c r="BJ61" s="88">
        <v>5.567822515000001E-2</v>
      </c>
      <c r="BK61" s="88">
        <v>1.5397253470000016</v>
      </c>
      <c r="BL61" s="88">
        <v>3.3580633922000254</v>
      </c>
      <c r="BM61" s="88">
        <v>1.2444475604249992</v>
      </c>
      <c r="BN61" s="88">
        <v>1.6725326657750001</v>
      </c>
      <c r="BO61" s="88">
        <v>0.53616415157500019</v>
      </c>
      <c r="BP61" s="88">
        <v>0.12379359264999992</v>
      </c>
      <c r="BQ61" s="88">
        <v>1.3719503875000002E-2</v>
      </c>
      <c r="BR61" s="88">
        <v>0.52521919627500013</v>
      </c>
      <c r="BS61" s="88">
        <v>0.24576999607499994</v>
      </c>
      <c r="BT61" s="88">
        <v>2.2343025560250087</v>
      </c>
      <c r="BU61" s="88">
        <v>4.429110446349994</v>
      </c>
      <c r="BV61" s="88">
        <v>0.36496436657500025</v>
      </c>
      <c r="BW61" s="88">
        <v>7.4011778035250204</v>
      </c>
      <c r="BX61" s="88">
        <v>0.85102445754998446</v>
      </c>
      <c r="BY61" s="88">
        <v>4.0522025451749952</v>
      </c>
      <c r="BZ61" s="88">
        <v>1.2858450297999942</v>
      </c>
      <c r="CA61" s="88">
        <v>1.5563125892750125</v>
      </c>
      <c r="CB61" s="88">
        <v>3.2177362991749918</v>
      </c>
      <c r="CC61" s="88">
        <v>1.637976540424998</v>
      </c>
      <c r="CD61" s="88">
        <v>1.0819118209499876</v>
      </c>
      <c r="CE61" s="88">
        <v>3.2970288144750399</v>
      </c>
      <c r="CF61" s="88">
        <v>0.97867700937497049</v>
      </c>
      <c r="CG61" s="88">
        <v>0</v>
      </c>
      <c r="CH61" s="88">
        <v>1.3641186594249901</v>
      </c>
      <c r="CI61" s="88">
        <v>1.0510427592999954</v>
      </c>
      <c r="CJ61" s="88">
        <v>5.2719980899999991E-2</v>
      </c>
      <c r="CK61" s="88">
        <v>1.0657192626249981</v>
      </c>
      <c r="CL61" s="88">
        <v>0.11765748952500006</v>
      </c>
      <c r="CM61" s="88">
        <v>0.26960546947500053</v>
      </c>
      <c r="CN61" s="88">
        <v>0.49298370564999838</v>
      </c>
      <c r="CO61" s="88">
        <v>0.23224798602500113</v>
      </c>
      <c r="CP61" s="88">
        <v>0.54945741637499401</v>
      </c>
      <c r="CQ61" s="88">
        <v>1.7787696957250057</v>
      </c>
      <c r="CR61" s="88">
        <v>0</v>
      </c>
      <c r="CS61" s="88">
        <v>1.1952987974999996E-2</v>
      </c>
      <c r="CT61" s="88">
        <v>3.9534580405250002</v>
      </c>
      <c r="CU61" s="88">
        <v>0.20767321335000077</v>
      </c>
      <c r="CV61" s="88">
        <v>4.8453695449999987E-2</v>
      </c>
      <c r="CW61" s="88">
        <v>1.6957977031249982</v>
      </c>
      <c r="CX61" s="88">
        <v>1.7989996674999991E-2</v>
      </c>
      <c r="CY61" s="88">
        <v>0.94065943597499813</v>
      </c>
      <c r="CZ61" s="88">
        <v>1.7623677924999998E-2</v>
      </c>
      <c r="DA61" s="88">
        <v>0</v>
      </c>
      <c r="DB61" s="88">
        <v>0</v>
      </c>
      <c r="DC61" s="88">
        <v>2.1999320630500039</v>
      </c>
      <c r="DD61" s="88">
        <v>0.65856126250000036</v>
      </c>
      <c r="DE61" s="88">
        <v>1.1944471918499919</v>
      </c>
      <c r="DF61" s="88">
        <v>0.7699048397249757</v>
      </c>
      <c r="DG61" s="88">
        <v>1.0980561030499962</v>
      </c>
      <c r="DH61" s="88">
        <v>2.3829284160749977</v>
      </c>
      <c r="DI61" s="88">
        <v>4.5831170275499851</v>
      </c>
      <c r="DJ61" s="88">
        <v>2.5986047722500025</v>
      </c>
      <c r="DK61" s="88">
        <v>5.2710896025000016E-2</v>
      </c>
      <c r="DL61" s="88">
        <v>3.6026109603249963</v>
      </c>
      <c r="DM61" s="88">
        <v>2.5576339345000108</v>
      </c>
      <c r="DN61" s="88">
        <v>1.5231110293499948</v>
      </c>
      <c r="DO61" s="88">
        <v>0.12764733389999991</v>
      </c>
      <c r="DP61" s="88">
        <v>7.6272124750000007E-3</v>
      </c>
      <c r="DQ61" s="88">
        <v>0.47601779247499942</v>
      </c>
      <c r="DR61" s="88">
        <v>0.74798592912499895</v>
      </c>
      <c r="DS61" s="88">
        <v>0.14151707819999976</v>
      </c>
      <c r="DT61" s="88">
        <v>3.634925457500001E-2</v>
      </c>
      <c r="DU61" s="88">
        <v>0.46237166545000008</v>
      </c>
      <c r="DV61" s="88">
        <v>0.11197031704999996</v>
      </c>
      <c r="DW61" s="88">
        <v>0.25803536555000028</v>
      </c>
      <c r="DX61" s="88">
        <v>1.6808860309500013</v>
      </c>
      <c r="DY61" s="88">
        <v>0.22987241705</v>
      </c>
      <c r="DZ61" s="88">
        <v>3.2286808766500323</v>
      </c>
      <c r="EA61" s="88">
        <v>6.6424637699999955E-2</v>
      </c>
      <c r="EB61" s="88">
        <v>0.28802164397500013</v>
      </c>
      <c r="EC61" s="88">
        <v>0.63136669839999771</v>
      </c>
      <c r="ED61" s="88">
        <v>0.85110763470000128</v>
      </c>
      <c r="EE61" s="88">
        <v>0.1685055392750005</v>
      </c>
      <c r="EF61" s="88">
        <v>2.3277048852499997</v>
      </c>
      <c r="EG61" s="88">
        <v>8.8553764024999981E-2</v>
      </c>
      <c r="EH61" s="88">
        <v>6.3866003599999985E-2</v>
      </c>
      <c r="EI61" s="88">
        <v>1.3664687600000001E-2</v>
      </c>
      <c r="EJ61" s="88">
        <v>0.53764209247499928</v>
      </c>
      <c r="EK61" s="88">
        <v>5.2500210701499874</v>
      </c>
      <c r="EL61" s="88">
        <v>0.71305366222499922</v>
      </c>
      <c r="EM61" s="88">
        <v>0.138433636325</v>
      </c>
      <c r="EN61" s="88">
        <v>0.28018563887500025</v>
      </c>
      <c r="EO61" s="88">
        <v>0.90884952442500022</v>
      </c>
      <c r="EP61" s="88">
        <v>0.11410679277499999</v>
      </c>
      <c r="EQ61" s="88">
        <v>6.8797254750000009E-3</v>
      </c>
      <c r="ER61" s="88">
        <v>0.27500541467500011</v>
      </c>
      <c r="ES61" s="88">
        <v>2.4455448175000012E-2</v>
      </c>
      <c r="ET61" s="88">
        <v>3.8851882499999914E-2</v>
      </c>
      <c r="EU61" s="88">
        <v>9.4555733750000051E-2</v>
      </c>
      <c r="EV61" s="88">
        <v>4.7889398810749961</v>
      </c>
      <c r="EW61" s="88">
        <v>0.54686218497499939</v>
      </c>
      <c r="EX61" s="88">
        <v>0.12209049100000002</v>
      </c>
      <c r="EY61" s="88">
        <v>0.32391867977500027</v>
      </c>
      <c r="EZ61" s="88">
        <v>0.10666718737500008</v>
      </c>
      <c r="FA61" s="88">
        <v>3.7420574424999985E-2</v>
      </c>
      <c r="FB61" s="88">
        <v>1.7626748500000004E-2</v>
      </c>
      <c r="FC61" s="88">
        <v>3.3159469575000003E-2</v>
      </c>
      <c r="FD61" s="88">
        <v>4.8920070750000013E-3</v>
      </c>
      <c r="FE61" s="88">
        <v>0.47691485607500006</v>
      </c>
      <c r="FF61" s="88">
        <v>0.22908869997500039</v>
      </c>
      <c r="FG61" s="88">
        <v>0.33741474875000127</v>
      </c>
      <c r="FH61" s="88">
        <v>0.43700154717500123</v>
      </c>
      <c r="FI61" s="88">
        <v>5.9278631449999973E-2</v>
      </c>
      <c r="FJ61" s="88">
        <v>0.33482221319999966</v>
      </c>
      <c r="FK61" s="88">
        <v>3.0232377465500364</v>
      </c>
      <c r="FL61" s="88">
        <v>0</v>
      </c>
      <c r="FM61" s="88">
        <v>0.60635048532499924</v>
      </c>
      <c r="FN61" s="88">
        <v>0.37637799409999989</v>
      </c>
      <c r="FO61" s="88">
        <v>3.0317218749999989E-2</v>
      </c>
      <c r="FP61" s="88">
        <v>0.23134562560000052</v>
      </c>
      <c r="FQ61" s="88">
        <v>0.53616415157500019</v>
      </c>
      <c r="FR61" s="88">
        <v>0.12379359264999992</v>
      </c>
      <c r="FS61" s="88">
        <v>1.3719503875000002E-2</v>
      </c>
      <c r="FT61" s="88">
        <v>0.52521919627500013</v>
      </c>
      <c r="FU61" s="88">
        <v>0.24576999607499994</v>
      </c>
      <c r="FV61" s="88">
        <v>1.840028704575003</v>
      </c>
      <c r="FW61" s="88">
        <v>9.6540050300000124E-2</v>
      </c>
      <c r="FX61" s="88">
        <v>0.39427132629999972</v>
      </c>
      <c r="FY61" s="88">
        <v>2.2878548916000145</v>
      </c>
      <c r="FZ61" s="88">
        <v>0.2356672418000012</v>
      </c>
      <c r="GA61" s="88">
        <v>1.1562608936249932</v>
      </c>
      <c r="GB61" s="88">
        <v>3.7640964474999941E-2</v>
      </c>
      <c r="GC61" s="88">
        <v>0.6524432784499884</v>
      </c>
      <c r="GD61" s="88">
        <v>0.36496436657500025</v>
      </c>
      <c r="GE61" s="88">
        <v>0.2407765270250018</v>
      </c>
      <c r="GF61" s="88">
        <v>1.7352852802999983</v>
      </c>
      <c r="GG61" s="88">
        <v>2.97471525E-3</v>
      </c>
      <c r="GH61" s="88">
        <v>1.3330509544499958</v>
      </c>
      <c r="GI61" s="88">
        <v>3.5138555175750326</v>
      </c>
      <c r="GJ61" s="88">
        <v>0.47166854769999939</v>
      </c>
      <c r="GK61" s="88">
        <v>0.10342275605000001</v>
      </c>
      <c r="GL61" s="88">
        <v>0.41698928719999923</v>
      </c>
      <c r="GM61" s="88">
        <v>1.0413178900000002E-2</v>
      </c>
      <c r="GN61" s="88">
        <v>0.16494340702500082</v>
      </c>
      <c r="GO61" s="88">
        <v>0.25855048835000144</v>
      </c>
      <c r="GP61" s="88">
        <v>0.49649807907500132</v>
      </c>
      <c r="GQ61" s="88">
        <v>0.31800418915000073</v>
      </c>
      <c r="GR61" s="88">
        <v>0.17518996892499991</v>
      </c>
      <c r="GS61" s="88">
        <v>0.42689449054999973</v>
      </c>
      <c r="GT61" s="88">
        <v>1.4846218048750099</v>
      </c>
      <c r="GU61" s="88">
        <v>0.49767638539999709</v>
      </c>
      <c r="GV61" s="88">
        <v>0.65292372822498246</v>
      </c>
      <c r="GW61" s="88">
        <v>0.50244932042500035</v>
      </c>
      <c r="GX61" s="88">
        <v>0.36922502332499818</v>
      </c>
      <c r="GY61" s="88">
        <v>3.4142823274999984E-2</v>
      </c>
      <c r="GZ61" s="88">
        <v>0.26876001030000185</v>
      </c>
      <c r="HA61" s="88">
        <v>0.11092259045000016</v>
      </c>
      <c r="HB61" s="88">
        <v>0.32511844897499997</v>
      </c>
      <c r="HC61" s="88">
        <v>0.17814060132500051</v>
      </c>
      <c r="HD61" s="88">
        <v>0.30625489760000013</v>
      </c>
      <c r="HE61" s="88">
        <v>3.0694154149999969E-2</v>
      </c>
      <c r="HF61" s="88">
        <v>0.16545117850000146</v>
      </c>
      <c r="HG61" s="88">
        <v>0.27777081292500161</v>
      </c>
      <c r="HH61" s="88">
        <v>6.3895084849999895E-2</v>
      </c>
      <c r="HI61" s="88">
        <v>0.14055019952500039</v>
      </c>
      <c r="HJ61" s="88">
        <v>6.7900143299999993E-2</v>
      </c>
      <c r="HK61" s="88">
        <v>0.15999899230000042</v>
      </c>
      <c r="HL61" s="88">
        <v>0.19409328845000118</v>
      </c>
      <c r="HM61" s="88">
        <v>0.82695313047498342</v>
      </c>
      <c r="HN61" s="88">
        <v>0.55230479017499745</v>
      </c>
      <c r="HO61" s="88">
        <v>4.0872519674999969E-2</v>
      </c>
      <c r="HP61" s="88">
        <v>0.64196241329998716</v>
      </c>
      <c r="HQ61" s="88">
        <v>0.6564824843749858</v>
      </c>
      <c r="HR61" s="88">
        <v>0.1445078972250006</v>
      </c>
      <c r="HS61" s="88">
        <v>0.38597266555000015</v>
      </c>
      <c r="HT61" s="88">
        <v>0.16393328815000091</v>
      </c>
      <c r="HU61" s="88">
        <v>0.28129666492500194</v>
      </c>
      <c r="HV61" s="88">
        <v>0.53319941354999711</v>
      </c>
      <c r="HW61" s="88">
        <v>0.19105325450000082</v>
      </c>
      <c r="HX61" s="88">
        <v>8.2126631100000236E-2</v>
      </c>
      <c r="HY61" s="88">
        <v>0.3530329825500001</v>
      </c>
      <c r="HZ61" s="88">
        <v>0.21942644490000132</v>
      </c>
      <c r="IA61" s="88">
        <v>0.49961550487500012</v>
      </c>
      <c r="IB61" s="88">
        <v>9.5340720500000087E-3</v>
      </c>
      <c r="IC61" s="88">
        <v>0.43175064627499904</v>
      </c>
      <c r="ID61" s="88">
        <v>0.6387159914249817</v>
      </c>
      <c r="IE61" s="88">
        <v>3.8758493875000022E-2</v>
      </c>
      <c r="IF61" s="88">
        <v>0.31141807697500007</v>
      </c>
      <c r="IG61" s="88">
        <v>2.8265151042000252</v>
      </c>
      <c r="IH61" s="88">
        <v>2.8376998324999993E-2</v>
      </c>
      <c r="II61" s="88">
        <v>0</v>
      </c>
      <c r="IJ61" s="88">
        <v>0.44817456517499887</v>
      </c>
      <c r="IK61" s="88">
        <v>0.601654190224993</v>
      </c>
      <c r="IL61" s="88">
        <v>0.28359000862500111</v>
      </c>
      <c r="IM61" s="88">
        <v>3.0500395299999983E-2</v>
      </c>
      <c r="IN61" s="88">
        <v>0.19108020470000031</v>
      </c>
      <c r="IO61" s="88">
        <v>0.85995915997499595</v>
      </c>
      <c r="IP61" s="88">
        <v>5.2719980899999991E-2</v>
      </c>
      <c r="IQ61" s="88">
        <v>0.23727984632500004</v>
      </c>
      <c r="IR61" s="88">
        <v>0.12405486527500016</v>
      </c>
      <c r="IS61" s="88">
        <v>0.69762485050000012</v>
      </c>
      <c r="IT61" s="88">
        <v>6.7586276000000008E-3</v>
      </c>
      <c r="IU61" s="88">
        <v>0.11765748952500006</v>
      </c>
      <c r="IV61" s="88">
        <v>0.26960546947500053</v>
      </c>
      <c r="IW61" s="88">
        <v>0.49298370564999838</v>
      </c>
      <c r="IX61" s="88">
        <v>0.20500034857500068</v>
      </c>
      <c r="IY61" s="88">
        <v>2.724661677499993E-2</v>
      </c>
      <c r="IZ61" s="88">
        <v>0.54945741637499401</v>
      </c>
      <c r="JA61" s="88">
        <v>1.6441982603250085</v>
      </c>
      <c r="JB61" s="88">
        <v>2.3331582500000001E-4</v>
      </c>
      <c r="JC61" s="88">
        <v>0.13433714862500007</v>
      </c>
      <c r="JD61" s="88">
        <v>1.1952987974999996E-2</v>
      </c>
      <c r="JE61" s="88">
        <v>1.200035481075006</v>
      </c>
      <c r="JF61" s="88">
        <v>2.1743848085000019</v>
      </c>
      <c r="JG61" s="88">
        <v>0.57901289657500021</v>
      </c>
      <c r="JH61" s="88">
        <v>0.20767321335000077</v>
      </c>
      <c r="JI61" s="88">
        <v>4.8453695449999987E-2</v>
      </c>
      <c r="JJ61" s="88">
        <v>0.48890670155000077</v>
      </c>
      <c r="JK61" s="88">
        <v>0.92670327702499611</v>
      </c>
      <c r="JL61" s="88">
        <v>0.28018533325000017</v>
      </c>
      <c r="JM61" s="88">
        <v>1.7989996674999991E-2</v>
      </c>
      <c r="JN61" s="88">
        <v>0.94065943597499813</v>
      </c>
      <c r="JO61" s="88">
        <v>1.7623677924999998E-2</v>
      </c>
      <c r="JP61" s="88">
        <v>0</v>
      </c>
      <c r="JQ61" s="88">
        <v>0</v>
      </c>
      <c r="JR61" s="88">
        <v>0</v>
      </c>
      <c r="JS61" s="88">
        <v>2.1999320630500039</v>
      </c>
      <c r="JT61" s="88">
        <v>0.65856126250000036</v>
      </c>
      <c r="JU61" s="88">
        <v>1.1944471918499919</v>
      </c>
      <c r="JV61" s="88">
        <v>0.7699048397249757</v>
      </c>
      <c r="JW61" s="88">
        <v>1.0980561030499962</v>
      </c>
      <c r="JX61" s="88">
        <v>2.3829284160749977</v>
      </c>
      <c r="JY61" s="88">
        <v>4.5831170275499851</v>
      </c>
      <c r="JZ61" s="88">
        <v>2.0621365051750034</v>
      </c>
      <c r="KA61" s="88">
        <v>0.53646835667501036</v>
      </c>
      <c r="KB61" s="88">
        <v>5.2710896025000016E-2</v>
      </c>
      <c r="KC61" s="88">
        <v>3.6026109603249963</v>
      </c>
      <c r="KD61" s="88">
        <v>2.5576339345000108</v>
      </c>
      <c r="KE61" s="88">
        <v>1.5231110293499948</v>
      </c>
      <c r="KF61" s="88">
        <v>0.12764733389999991</v>
      </c>
      <c r="KG61" s="88">
        <v>7.6272124750000007E-3</v>
      </c>
      <c r="KH61" s="88">
        <v>0.47601779247499942</v>
      </c>
      <c r="KI61" s="88">
        <v>0.1955827406</v>
      </c>
      <c r="KJ61" s="88">
        <v>0.23716867140000003</v>
      </c>
      <c r="KK61" s="88">
        <v>0.11351678637499998</v>
      </c>
      <c r="KL61" s="88">
        <v>0.12533849614999998</v>
      </c>
      <c r="KM61" s="88">
        <v>7.0852251824999962E-2</v>
      </c>
      <c r="KN61" s="88">
        <v>3.0513200750000003E-3</v>
      </c>
      <c r="KO61" s="88">
        <v>2.4756499499999996E-3</v>
      </c>
      <c r="KP61" s="88">
        <v>0.14151707819999976</v>
      </c>
      <c r="KQ61" s="88">
        <v>3.634925457500001E-2</v>
      </c>
      <c r="KR61" s="88">
        <v>0.10664994347499981</v>
      </c>
      <c r="KS61" s="88">
        <v>1.9312388600000004E-2</v>
      </c>
      <c r="KT61" s="88">
        <v>0.33610406937499893</v>
      </c>
      <c r="KU61" s="88">
        <v>2.9776937499999999E-4</v>
      </c>
      <c r="KV61" s="88">
        <v>0.11197031704999996</v>
      </c>
      <c r="KW61" s="88">
        <v>0.25803536555000028</v>
      </c>
      <c r="KX61" s="88">
        <v>1.3327318952999954</v>
      </c>
      <c r="KY61" s="88">
        <v>0.34806750119999996</v>
      </c>
      <c r="KZ61" s="88">
        <v>0.10101511190000004</v>
      </c>
      <c r="LA61" s="88">
        <v>0.12885730515000005</v>
      </c>
      <c r="LB61" s="88">
        <v>3.2286808766500323</v>
      </c>
      <c r="LC61" s="88">
        <v>6.6424637699999955E-2</v>
      </c>
      <c r="LD61" s="88">
        <v>0.28802164397500013</v>
      </c>
      <c r="LE61" s="88">
        <v>0.63136669839999771</v>
      </c>
      <c r="LF61" s="88">
        <v>0.85110763470000128</v>
      </c>
      <c r="LG61" s="88">
        <v>9.2573386424999946E-2</v>
      </c>
      <c r="LH61" s="88">
        <v>6.9355160200000002E-2</v>
      </c>
      <c r="LI61" s="88">
        <v>6.5767413000000011E-3</v>
      </c>
      <c r="LJ61" s="88">
        <v>0.57894881664999998</v>
      </c>
      <c r="LK61" s="88">
        <v>1.7487560299999991</v>
      </c>
      <c r="LL61" s="88">
        <v>8.8553764024999981E-2</v>
      </c>
      <c r="LM61" s="88">
        <v>6.3866003599999985E-2</v>
      </c>
      <c r="LN61" s="88">
        <v>1.3664687600000001E-2</v>
      </c>
      <c r="LO61" s="88">
        <v>0.53764209247499928</v>
      </c>
      <c r="LP61" s="88">
        <v>5.2500210701499874</v>
      </c>
      <c r="LQ61" s="88">
        <v>0.71305366222499922</v>
      </c>
      <c r="LR61" s="88">
        <v>0.138433636325</v>
      </c>
      <c r="LS61" s="88">
        <v>0.28018563887500025</v>
      </c>
      <c r="LT61" s="88">
        <v>0.90884952442500022</v>
      </c>
      <c r="LU61" s="88">
        <v>0.11410679277499999</v>
      </c>
      <c r="LV61" s="88">
        <v>6.8797254750000009E-3</v>
      </c>
      <c r="LW61" s="88">
        <v>0.27500541467500011</v>
      </c>
      <c r="LX61" s="88">
        <v>2.4455448175000012E-2</v>
      </c>
      <c r="LY61" s="88">
        <v>0</v>
      </c>
      <c r="LZ61" s="88">
        <v>9.4555733750000051E-2</v>
      </c>
      <c r="MA61" s="88">
        <v>4.7889398810749961</v>
      </c>
      <c r="MB61" s="88">
        <v>7.6524558549999969E-2</v>
      </c>
      <c r="MC61" s="88">
        <v>0.47033754575000014</v>
      </c>
      <c r="MD61" s="88">
        <v>0.11880361215000002</v>
      </c>
      <c r="ME61" s="88">
        <v>3.2868788499999997E-3</v>
      </c>
      <c r="MF61" s="88">
        <v>0.32391867977500027</v>
      </c>
      <c r="MG61" s="88">
        <v>0.10666718737500008</v>
      </c>
      <c r="MH61" s="88">
        <v>3.7420574424999985E-2</v>
      </c>
      <c r="MI61" s="88">
        <v>1.7626748500000004E-2</v>
      </c>
      <c r="MJ61" s="88">
        <v>2.2957114100000005E-2</v>
      </c>
      <c r="MK61" s="88">
        <v>1.0202355474999997E-2</v>
      </c>
      <c r="ML61" s="88">
        <v>4.8920070750000013E-3</v>
      </c>
      <c r="MM61" s="88">
        <v>0.47691485607500006</v>
      </c>
      <c r="MN61" s="88">
        <v>0.22908869997500039</v>
      </c>
      <c r="MO61" s="88">
        <v>0.33741474875000127</v>
      </c>
      <c r="MP61" s="88">
        <v>0.43700154717500123</v>
      </c>
      <c r="MQ61" s="88">
        <v>5.9278631449999973E-2</v>
      </c>
      <c r="MR61" s="88">
        <v>0.33482221319999966</v>
      </c>
      <c r="MS61" s="88">
        <v>0.18793583152500018</v>
      </c>
      <c r="MT61" s="88">
        <v>2.5117780924999982E-2</v>
      </c>
      <c r="MU61" s="88">
        <v>2.4171946546000469</v>
      </c>
      <c r="MV61" s="88">
        <v>0.39298203612500054</v>
      </c>
      <c r="MW61" s="88">
        <v>0</v>
      </c>
      <c r="MX61" s="88">
        <v>0.60635048532499924</v>
      </c>
      <c r="MY61" s="88">
        <v>0.37637799409999989</v>
      </c>
      <c r="MZ61" s="88">
        <v>3.0317218749999989E-2</v>
      </c>
      <c r="NA61" s="88">
        <v>0.23134562560000052</v>
      </c>
      <c r="NB61" s="88">
        <v>0.53616415157500019</v>
      </c>
      <c r="NC61" s="88">
        <v>0.12379359264999992</v>
      </c>
      <c r="ND61" s="88">
        <v>1.3719503875000002E-2</v>
      </c>
      <c r="NE61" s="88">
        <v>0.52521919627500013</v>
      </c>
      <c r="NF61" s="88">
        <v>0.24576999607499994</v>
      </c>
      <c r="NG61" s="88">
        <v>0.65002624699999823</v>
      </c>
      <c r="NH61" s="88">
        <v>1.1900021300249939</v>
      </c>
      <c r="NI61" s="88">
        <v>0.39427132629999972</v>
      </c>
      <c r="NJ61" s="88">
        <v>0.36496436657500025</v>
      </c>
      <c r="NK61" s="88">
        <v>0.43175064627499904</v>
      </c>
      <c r="NL61" s="88">
        <v>3.8758493875000022E-2</v>
      </c>
      <c r="NM61" s="88">
        <v>2.8265151042000252</v>
      </c>
      <c r="NN61" s="88">
        <v>0</v>
      </c>
      <c r="NO61" s="88">
        <v>0.19108020470000031</v>
      </c>
      <c r="NP61" s="88">
        <v>0.18934214547500022</v>
      </c>
      <c r="NQ61" s="88">
        <v>0.67061237879999624</v>
      </c>
      <c r="NR61" s="88">
        <v>2.0373116100000005E-2</v>
      </c>
      <c r="NS61" s="88">
        <v>3.2346864799999993E-2</v>
      </c>
      <c r="NT61" s="88">
        <v>0.23727984632500004</v>
      </c>
      <c r="NU61" s="88">
        <v>0.12405486527500016</v>
      </c>
      <c r="NV61" s="88">
        <v>0.69762485050000012</v>
      </c>
      <c r="NW61" s="88">
        <v>6.7586276000000008E-3</v>
      </c>
      <c r="NX61" s="88">
        <v>0.11765748952500006</v>
      </c>
      <c r="NY61" s="88">
        <v>2.0268382574999973E-2</v>
      </c>
      <c r="NZ61" s="88">
        <v>0</v>
      </c>
      <c r="OA61" s="88">
        <v>0</v>
      </c>
      <c r="OB61" s="88">
        <v>0</v>
      </c>
      <c r="OC61" s="88">
        <v>0</v>
      </c>
      <c r="OD61" s="88">
        <v>0</v>
      </c>
      <c r="OE61" s="88">
        <v>0</v>
      </c>
      <c r="OF61" s="88">
        <v>0</v>
      </c>
      <c r="OG61" s="88">
        <v>0</v>
      </c>
      <c r="OH61" s="88">
        <v>0</v>
      </c>
      <c r="OI61" s="88">
        <v>0</v>
      </c>
      <c r="OJ61" s="88">
        <v>0</v>
      </c>
      <c r="OK61" s="88">
        <v>0</v>
      </c>
      <c r="OL61" s="88">
        <v>2.8659908299999981E-2</v>
      </c>
      <c r="OM61" s="88">
        <v>3.7726496999999998E-2</v>
      </c>
      <c r="ON61" s="88">
        <v>2.269503E-3</v>
      </c>
      <c r="OO61" s="88">
        <v>4.0170479999999996E-3</v>
      </c>
      <c r="OP61" s="88">
        <v>1.06993825E-3</v>
      </c>
      <c r="OQ61" s="88">
        <v>5.1618222499999998E-3</v>
      </c>
      <c r="OR61" s="88">
        <v>3.57090425E-3</v>
      </c>
      <c r="OS61" s="88">
        <v>2.0525568000000001E-2</v>
      </c>
      <c r="OT61" s="88">
        <v>4.6826174999999998E-3</v>
      </c>
      <c r="OU61" s="88">
        <v>2.9150933775001178E-2</v>
      </c>
      <c r="OV61" s="88">
        <v>2.4272098424999829E-2</v>
      </c>
      <c r="OW61" s="88">
        <v>4.3054536999999997E-2</v>
      </c>
      <c r="OX61" s="88">
        <v>1.5220998750000001E-2</v>
      </c>
      <c r="OY61" s="88">
        <v>1.0466001000000001E-2</v>
      </c>
      <c r="OZ61" s="88">
        <v>3.0381359999999999E-3</v>
      </c>
      <c r="PA61" s="88">
        <v>0</v>
      </c>
      <c r="PB61" s="88">
        <v>0.26488678739999966</v>
      </c>
      <c r="PC61" s="88">
        <v>0.21053338349999942</v>
      </c>
      <c r="PD61" s="88">
        <v>1.7268698974999889E-2</v>
      </c>
      <c r="PE61" s="88">
        <v>5.263807109999976E-2</v>
      </c>
      <c r="PF61" s="88">
        <v>0.12957151259999955</v>
      </c>
      <c r="PG61" s="88">
        <v>0.37609389800000209</v>
      </c>
      <c r="PH61" s="88">
        <v>7.3709596474999528E-2</v>
      </c>
      <c r="PI61" s="88">
        <v>8.2260252000000006E-3</v>
      </c>
      <c r="PJ61" s="88">
        <v>1.0684679225000082E-2</v>
      </c>
      <c r="PK61" s="88">
        <v>0.29507896692499991</v>
      </c>
      <c r="PL61" s="88">
        <v>3.9014303500000025E-3</v>
      </c>
      <c r="PM61" s="88">
        <v>4.008467575000005E-3</v>
      </c>
      <c r="PN61" s="88">
        <v>3.5565654675000065E-2</v>
      </c>
      <c r="PO61" s="88">
        <v>7.4814434749999907E-3</v>
      </c>
      <c r="PP61" s="88">
        <v>0.17788683300000102</v>
      </c>
      <c r="PQ61" s="88">
        <v>1.396670412499987E-2</v>
      </c>
      <c r="PR61" s="88">
        <v>2.4618474874999914E-2</v>
      </c>
      <c r="PS61" s="88">
        <v>7.4579750000000004E-6</v>
      </c>
      <c r="PT61" s="88">
        <v>4.0925873950000087E-2</v>
      </c>
      <c r="PU61" s="88">
        <v>4.4329281000000022E-3</v>
      </c>
      <c r="PV61" s="88">
        <v>5.1765170250000089E-2</v>
      </c>
      <c r="PW61" s="88">
        <v>5.5785700000000004E-5</v>
      </c>
      <c r="PX61" s="88">
        <v>5.7537078700000195E-2</v>
      </c>
      <c r="PY61" s="88">
        <v>7.832415377499953E-2</v>
      </c>
      <c r="PZ61" s="88">
        <v>1.325889260000006E-2</v>
      </c>
      <c r="QA61" s="88">
        <v>5.1593743749999863E-3</v>
      </c>
      <c r="QB61" s="88">
        <v>1.0615640075E-2</v>
      </c>
      <c r="QC61" s="88">
        <v>1.1387092499999997E-4</v>
      </c>
      <c r="QD61" s="88">
        <v>3.8812602250000048E-3</v>
      </c>
      <c r="QE61" s="88">
        <v>2.6579277500000161E-3</v>
      </c>
      <c r="QF61" s="88">
        <v>8.0736790200000005E-2</v>
      </c>
      <c r="QG61" s="88">
        <v>5.184632550000004E-2</v>
      </c>
      <c r="QH61" s="88">
        <v>2.1967150999999993E-3</v>
      </c>
      <c r="QI61" s="88">
        <v>2.0367448500000027E-2</v>
      </c>
      <c r="QJ61" s="88">
        <v>3.6684932000000003E-2</v>
      </c>
      <c r="QK61" s="88">
        <v>2.5889843549999795E-2</v>
      </c>
      <c r="QL61" s="88">
        <v>0.48325318912499993</v>
      </c>
      <c r="QM61" s="88">
        <v>1.024241532499998E-2</v>
      </c>
      <c r="QN61" s="88">
        <v>1.7594836849999858E-2</v>
      </c>
      <c r="QO61" s="88">
        <v>6.1977254999999996E-4</v>
      </c>
      <c r="QP61" s="88">
        <v>1.8551290499999998E-2</v>
      </c>
      <c r="QQ61" s="88">
        <v>5.6297558749999867E-3</v>
      </c>
      <c r="QR61" s="88">
        <v>2.3998173600000058E-2</v>
      </c>
      <c r="QS61" s="88">
        <v>1.5629424100000028E-2</v>
      </c>
      <c r="QT61" s="88">
        <v>4.7244209024999873E-2</v>
      </c>
      <c r="QU61" s="88">
        <v>2.4417475500000101E-3</v>
      </c>
      <c r="QV61" s="88">
        <v>1.1482799750000017E-2</v>
      </c>
      <c r="QW61" s="88">
        <v>1.597758867499997E-2</v>
      </c>
      <c r="QX61" s="88">
        <v>6.9848626250000158E-3</v>
      </c>
      <c r="QY61" s="88">
        <v>3.0703064000000045E-3</v>
      </c>
      <c r="QZ61" s="88">
        <v>2.7424008750000094E-3</v>
      </c>
      <c r="RA61" s="88">
        <v>4.0424999999999998E-6</v>
      </c>
      <c r="RB61" s="88">
        <v>2.6807027075000069E-2</v>
      </c>
      <c r="RC61" s="88">
        <v>6.0755857575000093E-2</v>
      </c>
      <c r="RD61" s="88">
        <v>6.3492230225000015E-2</v>
      </c>
      <c r="RE61" s="88">
        <v>1.9670011499999997E-3</v>
      </c>
      <c r="RF61" s="88">
        <v>3.5681522774999745E-2</v>
      </c>
      <c r="RG61" s="88">
        <v>0.18219612280000058</v>
      </c>
      <c r="RH61" s="88">
        <v>5.1900939000000023E-3</v>
      </c>
      <c r="RI61" s="88">
        <v>4.8946616199999987E-2</v>
      </c>
      <c r="RJ61" s="88">
        <v>4.1774248999999972E-3</v>
      </c>
      <c r="RK61" s="88">
        <v>3.469513799999989E-3</v>
      </c>
      <c r="RL61" s="88">
        <v>8.3229315250000161E-3</v>
      </c>
      <c r="RM61" s="88">
        <v>7.267621724999996E-3</v>
      </c>
      <c r="RN61" s="88">
        <v>1.5254883250000052E-3</v>
      </c>
      <c r="RO61" s="88">
        <v>1.513675E-6</v>
      </c>
      <c r="RP61" s="88">
        <v>8.205471025000001E-3</v>
      </c>
      <c r="RQ61" s="88">
        <v>1.9040499999999998E-5</v>
      </c>
      <c r="RR61" s="88">
        <v>0</v>
      </c>
      <c r="RS61" s="88">
        <v>7.3353772500000273E-3</v>
      </c>
      <c r="RT61" s="88">
        <v>2.7755726249999611E-3</v>
      </c>
      <c r="RU61" s="88">
        <v>5.7372935000000059E-4</v>
      </c>
      <c r="RV61" s="88">
        <v>0.14531516789999982</v>
      </c>
      <c r="RW61" s="88">
        <v>0.11330765767499981</v>
      </c>
      <c r="RX61" s="88">
        <v>3.3385444824999895E-2</v>
      </c>
      <c r="RY61" s="88">
        <v>3.0706965249999974E-3</v>
      </c>
      <c r="RZ61" s="88">
        <v>3.3663512000000075E-3</v>
      </c>
      <c r="SA61" s="88">
        <v>6.4211637500000043E-4</v>
      </c>
      <c r="SB61" s="88">
        <v>0</v>
      </c>
      <c r="SC61" s="88">
        <v>0</v>
      </c>
      <c r="SD61" s="88">
        <v>0</v>
      </c>
      <c r="SE61" s="88">
        <v>0</v>
      </c>
      <c r="SF61" s="88">
        <v>0</v>
      </c>
      <c r="SG61" s="88">
        <v>0</v>
      </c>
      <c r="SH61" s="88">
        <v>0</v>
      </c>
      <c r="SI61" s="88">
        <v>0</v>
      </c>
      <c r="SJ61" s="88">
        <v>0</v>
      </c>
      <c r="SK61" s="88">
        <v>0</v>
      </c>
      <c r="SL61" s="88">
        <v>0</v>
      </c>
      <c r="SM61" s="88">
        <v>0</v>
      </c>
      <c r="SN61" s="88">
        <v>0.46398928350000002</v>
      </c>
      <c r="SO61" s="88">
        <v>2.1143925000000001E-4</v>
      </c>
      <c r="SP61" s="88">
        <v>5.1708240596874999</v>
      </c>
    </row>
    <row r="62" spans="1:510">
      <c r="A62" s="88" t="str">
        <f t="shared" si="52"/>
        <v>ESPD1</v>
      </c>
      <c r="B62" s="88" t="s">
        <v>2232</v>
      </c>
      <c r="C62" s="88" t="s">
        <v>386</v>
      </c>
      <c r="E62" s="88" t="s">
        <v>2587</v>
      </c>
      <c r="F62" s="88">
        <v>2010</v>
      </c>
      <c r="U62" s="88">
        <v>31.391421420351996</v>
      </c>
      <c r="V62" s="88">
        <v>5.7824121893130238</v>
      </c>
      <c r="W62" s="88">
        <v>0.89169775028800036</v>
      </c>
      <c r="X62" s="88">
        <v>1.2788686929259985</v>
      </c>
      <c r="Y62" s="88">
        <v>10.698911936119995</v>
      </c>
      <c r="Z62" s="88">
        <v>1.1232642468769993</v>
      </c>
      <c r="AA62" s="88">
        <v>1.2329360102569995</v>
      </c>
      <c r="AB62" s="88">
        <v>3.4756095027609972</v>
      </c>
      <c r="AC62" s="88">
        <v>1.0687157019800004</v>
      </c>
      <c r="AD62" s="88">
        <v>1.2852167695319991</v>
      </c>
      <c r="AE62" s="88">
        <v>0.24566234687000005</v>
      </c>
      <c r="AF62" s="88">
        <v>2.1590775368999995</v>
      </c>
      <c r="AG62" s="88">
        <v>5.3681764333070143</v>
      </c>
      <c r="AH62" s="88">
        <v>2.1490518332410051</v>
      </c>
      <c r="AI62" s="88">
        <v>0.41423310341700065</v>
      </c>
      <c r="AJ62" s="88">
        <v>0.18388887983299992</v>
      </c>
      <c r="AK62" s="88">
        <v>0.70780674562000034</v>
      </c>
      <c r="AL62" s="88">
        <v>0</v>
      </c>
      <c r="AM62" s="88">
        <v>0.92998778570300111</v>
      </c>
      <c r="AN62" s="88">
        <v>0.34888189779399953</v>
      </c>
      <c r="AO62" s="88">
        <v>1.8059036582189982</v>
      </c>
      <c r="AP62" s="88">
        <v>6.2010220724460012</v>
      </c>
      <c r="AQ62" s="88">
        <v>0.25764489154100007</v>
      </c>
      <c r="AR62" s="88">
        <v>0.67910842549399952</v>
      </c>
      <c r="AS62" s="88">
        <v>1.7552320164979998</v>
      </c>
      <c r="AT62" s="88">
        <v>0.21085998263399996</v>
      </c>
      <c r="AU62" s="88">
        <v>8.5554510999000008E-2</v>
      </c>
      <c r="AV62" s="88">
        <v>0.25149510530799996</v>
      </c>
      <c r="AW62" s="88">
        <v>3.4779166390000005E-2</v>
      </c>
      <c r="AX62" s="88">
        <v>4.3752069256000045E-2</v>
      </c>
      <c r="AY62" s="88">
        <v>0.49682176366399988</v>
      </c>
      <c r="AZ62" s="88">
        <v>0.69914080102599996</v>
      </c>
      <c r="BA62" s="88">
        <v>0.51862072280299976</v>
      </c>
      <c r="BB62" s="88">
        <v>1.5174838504000001E-2</v>
      </c>
      <c r="BC62" s="88">
        <v>0.54640373152099986</v>
      </c>
      <c r="BD62" s="88">
        <v>2.4254729028499957</v>
      </c>
      <c r="BE62" s="88">
        <v>0.50373224366799951</v>
      </c>
      <c r="BF62" s="88">
        <v>8.0202824879999982E-3</v>
      </c>
      <c r="BG62" s="88">
        <v>1.5830528115000006E-2</v>
      </c>
      <c r="BH62" s="88">
        <v>1.0448626064020012</v>
      </c>
      <c r="BI62" s="88">
        <v>0.22318857514400015</v>
      </c>
      <c r="BJ62" s="88">
        <v>6.405991536000002E-3</v>
      </c>
      <c r="BK62" s="88">
        <v>0.25681553887299985</v>
      </c>
      <c r="BL62" s="88">
        <v>0.36928229801099965</v>
      </c>
      <c r="BM62" s="88">
        <v>0.30847835237000037</v>
      </c>
      <c r="BN62" s="88">
        <v>0.12104777893400015</v>
      </c>
      <c r="BO62" s="88">
        <v>4.9225327386000016E-2</v>
      </c>
      <c r="BP62" s="88">
        <v>3.6680239405000016E-2</v>
      </c>
      <c r="BQ62" s="88">
        <v>1.2629559999999999E-5</v>
      </c>
      <c r="BR62" s="88">
        <v>0.116837199191</v>
      </c>
      <c r="BS62" s="88">
        <v>4.2905306578000027E-2</v>
      </c>
      <c r="BT62" s="88">
        <v>2.0905440644710027</v>
      </c>
      <c r="BU62" s="88">
        <v>1.0757099466129991</v>
      </c>
      <c r="BV62" s="88">
        <v>6.8532525042999989E-2</v>
      </c>
      <c r="BW62" s="88">
        <v>1.4144653195870027</v>
      </c>
      <c r="BX62" s="88">
        <v>0.59116742742499839</v>
      </c>
      <c r="BY62" s="88">
        <v>0.72401058977599853</v>
      </c>
      <c r="BZ62" s="88">
        <v>0.16830778062799995</v>
      </c>
      <c r="CA62" s="88">
        <v>0.46414299826099947</v>
      </c>
      <c r="CB62" s="88">
        <v>0.56322248113100037</v>
      </c>
      <c r="CC62" s="88">
        <v>0.19362327434000007</v>
      </c>
      <c r="CD62" s="88">
        <v>0.17352823768599987</v>
      </c>
      <c r="CE62" s="88">
        <v>0.70193252962200092</v>
      </c>
      <c r="CF62" s="88">
        <v>9.7789161475999878E-2</v>
      </c>
      <c r="CG62" s="88">
        <v>1.5758640000000001E-4</v>
      </c>
      <c r="CH62" s="88">
        <v>0.31644253764500013</v>
      </c>
      <c r="CI62" s="88">
        <v>0.14407627111099996</v>
      </c>
      <c r="CJ62" s="88">
        <v>0.11504654602700003</v>
      </c>
      <c r="CK62" s="88">
        <v>0.7778062811949995</v>
      </c>
      <c r="CL62" s="88">
        <v>1.7663615729999998E-3</v>
      </c>
      <c r="CM62" s="88">
        <v>0.39555203444500037</v>
      </c>
      <c r="CN62" s="88">
        <v>2.773992754900001E-2</v>
      </c>
      <c r="CO62" s="88">
        <v>8.0833652395000066E-2</v>
      </c>
      <c r="CP62" s="88">
        <v>7.5311062219999961E-2</v>
      </c>
      <c r="CQ62" s="88">
        <v>0.70780674562000034</v>
      </c>
      <c r="CR62" s="88">
        <v>0</v>
      </c>
      <c r="CS62" s="88">
        <v>1.0862012201999992E-2</v>
      </c>
      <c r="CT62" s="88">
        <v>0.88291407053400095</v>
      </c>
      <c r="CU62" s="88">
        <v>2.6015269173000014E-2</v>
      </c>
      <c r="CV62" s="88">
        <v>1.0193495660999996E-2</v>
      </c>
      <c r="CW62" s="88">
        <v>0.34605197142399974</v>
      </c>
      <c r="CX62" s="88">
        <v>2.8297303989999992E-3</v>
      </c>
      <c r="CY62" s="88">
        <v>1.7790222121829982</v>
      </c>
      <c r="CZ62" s="88">
        <v>2.6882130367000007E-2</v>
      </c>
      <c r="DA62" s="88">
        <v>5.1067946038600045</v>
      </c>
      <c r="DB62" s="88">
        <v>1.0942278174679991</v>
      </c>
      <c r="DC62" s="88">
        <v>9.6626425775000135E-2</v>
      </c>
      <c r="DD62" s="88">
        <v>0.16101798106499982</v>
      </c>
      <c r="DE62" s="88">
        <v>0.295510912332</v>
      </c>
      <c r="DF62" s="88">
        <v>9.3098620025000037E-2</v>
      </c>
      <c r="DG62" s="88">
        <v>4.6117556476000021E-2</v>
      </c>
      <c r="DH62" s="88">
        <v>0.24438141290700008</v>
      </c>
      <c r="DI62" s="88">
        <v>1.109319274692997</v>
      </c>
      <c r="DJ62" s="88">
        <v>0.42732044262600033</v>
      </c>
      <c r="DK62" s="88">
        <v>8.9061807562999987E-2</v>
      </c>
      <c r="DL62" s="88">
        <v>0.12952670029000002</v>
      </c>
      <c r="DM62" s="88">
        <v>0</v>
      </c>
      <c r="DN62" s="88">
        <v>0.19633537427000003</v>
      </c>
      <c r="DO62" s="88">
        <v>5.1983169489999981E-3</v>
      </c>
      <c r="DP62" s="88">
        <v>9.325258991999999E-3</v>
      </c>
      <c r="DQ62" s="88">
        <v>8.5554510999000008E-2</v>
      </c>
      <c r="DR62" s="88">
        <v>0.1658786765250001</v>
      </c>
      <c r="DS62" s="88">
        <v>3.3779778886999984E-2</v>
      </c>
      <c r="DT62" s="88">
        <v>5.1835352568000009E-2</v>
      </c>
      <c r="DU62" s="88">
        <v>3.4779166390000005E-2</v>
      </c>
      <c r="DV62" s="88">
        <v>4.7414200330000017E-3</v>
      </c>
      <c r="DW62" s="88">
        <v>3.9010559342000026E-2</v>
      </c>
      <c r="DX62" s="88">
        <v>0.37102639516300062</v>
      </c>
      <c r="DY62" s="88">
        <v>0.12579568584300005</v>
      </c>
      <c r="DZ62" s="88">
        <v>0.4990902748049994</v>
      </c>
      <c r="EA62" s="88">
        <v>2.5493569561999996E-2</v>
      </c>
      <c r="EB62" s="88">
        <v>0.17455224049399998</v>
      </c>
      <c r="EC62" s="88">
        <v>9.7499891462000041E-2</v>
      </c>
      <c r="ED62" s="88">
        <v>0.37610782895199996</v>
      </c>
      <c r="EE62" s="88">
        <v>4.5010080832999996E-2</v>
      </c>
      <c r="EF62" s="88">
        <v>0.5144123849779999</v>
      </c>
      <c r="EG62" s="88">
        <v>2.2080467135000004E-2</v>
      </c>
      <c r="EH62" s="88">
        <v>9.9100475689999946E-3</v>
      </c>
      <c r="EI62" s="88">
        <v>0</v>
      </c>
      <c r="EJ62" s="88">
        <v>0.11685428507100007</v>
      </c>
      <c r="EK62" s="88">
        <v>1.5408309947850025</v>
      </c>
      <c r="EL62" s="88">
        <v>0.63389752280399869</v>
      </c>
      <c r="EM62" s="88">
        <v>0.13388683075199992</v>
      </c>
      <c r="EN62" s="88">
        <v>7.317835903799999E-2</v>
      </c>
      <c r="EO62" s="88">
        <v>0.19543131543599995</v>
      </c>
      <c r="EP62" s="88">
        <v>0.11261580426799989</v>
      </c>
      <c r="EQ62" s="88">
        <v>1.3510610117000006E-2</v>
      </c>
      <c r="ER62" s="88">
        <v>0.10412362385799999</v>
      </c>
      <c r="ES62" s="88">
        <v>4.8721568649999995E-3</v>
      </c>
      <c r="ET62" s="88">
        <v>8.0202824879999982E-3</v>
      </c>
      <c r="EU62" s="88">
        <v>1.5830528115000006E-2</v>
      </c>
      <c r="EV62" s="88">
        <v>1.0448626064020012</v>
      </c>
      <c r="EW62" s="88">
        <v>9.6181088194000022E-2</v>
      </c>
      <c r="EX62" s="88">
        <v>1.0068790730000002E-2</v>
      </c>
      <c r="EY62" s="88">
        <v>7.9953994457999999E-2</v>
      </c>
      <c r="EZ62" s="88">
        <v>1.9588058602999996E-2</v>
      </c>
      <c r="FA62" s="88">
        <v>1.739034726400001E-2</v>
      </c>
      <c r="FB62" s="88">
        <v>9.007102089999998E-4</v>
      </c>
      <c r="FC62" s="88">
        <v>5.0550611449999986E-3</v>
      </c>
      <c r="FD62" s="88">
        <v>4.4937485200000006E-4</v>
      </c>
      <c r="FE62" s="88">
        <v>8.5349015943999976E-2</v>
      </c>
      <c r="FF62" s="88">
        <v>1.9502842117000006E-2</v>
      </c>
      <c r="FG62" s="88">
        <v>4.7236543486999995E-2</v>
      </c>
      <c r="FH62" s="88">
        <v>9.5761858522999954E-2</v>
      </c>
      <c r="FI62" s="88">
        <v>8.9623255460000006E-3</v>
      </c>
      <c r="FJ62" s="88">
        <v>0.11944618022899996</v>
      </c>
      <c r="FK62" s="88">
        <v>0.23496252226100053</v>
      </c>
      <c r="FL62" s="88">
        <v>1.4874859323999994E-2</v>
      </c>
      <c r="FM62" s="88">
        <v>0.14110413898499999</v>
      </c>
      <c r="FN62" s="88">
        <v>6.3381699430999944E-2</v>
      </c>
      <c r="FO62" s="88">
        <v>2.6033293430000005E-3</v>
      </c>
      <c r="FP62" s="88">
        <v>0.10138855414599998</v>
      </c>
      <c r="FQ62" s="88">
        <v>4.9225327386000016E-2</v>
      </c>
      <c r="FR62" s="88">
        <v>3.6680239405000016E-2</v>
      </c>
      <c r="FS62" s="88">
        <v>1.2629559999999999E-5</v>
      </c>
      <c r="FT62" s="88">
        <v>0.116837199191</v>
      </c>
      <c r="FU62" s="88">
        <v>4.2905306578000027E-2</v>
      </c>
      <c r="FV62" s="88">
        <v>1.9642605587429995</v>
      </c>
      <c r="FW62" s="88">
        <v>5.829428136599997E-2</v>
      </c>
      <c r="FX62" s="88">
        <v>0.12628373746400004</v>
      </c>
      <c r="FY62" s="88">
        <v>0.64320498229200096</v>
      </c>
      <c r="FZ62" s="88">
        <v>4.9015212930000003E-2</v>
      </c>
      <c r="GA62" s="88">
        <v>0.24864903732099949</v>
      </c>
      <c r="GB62" s="88">
        <v>1.4639563679999998E-3</v>
      </c>
      <c r="GC62" s="88">
        <v>7.5078531700000131E-2</v>
      </c>
      <c r="GD62" s="88">
        <v>6.8532525042999989E-2</v>
      </c>
      <c r="GE62" s="88">
        <v>0.20803017028800028</v>
      </c>
      <c r="GF62" s="88">
        <v>0.24352048760999995</v>
      </c>
      <c r="GG62" s="88">
        <v>9.3729092553000076E-2</v>
      </c>
      <c r="GH62" s="88">
        <v>0.26990012389300044</v>
      </c>
      <c r="GI62" s="88">
        <v>0.43239843847200005</v>
      </c>
      <c r="GJ62" s="88">
        <v>0.11948803267100003</v>
      </c>
      <c r="GK62" s="88">
        <v>4.7399245180999992E-2</v>
      </c>
      <c r="GL62" s="88">
        <v>0.2907014980680005</v>
      </c>
      <c r="GM62" s="88">
        <v>9.0364662633999948E-2</v>
      </c>
      <c r="GN62" s="88">
        <v>6.9435247785999923E-2</v>
      </c>
      <c r="GO62" s="88">
        <v>0.14066232525299982</v>
      </c>
      <c r="GP62" s="88">
        <v>0.18220615003399995</v>
      </c>
      <c r="GQ62" s="88">
        <v>6.5986085996000116E-2</v>
      </c>
      <c r="GR62" s="88">
        <v>4.9573161740000034E-3</v>
      </c>
      <c r="GS62" s="88">
        <v>0.14273322534500038</v>
      </c>
      <c r="GT62" s="88">
        <v>0.17343367767300022</v>
      </c>
      <c r="GU62" s="88">
        <v>7.9460163660000069E-2</v>
      </c>
      <c r="GV62" s="88">
        <v>7.5236502468999808E-2</v>
      </c>
      <c r="GW62" s="88">
        <v>1.3063263498999993E-2</v>
      </c>
      <c r="GX62" s="88">
        <v>1.8125275299000033E-2</v>
      </c>
      <c r="GY62" s="88">
        <v>9.4528540333000025E-2</v>
      </c>
      <c r="GZ62" s="88">
        <v>4.1953964611999926E-2</v>
      </c>
      <c r="HA62" s="88">
        <v>6.3336981300000017E-4</v>
      </c>
      <c r="HB62" s="88">
        <v>7.9899236328999965E-2</v>
      </c>
      <c r="HC62" s="88">
        <v>5.900791221199999E-2</v>
      </c>
      <c r="HD62" s="88">
        <v>5.6858482765000017E-2</v>
      </c>
      <c r="HE62" s="88">
        <v>3.005415208999998E-2</v>
      </c>
      <c r="HF62" s="88">
        <v>6.7380521270000104E-2</v>
      </c>
      <c r="HG62" s="88">
        <v>2.3739744952000003E-2</v>
      </c>
      <c r="HH62" s="88">
        <v>7.2319872045000164E-2</v>
      </c>
      <c r="HI62" s="88">
        <v>6.5174376242999946E-2</v>
      </c>
      <c r="HJ62" s="88">
        <v>9.7015801099999861E-3</v>
      </c>
      <c r="HK62" s="88">
        <v>6.0091638349000047E-2</v>
      </c>
      <c r="HL62" s="88">
        <v>2.6985897275000056E-2</v>
      </c>
      <c r="HM62" s="88">
        <v>0.13172331018100006</v>
      </c>
      <c r="HN62" s="88">
        <v>7.6645605226999994E-2</v>
      </c>
      <c r="HO62" s="88">
        <v>2.6512271880999975E-2</v>
      </c>
      <c r="HP62" s="88">
        <v>8.6386717434999996E-2</v>
      </c>
      <c r="HQ62" s="88">
        <v>0.114470949924</v>
      </c>
      <c r="HR62" s="88">
        <v>4.0402444621000004E-2</v>
      </c>
      <c r="HS62" s="88">
        <v>2.8863064805999997E-2</v>
      </c>
      <c r="HT62" s="88">
        <v>1.8063486349999998E-2</v>
      </c>
      <c r="HU62" s="88">
        <v>4.2292098765000001E-2</v>
      </c>
      <c r="HV62" s="88">
        <v>6.371875912500001E-2</v>
      </c>
      <c r="HW62" s="88">
        <v>3.4476289148999979E-2</v>
      </c>
      <c r="HX62" s="88">
        <v>6.206086286000001E-3</v>
      </c>
      <c r="HY62" s="88">
        <v>4.7670891284000004E-2</v>
      </c>
      <c r="HZ62" s="88">
        <v>1.6128069255000013E-2</v>
      </c>
      <c r="IA62" s="88">
        <v>0.10173819480899993</v>
      </c>
      <c r="IB62" s="88">
        <v>7.9832376899999988E-3</v>
      </c>
      <c r="IC62" s="88">
        <v>0.25685029483700034</v>
      </c>
      <c r="ID62" s="88">
        <v>6.1633052155999957E-2</v>
      </c>
      <c r="IE62" s="88">
        <v>8.1133374090000022E-3</v>
      </c>
      <c r="IF62" s="88">
        <v>1.4436516851000007E-2</v>
      </c>
      <c r="IG62" s="88">
        <v>0.43696560352299996</v>
      </c>
      <c r="IH62" s="88">
        <v>2.1715772335000008E-2</v>
      </c>
      <c r="II62" s="88">
        <v>1.5758640000000001E-4</v>
      </c>
      <c r="IJ62" s="88">
        <v>7.0991438397000103E-2</v>
      </c>
      <c r="IK62" s="88">
        <v>0.16356081118700039</v>
      </c>
      <c r="IL62" s="88">
        <v>8.1402816283000209E-2</v>
      </c>
      <c r="IM62" s="88">
        <v>4.8674996800000011E-4</v>
      </c>
      <c r="IN62" s="88">
        <v>4.6103086331000007E-2</v>
      </c>
      <c r="IO62" s="88">
        <v>9.797323213600008E-2</v>
      </c>
      <c r="IP62" s="88">
        <v>0.11504654602700003</v>
      </c>
      <c r="IQ62" s="88">
        <v>0.11826970444899995</v>
      </c>
      <c r="IR62" s="88">
        <v>6.1865609040000005E-2</v>
      </c>
      <c r="IS62" s="88">
        <v>0.46160070520699986</v>
      </c>
      <c r="IT62" s="88">
        <v>0.13606681335599982</v>
      </c>
      <c r="IU62" s="88">
        <v>1.7663615729999998E-3</v>
      </c>
      <c r="IV62" s="88">
        <v>0.39555203444500037</v>
      </c>
      <c r="IW62" s="88">
        <v>2.773992754900001E-2</v>
      </c>
      <c r="IX62" s="88">
        <v>7.2058609887000122E-2</v>
      </c>
      <c r="IY62" s="88">
        <v>8.7749637059999965E-3</v>
      </c>
      <c r="IZ62" s="88">
        <v>7.5311062219999961E-2</v>
      </c>
      <c r="JA62" s="88">
        <v>0.67998471980300013</v>
      </c>
      <c r="JB62" s="88">
        <v>5.6573239950000022E-3</v>
      </c>
      <c r="JC62" s="88">
        <v>2.216370850199997E-2</v>
      </c>
      <c r="JD62" s="88">
        <v>1.0862012201999992E-2</v>
      </c>
      <c r="JE62" s="88">
        <v>0.28603745120299989</v>
      </c>
      <c r="JF62" s="88">
        <v>0.37047552035400039</v>
      </c>
      <c r="JG62" s="88">
        <v>0.22640364526800005</v>
      </c>
      <c r="JH62" s="88">
        <v>2.6015269173000014E-2</v>
      </c>
      <c r="JI62" s="88">
        <v>1.0193495660999996E-2</v>
      </c>
      <c r="JJ62" s="88">
        <v>0.11988003998499992</v>
      </c>
      <c r="JK62" s="88">
        <v>0.14934384871900006</v>
      </c>
      <c r="JL62" s="88">
        <v>7.6824075191999991E-2</v>
      </c>
      <c r="JM62" s="88">
        <v>2.8297303989999992E-3</v>
      </c>
      <c r="JN62" s="88">
        <v>1.7790222121829982</v>
      </c>
      <c r="JO62" s="88">
        <v>2.6882130367000007E-2</v>
      </c>
      <c r="JP62" s="88">
        <v>5.1067946038600045</v>
      </c>
      <c r="JQ62" s="88">
        <v>0.68883471080499958</v>
      </c>
      <c r="JR62" s="88">
        <v>0.405393202515</v>
      </c>
      <c r="JS62" s="88">
        <v>9.6626425775000135E-2</v>
      </c>
      <c r="JT62" s="88">
        <v>0.16101798106499982</v>
      </c>
      <c r="JU62" s="88">
        <v>0.295510912332</v>
      </c>
      <c r="JV62" s="88">
        <v>9.3098620025000037E-2</v>
      </c>
      <c r="JW62" s="88">
        <v>4.6117556476000021E-2</v>
      </c>
      <c r="JX62" s="88">
        <v>0.24438141290700008</v>
      </c>
      <c r="JY62" s="88">
        <v>1.109319274692997</v>
      </c>
      <c r="JZ62" s="88">
        <v>0.13513184674000012</v>
      </c>
      <c r="KA62" s="88">
        <v>0.29218643754000068</v>
      </c>
      <c r="KB62" s="88">
        <v>8.9061807562999987E-2</v>
      </c>
      <c r="KC62" s="88">
        <v>0.12952670029000002</v>
      </c>
      <c r="KD62" s="88">
        <v>0</v>
      </c>
      <c r="KE62" s="88">
        <v>0.19633537427000003</v>
      </c>
      <c r="KF62" s="88">
        <v>5.1983169489999981E-3</v>
      </c>
      <c r="KG62" s="88">
        <v>9.325258991999999E-3</v>
      </c>
      <c r="KH62" s="88">
        <v>8.5554510999000008E-2</v>
      </c>
      <c r="KI62" s="88">
        <v>4.8774799579000008E-2</v>
      </c>
      <c r="KJ62" s="88">
        <v>5.8333505481000018E-2</v>
      </c>
      <c r="KK62" s="88">
        <v>1.9658081268000005E-2</v>
      </c>
      <c r="KL62" s="88">
        <v>3.4379286270999995E-2</v>
      </c>
      <c r="KM62" s="88">
        <v>2.0727890180000002E-3</v>
      </c>
      <c r="KN62" s="88">
        <v>3.4507743399999995E-4</v>
      </c>
      <c r="KO62" s="88">
        <v>2.3124053049999992E-3</v>
      </c>
      <c r="KP62" s="88">
        <v>3.3779778886999984E-2</v>
      </c>
      <c r="KQ62" s="88">
        <v>5.1835352568000009E-2</v>
      </c>
      <c r="KR62" s="88">
        <v>1.0683125356999995E-2</v>
      </c>
      <c r="KS62" s="88">
        <v>3.9456636300000012E-3</v>
      </c>
      <c r="KT62" s="88">
        <v>1.9880033836999999E-2</v>
      </c>
      <c r="KU62" s="88">
        <v>2.6942757400000002E-4</v>
      </c>
      <c r="KV62" s="88">
        <v>4.7414200330000017E-3</v>
      </c>
      <c r="KW62" s="88">
        <v>3.9010559342000026E-2</v>
      </c>
      <c r="KX62" s="88">
        <v>0.27949887237400028</v>
      </c>
      <c r="KY62" s="88">
        <v>9.1523661201000001E-2</v>
      </c>
      <c r="KZ62" s="88">
        <v>0.11491931144300002</v>
      </c>
      <c r="LA62" s="88">
        <v>1.0874969244000004E-2</v>
      </c>
      <c r="LB62" s="88">
        <v>0.4990902748049994</v>
      </c>
      <c r="LC62" s="88">
        <v>2.5493569561999996E-2</v>
      </c>
      <c r="LD62" s="88">
        <v>0.17455224049399998</v>
      </c>
      <c r="LE62" s="88">
        <v>9.7499891462000041E-2</v>
      </c>
      <c r="LF62" s="88">
        <v>0.37610782895199996</v>
      </c>
      <c r="LG62" s="88">
        <v>2.2996450295000009E-2</v>
      </c>
      <c r="LH62" s="88">
        <v>2.0715542734999998E-2</v>
      </c>
      <c r="LI62" s="88">
        <v>1.2967172519999998E-3</v>
      </c>
      <c r="LJ62" s="88">
        <v>0.30877854350200001</v>
      </c>
      <c r="LK62" s="88">
        <v>0.20563273457300002</v>
      </c>
      <c r="LL62" s="88">
        <v>2.2080467135000004E-2</v>
      </c>
      <c r="LM62" s="88">
        <v>9.9100475689999946E-3</v>
      </c>
      <c r="LN62" s="88">
        <v>0</v>
      </c>
      <c r="LO62" s="88">
        <v>0.11685428507100007</v>
      </c>
      <c r="LP62" s="88">
        <v>1.5408309947850025</v>
      </c>
      <c r="LQ62" s="88">
        <v>0.63389752280399869</v>
      </c>
      <c r="LR62" s="88">
        <v>0.13388683075199992</v>
      </c>
      <c r="LS62" s="88">
        <v>7.317835903799999E-2</v>
      </c>
      <c r="LT62" s="88">
        <v>0.19543131543599995</v>
      </c>
      <c r="LU62" s="88">
        <v>0.11261580426799989</v>
      </c>
      <c r="LV62" s="88">
        <v>1.3510610117000006E-2</v>
      </c>
      <c r="LW62" s="88">
        <v>0.10412362385799999</v>
      </c>
      <c r="LX62" s="88">
        <v>4.8721568649999995E-3</v>
      </c>
      <c r="LY62" s="88">
        <v>8.0202824879999982E-3</v>
      </c>
      <c r="LZ62" s="88">
        <v>1.5830528115000006E-2</v>
      </c>
      <c r="MA62" s="88">
        <v>1.0448626064020012</v>
      </c>
      <c r="MB62" s="88">
        <v>5.6227382960000001E-3</v>
      </c>
      <c r="MC62" s="88">
        <v>9.0558551348000033E-2</v>
      </c>
      <c r="MD62" s="88">
        <v>1.0042796903000003E-2</v>
      </c>
      <c r="ME62" s="88">
        <v>2.6332596000000002E-5</v>
      </c>
      <c r="MF62" s="88">
        <v>7.9953994457999999E-2</v>
      </c>
      <c r="MG62" s="88">
        <v>1.9588058602999996E-2</v>
      </c>
      <c r="MH62" s="88">
        <v>1.739034726400001E-2</v>
      </c>
      <c r="MI62" s="88">
        <v>9.007102089999998E-4</v>
      </c>
      <c r="MJ62" s="88">
        <v>4.2264804760000002E-3</v>
      </c>
      <c r="MK62" s="88">
        <v>8.2655613999999965E-4</v>
      </c>
      <c r="ML62" s="88">
        <v>4.4937485200000006E-4</v>
      </c>
      <c r="MM62" s="88">
        <v>8.5349015943999976E-2</v>
      </c>
      <c r="MN62" s="88">
        <v>1.9502842117000006E-2</v>
      </c>
      <c r="MO62" s="88">
        <v>4.7236543486999995E-2</v>
      </c>
      <c r="MP62" s="88">
        <v>9.5761858522999954E-2</v>
      </c>
      <c r="MQ62" s="88">
        <v>8.9623255460000006E-3</v>
      </c>
      <c r="MR62" s="88">
        <v>0.11944618022899996</v>
      </c>
      <c r="MS62" s="88">
        <v>8.8360474302000044E-2</v>
      </c>
      <c r="MT62" s="88">
        <v>4.2147344380000003E-3</v>
      </c>
      <c r="MU62" s="88">
        <v>7.6334852761000216E-2</v>
      </c>
      <c r="MV62" s="88">
        <v>6.6050202496000049E-2</v>
      </c>
      <c r="MW62" s="88">
        <v>1.4874859323999994E-2</v>
      </c>
      <c r="MX62" s="88">
        <v>0.14110413898499999</v>
      </c>
      <c r="MY62" s="88">
        <v>6.3381699430999944E-2</v>
      </c>
      <c r="MZ62" s="88">
        <v>2.6033293430000005E-3</v>
      </c>
      <c r="NA62" s="88">
        <v>0.10138855414599998</v>
      </c>
      <c r="NB62" s="88">
        <v>4.9225327386000016E-2</v>
      </c>
      <c r="NC62" s="88">
        <v>3.6680239405000016E-2</v>
      </c>
      <c r="ND62" s="88">
        <v>1.2629559999999999E-5</v>
      </c>
      <c r="NE62" s="88">
        <v>0.116837199191</v>
      </c>
      <c r="NF62" s="88">
        <v>4.2905306578000027E-2</v>
      </c>
      <c r="NG62" s="88">
        <v>0.70460904580600059</v>
      </c>
      <c r="NH62" s="88">
        <v>1.259651506998001</v>
      </c>
      <c r="NI62" s="88">
        <v>0.12628373746400004</v>
      </c>
      <c r="NJ62" s="88">
        <v>6.8532525042999989E-2</v>
      </c>
      <c r="NK62" s="88">
        <v>0.25685029483700034</v>
      </c>
      <c r="NL62" s="88">
        <v>8.1133374090000022E-3</v>
      </c>
      <c r="NM62" s="88">
        <v>0.43696560352299996</v>
      </c>
      <c r="NN62" s="88">
        <v>1.5758640000000001E-4</v>
      </c>
      <c r="NO62" s="88">
        <v>4.6103086331000007E-2</v>
      </c>
      <c r="NP62" s="88">
        <v>2.4705378690000026E-2</v>
      </c>
      <c r="NQ62" s="88">
        <v>7.3267083637000074E-2</v>
      </c>
      <c r="NR62" s="88">
        <v>7.4342080897999985E-2</v>
      </c>
      <c r="NS62" s="88">
        <v>4.0703519554000013E-2</v>
      </c>
      <c r="NT62" s="88">
        <v>0.11826970444899995</v>
      </c>
      <c r="NU62" s="88">
        <v>6.1865609040000005E-2</v>
      </c>
      <c r="NV62" s="88">
        <v>0.46160070520699986</v>
      </c>
      <c r="NW62" s="88">
        <v>0.13606681335599982</v>
      </c>
      <c r="NX62" s="88">
        <v>1.7663615729999998E-3</v>
      </c>
      <c r="NY62" s="88">
        <v>2.0237670374000004E-2</v>
      </c>
      <c r="NZ62" s="88">
        <v>1.2501302419999998E-3</v>
      </c>
      <c r="OA62" s="88">
        <v>4.2018404999999995E-4</v>
      </c>
      <c r="OB62" s="88">
        <v>5.9579600000000008E-5</v>
      </c>
      <c r="OC62" s="88">
        <v>1.030121801E-3</v>
      </c>
      <c r="OD62" s="88">
        <v>1.3166489500000001E-4</v>
      </c>
      <c r="OE62" s="88">
        <v>6.4405449999999998E-4</v>
      </c>
      <c r="OF62" s="88">
        <v>1.4009827012999998E-2</v>
      </c>
      <c r="OG62" s="88">
        <v>0</v>
      </c>
      <c r="OH62" s="88">
        <v>2.8659479400000001E-4</v>
      </c>
      <c r="OI62" s="88">
        <v>0</v>
      </c>
      <c r="OJ62" s="88">
        <v>1.9735104599999999E-4</v>
      </c>
      <c r="OK62" s="88">
        <v>2.2081796960000005E-3</v>
      </c>
      <c r="OL62" s="88">
        <v>0</v>
      </c>
      <c r="OM62" s="88">
        <v>5.6335175700000092E-3</v>
      </c>
      <c r="ON62" s="88">
        <v>3.6998691000000015E-4</v>
      </c>
      <c r="OO62" s="88">
        <v>7.273518099999999E-4</v>
      </c>
      <c r="OP62" s="88">
        <v>1.9445566000000011E-4</v>
      </c>
      <c r="OQ62" s="88">
        <v>7.7351310000000077E-4</v>
      </c>
      <c r="OR62" s="88">
        <v>3.4661125000000001E-4</v>
      </c>
      <c r="OS62" s="88">
        <v>2.8514493199999985E-3</v>
      </c>
      <c r="OT62" s="88">
        <v>7.1676076999999615E-4</v>
      </c>
      <c r="OU62" s="88">
        <v>4.3106268730000053E-3</v>
      </c>
      <c r="OV62" s="88">
        <v>3.575011571000002E-3</v>
      </c>
      <c r="OW62" s="88">
        <v>6.4489899799999991E-3</v>
      </c>
      <c r="OX62" s="88">
        <v>9.7354683999999951E-4</v>
      </c>
      <c r="OY62" s="88">
        <v>2.6514155800000045E-3</v>
      </c>
      <c r="OZ62" s="88">
        <v>7.3014701499999951E-3</v>
      </c>
      <c r="PA62" s="88">
        <v>0.12560042474099997</v>
      </c>
      <c r="PB62" s="88">
        <v>0.39341425563600108</v>
      </c>
      <c r="PC62" s="88">
        <v>0.25414572298400051</v>
      </c>
      <c r="PD62" s="88">
        <v>8.7365733136999982E-2</v>
      </c>
      <c r="PE62" s="88">
        <v>7.8892507179000301E-2</v>
      </c>
      <c r="PF62" s="88">
        <v>0.28982776259799975</v>
      </c>
      <c r="PG62" s="88">
        <v>0.42811548970900037</v>
      </c>
      <c r="PH62" s="88">
        <v>5.1224181758000045E-2</v>
      </c>
      <c r="PI62" s="88">
        <v>9.5210373859999937E-3</v>
      </c>
      <c r="PJ62" s="88">
        <v>1.3860157773000006E-2</v>
      </c>
      <c r="PK62" s="88">
        <v>0.61136644818099783</v>
      </c>
      <c r="PL62" s="88">
        <v>3.2016095289999998E-3</v>
      </c>
      <c r="PM62" s="88">
        <v>5.7295707610999967E-2</v>
      </c>
      <c r="PN62" s="88">
        <v>6.510353402000002E-2</v>
      </c>
      <c r="PO62" s="88">
        <v>6.0786282435999942E-2</v>
      </c>
      <c r="PP62" s="88">
        <v>0.25706746691699972</v>
      </c>
      <c r="PQ62" s="88">
        <v>2.7928671673999948E-2</v>
      </c>
      <c r="PR62" s="88">
        <v>3.6390944833999996E-2</v>
      </c>
      <c r="PS62" s="88">
        <v>1.9409605799999995E-4</v>
      </c>
      <c r="PT62" s="88">
        <v>1.1042490829000004E-2</v>
      </c>
      <c r="PU62" s="88">
        <v>2.3440300442000041E-2</v>
      </c>
      <c r="PV62" s="88">
        <v>5.5286047619999966E-2</v>
      </c>
      <c r="PW62" s="88">
        <v>9.8815989920000014E-3</v>
      </c>
      <c r="PX62" s="88">
        <v>7.6567729988000044E-2</v>
      </c>
      <c r="PY62" s="88">
        <v>6.0128073022000059E-2</v>
      </c>
      <c r="PZ62" s="88">
        <v>1.9325993724000026E-2</v>
      </c>
      <c r="QA62" s="88">
        <v>9.5020128100000087E-3</v>
      </c>
      <c r="QB62" s="88">
        <v>4.8603462081999969E-2</v>
      </c>
      <c r="QC62" s="88">
        <v>1.2056886169999994E-2</v>
      </c>
      <c r="QD62" s="88">
        <v>8.5279069799999944E-3</v>
      </c>
      <c r="QE62" s="88">
        <v>1.8171858654000013E-2</v>
      </c>
      <c r="QF62" s="88">
        <v>0.26690646187799988</v>
      </c>
      <c r="QG62" s="88">
        <v>9.586728114100003E-2</v>
      </c>
      <c r="QH62" s="88">
        <v>1.37839264E-3</v>
      </c>
      <c r="QI62" s="88">
        <v>6.3572065927000071E-2</v>
      </c>
      <c r="QJ62" s="88">
        <v>2.3257232740999983E-2</v>
      </c>
      <c r="QK62" s="88">
        <v>3.8724337092000065E-2</v>
      </c>
      <c r="QL62" s="88">
        <v>0.56419414168399995</v>
      </c>
      <c r="QM62" s="88">
        <v>2.3472155460000032E-3</v>
      </c>
      <c r="QN62" s="88">
        <v>5.2596207170000006E-3</v>
      </c>
      <c r="QO62" s="88">
        <v>3.4321911533000016E-2</v>
      </c>
      <c r="QP62" s="88">
        <v>3.6778509191000015E-2</v>
      </c>
      <c r="QQ62" s="88">
        <v>1.8556265000000001E-4</v>
      </c>
      <c r="QR62" s="88">
        <v>6.8647135999999984E-2</v>
      </c>
      <c r="QS62" s="88">
        <v>4.372400854499997E-2</v>
      </c>
      <c r="QT62" s="88">
        <v>4.4208770437000014E-2</v>
      </c>
      <c r="QU62" s="88">
        <v>2.0965595811000021E-2</v>
      </c>
      <c r="QV62" s="88">
        <v>2.8252109418000045E-2</v>
      </c>
      <c r="QW62" s="88">
        <v>1.0167902386999996E-2</v>
      </c>
      <c r="QX62" s="88">
        <v>6.1002886676999969E-2</v>
      </c>
      <c r="QY62" s="88">
        <v>8.9511580929999956E-3</v>
      </c>
      <c r="QZ62" s="88">
        <v>3.8918399009999953E-3</v>
      </c>
      <c r="RA62" s="88">
        <v>2.8794556233000063E-2</v>
      </c>
      <c r="RB62" s="88">
        <v>2.1061662043999986E-2</v>
      </c>
      <c r="RC62" s="88">
        <v>8.1930612621000001E-2</v>
      </c>
      <c r="RD62" s="88">
        <v>6.1001063047000065E-2</v>
      </c>
      <c r="RE62" s="88">
        <v>1.6854189441000002E-2</v>
      </c>
      <c r="RF62" s="88">
        <v>3.5937677178000033E-2</v>
      </c>
      <c r="RG62" s="88">
        <v>0.17161405790500034</v>
      </c>
      <c r="RH62" s="88">
        <v>1.0902940876999993E-2</v>
      </c>
      <c r="RI62" s="88">
        <v>3.0569073302999971E-2</v>
      </c>
      <c r="RJ62" s="88">
        <v>4.5680026060000017E-3</v>
      </c>
      <c r="RK62" s="88">
        <v>4.8040292599999942E-3</v>
      </c>
      <c r="RL62" s="88">
        <v>9.4373930399999952E-4</v>
      </c>
      <c r="RM62" s="88">
        <v>9.146919053000007E-3</v>
      </c>
      <c r="RN62" s="88">
        <v>1.1872894049999997E-3</v>
      </c>
      <c r="RO62" s="88">
        <v>1.5327700019999997E-3</v>
      </c>
      <c r="RP62" s="88">
        <v>3.9141295489999988E-3</v>
      </c>
      <c r="RQ62" s="88">
        <v>3.0111680040000007E-3</v>
      </c>
      <c r="RR62" s="88">
        <v>1.0629698309999995E-3</v>
      </c>
      <c r="RS62" s="88">
        <v>7.7918446759999956E-3</v>
      </c>
      <c r="RT62" s="88">
        <v>1.3093801860000005E-3</v>
      </c>
      <c r="RU62" s="88">
        <v>4.7551562150000047E-3</v>
      </c>
      <c r="RV62" s="88">
        <v>0.30097802230900067</v>
      </c>
      <c r="RW62" s="88">
        <v>0.22466066252799996</v>
      </c>
      <c r="RX62" s="88">
        <v>8.5275339419999818E-2</v>
      </c>
      <c r="RY62" s="88">
        <v>4.4935264700000005E-4</v>
      </c>
      <c r="RZ62" s="88">
        <v>5.4544644760999995E-2</v>
      </c>
      <c r="SA62" s="88">
        <v>2.7513558199999998E-3</v>
      </c>
      <c r="SB62" s="88">
        <v>0</v>
      </c>
      <c r="SC62" s="88">
        <v>0</v>
      </c>
      <c r="SD62" s="88">
        <v>0</v>
      </c>
      <c r="SE62" s="88">
        <v>0</v>
      </c>
      <c r="SF62" s="88">
        <v>0</v>
      </c>
      <c r="SG62" s="88">
        <v>0</v>
      </c>
      <c r="SH62" s="88">
        <v>0</v>
      </c>
      <c r="SI62" s="88">
        <v>0</v>
      </c>
      <c r="SJ62" s="88">
        <v>0</v>
      </c>
      <c r="SK62" s="88">
        <v>0</v>
      </c>
      <c r="SL62" s="88">
        <v>0</v>
      </c>
      <c r="SM62" s="88">
        <v>0</v>
      </c>
      <c r="SN62" s="88">
        <v>0.11246627430000014</v>
      </c>
      <c r="SO62" s="88">
        <v>5.6645148999999988E-3</v>
      </c>
      <c r="SP62" s="88">
        <v>2.0672259243677997</v>
      </c>
    </row>
    <row r="63" spans="1:510">
      <c r="A63" s="88" t="str">
        <f t="shared" si="52"/>
        <v>ESPD2</v>
      </c>
      <c r="B63" s="88" t="s">
        <v>2232</v>
      </c>
      <c r="C63" s="88" t="s">
        <v>388</v>
      </c>
      <c r="U63" s="88">
        <v>37.581320444803012</v>
      </c>
      <c r="V63" s="88">
        <v>6.981378254266998</v>
      </c>
      <c r="W63" s="88">
        <v>1.0086626130509986</v>
      </c>
      <c r="X63" s="88">
        <v>1.7155108626079989</v>
      </c>
      <c r="Y63" s="88">
        <v>12.671805474191984</v>
      </c>
      <c r="Z63" s="88">
        <v>1.3607380342959992</v>
      </c>
      <c r="AA63" s="88">
        <v>1.4888839199510009</v>
      </c>
      <c r="AB63" s="88">
        <v>3.8931953609860086</v>
      </c>
      <c r="AC63" s="88">
        <v>1.2603330199040008</v>
      </c>
      <c r="AD63" s="88">
        <v>1.5255658175049975</v>
      </c>
      <c r="AE63" s="88">
        <v>0.31346514754000021</v>
      </c>
      <c r="AF63" s="88">
        <v>2.698720634234987</v>
      </c>
      <c r="AG63" s="88">
        <v>6.5118580958809993</v>
      </c>
      <c r="AH63" s="88">
        <v>2.6630602590200025</v>
      </c>
      <c r="AI63" s="88">
        <v>0.46952008439500087</v>
      </c>
      <c r="AJ63" s="88">
        <v>0.2560113251069997</v>
      </c>
      <c r="AK63" s="88">
        <v>0.75265217552899977</v>
      </c>
      <c r="AL63" s="88">
        <v>0</v>
      </c>
      <c r="AM63" s="88">
        <v>1.257223859647</v>
      </c>
      <c r="AN63" s="88">
        <v>0.45828720729299949</v>
      </c>
      <c r="AO63" s="88">
        <v>1.4307029127519995</v>
      </c>
      <c r="AP63" s="88">
        <v>7.9818334218339917</v>
      </c>
      <c r="AQ63" s="88">
        <v>0.4292192736010001</v>
      </c>
      <c r="AR63" s="88">
        <v>0.84380211413100092</v>
      </c>
      <c r="AS63" s="88">
        <v>1.9862483091869967</v>
      </c>
      <c r="AT63" s="88">
        <v>0.23007450811599992</v>
      </c>
      <c r="AU63" s="88">
        <v>0.15369811569100011</v>
      </c>
      <c r="AV63" s="88">
        <v>0.31549177676699947</v>
      </c>
      <c r="AW63" s="88">
        <v>5.4630358175000018E-2</v>
      </c>
      <c r="AX63" s="88">
        <v>6.0257827704999989E-2</v>
      </c>
      <c r="AY63" s="88">
        <v>0.54658599813200071</v>
      </c>
      <c r="AZ63" s="88">
        <v>0.8558198518850002</v>
      </c>
      <c r="BA63" s="88">
        <v>0.61590515376200039</v>
      </c>
      <c r="BB63" s="88">
        <v>1.7156555291999994E-2</v>
      </c>
      <c r="BC63" s="88">
        <v>0.80170802781899997</v>
      </c>
      <c r="BD63" s="88">
        <v>2.670199070971004</v>
      </c>
      <c r="BE63" s="88">
        <v>0.42128777742999945</v>
      </c>
      <c r="BF63" s="88">
        <v>6.4992978410000016E-3</v>
      </c>
      <c r="BG63" s="88">
        <v>1.7997839779999976E-2</v>
      </c>
      <c r="BH63" s="88">
        <v>1.2358340354980002</v>
      </c>
      <c r="BI63" s="88">
        <v>0.28755490857000049</v>
      </c>
      <c r="BJ63" s="88">
        <v>1.2319274860999992E-2</v>
      </c>
      <c r="BK63" s="88">
        <v>0.3578100433820004</v>
      </c>
      <c r="BL63" s="88">
        <v>0.33922164515399938</v>
      </c>
      <c r="BM63" s="88">
        <v>0.3358647693039995</v>
      </c>
      <c r="BN63" s="88">
        <v>0.1927943313360001</v>
      </c>
      <c r="BO63" s="88">
        <v>6.611865617599999E-2</v>
      </c>
      <c r="BP63" s="88">
        <v>3.9874835179999991E-2</v>
      </c>
      <c r="BQ63" s="88">
        <v>3.567E-4</v>
      </c>
      <c r="BR63" s="88">
        <v>0.14446215606699994</v>
      </c>
      <c r="BS63" s="88">
        <v>6.2648494947000047E-2</v>
      </c>
      <c r="BT63" s="88">
        <v>2.6173159024389854</v>
      </c>
      <c r="BU63" s="88">
        <v>1.2135295475110037</v>
      </c>
      <c r="BV63" s="88">
        <v>8.1405113908000093E-2</v>
      </c>
      <c r="BW63" s="88">
        <v>1.6718076610110073</v>
      </c>
      <c r="BX63" s="88">
        <v>0.80258448126599991</v>
      </c>
      <c r="BY63" s="88">
        <v>0.89274691091300029</v>
      </c>
      <c r="BZ63" s="88">
        <v>0.20297953653699949</v>
      </c>
      <c r="CA63" s="88">
        <v>0.60710051827499945</v>
      </c>
      <c r="CB63" s="88">
        <v>0.67392717930499668</v>
      </c>
      <c r="CC63" s="88">
        <v>0.25390300265500032</v>
      </c>
      <c r="CD63" s="88">
        <v>0.19328157670699966</v>
      </c>
      <c r="CE63" s="88">
        <v>0.85536346428300114</v>
      </c>
      <c r="CF63" s="88">
        <v>0.11142985726499999</v>
      </c>
      <c r="CG63" s="88">
        <v>1.8296999999999999E-4</v>
      </c>
      <c r="CH63" s="88">
        <v>0.35808929008900126</v>
      </c>
      <c r="CI63" s="88">
        <v>0.16607917812200004</v>
      </c>
      <c r="CJ63" s="88">
        <v>0.18373602080600016</v>
      </c>
      <c r="CK63" s="88">
        <v>1.044633747198001</v>
      </c>
      <c r="CL63" s="88">
        <v>1.8615581589999991E-3</v>
      </c>
      <c r="CM63" s="88">
        <v>0.37889086080300055</v>
      </c>
      <c r="CN63" s="88">
        <v>4.6812014041999972E-2</v>
      </c>
      <c r="CO63" s="88">
        <v>0.10525895065799981</v>
      </c>
      <c r="CP63" s="88">
        <v>0.10393826789499992</v>
      </c>
      <c r="CQ63" s="88">
        <v>0.75265217552899977</v>
      </c>
      <c r="CR63" s="88">
        <v>0</v>
      </c>
      <c r="CS63" s="88">
        <v>1.4269596470000005E-2</v>
      </c>
      <c r="CT63" s="88">
        <v>1.1930632959819978</v>
      </c>
      <c r="CU63" s="88">
        <v>3.2754325250000015E-2</v>
      </c>
      <c r="CV63" s="88">
        <v>1.7134263342000002E-2</v>
      </c>
      <c r="CW63" s="88">
        <v>0.4507073123969994</v>
      </c>
      <c r="CX63" s="88">
        <v>7.5783065520000038E-3</v>
      </c>
      <c r="CY63" s="88">
        <v>1.4035924948319993</v>
      </c>
      <c r="CZ63" s="88">
        <v>2.7109189327999987E-2</v>
      </c>
      <c r="DA63" s="88">
        <v>6.7818816004610003</v>
      </c>
      <c r="DB63" s="88">
        <v>1.199952120657001</v>
      </c>
      <c r="DC63" s="88">
        <v>0.13410087531300005</v>
      </c>
      <c r="DD63" s="88">
        <v>0.29511708985100005</v>
      </c>
      <c r="DE63" s="88">
        <v>0.31291656412000013</v>
      </c>
      <c r="DF63" s="88">
        <v>0.12358504406200022</v>
      </c>
      <c r="DG63" s="88">
        <v>6.0765124155999967E-2</v>
      </c>
      <c r="DH63" s="88">
        <v>0.34653089030000039</v>
      </c>
      <c r="DI63" s="88">
        <v>1.2700062503679965</v>
      </c>
      <c r="DJ63" s="88">
        <v>0.46867136593400033</v>
      </c>
      <c r="DK63" s="88">
        <v>0.11644313458199997</v>
      </c>
      <c r="DL63" s="88">
        <v>0.13112209402000005</v>
      </c>
      <c r="DM63" s="88">
        <v>0</v>
      </c>
      <c r="DN63" s="88">
        <v>0.22170144269900033</v>
      </c>
      <c r="DO63" s="88">
        <v>5.4305440880000021E-3</v>
      </c>
      <c r="DP63" s="88">
        <v>2.9421559940000013E-3</v>
      </c>
      <c r="DQ63" s="88">
        <v>0.15369811569100011</v>
      </c>
      <c r="DR63" s="88">
        <v>0.215556077717</v>
      </c>
      <c r="DS63" s="88">
        <v>3.7342168610000032E-2</v>
      </c>
      <c r="DT63" s="88">
        <v>6.259056419499999E-2</v>
      </c>
      <c r="DU63" s="88">
        <v>5.4630358175000018E-2</v>
      </c>
      <c r="DV63" s="88">
        <v>7.5840491079999925E-3</v>
      </c>
      <c r="DW63" s="88">
        <v>5.2673092110999957E-2</v>
      </c>
      <c r="DX63" s="88">
        <v>0.41958111987000007</v>
      </c>
      <c r="DY63" s="88">
        <v>0.12700282489599998</v>
      </c>
      <c r="DZ63" s="88">
        <v>0.5740636488640003</v>
      </c>
      <c r="EA63" s="88">
        <v>2.5388893325000002E-2</v>
      </c>
      <c r="EB63" s="88">
        <v>0.25636397134000016</v>
      </c>
      <c r="EC63" s="88">
        <v>0.12483279291099998</v>
      </c>
      <c r="ED63" s="88">
        <v>0.43544135986900029</v>
      </c>
      <c r="EE63" s="88">
        <v>5.5628787783999982E-2</v>
      </c>
      <c r="EF63" s="88">
        <v>0.75942367433699998</v>
      </c>
      <c r="EG63" s="88">
        <v>3.1521822246999981E-2</v>
      </c>
      <c r="EH63" s="88">
        <v>1.0760609985999993E-2</v>
      </c>
      <c r="EI63" s="88">
        <v>0</v>
      </c>
      <c r="EJ63" s="88">
        <v>9.3346152764000032E-2</v>
      </c>
      <c r="EK63" s="88">
        <v>1.7732705416690009</v>
      </c>
      <c r="EL63" s="88">
        <v>0.66829859234300037</v>
      </c>
      <c r="EM63" s="88">
        <v>0.13528076297399982</v>
      </c>
      <c r="EN63" s="88">
        <v>5.4354746643000038E-2</v>
      </c>
      <c r="EO63" s="88">
        <v>0.18715395948299993</v>
      </c>
      <c r="EP63" s="88">
        <v>8.0397364738999957E-2</v>
      </c>
      <c r="EQ63" s="88">
        <v>3.3297193290000001E-3</v>
      </c>
      <c r="ER63" s="88">
        <v>9.4576393483000024E-2</v>
      </c>
      <c r="ES63" s="88">
        <v>1.4734415359999998E-3</v>
      </c>
      <c r="ET63" s="88">
        <v>6.4992978410000016E-3</v>
      </c>
      <c r="EU63" s="88">
        <v>1.7997839779999976E-2</v>
      </c>
      <c r="EV63" s="88">
        <v>1.2358340354980002</v>
      </c>
      <c r="EW63" s="88">
        <v>0.15068929055799996</v>
      </c>
      <c r="EX63" s="88">
        <v>1.462229824099999E-2</v>
      </c>
      <c r="EY63" s="88">
        <v>7.2359623081000052E-2</v>
      </c>
      <c r="EZ63" s="88">
        <v>2.6692671827000022E-2</v>
      </c>
      <c r="FA63" s="88">
        <v>2.3185407111999998E-2</v>
      </c>
      <c r="FB63" s="88">
        <v>3.0123279600000013E-3</v>
      </c>
      <c r="FC63" s="88">
        <v>9.0445345790000006E-3</v>
      </c>
      <c r="FD63" s="88">
        <v>2.6200981000000002E-4</v>
      </c>
      <c r="FE63" s="88">
        <v>0.13033745606</v>
      </c>
      <c r="FF63" s="88">
        <v>1.8899284535000012E-2</v>
      </c>
      <c r="FG63" s="88">
        <v>7.2678974445999966E-2</v>
      </c>
      <c r="FH63" s="88">
        <v>0.12925030058399997</v>
      </c>
      <c r="FI63" s="88">
        <v>6.6443110039999991E-3</v>
      </c>
      <c r="FJ63" s="88">
        <v>0.11758713139800007</v>
      </c>
      <c r="FK63" s="88">
        <v>0.20611535255599991</v>
      </c>
      <c r="FL63" s="88">
        <v>1.5520540593999991E-2</v>
      </c>
      <c r="FM63" s="88">
        <v>0.14556350572199997</v>
      </c>
      <c r="FN63" s="88">
        <v>8.0574869508000121E-2</v>
      </c>
      <c r="FO63" s="88">
        <v>9.6235696000000032E-4</v>
      </c>
      <c r="FP63" s="88">
        <v>0.10876442608199981</v>
      </c>
      <c r="FQ63" s="88">
        <v>6.611865617599999E-2</v>
      </c>
      <c r="FR63" s="88">
        <v>3.9874835179999991E-2</v>
      </c>
      <c r="FS63" s="88">
        <v>3.567E-4</v>
      </c>
      <c r="FT63" s="88">
        <v>0.14446215606699994</v>
      </c>
      <c r="FU63" s="88">
        <v>6.2648494947000047E-2</v>
      </c>
      <c r="FV63" s="88">
        <v>2.5126262009789966</v>
      </c>
      <c r="FW63" s="88">
        <v>4.7509465413000107E-2</v>
      </c>
      <c r="FX63" s="88">
        <v>0.10468758916499994</v>
      </c>
      <c r="FY63" s="88">
        <v>0.72153971008000162</v>
      </c>
      <c r="FZ63" s="88">
        <v>4.9829249398000063E-2</v>
      </c>
      <c r="GA63" s="88">
        <v>0.31748210588000003</v>
      </c>
      <c r="GB63" s="88">
        <v>2.0856921200000001E-3</v>
      </c>
      <c r="GC63" s="88">
        <v>7.5084987027000019E-2</v>
      </c>
      <c r="GD63" s="88">
        <v>8.1405113908000093E-2</v>
      </c>
      <c r="GE63" s="88">
        <v>0.22788043045300016</v>
      </c>
      <c r="GF63" s="88">
        <v>0.27486548253600013</v>
      </c>
      <c r="GG63" s="88">
        <v>9.0163177240000003E-2</v>
      </c>
      <c r="GH63" s="88">
        <v>0.30030200269399909</v>
      </c>
      <c r="GI63" s="88">
        <v>0.57794839911599882</v>
      </c>
      <c r="GJ63" s="88">
        <v>0.1410377131829999</v>
      </c>
      <c r="GK63" s="88">
        <v>5.9607418284000006E-2</v>
      </c>
      <c r="GL63" s="88">
        <v>0.38308347556899924</v>
      </c>
      <c r="GM63" s="88">
        <v>0.15224605780300005</v>
      </c>
      <c r="GN63" s="88">
        <v>8.0152230237999986E-2</v>
      </c>
      <c r="GO63" s="88">
        <v>0.18709945352300003</v>
      </c>
      <c r="GP63" s="88">
        <v>0.18167156450800065</v>
      </c>
      <c r="GQ63" s="88">
        <v>0.11150102416799999</v>
      </c>
      <c r="GR63" s="88">
        <v>1.0289833244999996E-2</v>
      </c>
      <c r="GS63" s="88">
        <v>0.18755597666099971</v>
      </c>
      <c r="GT63" s="88">
        <v>0.22166528266299984</v>
      </c>
      <c r="GU63" s="88">
        <v>9.8931026479000095E-2</v>
      </c>
      <c r="GV63" s="88">
        <v>8.1127620323000152E-2</v>
      </c>
      <c r="GW63" s="88">
        <v>1.3976915437999992E-2</v>
      </c>
      <c r="GX63" s="88">
        <v>1.9280891247000005E-2</v>
      </c>
      <c r="GY63" s="88">
        <v>0.13251331408899994</v>
      </c>
      <c r="GZ63" s="88">
        <v>3.6736800335999999E-2</v>
      </c>
      <c r="HA63" s="88">
        <v>4.6746080100000011E-4</v>
      </c>
      <c r="HB63" s="88">
        <v>0.10659882838299999</v>
      </c>
      <c r="HC63" s="88">
        <v>7.037902398300018E-2</v>
      </c>
      <c r="HD63" s="88">
        <v>6.8140948464000192E-2</v>
      </c>
      <c r="HE63" s="88">
        <v>3.8589774276000043E-2</v>
      </c>
      <c r="HF63" s="88">
        <v>8.9970506487000015E-2</v>
      </c>
      <c r="HG63" s="88">
        <v>3.1207034092000017E-2</v>
      </c>
      <c r="HH63" s="88">
        <v>0.10470364783300012</v>
      </c>
      <c r="HI63" s="88">
        <v>8.2234769648000042E-2</v>
      </c>
      <c r="HJ63" s="88">
        <v>1.5270141002999976E-2</v>
      </c>
      <c r="HK63" s="88">
        <v>7.6486777441000076E-2</v>
      </c>
      <c r="HL63" s="88">
        <v>2.8258678766000023E-2</v>
      </c>
      <c r="HM63" s="88">
        <v>0.17139450452300023</v>
      </c>
      <c r="HN63" s="88">
        <v>8.6141401425E-2</v>
      </c>
      <c r="HO63" s="88">
        <v>2.985582131399999E-2</v>
      </c>
      <c r="HP63" s="88">
        <v>0.10919363090499998</v>
      </c>
      <c r="HQ63" s="88">
        <v>0.12161749626299999</v>
      </c>
      <c r="HR63" s="88">
        <v>5.0978065207999863E-2</v>
      </c>
      <c r="HS63" s="88">
        <v>3.2566733502999975E-2</v>
      </c>
      <c r="HT63" s="88">
        <v>2.013607086499998E-2</v>
      </c>
      <c r="HU63" s="88">
        <v>6.1752250746000006E-2</v>
      </c>
      <c r="HV63" s="88">
        <v>8.6754657981999841E-2</v>
      </c>
      <c r="HW63" s="88">
        <v>4.6599524528999979E-2</v>
      </c>
      <c r="HX63" s="88">
        <v>6.0903829979999952E-3</v>
      </c>
      <c r="HY63" s="88">
        <v>5.623656499500005E-2</v>
      </c>
      <c r="HZ63" s="88">
        <v>1.8300452812999982E-2</v>
      </c>
      <c r="IA63" s="88">
        <v>0.10465573184499993</v>
      </c>
      <c r="IB63" s="88">
        <v>1.4087692130000003E-2</v>
      </c>
      <c r="IC63" s="88">
        <v>0.35029558046999992</v>
      </c>
      <c r="ID63" s="88">
        <v>7.5124810866000036E-2</v>
      </c>
      <c r="IE63" s="88">
        <v>1.4628040942999994E-2</v>
      </c>
      <c r="IF63" s="88">
        <v>1.4585637932999999E-2</v>
      </c>
      <c r="IG63" s="88">
        <v>0.49043994989400064</v>
      </c>
      <c r="IH63" s="88">
        <v>2.1714921862999999E-2</v>
      </c>
      <c r="II63" s="88">
        <v>1.8296999999999999E-4</v>
      </c>
      <c r="IJ63" s="88">
        <v>8.5862152143000012E-2</v>
      </c>
      <c r="IK63" s="88">
        <v>0.18318405353500011</v>
      </c>
      <c r="IL63" s="88">
        <v>8.7884132280999908E-2</v>
      </c>
      <c r="IM63" s="88">
        <v>1.1527559069999999E-3</v>
      </c>
      <c r="IN63" s="88">
        <v>8.6405903468999956E-2</v>
      </c>
      <c r="IO63" s="88">
        <v>7.967425338799998E-2</v>
      </c>
      <c r="IP63" s="88">
        <v>0.18373602080600016</v>
      </c>
      <c r="IQ63" s="88">
        <v>0.17501380431800018</v>
      </c>
      <c r="IR63" s="88">
        <v>8.0955044746999993E-2</v>
      </c>
      <c r="IS63" s="88">
        <v>0.56692795666300155</v>
      </c>
      <c r="IT63" s="88">
        <v>0.22173520797000035</v>
      </c>
      <c r="IU63" s="88">
        <v>1.8615581589999991E-3</v>
      </c>
      <c r="IV63" s="88">
        <v>0.37889086080300055</v>
      </c>
      <c r="IW63" s="88">
        <v>4.6812014041999972E-2</v>
      </c>
      <c r="IX63" s="88">
        <v>9.3456841927999856E-2</v>
      </c>
      <c r="IY63" s="88">
        <v>1.1801891404E-2</v>
      </c>
      <c r="IZ63" s="88">
        <v>0.10393826789499992</v>
      </c>
      <c r="JA63" s="88">
        <v>0.73274518415599965</v>
      </c>
      <c r="JB63" s="88">
        <v>2.511179345E-3</v>
      </c>
      <c r="JC63" s="88">
        <v>1.7393785351999997E-2</v>
      </c>
      <c r="JD63" s="88">
        <v>1.4269596470000005E-2</v>
      </c>
      <c r="JE63" s="88">
        <v>0.38287267848399953</v>
      </c>
      <c r="JF63" s="88">
        <v>0.52367708388400025</v>
      </c>
      <c r="JG63" s="88">
        <v>0.28651541051400004</v>
      </c>
      <c r="JH63" s="88">
        <v>3.2754325250000015E-2</v>
      </c>
      <c r="JI63" s="88">
        <v>1.7134263342000002E-2</v>
      </c>
      <c r="JJ63" s="88">
        <v>0.16429819378499994</v>
      </c>
      <c r="JK63" s="88">
        <v>0.19548128507600018</v>
      </c>
      <c r="JL63" s="88">
        <v>9.0927692704000015E-2</v>
      </c>
      <c r="JM63" s="88">
        <v>7.5783065520000038E-3</v>
      </c>
      <c r="JN63" s="88">
        <v>1.4035924948319993</v>
      </c>
      <c r="JO63" s="88">
        <v>2.7109189327999987E-2</v>
      </c>
      <c r="JP63" s="88">
        <v>6.7818816004610003</v>
      </c>
      <c r="JQ63" s="88">
        <v>0.53824758110199977</v>
      </c>
      <c r="JR63" s="88">
        <v>0.66170453955500019</v>
      </c>
      <c r="JS63" s="88">
        <v>0.13410087531300005</v>
      </c>
      <c r="JT63" s="88">
        <v>0.29511708985100005</v>
      </c>
      <c r="JU63" s="88">
        <v>0.31291656412000013</v>
      </c>
      <c r="JV63" s="88">
        <v>0.12358504406200022</v>
      </c>
      <c r="JW63" s="88">
        <v>6.0765124155999967E-2</v>
      </c>
      <c r="JX63" s="88">
        <v>0.34653089030000039</v>
      </c>
      <c r="JY63" s="88">
        <v>1.2700062503679965</v>
      </c>
      <c r="JZ63" s="88">
        <v>0.15493363436800001</v>
      </c>
      <c r="KA63" s="88">
        <v>0.31373614396900057</v>
      </c>
      <c r="KB63" s="88">
        <v>0.11644313458199997</v>
      </c>
      <c r="KC63" s="88">
        <v>0.13112209402000005</v>
      </c>
      <c r="KD63" s="88">
        <v>0</v>
      </c>
      <c r="KE63" s="88">
        <v>0.22170144269900033</v>
      </c>
      <c r="KF63" s="88">
        <v>5.4305440880000021E-3</v>
      </c>
      <c r="KG63" s="88">
        <v>2.9421559940000013E-3</v>
      </c>
      <c r="KH63" s="88">
        <v>0.15369811569100011</v>
      </c>
      <c r="KI63" s="88">
        <v>5.3323091842999985E-2</v>
      </c>
      <c r="KJ63" s="88">
        <v>6.3815619183999986E-2</v>
      </c>
      <c r="KK63" s="88">
        <v>2.932253250899999E-2</v>
      </c>
      <c r="KL63" s="88">
        <v>6.2481496507999994E-2</v>
      </c>
      <c r="KM63" s="88">
        <v>4.4119750129999989E-3</v>
      </c>
      <c r="KN63" s="88">
        <v>8.3157954500000003E-4</v>
      </c>
      <c r="KO63" s="88">
        <v>1.364225146E-3</v>
      </c>
      <c r="KP63" s="88">
        <v>3.7342168610000032E-2</v>
      </c>
      <c r="KQ63" s="88">
        <v>6.259056419499999E-2</v>
      </c>
      <c r="KR63" s="88">
        <v>1.6609405742999992E-2</v>
      </c>
      <c r="KS63" s="88">
        <v>6.9634071290000004E-3</v>
      </c>
      <c r="KT63" s="88">
        <v>3.0528619189999977E-2</v>
      </c>
      <c r="KU63" s="88">
        <v>5.2744678599999999E-4</v>
      </c>
      <c r="KV63" s="88">
        <v>7.5840491079999925E-3</v>
      </c>
      <c r="KW63" s="88">
        <v>5.2673092110999957E-2</v>
      </c>
      <c r="KX63" s="88">
        <v>0.31147838437400022</v>
      </c>
      <c r="KY63" s="88">
        <v>0.10809962427100013</v>
      </c>
      <c r="KZ63" s="88">
        <v>0.11386206725399999</v>
      </c>
      <c r="LA63" s="88">
        <v>1.3141862980999997E-2</v>
      </c>
      <c r="LB63" s="88">
        <v>0.5740636488640003</v>
      </c>
      <c r="LC63" s="88">
        <v>2.5388893325000002E-2</v>
      </c>
      <c r="LD63" s="88">
        <v>0.25636397134000016</v>
      </c>
      <c r="LE63" s="88">
        <v>0.12483279291099998</v>
      </c>
      <c r="LF63" s="88">
        <v>0.43544135986900029</v>
      </c>
      <c r="LG63" s="88">
        <v>2.2449515089999997E-2</v>
      </c>
      <c r="LH63" s="88">
        <v>2.749620152800001E-2</v>
      </c>
      <c r="LI63" s="88">
        <v>5.6825263579999997E-3</v>
      </c>
      <c r="LJ63" s="88">
        <v>0.39479219924699982</v>
      </c>
      <c r="LK63" s="88">
        <v>0.36463116418799996</v>
      </c>
      <c r="LL63" s="88">
        <v>3.1521822246999981E-2</v>
      </c>
      <c r="LM63" s="88">
        <v>1.0760609985999993E-2</v>
      </c>
      <c r="LN63" s="88">
        <v>0</v>
      </c>
      <c r="LO63" s="88">
        <v>9.3346152764000032E-2</v>
      </c>
      <c r="LP63" s="88">
        <v>1.7732705416690009</v>
      </c>
      <c r="LQ63" s="88">
        <v>0.66829859234300037</v>
      </c>
      <c r="LR63" s="88">
        <v>0.13528076297399982</v>
      </c>
      <c r="LS63" s="88">
        <v>5.4354746643000038E-2</v>
      </c>
      <c r="LT63" s="88">
        <v>0.18715395948299993</v>
      </c>
      <c r="LU63" s="88">
        <v>8.0397364738999957E-2</v>
      </c>
      <c r="LV63" s="88">
        <v>3.3297193290000001E-3</v>
      </c>
      <c r="LW63" s="88">
        <v>9.4576393483000024E-2</v>
      </c>
      <c r="LX63" s="88">
        <v>1.4734415359999998E-3</v>
      </c>
      <c r="LY63" s="88">
        <v>6.4992978410000016E-3</v>
      </c>
      <c r="LZ63" s="88">
        <v>1.7997839779999976E-2</v>
      </c>
      <c r="MA63" s="88">
        <v>1.2358340354980002</v>
      </c>
      <c r="MB63" s="88">
        <v>7.5470470960000008E-3</v>
      </c>
      <c r="MC63" s="88">
        <v>0.14314311164099988</v>
      </c>
      <c r="MD63" s="88">
        <v>1.4591567758999991E-2</v>
      </c>
      <c r="ME63" s="88">
        <v>3.0723551000000004E-5</v>
      </c>
      <c r="MF63" s="88">
        <v>7.2359623081000052E-2</v>
      </c>
      <c r="MG63" s="88">
        <v>2.6692671827000022E-2</v>
      </c>
      <c r="MH63" s="88">
        <v>2.3185407111999998E-2</v>
      </c>
      <c r="MI63" s="88">
        <v>3.0123279600000013E-3</v>
      </c>
      <c r="MJ63" s="88">
        <v>4.866218787000001E-3</v>
      </c>
      <c r="MK63" s="88">
        <v>4.176527924E-3</v>
      </c>
      <c r="ML63" s="88">
        <v>2.6200981000000002E-4</v>
      </c>
      <c r="MM63" s="88">
        <v>0.13033745606</v>
      </c>
      <c r="MN63" s="88">
        <v>1.8899284535000012E-2</v>
      </c>
      <c r="MO63" s="88">
        <v>7.2678974445999966E-2</v>
      </c>
      <c r="MP63" s="88">
        <v>0.12925030058399997</v>
      </c>
      <c r="MQ63" s="88">
        <v>6.6443110039999991E-3</v>
      </c>
      <c r="MR63" s="88">
        <v>0.11758713139800007</v>
      </c>
      <c r="MS63" s="88">
        <v>8.2038810776000018E-2</v>
      </c>
      <c r="MT63" s="88">
        <v>2.0588361630000007E-3</v>
      </c>
      <c r="MU63" s="88">
        <v>8.0837381878000228E-2</v>
      </c>
      <c r="MV63" s="88">
        <v>4.1179524406000013E-2</v>
      </c>
      <c r="MW63" s="88">
        <v>1.5520540593999991E-2</v>
      </c>
      <c r="MX63" s="88">
        <v>0.14556350572199997</v>
      </c>
      <c r="MY63" s="88">
        <v>8.0574869508000121E-2</v>
      </c>
      <c r="MZ63" s="88">
        <v>9.6235696000000032E-4</v>
      </c>
      <c r="NA63" s="88">
        <v>0.10876442608199981</v>
      </c>
      <c r="NB63" s="88">
        <v>6.611865617599999E-2</v>
      </c>
      <c r="NC63" s="88">
        <v>3.9874835179999991E-2</v>
      </c>
      <c r="ND63" s="88">
        <v>3.567E-4</v>
      </c>
      <c r="NE63" s="88">
        <v>0.14446215606699994</v>
      </c>
      <c r="NF63" s="88">
        <v>6.2648494947000047E-2</v>
      </c>
      <c r="NG63" s="88">
        <v>0.86031463085800064</v>
      </c>
      <c r="NH63" s="88">
        <v>1.6523136404780032</v>
      </c>
      <c r="NI63" s="88">
        <v>0.10468758916499994</v>
      </c>
      <c r="NJ63" s="88">
        <v>8.1405113908000093E-2</v>
      </c>
      <c r="NK63" s="88">
        <v>0.35029558046999992</v>
      </c>
      <c r="NL63" s="88">
        <v>1.4628040942999994E-2</v>
      </c>
      <c r="NM63" s="88">
        <v>0.49043994989400064</v>
      </c>
      <c r="NN63" s="88">
        <v>1.8296999999999999E-4</v>
      </c>
      <c r="NO63" s="88">
        <v>8.6405903468999956E-2</v>
      </c>
      <c r="NP63" s="88">
        <v>2.8537004586999992E-2</v>
      </c>
      <c r="NQ63" s="88">
        <v>5.1136299846000009E-2</v>
      </c>
      <c r="NR63" s="88">
        <v>0.11463256309500001</v>
      </c>
      <c r="NS63" s="88">
        <v>6.9102645354000014E-2</v>
      </c>
      <c r="NT63" s="88">
        <v>0.17501380431800018</v>
      </c>
      <c r="NU63" s="88">
        <v>8.0955044746999993E-2</v>
      </c>
      <c r="NV63" s="88">
        <v>0.56692795666300155</v>
      </c>
      <c r="NW63" s="88">
        <v>0.22173520797000035</v>
      </c>
      <c r="NX63" s="88">
        <v>1.8615581589999991E-3</v>
      </c>
      <c r="NY63" s="88">
        <v>1.3040003909E-2</v>
      </c>
      <c r="NZ63" s="88">
        <v>9.7152745300000017E-4</v>
      </c>
      <c r="OA63" s="88">
        <v>0</v>
      </c>
      <c r="OB63" s="88">
        <v>6.4679799999999997E-5</v>
      </c>
      <c r="OC63" s="88">
        <v>3.01486016E-4</v>
      </c>
      <c r="OD63" s="88">
        <v>5.8762730000000001E-5</v>
      </c>
      <c r="OE63" s="88">
        <v>7.6780439999999997E-5</v>
      </c>
      <c r="OF63" s="88">
        <v>5.7153460040000013E-3</v>
      </c>
      <c r="OG63" s="88">
        <v>7.4315999999999998E-5</v>
      </c>
      <c r="OH63" s="88">
        <v>5.3506659999999994E-4</v>
      </c>
      <c r="OI63" s="88">
        <v>0</v>
      </c>
      <c r="OJ63" s="88">
        <v>4.999812918E-3</v>
      </c>
      <c r="OK63" s="88">
        <v>2.4222594799999997E-4</v>
      </c>
      <c r="OL63" s="88">
        <v>0</v>
      </c>
      <c r="OM63" s="88">
        <v>5.5871409499999953E-3</v>
      </c>
      <c r="ON63" s="88">
        <v>2.563078099999998E-4</v>
      </c>
      <c r="OO63" s="88">
        <v>5.1840739000000009E-4</v>
      </c>
      <c r="OP63" s="88">
        <v>1.6052096000000003E-4</v>
      </c>
      <c r="OQ63" s="88">
        <v>6.1638879000000047E-4</v>
      </c>
      <c r="OR63" s="88">
        <v>3.3035465999999968E-4</v>
      </c>
      <c r="OS63" s="88">
        <v>2.6263394000000046E-3</v>
      </c>
      <c r="OT63" s="88">
        <v>1.4091765999999987E-3</v>
      </c>
      <c r="OU63" s="88">
        <v>4.3765072579999911E-3</v>
      </c>
      <c r="OV63" s="88">
        <v>3.6727134900000095E-3</v>
      </c>
      <c r="OW63" s="88">
        <v>6.3997068699999746E-3</v>
      </c>
      <c r="OX63" s="88">
        <v>1.2588088699999999E-3</v>
      </c>
      <c r="OY63" s="88">
        <v>1.9839193200000015E-3</v>
      </c>
      <c r="OZ63" s="88">
        <v>2.8069283999999999E-3</v>
      </c>
      <c r="PA63" s="88">
        <v>0.15512897922099991</v>
      </c>
      <c r="PB63" s="88">
        <v>0.4095226359040014</v>
      </c>
      <c r="PC63" s="88">
        <v>0.27817647983499982</v>
      </c>
      <c r="PD63" s="88">
        <v>0.1156509817359999</v>
      </c>
      <c r="PE63" s="88">
        <v>8.8237918373999955E-2</v>
      </c>
      <c r="PF63" s="88">
        <v>0.37996783484500041</v>
      </c>
      <c r="PG63" s="88">
        <v>0.48811311030000021</v>
      </c>
      <c r="PH63" s="88">
        <v>6.0277555228000143E-2</v>
      </c>
      <c r="PI63" s="88">
        <v>1.02606734E-2</v>
      </c>
      <c r="PJ63" s="88">
        <v>1.5552972132000032E-2</v>
      </c>
      <c r="PK63" s="88">
        <v>0.67559402996099882</v>
      </c>
      <c r="PL63" s="88">
        <v>5.1206874899999985E-3</v>
      </c>
      <c r="PM63" s="88">
        <v>6.4945249355999948E-2</v>
      </c>
      <c r="PN63" s="88">
        <v>8.5065227068000002E-2</v>
      </c>
      <c r="PO63" s="88">
        <v>4.5213631621999983E-2</v>
      </c>
      <c r="PP63" s="88">
        <v>0.28066302212900024</v>
      </c>
      <c r="PQ63" s="88">
        <v>2.9055196235000011E-2</v>
      </c>
      <c r="PR63" s="88">
        <v>4.5741909019000014E-2</v>
      </c>
      <c r="PS63" s="88">
        <v>1.92351956E-4</v>
      </c>
      <c r="PT63" s="88">
        <v>8.651753824999997E-3</v>
      </c>
      <c r="PU63" s="88">
        <v>2.4169926535000011E-2</v>
      </c>
      <c r="PV63" s="88">
        <v>5.7617089297999961E-2</v>
      </c>
      <c r="PW63" s="88">
        <v>9.763581864000009E-3</v>
      </c>
      <c r="PX63" s="88">
        <v>7.962035262699986E-2</v>
      </c>
      <c r="PY63" s="88">
        <v>7.2764786512000079E-2</v>
      </c>
      <c r="PZ63" s="88">
        <v>2.2720660461999994E-2</v>
      </c>
      <c r="QA63" s="88">
        <v>1.1506448157000006E-2</v>
      </c>
      <c r="QB63" s="88">
        <v>6.2210601178999965E-2</v>
      </c>
      <c r="QC63" s="88">
        <v>2.0928857964999985E-2</v>
      </c>
      <c r="QD63" s="88">
        <v>9.1420232880000153E-3</v>
      </c>
      <c r="QE63" s="88">
        <v>2.335962520400001E-2</v>
      </c>
      <c r="QF63" s="88">
        <v>0.25761713116100032</v>
      </c>
      <c r="QG63" s="88">
        <v>0.15948462578399997</v>
      </c>
      <c r="QH63" s="88">
        <v>1.9589649919999992E-3</v>
      </c>
      <c r="QI63" s="88">
        <v>8.2061431611999913E-2</v>
      </c>
      <c r="QJ63" s="88">
        <v>2.8472448524000007E-2</v>
      </c>
      <c r="QK63" s="88">
        <v>4.7633304632000037E-2</v>
      </c>
      <c r="QL63" s="88">
        <v>0.58471507500299957</v>
      </c>
      <c r="QM63" s="88">
        <v>2.6505660149999978E-3</v>
      </c>
      <c r="QN63" s="88">
        <v>4.9500122799999982E-3</v>
      </c>
      <c r="QO63" s="88">
        <v>4.9035664920000076E-2</v>
      </c>
      <c r="QP63" s="88">
        <v>3.1469978985000029E-2</v>
      </c>
      <c r="QQ63" s="88">
        <v>1.3083301500000001E-4</v>
      </c>
      <c r="QR63" s="88">
        <v>9.111773494700004E-2</v>
      </c>
      <c r="QS63" s="88">
        <v>5.0665279647999981E-2</v>
      </c>
      <c r="QT63" s="88">
        <v>5.3667357097000087E-2</v>
      </c>
      <c r="QU63" s="88">
        <v>2.6975197745999938E-2</v>
      </c>
      <c r="QV63" s="88">
        <v>3.6694461388000019E-2</v>
      </c>
      <c r="QW63" s="88">
        <v>1.2132266565999989E-2</v>
      </c>
      <c r="QX63" s="88">
        <v>9.1765426481000112E-2</v>
      </c>
      <c r="QY63" s="88">
        <v>1.0968155763000023E-2</v>
      </c>
      <c r="QZ63" s="88">
        <v>5.9632119169999989E-3</v>
      </c>
      <c r="RA63" s="88">
        <v>3.871400145500007E-2</v>
      </c>
      <c r="RB63" s="88">
        <v>2.131868238899999E-2</v>
      </c>
      <c r="RC63" s="88">
        <v>0.10674491235400016</v>
      </c>
      <c r="RD63" s="88">
        <v>6.3761780740000149E-2</v>
      </c>
      <c r="RE63" s="88">
        <v>1.7541479991000017E-2</v>
      </c>
      <c r="RF63" s="88">
        <v>4.1936281276000069E-2</v>
      </c>
      <c r="RG63" s="88">
        <v>0.18254246508800051</v>
      </c>
      <c r="RH63" s="88">
        <v>1.5528741442000015E-2</v>
      </c>
      <c r="RI63" s="88">
        <v>3.3907190872999989E-2</v>
      </c>
      <c r="RJ63" s="88">
        <v>4.8228138500000014E-3</v>
      </c>
      <c r="RK63" s="88">
        <v>7.4342270759999848E-3</v>
      </c>
      <c r="RL63" s="88">
        <v>9.8009812399999971E-4</v>
      </c>
      <c r="RM63" s="88">
        <v>1.197187353E-2</v>
      </c>
      <c r="RN63" s="88">
        <v>1.1531699209999999E-3</v>
      </c>
      <c r="RO63" s="88">
        <v>2.2079564610000004E-3</v>
      </c>
      <c r="RP63" s="88">
        <v>3.9906534650000032E-3</v>
      </c>
      <c r="RQ63" s="88">
        <v>2.3987017150000002E-3</v>
      </c>
      <c r="RR63" s="88">
        <v>1.6633617590000001E-3</v>
      </c>
      <c r="RS63" s="88">
        <v>9.1092735750000139E-3</v>
      </c>
      <c r="RT63" s="88">
        <v>1.5807375910000003E-3</v>
      </c>
      <c r="RU63" s="88">
        <v>4.8598564369999988E-3</v>
      </c>
      <c r="RV63" s="88">
        <v>0.34856636743600061</v>
      </c>
      <c r="RW63" s="88">
        <v>0.2345517619920004</v>
      </c>
      <c r="RX63" s="88">
        <v>9.140193806199999E-2</v>
      </c>
      <c r="RY63" s="88">
        <v>1.0701955079999998E-3</v>
      </c>
      <c r="RZ63" s="88">
        <v>6.1506348458999938E-2</v>
      </c>
      <c r="SA63" s="88">
        <v>3.4390993999999994E-3</v>
      </c>
      <c r="SB63" s="88">
        <v>0</v>
      </c>
      <c r="SC63" s="88">
        <v>0</v>
      </c>
      <c r="SD63" s="88">
        <v>0</v>
      </c>
      <c r="SE63" s="88">
        <v>0</v>
      </c>
      <c r="SF63" s="88">
        <v>0</v>
      </c>
      <c r="SG63" s="88">
        <v>0</v>
      </c>
      <c r="SH63" s="88">
        <v>0</v>
      </c>
      <c r="SI63" s="88">
        <v>0</v>
      </c>
      <c r="SJ63" s="88">
        <v>0</v>
      </c>
      <c r="SK63" s="88">
        <v>0</v>
      </c>
      <c r="SL63" s="88">
        <v>0</v>
      </c>
      <c r="SM63" s="88">
        <v>0</v>
      </c>
      <c r="SN63" s="88">
        <v>0.11155023136000025</v>
      </c>
      <c r="SO63" s="88">
        <v>1.647278050000001E-3</v>
      </c>
      <c r="SP63" s="88">
        <v>2.1080670541162991</v>
      </c>
    </row>
    <row r="64" spans="1:510">
      <c r="A64" s="88" t="str">
        <f t="shared" si="52"/>
        <v>ESPD3</v>
      </c>
      <c r="B64" s="88" t="s">
        <v>2232</v>
      </c>
      <c r="C64" s="88" t="s">
        <v>389</v>
      </c>
      <c r="U64" s="88">
        <v>42.860211111939925</v>
      </c>
      <c r="V64" s="88">
        <v>7.5322089358659881</v>
      </c>
      <c r="W64" s="88">
        <v>1.0640899237639991</v>
      </c>
      <c r="X64" s="88">
        <v>2.1035403362500023</v>
      </c>
      <c r="Y64" s="88">
        <v>13.844906057702989</v>
      </c>
      <c r="Z64" s="88">
        <v>1.5834694279450032</v>
      </c>
      <c r="AA64" s="88">
        <v>1.582249873631</v>
      </c>
      <c r="AB64" s="88">
        <v>5.1426183080849972</v>
      </c>
      <c r="AC64" s="88">
        <v>1.4760531827490053</v>
      </c>
      <c r="AD64" s="88">
        <v>1.8793316508840034</v>
      </c>
      <c r="AE64" s="88">
        <v>0.35203537757400005</v>
      </c>
      <c r="AF64" s="88">
        <v>3.3787387092250034</v>
      </c>
      <c r="AG64" s="88">
        <v>7.0080649279539919</v>
      </c>
      <c r="AH64" s="88">
        <v>2.9209708490250024</v>
      </c>
      <c r="AI64" s="88">
        <v>0.52414310890499971</v>
      </c>
      <c r="AJ64" s="88">
        <v>0.2746828858009997</v>
      </c>
      <c r="AK64" s="88">
        <v>0.78940777997900113</v>
      </c>
      <c r="AL64" s="88">
        <v>0</v>
      </c>
      <c r="AM64" s="88">
        <v>1.5608327452220012</v>
      </c>
      <c r="AN64" s="88">
        <v>0.54270940633699993</v>
      </c>
      <c r="AO64" s="88">
        <v>1.4887385910739999</v>
      </c>
      <c r="AP64" s="88">
        <v>8.8079901186099967</v>
      </c>
      <c r="AQ64" s="88">
        <v>0.48199584134699991</v>
      </c>
      <c r="AR64" s="88">
        <v>0.95542144422000086</v>
      </c>
      <c r="AS64" s="88">
        <v>2.1107582156449949</v>
      </c>
      <c r="AT64" s="88">
        <v>0.2864768149079997</v>
      </c>
      <c r="AU64" s="88">
        <v>0.16502805810500029</v>
      </c>
      <c r="AV64" s="88">
        <v>0.33757130023999993</v>
      </c>
      <c r="AW64" s="88">
        <v>6.6729885334999975E-2</v>
      </c>
      <c r="AX64" s="88">
        <v>6.760039571499997E-2</v>
      </c>
      <c r="AY64" s="88">
        <v>0.66006601988699976</v>
      </c>
      <c r="AZ64" s="88">
        <v>0.80667758593199979</v>
      </c>
      <c r="BA64" s="88">
        <v>0.74308065370099929</v>
      </c>
      <c r="BB64" s="88">
        <v>3.2489704527999992E-2</v>
      </c>
      <c r="BC64" s="88">
        <v>1.1569986968700006</v>
      </c>
      <c r="BD64" s="88">
        <v>3.3976874293370138</v>
      </c>
      <c r="BE64" s="88">
        <v>0.58793067032899915</v>
      </c>
      <c r="BF64" s="88">
        <v>5.3794172349999987E-3</v>
      </c>
      <c r="BG64" s="88">
        <v>1.7569888384999992E-2</v>
      </c>
      <c r="BH64" s="88">
        <v>1.4531019693410043</v>
      </c>
      <c r="BI64" s="88">
        <v>0.34209372356700041</v>
      </c>
      <c r="BJ64" s="88">
        <v>1.1013238531999993E-2</v>
      </c>
      <c r="BK64" s="88">
        <v>0.35063422488800011</v>
      </c>
      <c r="BL64" s="88">
        <v>0.53686401348199919</v>
      </c>
      <c r="BM64" s="88">
        <v>0.40803669461600062</v>
      </c>
      <c r="BN64" s="88">
        <v>0.23068568272800041</v>
      </c>
      <c r="BO64" s="88">
        <v>7.4278287422000003E-2</v>
      </c>
      <c r="BP64" s="88">
        <v>6.6973702819999995E-2</v>
      </c>
      <c r="BQ64" s="88">
        <v>5.2206770000000001E-5</v>
      </c>
      <c r="BR64" s="88">
        <v>0.12851993906600004</v>
      </c>
      <c r="BS64" s="88">
        <v>8.2209574869999968E-2</v>
      </c>
      <c r="BT64" s="88">
        <v>3.2692083170330055</v>
      </c>
      <c r="BU64" s="88">
        <v>1.2763993376969958</v>
      </c>
      <c r="BV64" s="88">
        <v>0.1095299592750001</v>
      </c>
      <c r="BW64" s="88">
        <v>1.8081642645129978</v>
      </c>
      <c r="BX64" s="88">
        <v>0.87473318302299929</v>
      </c>
      <c r="BY64" s="88">
        <v>0.96413039891999952</v>
      </c>
      <c r="BZ64" s="88">
        <v>0.22885781872199989</v>
      </c>
      <c r="CA64" s="88">
        <v>0.66010210623799992</v>
      </c>
      <c r="CB64" s="88">
        <v>0.69820199753300016</v>
      </c>
      <c r="CC64" s="88">
        <v>0.27648917067499978</v>
      </c>
      <c r="CD64" s="88">
        <v>0.22098356763500004</v>
      </c>
      <c r="CE64" s="88">
        <v>1.0780038861699996</v>
      </c>
      <c r="CF64" s="88">
        <v>0.12473116078799991</v>
      </c>
      <c r="CG64" s="88">
        <v>2.4129059999999998E-3</v>
      </c>
      <c r="CH64" s="88">
        <v>0.3994114276200002</v>
      </c>
      <c r="CI64" s="88">
        <v>0.22857801563599978</v>
      </c>
      <c r="CJ64" s="88">
        <v>0.14555776198499998</v>
      </c>
      <c r="CK64" s="88">
        <v>1.2040739452369973</v>
      </c>
      <c r="CL64" s="88">
        <v>1.8777946800000007E-3</v>
      </c>
      <c r="CM64" s="88">
        <v>0.20261954265600013</v>
      </c>
      <c r="CN64" s="88">
        <v>4.4521436560999987E-2</v>
      </c>
      <c r="CO64" s="88">
        <v>0.11697730063199986</v>
      </c>
      <c r="CP64" s="88">
        <v>0.11317914539699998</v>
      </c>
      <c r="CQ64" s="88">
        <v>0.78940777997900113</v>
      </c>
      <c r="CR64" s="88">
        <v>0</v>
      </c>
      <c r="CS64" s="88">
        <v>1.3101847126E-2</v>
      </c>
      <c r="CT64" s="88">
        <v>1.4843871843320013</v>
      </c>
      <c r="CU64" s="88">
        <v>4.6363093961000044E-2</v>
      </c>
      <c r="CV64" s="88">
        <v>1.6979884069999996E-2</v>
      </c>
      <c r="CW64" s="88">
        <v>0.53838264793899937</v>
      </c>
      <c r="CX64" s="88">
        <v>4.3282621870000034E-3</v>
      </c>
      <c r="CY64" s="88">
        <v>1.4309898727720003</v>
      </c>
      <c r="CZ64" s="88">
        <v>5.7747333135999994E-2</v>
      </c>
      <c r="DA64" s="88">
        <v>7.5998918172809997</v>
      </c>
      <c r="DB64" s="88">
        <v>1.2080985913449993</v>
      </c>
      <c r="DC64" s="88">
        <v>0.12701268083699996</v>
      </c>
      <c r="DD64" s="88">
        <v>0.35498375031799972</v>
      </c>
      <c r="DE64" s="88">
        <v>0.3256478920429996</v>
      </c>
      <c r="DF64" s="88">
        <v>0.13072962613700015</v>
      </c>
      <c r="DG64" s="88">
        <v>5.5336263860999865E-2</v>
      </c>
      <c r="DH64" s="88">
        <v>0.4437112102780002</v>
      </c>
      <c r="DI64" s="88">
        <v>1.3374176784829983</v>
      </c>
      <c r="DJ64" s="88">
        <v>0.49646698994899924</v>
      </c>
      <c r="DK64" s="88">
        <v>0.16851824404000015</v>
      </c>
      <c r="DL64" s="88">
        <v>0.10835270806599998</v>
      </c>
      <c r="DM64" s="88">
        <v>3.0409400000000007E-6</v>
      </c>
      <c r="DN64" s="88">
        <v>0.26207974958599972</v>
      </c>
      <c r="DO64" s="88">
        <v>1.1716469732999999E-2</v>
      </c>
      <c r="DP64" s="88">
        <v>1.2679805650999999E-2</v>
      </c>
      <c r="DQ64" s="88">
        <v>0.16502805810500029</v>
      </c>
      <c r="DR64" s="88">
        <v>0.22744471377700018</v>
      </c>
      <c r="DS64" s="88">
        <v>3.4365850299000002E-2</v>
      </c>
      <c r="DT64" s="88">
        <v>7.5757302594000014E-2</v>
      </c>
      <c r="DU64" s="88">
        <v>6.6729885334999975E-2</v>
      </c>
      <c r="DV64" s="88">
        <v>9.3165924829999979E-3</v>
      </c>
      <c r="DW64" s="88">
        <v>5.828420084899999E-2</v>
      </c>
      <c r="DX64" s="88">
        <v>0.47141401239900133</v>
      </c>
      <c r="DY64" s="88">
        <v>0.18865092575599995</v>
      </c>
      <c r="DZ64" s="88">
        <v>0.48012437793400081</v>
      </c>
      <c r="EA64" s="88">
        <v>1.682519763499999E-2</v>
      </c>
      <c r="EB64" s="88">
        <v>0.30972935351100012</v>
      </c>
      <c r="EC64" s="88">
        <v>0.1232212075950001</v>
      </c>
      <c r="ED64" s="88">
        <v>0.53981261408199988</v>
      </c>
      <c r="EE64" s="88">
        <v>8.0045002263000015E-2</v>
      </c>
      <c r="EF64" s="88">
        <v>1.1037533154810004</v>
      </c>
      <c r="EG64" s="88">
        <v>3.6861307576999992E-2</v>
      </c>
      <c r="EH64" s="88">
        <v>1.6382672942000017E-2</v>
      </c>
      <c r="EI64" s="88">
        <v>0</v>
      </c>
      <c r="EJ64" s="88">
        <v>0.13913235332100013</v>
      </c>
      <c r="EK64" s="88">
        <v>2.1392877821899989</v>
      </c>
      <c r="EL64" s="88">
        <v>0.96159174911099887</v>
      </c>
      <c r="EM64" s="88">
        <v>0.15766953749499998</v>
      </c>
      <c r="EN64" s="88">
        <v>8.5490024737E-2</v>
      </c>
      <c r="EO64" s="88">
        <v>0.24548908681999987</v>
      </c>
      <c r="EP64" s="88">
        <v>0.12541965974299993</v>
      </c>
      <c r="EQ64" s="88">
        <v>1.0961156549000001E-2</v>
      </c>
      <c r="ER64" s="88">
        <v>0.11817700841499997</v>
      </c>
      <c r="ES64" s="88">
        <v>2.393210278E-3</v>
      </c>
      <c r="ET64" s="88">
        <v>5.3794172349999987E-3</v>
      </c>
      <c r="EU64" s="88">
        <v>1.7569888384999992E-2</v>
      </c>
      <c r="EV64" s="88">
        <v>1.4531019693410043</v>
      </c>
      <c r="EW64" s="88">
        <v>0.18686548906900019</v>
      </c>
      <c r="EX64" s="88">
        <v>1.8463474648000012E-2</v>
      </c>
      <c r="EY64" s="88">
        <v>9.7394190939000036E-2</v>
      </c>
      <c r="EZ64" s="88">
        <v>3.1325442647999961E-2</v>
      </c>
      <c r="FA64" s="88">
        <v>8.0405743929999988E-3</v>
      </c>
      <c r="FB64" s="88">
        <v>1.6636574350000002E-3</v>
      </c>
      <c r="FC64" s="88">
        <v>9.1608646009999992E-3</v>
      </c>
      <c r="FD64" s="88">
        <v>1.8813513900000001E-4</v>
      </c>
      <c r="FE64" s="88">
        <v>0.13106036622199987</v>
      </c>
      <c r="FF64" s="88">
        <v>3.0561858478000008E-2</v>
      </c>
      <c r="FG64" s="88">
        <v>6.0633477111999984E-2</v>
      </c>
      <c r="FH64" s="88">
        <v>0.12109030713399983</v>
      </c>
      <c r="FI64" s="88">
        <v>7.2869269599999979E-3</v>
      </c>
      <c r="FJ64" s="88">
        <v>0.194912000428</v>
      </c>
      <c r="FK64" s="88">
        <v>0.31469307689199977</v>
      </c>
      <c r="FL64" s="88">
        <v>2.7259286651999993E-2</v>
      </c>
      <c r="FM64" s="88">
        <v>0.17351290044999984</v>
      </c>
      <c r="FN64" s="88">
        <v>0.1117624386659999</v>
      </c>
      <c r="FO64" s="88">
        <v>1.9697388299999992E-3</v>
      </c>
      <c r="FP64" s="88">
        <v>0.12079175993299997</v>
      </c>
      <c r="FQ64" s="88">
        <v>7.4278287422000003E-2</v>
      </c>
      <c r="FR64" s="88">
        <v>6.6973702819999995E-2</v>
      </c>
      <c r="FS64" s="88">
        <v>5.2206770000000001E-5</v>
      </c>
      <c r="FT64" s="88">
        <v>0.12851993906600004</v>
      </c>
      <c r="FU64" s="88">
        <v>8.2209574869999968E-2</v>
      </c>
      <c r="FV64" s="88">
        <v>3.1228397202070046</v>
      </c>
      <c r="FW64" s="88">
        <v>4.778139165400002E-2</v>
      </c>
      <c r="FX64" s="88">
        <v>0.14636816897099988</v>
      </c>
      <c r="FY64" s="88">
        <v>0.71487348547300045</v>
      </c>
      <c r="FZ64" s="88">
        <v>5.3305831383000192E-2</v>
      </c>
      <c r="GA64" s="88">
        <v>0.37175197434800006</v>
      </c>
      <c r="GB64" s="88">
        <v>1.5336919040000007E-3</v>
      </c>
      <c r="GC64" s="88">
        <v>8.7152557548000081E-2</v>
      </c>
      <c r="GD64" s="88">
        <v>0.1095299592750001</v>
      </c>
      <c r="GE64" s="88">
        <v>0.27932682934599989</v>
      </c>
      <c r="GF64" s="88">
        <v>0.27123029573200041</v>
      </c>
      <c r="GG64" s="88">
        <v>8.4622966749000078E-2</v>
      </c>
      <c r="GH64" s="88">
        <v>0.31756014188899956</v>
      </c>
      <c r="GI64" s="88">
        <v>0.63144785933599934</v>
      </c>
      <c r="GJ64" s="88">
        <v>0.16026585706200006</v>
      </c>
      <c r="GK64" s="88">
        <v>6.3710930632000021E-2</v>
      </c>
      <c r="GL64" s="88">
        <v>0.41529500743200082</v>
      </c>
      <c r="GM64" s="88">
        <v>0.16952420573299987</v>
      </c>
      <c r="GN64" s="88">
        <v>8.7864112157999871E-2</v>
      </c>
      <c r="GO64" s="88">
        <v>0.20204692248800021</v>
      </c>
      <c r="GP64" s="88">
        <v>0.18813367490799976</v>
      </c>
      <c r="GQ64" s="88">
        <v>0.11633478401199997</v>
      </c>
      <c r="GR64" s="88">
        <v>1.583875822699999E-2</v>
      </c>
      <c r="GS64" s="88">
        <v>0.21012823517899976</v>
      </c>
      <c r="GT64" s="88">
        <v>0.25002368013600029</v>
      </c>
      <c r="GU64" s="88">
        <v>9.9988780836999899E-2</v>
      </c>
      <c r="GV64" s="88">
        <v>8.3679269700999911E-2</v>
      </c>
      <c r="GW64" s="88">
        <v>1.4782895637999997E-2</v>
      </c>
      <c r="GX64" s="88">
        <v>2.033609362099998E-2</v>
      </c>
      <c r="GY64" s="88">
        <v>0.15170725290200002</v>
      </c>
      <c r="GZ64" s="88">
        <v>4.1170895674999944E-2</v>
      </c>
      <c r="HA64" s="88">
        <v>8.556967479999997E-4</v>
      </c>
      <c r="HB64" s="88">
        <v>0.11471451296800038</v>
      </c>
      <c r="HC64" s="88">
        <v>7.3587623586000045E-2</v>
      </c>
      <c r="HD64" s="88">
        <v>7.1965885477999939E-2</v>
      </c>
      <c r="HE64" s="88">
        <v>4.3061926129000033E-2</v>
      </c>
      <c r="HF64" s="88">
        <v>9.9054240020000114E-2</v>
      </c>
      <c r="HG64" s="88">
        <v>3.6471966876999981E-2</v>
      </c>
      <c r="HH64" s="88">
        <v>0.11216897908599996</v>
      </c>
      <c r="HI64" s="88">
        <v>9.2097783899000002E-2</v>
      </c>
      <c r="HJ64" s="88">
        <v>1.6980768649999978E-2</v>
      </c>
      <c r="HK64" s="88">
        <v>8.4092506257000016E-2</v>
      </c>
      <c r="HL64" s="88">
        <v>3.2548224895999976E-2</v>
      </c>
      <c r="HM64" s="88">
        <v>0.17665590832900052</v>
      </c>
      <c r="HN64" s="88">
        <v>8.8064804056000132E-2</v>
      </c>
      <c r="HO64" s="88">
        <v>3.2433935283000023E-2</v>
      </c>
      <c r="HP64" s="88">
        <v>0.11955948808700004</v>
      </c>
      <c r="HQ64" s="88">
        <v>0.11322949331699983</v>
      </c>
      <c r="HR64" s="88">
        <v>5.161564710400008E-2</v>
      </c>
      <c r="HS64" s="88">
        <v>3.3224166082999995E-2</v>
      </c>
      <c r="HT64" s="88">
        <v>2.3286584277000023E-2</v>
      </c>
      <c r="HU64" s="88">
        <v>6.9660183534000081E-2</v>
      </c>
      <c r="HV64" s="88">
        <v>9.7006114576000085E-2</v>
      </c>
      <c r="HW64" s="88">
        <v>4.5458434055999974E-2</v>
      </c>
      <c r="HX64" s="88">
        <v>7.8483508750000069E-3</v>
      </c>
      <c r="HY64" s="88">
        <v>6.0462026587999942E-2</v>
      </c>
      <c r="HZ64" s="88">
        <v>1.9476395944999971E-2</v>
      </c>
      <c r="IA64" s="88">
        <v>0.13057207668899995</v>
      </c>
      <c r="IB64" s="88">
        <v>1.0470913661999997E-2</v>
      </c>
      <c r="IC64" s="88">
        <v>0.41465711443000053</v>
      </c>
      <c r="ID64" s="88">
        <v>8.1708673602999937E-2</v>
      </c>
      <c r="IE64" s="88">
        <v>2.0036396743000007E-2</v>
      </c>
      <c r="IF64" s="88">
        <v>1.6355994324999998E-2</v>
      </c>
      <c r="IG64" s="88">
        <v>0.64331068057899932</v>
      </c>
      <c r="IH64" s="88">
        <v>2.6662768848999981E-2</v>
      </c>
      <c r="II64" s="88">
        <v>2.4129059999999998E-3</v>
      </c>
      <c r="IJ64" s="88">
        <v>8.9106880570999913E-2</v>
      </c>
      <c r="IK64" s="88">
        <v>0.21020085223800009</v>
      </c>
      <c r="IL64" s="88">
        <v>9.925400091900026E-2</v>
      </c>
      <c r="IM64" s="88">
        <v>8.4922112199999999E-4</v>
      </c>
      <c r="IN64" s="88">
        <v>9.1597513563000013E-2</v>
      </c>
      <c r="IO64" s="88">
        <v>0.13698091560599998</v>
      </c>
      <c r="IP64" s="88">
        <v>0.14555776198499998</v>
      </c>
      <c r="IQ64" s="88">
        <v>0.23271663570999959</v>
      </c>
      <c r="IR64" s="88">
        <v>0.10715778147399997</v>
      </c>
      <c r="IS64" s="88">
        <v>0.65305889868900113</v>
      </c>
      <c r="IT64" s="88">
        <v>0.21113853873000013</v>
      </c>
      <c r="IU64" s="88">
        <v>1.8777946800000007E-3</v>
      </c>
      <c r="IV64" s="88">
        <v>0.20261954265600013</v>
      </c>
      <c r="IW64" s="88">
        <v>4.4521436560999987E-2</v>
      </c>
      <c r="IX64" s="88">
        <v>0.10182479672999983</v>
      </c>
      <c r="IY64" s="88">
        <v>1.5151173481000001E-2</v>
      </c>
      <c r="IZ64" s="88">
        <v>0.11317914539699998</v>
      </c>
      <c r="JA64" s="88">
        <v>0.76217371302700032</v>
      </c>
      <c r="JB64" s="88">
        <v>6.0329653199999965E-3</v>
      </c>
      <c r="JC64" s="88">
        <v>2.1200067338999994E-2</v>
      </c>
      <c r="JD64" s="88">
        <v>1.3101847126E-2</v>
      </c>
      <c r="JE64" s="88">
        <v>0.4932107024209999</v>
      </c>
      <c r="JF64" s="88">
        <v>0.67294780749500138</v>
      </c>
      <c r="JG64" s="88">
        <v>0.31823181036999992</v>
      </c>
      <c r="JH64" s="88">
        <v>4.6363093961000044E-2</v>
      </c>
      <c r="JI64" s="88">
        <v>1.6979884069999996E-2</v>
      </c>
      <c r="JJ64" s="88">
        <v>0.20210713438499994</v>
      </c>
      <c r="JK64" s="88">
        <v>0.2219616995260002</v>
      </c>
      <c r="JL64" s="88">
        <v>0.11431102927600013</v>
      </c>
      <c r="JM64" s="88">
        <v>4.3282621870000034E-3</v>
      </c>
      <c r="JN64" s="88">
        <v>1.4309898727720003</v>
      </c>
      <c r="JO64" s="88">
        <v>5.7747333135999994E-2</v>
      </c>
      <c r="JP64" s="88">
        <v>7.5998918172809997</v>
      </c>
      <c r="JQ64" s="88">
        <v>0.47176905071599995</v>
      </c>
      <c r="JR64" s="88">
        <v>0.73632953313200011</v>
      </c>
      <c r="JS64" s="88">
        <v>0.12701268083699996</v>
      </c>
      <c r="JT64" s="88">
        <v>0.35498375031799972</v>
      </c>
      <c r="JU64" s="88">
        <v>0.3256478920429996</v>
      </c>
      <c r="JV64" s="88">
        <v>0.13072962613700015</v>
      </c>
      <c r="JW64" s="88">
        <v>5.5336263860999865E-2</v>
      </c>
      <c r="JX64" s="88">
        <v>0.4437112102780002</v>
      </c>
      <c r="JY64" s="88">
        <v>1.3374176784829983</v>
      </c>
      <c r="JZ64" s="88">
        <v>0.19720860977299962</v>
      </c>
      <c r="KA64" s="88">
        <v>0.29925682537000009</v>
      </c>
      <c r="KB64" s="88">
        <v>0.16851824404000015</v>
      </c>
      <c r="KC64" s="88">
        <v>0.10835270806599998</v>
      </c>
      <c r="KD64" s="88">
        <v>3.0409400000000007E-6</v>
      </c>
      <c r="KE64" s="88">
        <v>0.26207974958599972</v>
      </c>
      <c r="KF64" s="88">
        <v>1.1716469732999999E-2</v>
      </c>
      <c r="KG64" s="88">
        <v>1.2679805650999999E-2</v>
      </c>
      <c r="KH64" s="88">
        <v>0.16502805810500029</v>
      </c>
      <c r="KI64" s="88">
        <v>6.2219972566999987E-2</v>
      </c>
      <c r="KJ64" s="88">
        <v>6.7418098921999986E-2</v>
      </c>
      <c r="KK64" s="88">
        <v>2.7451171129999979E-2</v>
      </c>
      <c r="KL64" s="88">
        <v>5.4900678099000025E-2</v>
      </c>
      <c r="KM64" s="88">
        <v>6.9948856509999989E-3</v>
      </c>
      <c r="KN64" s="88">
        <v>1.3443391159999999E-3</v>
      </c>
      <c r="KO64" s="88">
        <v>7.1123132330000007E-3</v>
      </c>
      <c r="KP64" s="88">
        <v>3.4365850299000002E-2</v>
      </c>
      <c r="KQ64" s="88">
        <v>7.5757302594000014E-2</v>
      </c>
      <c r="KR64" s="88">
        <v>1.8333439722999997E-2</v>
      </c>
      <c r="KS64" s="88">
        <v>5.1231822209999974E-3</v>
      </c>
      <c r="KT64" s="88">
        <v>4.2672208444999998E-2</v>
      </c>
      <c r="KU64" s="88">
        <v>5.9939873799999999E-4</v>
      </c>
      <c r="KV64" s="88">
        <v>9.3165924829999979E-3</v>
      </c>
      <c r="KW64" s="88">
        <v>5.828420084899999E-2</v>
      </c>
      <c r="KX64" s="88">
        <v>0.34840333492700082</v>
      </c>
      <c r="KY64" s="88">
        <v>0.12300757287599964</v>
      </c>
      <c r="KZ64" s="88">
        <v>0.17077229464999999</v>
      </c>
      <c r="LA64" s="88">
        <v>1.7877441729E-2</v>
      </c>
      <c r="LB64" s="88">
        <v>0.48012437793400081</v>
      </c>
      <c r="LC64" s="88">
        <v>1.682519763499999E-2</v>
      </c>
      <c r="LD64" s="88">
        <v>0.30972935351100012</v>
      </c>
      <c r="LE64" s="88">
        <v>0.1232212075950001</v>
      </c>
      <c r="LF64" s="88">
        <v>0.53981261408199988</v>
      </c>
      <c r="LG64" s="88">
        <v>2.1216919691000004E-2</v>
      </c>
      <c r="LH64" s="88">
        <v>5.3721611725000007E-2</v>
      </c>
      <c r="LI64" s="88">
        <v>5.1058638500000005E-3</v>
      </c>
      <c r="LJ64" s="88">
        <v>0.7133768780159998</v>
      </c>
      <c r="LK64" s="88">
        <v>0.39037502109799999</v>
      </c>
      <c r="LL64" s="88">
        <v>3.6861307576999992E-2</v>
      </c>
      <c r="LM64" s="88">
        <v>1.6382672942000017E-2</v>
      </c>
      <c r="LN64" s="88">
        <v>0</v>
      </c>
      <c r="LO64" s="88">
        <v>0.13913235332100013</v>
      </c>
      <c r="LP64" s="88">
        <v>2.1392877821899989</v>
      </c>
      <c r="LQ64" s="88">
        <v>0.96159174911099887</v>
      </c>
      <c r="LR64" s="88">
        <v>0.15766953749499998</v>
      </c>
      <c r="LS64" s="88">
        <v>8.5490024737E-2</v>
      </c>
      <c r="LT64" s="88">
        <v>0.24548908681999987</v>
      </c>
      <c r="LU64" s="88">
        <v>0.12541965974299993</v>
      </c>
      <c r="LV64" s="88">
        <v>1.0961156549000001E-2</v>
      </c>
      <c r="LW64" s="88">
        <v>0.11817700841499997</v>
      </c>
      <c r="LX64" s="88">
        <v>2.393210278E-3</v>
      </c>
      <c r="LY64" s="88">
        <v>5.3794172349999987E-3</v>
      </c>
      <c r="LZ64" s="88">
        <v>1.7569888384999992E-2</v>
      </c>
      <c r="MA64" s="88">
        <v>1.4531019693410043</v>
      </c>
      <c r="MB64" s="88">
        <v>1.1775267255000001E-2</v>
      </c>
      <c r="MC64" s="88">
        <v>0.17508901667500018</v>
      </c>
      <c r="MD64" s="88">
        <v>1.8303284069000014E-2</v>
      </c>
      <c r="ME64" s="88">
        <v>1.6014809399999999E-4</v>
      </c>
      <c r="MF64" s="88">
        <v>9.7394190939000036E-2</v>
      </c>
      <c r="MG64" s="88">
        <v>3.1325442647999961E-2</v>
      </c>
      <c r="MH64" s="88">
        <v>8.0405743929999988E-3</v>
      </c>
      <c r="MI64" s="88">
        <v>1.6636574350000002E-3</v>
      </c>
      <c r="MJ64" s="88">
        <v>6.3394440090000009E-3</v>
      </c>
      <c r="MK64" s="88">
        <v>2.8205491780000022E-3</v>
      </c>
      <c r="ML64" s="88">
        <v>1.8813513900000001E-4</v>
      </c>
      <c r="MM64" s="88">
        <v>0.13106036622199987</v>
      </c>
      <c r="MN64" s="88">
        <v>3.0561858478000008E-2</v>
      </c>
      <c r="MO64" s="88">
        <v>6.0633477111999984E-2</v>
      </c>
      <c r="MP64" s="88">
        <v>0.12109030713399983</v>
      </c>
      <c r="MQ64" s="88">
        <v>7.2869269599999979E-3</v>
      </c>
      <c r="MR64" s="88">
        <v>0.194912000428</v>
      </c>
      <c r="MS64" s="88">
        <v>0.12204901024599991</v>
      </c>
      <c r="MT64" s="88">
        <v>1.0038654952999998E-2</v>
      </c>
      <c r="MU64" s="88">
        <v>9.7195188002000013E-2</v>
      </c>
      <c r="MV64" s="88">
        <v>8.5408743549999944E-2</v>
      </c>
      <c r="MW64" s="88">
        <v>2.7259286651999993E-2</v>
      </c>
      <c r="MX64" s="88">
        <v>0.17351290044999984</v>
      </c>
      <c r="MY64" s="88">
        <v>0.1117624386659999</v>
      </c>
      <c r="MZ64" s="88">
        <v>1.9697388299999992E-3</v>
      </c>
      <c r="NA64" s="88">
        <v>0.12079175993299997</v>
      </c>
      <c r="NB64" s="88">
        <v>7.4278287422000003E-2</v>
      </c>
      <c r="NC64" s="88">
        <v>6.6973702819999995E-2</v>
      </c>
      <c r="ND64" s="88">
        <v>5.2206770000000001E-5</v>
      </c>
      <c r="NE64" s="88">
        <v>0.12851993906600004</v>
      </c>
      <c r="NF64" s="88">
        <v>8.2209574869999968E-2</v>
      </c>
      <c r="NG64" s="88">
        <v>1.176127611069999</v>
      </c>
      <c r="NH64" s="88">
        <v>1.9467112957470021</v>
      </c>
      <c r="NI64" s="88">
        <v>0.14636816897099988</v>
      </c>
      <c r="NJ64" s="88">
        <v>0.1095299592750001</v>
      </c>
      <c r="NK64" s="88">
        <v>0.41465711443000053</v>
      </c>
      <c r="NL64" s="88">
        <v>2.0036396743000007E-2</v>
      </c>
      <c r="NM64" s="88">
        <v>0.64331068057899932</v>
      </c>
      <c r="NN64" s="88">
        <v>2.4129059999999998E-3</v>
      </c>
      <c r="NO64" s="88">
        <v>9.1597513563000013E-2</v>
      </c>
      <c r="NP64" s="88">
        <v>4.4188592984000005E-2</v>
      </c>
      <c r="NQ64" s="88">
        <v>9.2791115719999984E-2</v>
      </c>
      <c r="NR64" s="88">
        <v>6.7735667962000021E-2</v>
      </c>
      <c r="NS64" s="88">
        <v>7.7821189969000032E-2</v>
      </c>
      <c r="NT64" s="88">
        <v>0.23271663570999959</v>
      </c>
      <c r="NU64" s="88">
        <v>0.10715778147399997</v>
      </c>
      <c r="NV64" s="88">
        <v>0.65305889868900113</v>
      </c>
      <c r="NW64" s="88">
        <v>0.21113853873000013</v>
      </c>
      <c r="NX64" s="88">
        <v>1.8777946800000007E-3</v>
      </c>
      <c r="NY64" s="88">
        <v>1.7457021186999998E-2</v>
      </c>
      <c r="NZ64" s="88">
        <v>2.2105987510000003E-3</v>
      </c>
      <c r="OA64" s="88">
        <v>9.9426859999999999E-5</v>
      </c>
      <c r="OB64" s="88">
        <v>1.5850117200000003E-3</v>
      </c>
      <c r="OC64" s="88">
        <v>4.6822040499999999E-4</v>
      </c>
      <c r="OD64" s="88">
        <v>1.172126301E-3</v>
      </c>
      <c r="OE64" s="88">
        <v>1.06284207E-3</v>
      </c>
      <c r="OF64" s="88">
        <v>8.2080739039999996E-3</v>
      </c>
      <c r="OG64" s="88">
        <v>3.5692289999999998E-6</v>
      </c>
      <c r="OH64" s="88">
        <v>2.2073632000000004E-4</v>
      </c>
      <c r="OI64" s="88">
        <v>0</v>
      </c>
      <c r="OJ64" s="88">
        <v>1.9188584870000001E-3</v>
      </c>
      <c r="OK64" s="88">
        <v>5.0750160099999992E-4</v>
      </c>
      <c r="OL64" s="88">
        <v>0</v>
      </c>
      <c r="OM64" s="88">
        <v>5.6853214500000061E-3</v>
      </c>
      <c r="ON64" s="88">
        <v>3.2719428000000007E-4</v>
      </c>
      <c r="OO64" s="88">
        <v>5.681399700000003E-4</v>
      </c>
      <c r="OP64" s="88">
        <v>1.2625443999999999E-4</v>
      </c>
      <c r="OQ64" s="88">
        <v>6.186031300000009E-4</v>
      </c>
      <c r="OR64" s="88">
        <v>3.5835750999999987E-4</v>
      </c>
      <c r="OS64" s="88">
        <v>2.9137031500000095E-3</v>
      </c>
      <c r="OT64" s="88">
        <v>1.1314264799999996E-3</v>
      </c>
      <c r="OU64" s="88">
        <v>4.4232299520000082E-3</v>
      </c>
      <c r="OV64" s="88">
        <v>3.7012135199999984E-3</v>
      </c>
      <c r="OW64" s="88">
        <v>6.7284878200000002E-3</v>
      </c>
      <c r="OX64" s="88">
        <v>1.6692661200000012E-3</v>
      </c>
      <c r="OY64" s="88">
        <v>1.8630401600000018E-3</v>
      </c>
      <c r="OZ64" s="88">
        <v>3.3416920100000002E-3</v>
      </c>
      <c r="PA64" s="88">
        <v>0.17253578408400033</v>
      </c>
      <c r="PB64" s="88">
        <v>0.40984218459199967</v>
      </c>
      <c r="PC64" s="88">
        <v>0.28974762121599978</v>
      </c>
      <c r="PD64" s="88">
        <v>0.11978341698599995</v>
      </c>
      <c r="PE64" s="88">
        <v>9.9163496882000032E-2</v>
      </c>
      <c r="PF64" s="88">
        <v>0.39851118197099988</v>
      </c>
      <c r="PG64" s="88">
        <v>0.48555149252800045</v>
      </c>
      <c r="PH64" s="88">
        <v>6.0689217204000077E-2</v>
      </c>
      <c r="PI64" s="88">
        <v>9.590065041999999E-3</v>
      </c>
      <c r="PJ64" s="88">
        <v>1.791612920599997E-2</v>
      </c>
      <c r="PK64" s="88">
        <v>0.72588737572399931</v>
      </c>
      <c r="PL64" s="88">
        <v>5.4097539920000036E-3</v>
      </c>
      <c r="PM64" s="88">
        <v>7.1673050860000101E-2</v>
      </c>
      <c r="PN64" s="88">
        <v>9.5454969371999959E-2</v>
      </c>
      <c r="PO64" s="88">
        <v>4.4896862376000053E-2</v>
      </c>
      <c r="PP64" s="88">
        <v>0.27098231588900001</v>
      </c>
      <c r="PQ64" s="88">
        <v>3.041880027700003E-2</v>
      </c>
      <c r="PR64" s="88">
        <v>5.1805316379000023E-2</v>
      </c>
      <c r="PS64" s="88">
        <v>1.2023581000000003E-5</v>
      </c>
      <c r="PT64" s="88">
        <v>1.1721413497999982E-2</v>
      </c>
      <c r="PU64" s="88">
        <v>2.9473563408E-2</v>
      </c>
      <c r="PV64" s="88">
        <v>5.6212950036000041E-2</v>
      </c>
      <c r="PW64" s="88">
        <v>9.0677095369999985E-3</v>
      </c>
      <c r="PX64" s="88">
        <v>7.9535162972000056E-2</v>
      </c>
      <c r="PY64" s="88">
        <v>7.7633636798000158E-2</v>
      </c>
      <c r="PZ64" s="88">
        <v>2.5238983566999995E-2</v>
      </c>
      <c r="QA64" s="88">
        <v>1.2572272580000007E-2</v>
      </c>
      <c r="QB64" s="88">
        <v>6.3184983795000024E-2</v>
      </c>
      <c r="QC64" s="88">
        <v>2.275384070000001E-2</v>
      </c>
      <c r="QD64" s="88">
        <v>9.5712410660000018E-3</v>
      </c>
      <c r="QE64" s="88">
        <v>2.4263710131999992E-2</v>
      </c>
      <c r="QF64" s="88">
        <v>0.26153795658399992</v>
      </c>
      <c r="QG64" s="88">
        <v>0.16525283290300011</v>
      </c>
      <c r="QH64" s="88">
        <v>2.3360362449999996E-3</v>
      </c>
      <c r="QI64" s="88">
        <v>8.9594921997999982E-2</v>
      </c>
      <c r="QJ64" s="88">
        <v>3.2519052722999972E-2</v>
      </c>
      <c r="QK64" s="88">
        <v>4.2134341332999974E-2</v>
      </c>
      <c r="QL64" s="88">
        <v>0.59357831998400135</v>
      </c>
      <c r="QM64" s="88">
        <v>2.7210363449999947E-3</v>
      </c>
      <c r="QN64" s="88">
        <v>5.2129130990000005E-3</v>
      </c>
      <c r="QO64" s="88">
        <v>5.6185723522000047E-2</v>
      </c>
      <c r="QP64" s="88">
        <v>3.4768751159000008E-2</v>
      </c>
      <c r="QQ64" s="88">
        <v>2.7242876599999999E-4</v>
      </c>
      <c r="QR64" s="88">
        <v>9.6034442721999999E-2</v>
      </c>
      <c r="QS64" s="88">
        <v>5.1934434420999986E-2</v>
      </c>
      <c r="QT64" s="88">
        <v>5.6206048350000114E-2</v>
      </c>
      <c r="QU64" s="88">
        <v>2.9181197125999928E-2</v>
      </c>
      <c r="QV64" s="88">
        <v>4.0690648778000077E-2</v>
      </c>
      <c r="QW64" s="88">
        <v>1.4123448013000006E-2</v>
      </c>
      <c r="QX64" s="88">
        <v>9.1675063583999891E-2</v>
      </c>
      <c r="QY64" s="88">
        <v>1.1950959000000001E-2</v>
      </c>
      <c r="QZ64" s="88">
        <v>6.6917562870000028E-3</v>
      </c>
      <c r="RA64" s="88">
        <v>4.0695227665000083E-2</v>
      </c>
      <c r="RB64" s="88">
        <v>2.4277614167999995E-2</v>
      </c>
      <c r="RC64" s="88">
        <v>0.10693050042099997</v>
      </c>
      <c r="RD64" s="88">
        <v>6.4234254282000025E-2</v>
      </c>
      <c r="RE64" s="88">
        <v>1.8514183749000001E-2</v>
      </c>
      <c r="RF64" s="88">
        <v>4.447482958399987E-2</v>
      </c>
      <c r="RG64" s="88">
        <v>0.17474868702199992</v>
      </c>
      <c r="RH64" s="88">
        <v>1.1655622740000007E-2</v>
      </c>
      <c r="RI64" s="88">
        <v>3.2523983315000005E-2</v>
      </c>
      <c r="RJ64" s="88">
        <v>5.7021807680000033E-3</v>
      </c>
      <c r="RK64" s="88">
        <v>7.6308637799999976E-3</v>
      </c>
      <c r="RL64" s="88">
        <v>1.3917073879999992E-3</v>
      </c>
      <c r="RM64" s="88">
        <v>1.1951640465000005E-2</v>
      </c>
      <c r="RN64" s="88">
        <v>1.4776257780000006E-3</v>
      </c>
      <c r="RO64" s="88">
        <v>2.2973237419999988E-3</v>
      </c>
      <c r="RP64" s="88">
        <v>3.5374933490000017E-3</v>
      </c>
      <c r="RQ64" s="88">
        <v>1.743632345999999E-3</v>
      </c>
      <c r="RR64" s="88">
        <v>2.0116156049999985E-3</v>
      </c>
      <c r="RS64" s="88">
        <v>1.0077960698999997E-2</v>
      </c>
      <c r="RT64" s="88">
        <v>1.9390836870000023E-3</v>
      </c>
      <c r="RU64" s="88">
        <v>5.8949128479999962E-3</v>
      </c>
      <c r="RV64" s="88">
        <v>0.35671571825800041</v>
      </c>
      <c r="RW64" s="88">
        <v>0.26910645412500034</v>
      </c>
      <c r="RX64" s="88">
        <v>9.9471937069000274E-2</v>
      </c>
      <c r="RY64" s="88">
        <v>5.8568310800000004E-4</v>
      </c>
      <c r="RZ64" s="88">
        <v>6.7035513544999967E-2</v>
      </c>
      <c r="SA64" s="88">
        <v>4.6376499539999986E-3</v>
      </c>
      <c r="SB64" s="88">
        <v>0</v>
      </c>
      <c r="SC64" s="88">
        <v>0</v>
      </c>
      <c r="SD64" s="88">
        <v>0</v>
      </c>
      <c r="SE64" s="88">
        <v>0</v>
      </c>
      <c r="SF64" s="88">
        <v>0</v>
      </c>
      <c r="SG64" s="88">
        <v>0</v>
      </c>
      <c r="SH64" s="88">
        <v>0</v>
      </c>
      <c r="SI64" s="88">
        <v>0</v>
      </c>
      <c r="SJ64" s="88">
        <v>0</v>
      </c>
      <c r="SK64" s="88">
        <v>0</v>
      </c>
      <c r="SL64" s="88">
        <v>0</v>
      </c>
      <c r="SM64" s="88">
        <v>0</v>
      </c>
      <c r="SN64" s="88">
        <v>0.10927465496999998</v>
      </c>
      <c r="SO64" s="88">
        <v>1.5426119500000003E-3</v>
      </c>
      <c r="SP64" s="88">
        <v>2.097815932783702</v>
      </c>
    </row>
    <row r="65" spans="1:510">
      <c r="A65" s="88" t="str">
        <f t="shared" si="52"/>
        <v>ESPD4</v>
      </c>
      <c r="B65" s="88" t="s">
        <v>2232</v>
      </c>
      <c r="C65" s="88" t="s">
        <v>390</v>
      </c>
      <c r="U65" s="88">
        <v>48.783584229345955</v>
      </c>
      <c r="V65" s="88">
        <v>8.1580099686040146</v>
      </c>
      <c r="W65" s="88">
        <v>1.1003699952899995</v>
      </c>
      <c r="X65" s="88">
        <v>2.5297644888869995</v>
      </c>
      <c r="Y65" s="88">
        <v>16.374986266210989</v>
      </c>
      <c r="Z65" s="88">
        <v>2.0258403880380005</v>
      </c>
      <c r="AA65" s="88">
        <v>1.8205597763930041</v>
      </c>
      <c r="AB65" s="88">
        <v>5.282350456600005</v>
      </c>
      <c r="AC65" s="88">
        <v>1.6080241668639996</v>
      </c>
      <c r="AD65" s="88">
        <v>2.4776609780440029</v>
      </c>
      <c r="AE65" s="88">
        <v>0.43800881940700093</v>
      </c>
      <c r="AF65" s="88">
        <v>3.6435591787199941</v>
      </c>
      <c r="AG65" s="88">
        <v>7.6079954582999818</v>
      </c>
      <c r="AH65" s="88">
        <v>3.3244447833009967</v>
      </c>
      <c r="AI65" s="88">
        <v>0.55001470036100142</v>
      </c>
      <c r="AJ65" s="88">
        <v>0.30523670253699986</v>
      </c>
      <c r="AK65" s="88">
        <v>0.79513390741999979</v>
      </c>
      <c r="AL65" s="88">
        <v>0</v>
      </c>
      <c r="AM65" s="88">
        <v>1.8847346634640012</v>
      </c>
      <c r="AN65" s="88">
        <v>0.64503014329399966</v>
      </c>
      <c r="AO65" s="88">
        <v>1.63484984539</v>
      </c>
      <c r="AP65" s="88">
        <v>10.765839349890015</v>
      </c>
      <c r="AQ65" s="88">
        <v>0.53556295731200032</v>
      </c>
      <c r="AR65" s="88">
        <v>1.1606636557619987</v>
      </c>
      <c r="AS65" s="88">
        <v>2.2780713865839988</v>
      </c>
      <c r="AT65" s="88">
        <v>0.38169411630299965</v>
      </c>
      <c r="AU65" s="88">
        <v>0.20267310166400013</v>
      </c>
      <c r="AV65" s="88">
        <v>0.41405109848600014</v>
      </c>
      <c r="AW65" s="88">
        <v>0.11289845546900006</v>
      </c>
      <c r="AX65" s="88">
        <v>7.5843059780000097E-2</v>
      </c>
      <c r="AY65" s="88">
        <v>0.83868157866700177</v>
      </c>
      <c r="AZ65" s="88">
        <v>0.85132422433499944</v>
      </c>
      <c r="BA65" s="88">
        <v>0.90233488491599978</v>
      </c>
      <c r="BB65" s="88">
        <v>6.6898823253999984E-2</v>
      </c>
      <c r="BC65" s="88">
        <v>1.2896424455309996</v>
      </c>
      <c r="BD65" s="88">
        <v>3.4476818946310011</v>
      </c>
      <c r="BE65" s="88">
        <v>0.54502658636500012</v>
      </c>
      <c r="BF65" s="88">
        <v>1.4042816243999992E-2</v>
      </c>
      <c r="BG65" s="88">
        <v>2.3158014586999998E-2</v>
      </c>
      <c r="BH65" s="88">
        <v>1.5708213970189988</v>
      </c>
      <c r="BI65" s="88">
        <v>0.43037301544099998</v>
      </c>
      <c r="BJ65" s="88">
        <v>2.9935831373999994E-2</v>
      </c>
      <c r="BK65" s="88">
        <v>0.47603793323100024</v>
      </c>
      <c r="BL65" s="88">
        <v>0.60632737395900127</v>
      </c>
      <c r="BM65" s="88">
        <v>0.54291562502800017</v>
      </c>
      <c r="BN65" s="88">
        <v>0.3920680307550003</v>
      </c>
      <c r="BO65" s="88">
        <v>0.11923477766399987</v>
      </c>
      <c r="BP65" s="88">
        <v>7.8184764798000031E-2</v>
      </c>
      <c r="BQ65" s="88">
        <v>0</v>
      </c>
      <c r="BR65" s="88">
        <v>0.16610753835299996</v>
      </c>
      <c r="BS65" s="88">
        <v>7.4478631097999987E-2</v>
      </c>
      <c r="BT65" s="88">
        <v>3.5072640628209961</v>
      </c>
      <c r="BU65" s="88">
        <v>1.324465226208998</v>
      </c>
      <c r="BV65" s="88">
        <v>0.13629361579600011</v>
      </c>
      <c r="BW65" s="88">
        <v>1.9794334447639959</v>
      </c>
      <c r="BX65" s="88">
        <v>0.94446684548799942</v>
      </c>
      <c r="BY65" s="88">
        <v>1.0432671395360018</v>
      </c>
      <c r="BZ65" s="88">
        <v>0.2191715546529994</v>
      </c>
      <c r="CA65" s="88">
        <v>0.76092163652900102</v>
      </c>
      <c r="CB65" s="88">
        <v>0.77209997775299977</v>
      </c>
      <c r="CC65" s="88">
        <v>0.31218455294300096</v>
      </c>
      <c r="CD65" s="88">
        <v>0.25198772751700038</v>
      </c>
      <c r="CE65" s="88">
        <v>1.1703678747549997</v>
      </c>
      <c r="CF65" s="88">
        <v>0.13364150177299966</v>
      </c>
      <c r="CG65" s="88">
        <v>0</v>
      </c>
      <c r="CH65" s="88">
        <v>0.41637107785700062</v>
      </c>
      <c r="CI65" s="88">
        <v>0.28127309328800021</v>
      </c>
      <c r="CJ65" s="88">
        <v>0.17816407955800004</v>
      </c>
      <c r="CK65" s="88">
        <v>1.3991626111860025</v>
      </c>
      <c r="CL65" s="88">
        <v>1.8966240889999994E-3</v>
      </c>
      <c r="CM65" s="88">
        <v>0.2609992923290001</v>
      </c>
      <c r="CN65" s="88">
        <v>6.0108624027999977E-2</v>
      </c>
      <c r="CO65" s="88">
        <v>0.12880183321900002</v>
      </c>
      <c r="CP65" s="88">
        <v>0.11632040425900002</v>
      </c>
      <c r="CQ65" s="88">
        <v>0.79513390741999979</v>
      </c>
      <c r="CR65" s="88">
        <v>0</v>
      </c>
      <c r="CS65" s="88">
        <v>1.1291219156999998E-2</v>
      </c>
      <c r="CT65" s="88">
        <v>1.8033894801569961</v>
      </c>
      <c r="CU65" s="88">
        <v>4.5359946656999973E-2</v>
      </c>
      <c r="CV65" s="88">
        <v>2.4689235544000009E-2</v>
      </c>
      <c r="CW65" s="88">
        <v>0.6351982859980001</v>
      </c>
      <c r="CX65" s="88">
        <v>9.8319028719999948E-3</v>
      </c>
      <c r="CY65" s="88">
        <v>1.5900602171519995</v>
      </c>
      <c r="CZ65" s="88">
        <v>4.4790119325000009E-2</v>
      </c>
      <c r="DA65" s="88">
        <v>9.161518462762011</v>
      </c>
      <c r="DB65" s="88">
        <v>1.6043220936509996</v>
      </c>
      <c r="DC65" s="88">
        <v>0.15623959809700011</v>
      </c>
      <c r="DD65" s="88">
        <v>0.37932234046500035</v>
      </c>
      <c r="DE65" s="88">
        <v>0.34590711062500024</v>
      </c>
      <c r="DF65" s="88">
        <v>0.15108248170000002</v>
      </c>
      <c r="DG65" s="88">
        <v>6.2751655296000006E-2</v>
      </c>
      <c r="DH65" s="88">
        <v>0.60092106572299997</v>
      </c>
      <c r="DI65" s="88">
        <v>1.4492206537830064</v>
      </c>
      <c r="DJ65" s="88">
        <v>0.54112846866800002</v>
      </c>
      <c r="DK65" s="88">
        <v>0.20425472842300002</v>
      </c>
      <c r="DL65" s="88">
        <v>8.3112972539000018E-2</v>
      </c>
      <c r="DM65" s="88">
        <v>3.5269559999999997E-4</v>
      </c>
      <c r="DN65" s="88">
        <v>0.35926474962899946</v>
      </c>
      <c r="DO65" s="88">
        <v>1.2195142497000004E-2</v>
      </c>
      <c r="DP65" s="88">
        <v>1.0234195297000006E-2</v>
      </c>
      <c r="DQ65" s="88">
        <v>0.20267310166400013</v>
      </c>
      <c r="DR65" s="88">
        <v>0.26719730817500004</v>
      </c>
      <c r="DS65" s="88">
        <v>5.5094759429000044E-2</v>
      </c>
      <c r="DT65" s="88">
        <v>9.1757382573000035E-2</v>
      </c>
      <c r="DU65" s="88">
        <v>0.11289845546900006</v>
      </c>
      <c r="DV65" s="88">
        <v>1.0795578354E-2</v>
      </c>
      <c r="DW65" s="88">
        <v>6.5046297608999978E-2</v>
      </c>
      <c r="DX65" s="88">
        <v>0.48939810738700112</v>
      </c>
      <c r="DY65" s="88">
        <v>0.34928317374500012</v>
      </c>
      <c r="DZ65" s="88">
        <v>0.47261113115199965</v>
      </c>
      <c r="EA65" s="88">
        <v>2.9403558961999993E-2</v>
      </c>
      <c r="EB65" s="88">
        <v>0.34931111042900043</v>
      </c>
      <c r="EC65" s="88">
        <v>0.10438658134900011</v>
      </c>
      <c r="ED65" s="88">
        <v>0.71179085362699979</v>
      </c>
      <c r="EE65" s="88">
        <v>8.615614494899998E-2</v>
      </c>
      <c r="EF65" s="88">
        <v>1.2504360382949988</v>
      </c>
      <c r="EG65" s="88">
        <v>2.5460422561000003E-2</v>
      </c>
      <c r="EH65" s="88">
        <v>1.3743631664999997E-2</v>
      </c>
      <c r="EI65" s="88">
        <v>0</v>
      </c>
      <c r="EJ65" s="88">
        <v>0.11838181783600003</v>
      </c>
      <c r="EK65" s="88">
        <v>2.2484311173150022</v>
      </c>
      <c r="EL65" s="88">
        <v>0.93377862951900026</v>
      </c>
      <c r="EM65" s="88">
        <v>0.14708690401400004</v>
      </c>
      <c r="EN65" s="88">
        <v>8.0777519761000047E-2</v>
      </c>
      <c r="EO65" s="88">
        <v>0.18864813344699996</v>
      </c>
      <c r="EP65" s="88">
        <v>0.11398380036200004</v>
      </c>
      <c r="EQ65" s="88">
        <v>1.5900386321E-2</v>
      </c>
      <c r="ER65" s="88">
        <v>0.14473989397900006</v>
      </c>
      <c r="ES65" s="88">
        <v>9.7517411000000009E-4</v>
      </c>
      <c r="ET65" s="88">
        <v>1.4042816243999992E-2</v>
      </c>
      <c r="EU65" s="88">
        <v>2.3158014586999998E-2</v>
      </c>
      <c r="EV65" s="88">
        <v>1.5708213970189988</v>
      </c>
      <c r="EW65" s="88">
        <v>0.22616357751100016</v>
      </c>
      <c r="EX65" s="88">
        <v>2.7714919132000023E-2</v>
      </c>
      <c r="EY65" s="88">
        <v>0.11446817766400003</v>
      </c>
      <c r="EZ65" s="88">
        <v>4.0555758986000001E-2</v>
      </c>
      <c r="FA65" s="88">
        <v>2.1467213454000003E-2</v>
      </c>
      <c r="FB65" s="88">
        <v>1.5563211680999996E-2</v>
      </c>
      <c r="FC65" s="88">
        <v>1.3338557202999993E-2</v>
      </c>
      <c r="FD65" s="88">
        <v>1.0342334820000001E-3</v>
      </c>
      <c r="FE65" s="88">
        <v>0.21998424417900006</v>
      </c>
      <c r="FF65" s="88">
        <v>3.928529795799994E-2</v>
      </c>
      <c r="FG65" s="88">
        <v>7.8398519864999919E-2</v>
      </c>
      <c r="FH65" s="88">
        <v>0.1325918890760002</v>
      </c>
      <c r="FI65" s="88">
        <v>5.7771123809999981E-3</v>
      </c>
      <c r="FJ65" s="88">
        <v>0.19751546118199978</v>
      </c>
      <c r="FK65" s="88">
        <v>0.38319775916599985</v>
      </c>
      <c r="FL65" s="88">
        <v>2.5615590425000008E-2</v>
      </c>
      <c r="FM65" s="88">
        <v>0.28873010811300065</v>
      </c>
      <c r="FN65" s="88">
        <v>0.11647288885700006</v>
      </c>
      <c r="FO65" s="88">
        <v>1.7599312559000005E-2</v>
      </c>
      <c r="FP65" s="88">
        <v>0.1201116649940001</v>
      </c>
      <c r="FQ65" s="88">
        <v>0.11923477766399987</v>
      </c>
      <c r="FR65" s="88">
        <v>7.8184764798000031E-2</v>
      </c>
      <c r="FS65" s="88">
        <v>0</v>
      </c>
      <c r="FT65" s="88">
        <v>0.16610753835299996</v>
      </c>
      <c r="FU65" s="88">
        <v>7.4478631097999987E-2</v>
      </c>
      <c r="FV65" s="88">
        <v>3.3562949971409952</v>
      </c>
      <c r="FW65" s="88">
        <v>4.2822938192999843E-2</v>
      </c>
      <c r="FX65" s="88">
        <v>0.1509695525619999</v>
      </c>
      <c r="FY65" s="88">
        <v>0.72830568261100359</v>
      </c>
      <c r="FZ65" s="88">
        <v>5.1758625799000008E-2</v>
      </c>
      <c r="GA65" s="88">
        <v>0.41032497044100069</v>
      </c>
      <c r="GB65" s="88">
        <v>2.1632962530000002E-3</v>
      </c>
      <c r="GC65" s="88">
        <v>8.9084660032000149E-2</v>
      </c>
      <c r="GD65" s="88">
        <v>0.13629361579600011</v>
      </c>
      <c r="GE65" s="88">
        <v>0.32043617629799959</v>
      </c>
      <c r="GF65" s="88">
        <v>0.28594791647000084</v>
      </c>
      <c r="GG65" s="88">
        <v>8.9609759120999985E-2</v>
      </c>
      <c r="GH65" s="88">
        <v>0.34804283520999968</v>
      </c>
      <c r="GI65" s="88">
        <v>0.70078114689600124</v>
      </c>
      <c r="GJ65" s="88">
        <v>0.16694822898700012</v>
      </c>
      <c r="GK65" s="88">
        <v>6.7663200752999891E-2</v>
      </c>
      <c r="GL65" s="88">
        <v>0.46089336367199935</v>
      </c>
      <c r="GM65" s="88">
        <v>0.18707273965599963</v>
      </c>
      <c r="GN65" s="88">
        <v>8.0987216770000009E-2</v>
      </c>
      <c r="GO65" s="88">
        <v>0.21551639034300038</v>
      </c>
      <c r="GP65" s="88">
        <v>0.18715452729499982</v>
      </c>
      <c r="GQ65" s="88">
        <v>0.14167255004900028</v>
      </c>
      <c r="GR65" s="88">
        <v>1.3819941087999993E-2</v>
      </c>
      <c r="GS65" s="88">
        <v>0.2228907274429999</v>
      </c>
      <c r="GT65" s="88">
        <v>0.27258446490000016</v>
      </c>
      <c r="GU65" s="88">
        <v>0.11519235201000022</v>
      </c>
      <c r="GV65" s="88">
        <v>8.9945932088000016E-2</v>
      </c>
      <c r="GW65" s="88">
        <v>1.2765205366000005E-2</v>
      </c>
      <c r="GX65" s="88">
        <v>1.931536506399999E-2</v>
      </c>
      <c r="GY65" s="88">
        <v>0.15364495421500005</v>
      </c>
      <c r="GZ65" s="88">
        <v>3.2720083143000005E-2</v>
      </c>
      <c r="HA65" s="88">
        <v>7.2713552400000014E-4</v>
      </c>
      <c r="HB65" s="88">
        <v>0.1418379897400002</v>
      </c>
      <c r="HC65" s="88">
        <v>8.2546443731999916E-2</v>
      </c>
      <c r="HD65" s="88">
        <v>8.0138475636999967E-2</v>
      </c>
      <c r="HE65" s="88">
        <v>4.5765840328000011E-2</v>
      </c>
      <c r="HF65" s="88">
        <v>0.12895424994099994</v>
      </c>
      <c r="HG65" s="88">
        <v>3.9590844594000071E-2</v>
      </c>
      <c r="HH65" s="88">
        <v>0.12435422153000018</v>
      </c>
      <c r="HI65" s="88">
        <v>0.10336764783199986</v>
      </c>
      <c r="HJ65" s="88">
        <v>1.4357867512999986E-2</v>
      </c>
      <c r="HK65" s="88">
        <v>9.6886013485999969E-2</v>
      </c>
      <c r="HL65" s="88">
        <v>2.8821201722000034E-2</v>
      </c>
      <c r="HM65" s="88">
        <v>0.19920523665500015</v>
      </c>
      <c r="HN65" s="88">
        <v>0.10006203798400001</v>
      </c>
      <c r="HO65" s="88">
        <v>3.3472304328000003E-2</v>
      </c>
      <c r="HP65" s="88">
        <v>0.14178282903099992</v>
      </c>
      <c r="HQ65" s="88">
        <v>0.11788086989699997</v>
      </c>
      <c r="HR65" s="88">
        <v>5.3984568566000014E-2</v>
      </c>
      <c r="HS65" s="88">
        <v>3.0773808076999982E-2</v>
      </c>
      <c r="HT65" s="88">
        <v>3.7349495973000066E-2</v>
      </c>
      <c r="HU65" s="88">
        <v>7.5062813650999968E-2</v>
      </c>
      <c r="HV65" s="88">
        <v>0.10578001770400007</v>
      </c>
      <c r="HW65" s="88">
        <v>5.6431346356000001E-2</v>
      </c>
      <c r="HX65" s="88">
        <v>6.7816343780000071E-3</v>
      </c>
      <c r="HY65" s="88">
        <v>6.7178757606999942E-2</v>
      </c>
      <c r="HZ65" s="88">
        <v>2.2565768802999989E-2</v>
      </c>
      <c r="IA65" s="88">
        <v>0.15562322650700006</v>
      </c>
      <c r="IB65" s="88">
        <v>6.6186728859999981E-3</v>
      </c>
      <c r="IC65" s="88">
        <v>0.50391718181999978</v>
      </c>
      <c r="ID65" s="88">
        <v>8.7259529412999762E-2</v>
      </c>
      <c r="IE65" s="88">
        <v>2.0608968800999994E-2</v>
      </c>
      <c r="IF65" s="88">
        <v>2.0108807449999988E-2</v>
      </c>
      <c r="IG65" s="88">
        <v>0.64584083993599839</v>
      </c>
      <c r="IH65" s="88">
        <v>2.6268625621000005E-2</v>
      </c>
      <c r="II65" s="88">
        <v>0</v>
      </c>
      <c r="IJ65" s="88">
        <v>0.105885808448</v>
      </c>
      <c r="IK65" s="88">
        <v>0.21163784508500058</v>
      </c>
      <c r="IL65" s="88">
        <v>9.8121135513000085E-2</v>
      </c>
      <c r="IM65" s="88">
        <v>7.2429691600000017E-4</v>
      </c>
      <c r="IN65" s="88">
        <v>0.13168706242599987</v>
      </c>
      <c r="IO65" s="88">
        <v>0.14958799899599989</v>
      </c>
      <c r="IP65" s="88">
        <v>0.17816407955800004</v>
      </c>
      <c r="IQ65" s="88">
        <v>0.27360507027599978</v>
      </c>
      <c r="IR65" s="88">
        <v>0.15454476902099984</v>
      </c>
      <c r="IS65" s="88">
        <v>0.72285668336899978</v>
      </c>
      <c r="IT65" s="88">
        <v>0.2481551185879998</v>
      </c>
      <c r="IU65" s="88">
        <v>1.8966240889999994E-3</v>
      </c>
      <c r="IV65" s="88">
        <v>0.2609992923290001</v>
      </c>
      <c r="IW65" s="88">
        <v>6.0108624027999977E-2</v>
      </c>
      <c r="IX65" s="88">
        <v>0.11347254833800006</v>
      </c>
      <c r="IY65" s="88">
        <v>1.5327291472E-2</v>
      </c>
      <c r="IZ65" s="88">
        <v>0.11632040425900002</v>
      </c>
      <c r="JA65" s="88">
        <v>0.77017203784999932</v>
      </c>
      <c r="JB65" s="88">
        <v>5.7426094460000026E-3</v>
      </c>
      <c r="JC65" s="88">
        <v>1.921604381999999E-2</v>
      </c>
      <c r="JD65" s="88">
        <v>1.1291219156999998E-2</v>
      </c>
      <c r="JE65" s="88">
        <v>0.56771709962000028</v>
      </c>
      <c r="JF65" s="88">
        <v>0.86209801096199945</v>
      </c>
      <c r="JG65" s="88">
        <v>0.3735760015889994</v>
      </c>
      <c r="JH65" s="88">
        <v>4.5359946656999973E-2</v>
      </c>
      <c r="JI65" s="88">
        <v>2.4689235544000009E-2</v>
      </c>
      <c r="JJ65" s="88">
        <v>0.19933685102199999</v>
      </c>
      <c r="JK65" s="88">
        <v>0.30817765943500003</v>
      </c>
      <c r="JL65" s="88">
        <v>0.12768155290200012</v>
      </c>
      <c r="JM65" s="88">
        <v>9.8319028719999948E-3</v>
      </c>
      <c r="JN65" s="88">
        <v>1.5900602171519995</v>
      </c>
      <c r="JO65" s="88">
        <v>4.4790119325000009E-2</v>
      </c>
      <c r="JP65" s="88">
        <v>9.161518462762011</v>
      </c>
      <c r="JQ65" s="88">
        <v>0.57649238043499984</v>
      </c>
      <c r="JR65" s="88">
        <v>1.0278298905330003</v>
      </c>
      <c r="JS65" s="88">
        <v>0.15623959809700011</v>
      </c>
      <c r="JT65" s="88">
        <v>0.37932234046500035</v>
      </c>
      <c r="JU65" s="88">
        <v>0.34590711062500024</v>
      </c>
      <c r="JV65" s="88">
        <v>0.15108248170000002</v>
      </c>
      <c r="JW65" s="88">
        <v>6.2751655296000006E-2</v>
      </c>
      <c r="JX65" s="88">
        <v>0.60092106572299997</v>
      </c>
      <c r="JY65" s="88">
        <v>1.4492206537830064</v>
      </c>
      <c r="JZ65" s="88">
        <v>0.27803641412199992</v>
      </c>
      <c r="KA65" s="88">
        <v>0.26309087127399999</v>
      </c>
      <c r="KB65" s="88">
        <v>0.20425472842300002</v>
      </c>
      <c r="KC65" s="88">
        <v>8.3112972539000018E-2</v>
      </c>
      <c r="KD65" s="88">
        <v>3.5269559999999997E-4</v>
      </c>
      <c r="KE65" s="88">
        <v>0.35926474962899946</v>
      </c>
      <c r="KF65" s="88">
        <v>1.2195142497000004E-2</v>
      </c>
      <c r="KG65" s="88">
        <v>1.0234195297000006E-2</v>
      </c>
      <c r="KH65" s="88">
        <v>0.20267310166400013</v>
      </c>
      <c r="KI65" s="88">
        <v>6.9045876724000005E-2</v>
      </c>
      <c r="KJ65" s="88">
        <v>8.3610652616999973E-2</v>
      </c>
      <c r="KK65" s="88">
        <v>3.5025129645E-2</v>
      </c>
      <c r="KL65" s="88">
        <v>6.1364964405999964E-2</v>
      </c>
      <c r="KM65" s="88">
        <v>8.5157529420000003E-3</v>
      </c>
      <c r="KN65" s="88">
        <v>2.2220094769999999E-3</v>
      </c>
      <c r="KO65" s="88">
        <v>7.4091959110000006E-3</v>
      </c>
      <c r="KP65" s="88">
        <v>5.5094759429000044E-2</v>
      </c>
      <c r="KQ65" s="88">
        <v>9.1757382573000035E-2</v>
      </c>
      <c r="KR65" s="88">
        <v>2.1485722454000003E-2</v>
      </c>
      <c r="KS65" s="88">
        <v>5.9910197990000027E-3</v>
      </c>
      <c r="KT65" s="88">
        <v>8.5307811347999904E-2</v>
      </c>
      <c r="KU65" s="88">
        <v>1.1364309899999999E-4</v>
      </c>
      <c r="KV65" s="88">
        <v>1.0795578354E-2</v>
      </c>
      <c r="KW65" s="88">
        <v>6.5046297608999978E-2</v>
      </c>
      <c r="KX65" s="88">
        <v>0.35293131197800032</v>
      </c>
      <c r="KY65" s="88">
        <v>0.13646318646200017</v>
      </c>
      <c r="KZ65" s="88">
        <v>0.33389034519799987</v>
      </c>
      <c r="LA65" s="88">
        <v>1.5391944011999996E-2</v>
      </c>
      <c r="LB65" s="88">
        <v>0.47261113115199965</v>
      </c>
      <c r="LC65" s="88">
        <v>2.9403558961999993E-2</v>
      </c>
      <c r="LD65" s="88">
        <v>0.34931111042900043</v>
      </c>
      <c r="LE65" s="88">
        <v>0.10438658134900011</v>
      </c>
      <c r="LF65" s="88">
        <v>0.71179085362699979</v>
      </c>
      <c r="LG65" s="88">
        <v>2.1149138077999997E-2</v>
      </c>
      <c r="LH65" s="88">
        <v>6.3775695522000034E-2</v>
      </c>
      <c r="LI65" s="88">
        <v>1.229619413E-3</v>
      </c>
      <c r="LJ65" s="88">
        <v>0.85241359166900021</v>
      </c>
      <c r="LK65" s="88">
        <v>0.39802191228199973</v>
      </c>
      <c r="LL65" s="88">
        <v>2.5460422561000003E-2</v>
      </c>
      <c r="LM65" s="88">
        <v>1.3743631664999997E-2</v>
      </c>
      <c r="LN65" s="88">
        <v>0</v>
      </c>
      <c r="LO65" s="88">
        <v>0.11838181783600003</v>
      </c>
      <c r="LP65" s="88">
        <v>2.2484311173150022</v>
      </c>
      <c r="LQ65" s="88">
        <v>0.93377862951900026</v>
      </c>
      <c r="LR65" s="88">
        <v>0.14708690401400004</v>
      </c>
      <c r="LS65" s="88">
        <v>8.0777519761000047E-2</v>
      </c>
      <c r="LT65" s="88">
        <v>0.18864813344699996</v>
      </c>
      <c r="LU65" s="88">
        <v>0.11398380036200004</v>
      </c>
      <c r="LV65" s="88">
        <v>1.5900386321E-2</v>
      </c>
      <c r="LW65" s="88">
        <v>0.14473989397900006</v>
      </c>
      <c r="LX65" s="88">
        <v>9.7517411000000009E-4</v>
      </c>
      <c r="LY65" s="88">
        <v>1.4042816243999992E-2</v>
      </c>
      <c r="LZ65" s="88">
        <v>2.3158014586999998E-2</v>
      </c>
      <c r="MA65" s="88">
        <v>1.5708213970189988</v>
      </c>
      <c r="MB65" s="88">
        <v>1.1714653001000002E-2</v>
      </c>
      <c r="MC65" s="88">
        <v>0.21444755554500006</v>
      </c>
      <c r="MD65" s="88">
        <v>2.6675699785000034E-2</v>
      </c>
      <c r="ME65" s="88">
        <v>1.0391287640000003E-3</v>
      </c>
      <c r="MF65" s="88">
        <v>0.11446817766400003</v>
      </c>
      <c r="MG65" s="88">
        <v>4.0555758986000001E-2</v>
      </c>
      <c r="MH65" s="88">
        <v>2.1467213454000003E-2</v>
      </c>
      <c r="MI65" s="88">
        <v>1.5563211680999996E-2</v>
      </c>
      <c r="MJ65" s="88">
        <v>6.3203182019999984E-3</v>
      </c>
      <c r="MK65" s="88">
        <v>7.0168756230000002E-3</v>
      </c>
      <c r="ML65" s="88">
        <v>1.0342334820000001E-3</v>
      </c>
      <c r="MM65" s="88">
        <v>0.21998424417900006</v>
      </c>
      <c r="MN65" s="88">
        <v>3.928529795799994E-2</v>
      </c>
      <c r="MO65" s="88">
        <v>7.8398519864999919E-2</v>
      </c>
      <c r="MP65" s="88">
        <v>0.1325918890760002</v>
      </c>
      <c r="MQ65" s="88">
        <v>5.7771123809999981E-3</v>
      </c>
      <c r="MR65" s="88">
        <v>0.19751546118199978</v>
      </c>
      <c r="MS65" s="88">
        <v>0.14468436339300009</v>
      </c>
      <c r="MT65" s="88">
        <v>1.0836475600000001E-2</v>
      </c>
      <c r="MU65" s="88">
        <v>0.1186123176359999</v>
      </c>
      <c r="MV65" s="88">
        <v>0.109062072294</v>
      </c>
      <c r="MW65" s="88">
        <v>2.5615590425000008E-2</v>
      </c>
      <c r="MX65" s="88">
        <v>0.28873010811300065</v>
      </c>
      <c r="MY65" s="88">
        <v>0.11647288885700006</v>
      </c>
      <c r="MZ65" s="88">
        <v>1.7599312559000005E-2</v>
      </c>
      <c r="NA65" s="88">
        <v>0.1201116649940001</v>
      </c>
      <c r="NB65" s="88">
        <v>0.11923477766399987</v>
      </c>
      <c r="NC65" s="88">
        <v>7.8184764798000031E-2</v>
      </c>
      <c r="ND65" s="88">
        <v>0</v>
      </c>
      <c r="NE65" s="88">
        <v>0.16610753835299996</v>
      </c>
      <c r="NF65" s="88">
        <v>7.4478631097999987E-2</v>
      </c>
      <c r="NG65" s="88">
        <v>1.2426049463129987</v>
      </c>
      <c r="NH65" s="88">
        <v>2.1136890083709954</v>
      </c>
      <c r="NI65" s="88">
        <v>0.1509695525619999</v>
      </c>
      <c r="NJ65" s="88">
        <v>0.13629361579600011</v>
      </c>
      <c r="NK65" s="88">
        <v>0.50391718181999978</v>
      </c>
      <c r="NL65" s="88">
        <v>2.0608968800999994E-2</v>
      </c>
      <c r="NM65" s="88">
        <v>0.64584083993599839</v>
      </c>
      <c r="NN65" s="88">
        <v>0</v>
      </c>
      <c r="NO65" s="88">
        <v>0.13168706242599987</v>
      </c>
      <c r="NP65" s="88">
        <v>6.2963564566999988E-2</v>
      </c>
      <c r="NQ65" s="88">
        <v>8.6621340834999949E-2</v>
      </c>
      <c r="NR65" s="88">
        <v>8.890953054599994E-2</v>
      </c>
      <c r="NS65" s="88">
        <v>8.9254650340999997E-2</v>
      </c>
      <c r="NT65" s="88">
        <v>0.27360507027599978</v>
      </c>
      <c r="NU65" s="88">
        <v>0.15454476902099984</v>
      </c>
      <c r="NV65" s="88">
        <v>0.72285668336899978</v>
      </c>
      <c r="NW65" s="88">
        <v>0.2481551185879998</v>
      </c>
      <c r="NX65" s="88">
        <v>1.8966240889999994E-3</v>
      </c>
      <c r="NY65" s="88">
        <v>2.1546672807000001E-2</v>
      </c>
      <c r="NZ65" s="88">
        <v>2.3651362390000002E-3</v>
      </c>
      <c r="OA65" s="88">
        <v>1.7707282300000001E-4</v>
      </c>
      <c r="OB65" s="88">
        <v>6.2708075600000004E-4</v>
      </c>
      <c r="OC65" s="88">
        <v>1.2580880220000002E-3</v>
      </c>
      <c r="OD65" s="88">
        <v>3.83459393E-4</v>
      </c>
      <c r="OE65" s="88">
        <v>5.4740495199999992E-4</v>
      </c>
      <c r="OF65" s="88">
        <v>1.5143687331999996E-2</v>
      </c>
      <c r="OG65" s="88">
        <v>4.0587540000000001E-4</v>
      </c>
      <c r="OH65" s="88">
        <v>4.1892517999999995E-5</v>
      </c>
      <c r="OI65" s="88">
        <v>0</v>
      </c>
      <c r="OJ65" s="88">
        <v>0</v>
      </c>
      <c r="OK65" s="88">
        <v>5.9696520100000004E-4</v>
      </c>
      <c r="OL65" s="88">
        <v>0</v>
      </c>
      <c r="OM65" s="88">
        <v>5.6269285200000055E-3</v>
      </c>
      <c r="ON65" s="88">
        <v>3.0198595999999985E-4</v>
      </c>
      <c r="OO65" s="88">
        <v>5.0757198000000016E-4</v>
      </c>
      <c r="OP65" s="88">
        <v>1.2763253999999993E-4</v>
      </c>
      <c r="OQ65" s="88">
        <v>5.4928794999999986E-4</v>
      </c>
      <c r="OR65" s="88">
        <v>2.9380666999999979E-4</v>
      </c>
      <c r="OS65" s="88">
        <v>2.8439534700000035E-3</v>
      </c>
      <c r="OT65" s="88">
        <v>1.2964966200000011E-3</v>
      </c>
      <c r="OU65" s="88">
        <v>4.4703143060000105E-3</v>
      </c>
      <c r="OV65" s="88">
        <v>3.8071792219999978E-3</v>
      </c>
      <c r="OW65" s="88">
        <v>6.6630231699999973E-3</v>
      </c>
      <c r="OX65" s="88">
        <v>1.8743575700000043E-3</v>
      </c>
      <c r="OY65" s="88">
        <v>1.5188838500000022E-3</v>
      </c>
      <c r="OZ65" s="88">
        <v>3.328156159999999E-3</v>
      </c>
      <c r="PA65" s="88">
        <v>0.17129397797800031</v>
      </c>
      <c r="PB65" s="88">
        <v>0.40689666695100052</v>
      </c>
      <c r="PC65" s="88">
        <v>0.30569725860600011</v>
      </c>
      <c r="PD65" s="88">
        <v>0.12583452824200034</v>
      </c>
      <c r="PE65" s="88">
        <v>9.2589647570999897E-2</v>
      </c>
      <c r="PF65" s="88">
        <v>0.46033856951200036</v>
      </c>
      <c r="PG65" s="88">
        <v>0.5055734319499996</v>
      </c>
      <c r="PH65" s="88">
        <v>6.3088501926999954E-2</v>
      </c>
      <c r="PI65" s="88">
        <v>6.9549840849999914E-3</v>
      </c>
      <c r="PJ65" s="88">
        <v>1.8331569725999981E-2</v>
      </c>
      <c r="PK65" s="88">
        <v>0.8095366805910007</v>
      </c>
      <c r="PL65" s="88">
        <v>6.4667554780000027E-3</v>
      </c>
      <c r="PM65" s="88">
        <v>7.0687639294000099E-2</v>
      </c>
      <c r="PN65" s="88">
        <v>9.4142481666000283E-2</v>
      </c>
      <c r="PO65" s="88">
        <v>3.8193773588999995E-2</v>
      </c>
      <c r="PP65" s="88">
        <v>0.27637209955600028</v>
      </c>
      <c r="PQ65" s="88">
        <v>2.766561839900003E-2</v>
      </c>
      <c r="PR65" s="88">
        <v>5.7809919133000022E-2</v>
      </c>
      <c r="PS65" s="88">
        <v>3.6143689999999997E-5</v>
      </c>
      <c r="PT65" s="88">
        <v>6.8096472949999978E-3</v>
      </c>
      <c r="PU65" s="88">
        <v>3.2206149765000018E-2</v>
      </c>
      <c r="PV65" s="88">
        <v>5.5165779515999852E-2</v>
      </c>
      <c r="PW65" s="88">
        <v>8.7261308919999968E-3</v>
      </c>
      <c r="PX65" s="88">
        <v>8.4056482228000051E-2</v>
      </c>
      <c r="PY65" s="88">
        <v>8.5675116258000006E-2</v>
      </c>
      <c r="PZ65" s="88">
        <v>2.505809883100003E-2</v>
      </c>
      <c r="QA65" s="88">
        <v>1.4788893663000006E-2</v>
      </c>
      <c r="QB65" s="88">
        <v>6.8135263671000187E-2</v>
      </c>
      <c r="QC65" s="88">
        <v>2.4619057732000026E-2</v>
      </c>
      <c r="QD65" s="88">
        <v>8.4289689439999999E-3</v>
      </c>
      <c r="QE65" s="88">
        <v>2.4641982877000028E-2</v>
      </c>
      <c r="QF65" s="88">
        <v>0.25645667505800063</v>
      </c>
      <c r="QG65" s="88">
        <v>0.19183649221000013</v>
      </c>
      <c r="QH65" s="88">
        <v>3.3691096569999981E-3</v>
      </c>
      <c r="QI65" s="88">
        <v>9.2794590134999924E-2</v>
      </c>
      <c r="QJ65" s="88">
        <v>3.3634770768000019E-2</v>
      </c>
      <c r="QK65" s="88">
        <v>4.8495549175999977E-2</v>
      </c>
      <c r="QL65" s="88">
        <v>0.65223109311500038</v>
      </c>
      <c r="QM65" s="88">
        <v>2.6571148219999958E-3</v>
      </c>
      <c r="QN65" s="88">
        <v>5.1657730049999972E-3</v>
      </c>
      <c r="QO65" s="88">
        <v>5.6266701880999963E-2</v>
      </c>
      <c r="QP65" s="88">
        <v>2.8324689936000003E-2</v>
      </c>
      <c r="QQ65" s="88">
        <v>1.74466717E-4</v>
      </c>
      <c r="QR65" s="88">
        <v>0.11766384348099994</v>
      </c>
      <c r="QS65" s="88">
        <v>5.8353822498000092E-2</v>
      </c>
      <c r="QT65" s="88">
        <v>6.0525233540999979E-2</v>
      </c>
      <c r="QU65" s="88">
        <v>3.0745830596000022E-2</v>
      </c>
      <c r="QV65" s="88">
        <v>6.6600505114999903E-2</v>
      </c>
      <c r="QW65" s="88">
        <v>1.5349344539000017E-2</v>
      </c>
      <c r="QX65" s="88">
        <v>9.220846126200008E-2</v>
      </c>
      <c r="QY65" s="88">
        <v>1.3763950653000004E-2</v>
      </c>
      <c r="QZ65" s="88">
        <v>5.1005404649999983E-3</v>
      </c>
      <c r="RA65" s="88">
        <v>4.5381599307999926E-2</v>
      </c>
      <c r="RB65" s="88">
        <v>2.0184371768999974E-2</v>
      </c>
      <c r="RC65" s="88">
        <v>0.11769816827700012</v>
      </c>
      <c r="RD65" s="88">
        <v>6.7992161094999976E-2</v>
      </c>
      <c r="RE65" s="88">
        <v>1.9757278580000013E-2</v>
      </c>
      <c r="RF65" s="88">
        <v>4.9848852855999992E-2</v>
      </c>
      <c r="RG65" s="88">
        <v>0.17405036361900003</v>
      </c>
      <c r="RH65" s="88">
        <v>1.063267792099999E-2</v>
      </c>
      <c r="RI65" s="88">
        <v>3.0322222639000015E-2</v>
      </c>
      <c r="RJ65" s="88">
        <v>9.5332967760000178E-3</v>
      </c>
      <c r="RK65" s="88">
        <v>8.352429089000012E-3</v>
      </c>
      <c r="RL65" s="88">
        <v>7.2367932399999997E-4</v>
      </c>
      <c r="RM65" s="88">
        <v>1.3132275849999996E-2</v>
      </c>
      <c r="RN65" s="88">
        <v>1.0179764859999997E-3</v>
      </c>
      <c r="RO65" s="88">
        <v>2.5869723769999979E-3</v>
      </c>
      <c r="RP65" s="88">
        <v>2.5648660109999998E-3</v>
      </c>
      <c r="RQ65" s="88">
        <v>1.1328214189999998E-3</v>
      </c>
      <c r="RR65" s="88">
        <v>6.70324278E-4</v>
      </c>
      <c r="RS65" s="88">
        <v>1.0472386566000018E-2</v>
      </c>
      <c r="RT65" s="88">
        <v>1.8241642540000008E-3</v>
      </c>
      <c r="RU65" s="88">
        <v>6.0312873880000025E-3</v>
      </c>
      <c r="RV65" s="88">
        <v>0.45273342532700034</v>
      </c>
      <c r="RW65" s="88">
        <v>0.25796161846400056</v>
      </c>
      <c r="RX65" s="88">
        <v>9.8283354271999954E-2</v>
      </c>
      <c r="RY65" s="88">
        <v>5.5308008000000007E-4</v>
      </c>
      <c r="RZ65" s="88">
        <v>6.6454640898000017E-2</v>
      </c>
      <c r="SA65" s="88">
        <v>4.2334020310000001E-3</v>
      </c>
      <c r="SB65" s="88">
        <v>0</v>
      </c>
      <c r="SC65" s="88">
        <v>0</v>
      </c>
      <c r="SD65" s="88">
        <v>0</v>
      </c>
      <c r="SE65" s="88">
        <v>0</v>
      </c>
      <c r="SF65" s="88">
        <v>0</v>
      </c>
      <c r="SG65" s="88">
        <v>0</v>
      </c>
      <c r="SH65" s="88">
        <v>0</v>
      </c>
      <c r="SI65" s="88">
        <v>0</v>
      </c>
      <c r="SJ65" s="88">
        <v>0</v>
      </c>
      <c r="SK65" s="88">
        <v>0</v>
      </c>
      <c r="SL65" s="88">
        <v>0</v>
      </c>
      <c r="SM65" s="88">
        <v>0</v>
      </c>
      <c r="SN65" s="88">
        <v>9.250468370999998E-2</v>
      </c>
      <c r="SO65" s="88">
        <v>7.1237408E-4</v>
      </c>
      <c r="SP65" s="88">
        <v>2.6376882675369955</v>
      </c>
    </row>
    <row r="66" spans="1:510">
      <c r="A66" s="88" t="str">
        <f t="shared" si="52"/>
        <v>ESPD5</v>
      </c>
      <c r="B66" s="88" t="s">
        <v>2232</v>
      </c>
      <c r="C66" s="88" t="s">
        <v>391</v>
      </c>
      <c r="U66" s="88">
        <v>53.335273026887947</v>
      </c>
      <c r="V66" s="88">
        <v>8.7656852429730137</v>
      </c>
      <c r="W66" s="88">
        <v>1.3029171933279982</v>
      </c>
      <c r="X66" s="88">
        <v>2.7615771176369939</v>
      </c>
      <c r="Y66" s="88">
        <v>16.722078325301016</v>
      </c>
      <c r="Z66" s="88">
        <v>2.2668770078110012</v>
      </c>
      <c r="AA66" s="88">
        <v>1.9744173774550067</v>
      </c>
      <c r="AB66" s="88">
        <v>6.4440179228079977</v>
      </c>
      <c r="AC66" s="88">
        <v>1.7456796263889973</v>
      </c>
      <c r="AD66" s="88">
        <v>2.7149755359560026</v>
      </c>
      <c r="AE66" s="88">
        <v>0.47731918151100017</v>
      </c>
      <c r="AF66" s="88">
        <v>4.3127904676069972</v>
      </c>
      <c r="AG66" s="88">
        <v>8.212763173662017</v>
      </c>
      <c r="AH66" s="88">
        <v>3.8469454250980051</v>
      </c>
      <c r="AI66" s="88">
        <v>0.55292161584599819</v>
      </c>
      <c r="AJ66" s="88">
        <v>0.33893282851100076</v>
      </c>
      <c r="AK66" s="88">
        <v>0.96398331301699913</v>
      </c>
      <c r="AL66" s="88">
        <v>0</v>
      </c>
      <c r="AM66" s="88">
        <v>2.085171612224999</v>
      </c>
      <c r="AN66" s="88">
        <v>0.67640351913300001</v>
      </c>
      <c r="AO66" s="88">
        <v>1.42503316376</v>
      </c>
      <c r="AP66" s="88">
        <v>11.179552137836987</v>
      </c>
      <c r="AQ66" s="88">
        <v>0.60198941575500065</v>
      </c>
      <c r="AR66" s="88">
        <v>1.2333074076069976</v>
      </c>
      <c r="AS66" s="88">
        <v>2.2821930414530049</v>
      </c>
      <c r="AT66" s="88">
        <v>0.54791742744000016</v>
      </c>
      <c r="AU66" s="88">
        <v>0.21998968031699997</v>
      </c>
      <c r="AV66" s="88">
        <v>0.47998341770199976</v>
      </c>
      <c r="AW66" s="88">
        <v>9.9884431207000079E-2</v>
      </c>
      <c r="AX66" s="88">
        <v>0.10928171378700006</v>
      </c>
      <c r="AY66" s="88">
        <v>0.80981778761500223</v>
      </c>
      <c r="AZ66" s="88">
        <v>0.89120837797499908</v>
      </c>
      <c r="BA66" s="88">
        <v>1.0558750234399994</v>
      </c>
      <c r="BB66" s="88">
        <v>2.7330527313000012E-2</v>
      </c>
      <c r="BC66" s="88">
        <v>1.6223619624819989</v>
      </c>
      <c r="BD66" s="88">
        <v>4.1970262980300097</v>
      </c>
      <c r="BE66" s="88">
        <v>0.62462965480600074</v>
      </c>
      <c r="BF66" s="88">
        <v>8.0289110580000021E-3</v>
      </c>
      <c r="BG66" s="88">
        <v>2.1933047917999996E-2</v>
      </c>
      <c r="BH66" s="88">
        <v>1.7157141441819965</v>
      </c>
      <c r="BI66" s="88">
        <v>0.46619840679800012</v>
      </c>
      <c r="BJ66" s="88">
        <v>1.8244808433999997E-2</v>
      </c>
      <c r="BK66" s="88">
        <v>0.50864009793500031</v>
      </c>
      <c r="BL66" s="88">
        <v>0.69573775033799812</v>
      </c>
      <c r="BM66" s="88">
        <v>0.53488508589899997</v>
      </c>
      <c r="BN66" s="88">
        <v>0.49126533782099974</v>
      </c>
      <c r="BO66" s="88">
        <v>0.10036071008700002</v>
      </c>
      <c r="BP66" s="88">
        <v>5.0356772574000008E-2</v>
      </c>
      <c r="BQ66" s="88">
        <v>7.9780858400000005E-4</v>
      </c>
      <c r="BR66" s="88">
        <v>0.2238969392299999</v>
      </c>
      <c r="BS66" s="88">
        <v>0.101903816883</v>
      </c>
      <c r="BT66" s="88">
        <v>4.1399615722869969</v>
      </c>
      <c r="BU66" s="88">
        <v>1.3469939175210031</v>
      </c>
      <c r="BV66" s="88">
        <v>0.17282682649700001</v>
      </c>
      <c r="BW66" s="88">
        <v>2.1921363338610043</v>
      </c>
      <c r="BX66" s="88">
        <v>1.0642724380239976</v>
      </c>
      <c r="BY66" s="88">
        <v>1.0924835666340027</v>
      </c>
      <c r="BZ66" s="88">
        <v>0.22859601994700005</v>
      </c>
      <c r="CA66" s="88">
        <v>0.8200272581889988</v>
      </c>
      <c r="CB66" s="88">
        <v>0.9012432062620005</v>
      </c>
      <c r="CC66" s="88">
        <v>0.31241065917000038</v>
      </c>
      <c r="CD66" s="88">
        <v>0.25460677804399984</v>
      </c>
      <c r="CE66" s="88">
        <v>1.3084306033310018</v>
      </c>
      <c r="CF66" s="88">
        <v>0.14298140930499995</v>
      </c>
      <c r="CG66" s="88">
        <v>0</v>
      </c>
      <c r="CH66" s="88">
        <v>0.40993943453799969</v>
      </c>
      <c r="CI66" s="88">
        <v>0.29394238929399957</v>
      </c>
      <c r="CJ66" s="88">
        <v>0.1564595988300001</v>
      </c>
      <c r="CK66" s="88">
        <v>1.6916053618909987</v>
      </c>
      <c r="CL66" s="88">
        <v>4.2076997829999961E-3</v>
      </c>
      <c r="CM66" s="88">
        <v>0.35700004637600002</v>
      </c>
      <c r="CN66" s="88">
        <v>6.231865381500002E-2</v>
      </c>
      <c r="CO66" s="88">
        <v>0.14329870554799987</v>
      </c>
      <c r="CP66" s="88">
        <v>0.13331347090699996</v>
      </c>
      <c r="CQ66" s="88">
        <v>0.96398331301699913</v>
      </c>
      <c r="CR66" s="88">
        <v>0</v>
      </c>
      <c r="CS66" s="88">
        <v>1.4643647018000009E-2</v>
      </c>
      <c r="CT66" s="88">
        <v>1.9959604048209967</v>
      </c>
      <c r="CU66" s="88">
        <v>5.0695777666000079E-2</v>
      </c>
      <c r="CV66" s="88">
        <v>2.3869032628999989E-2</v>
      </c>
      <c r="CW66" s="88">
        <v>0.66785255975200097</v>
      </c>
      <c r="CX66" s="88">
        <v>8.5488338130000046E-3</v>
      </c>
      <c r="CY66" s="88">
        <v>1.3511865496970008</v>
      </c>
      <c r="CZ66" s="88">
        <v>7.384524400199996E-2</v>
      </c>
      <c r="DA66" s="88">
        <v>9.2031737802060007</v>
      </c>
      <c r="DB66" s="88">
        <v>1.9763796404789999</v>
      </c>
      <c r="DC66" s="88">
        <v>0.16333047048500018</v>
      </c>
      <c r="DD66" s="88">
        <v>0.43865889896299998</v>
      </c>
      <c r="DE66" s="88">
        <v>0.33851950925099988</v>
      </c>
      <c r="DF66" s="88">
        <v>0.15474479868700039</v>
      </c>
      <c r="DG66" s="88">
        <v>6.6639885745000044E-2</v>
      </c>
      <c r="DH66" s="88">
        <v>0.67340663765300068</v>
      </c>
      <c r="DI66" s="88">
        <v>1.500079590466002</v>
      </c>
      <c r="DJ66" s="88">
        <v>0.51899495920900018</v>
      </c>
      <c r="DK66" s="88">
        <v>0.21515782453200005</v>
      </c>
      <c r="DL66" s="88">
        <v>4.7959330423000004E-2</v>
      </c>
      <c r="DM66" s="88">
        <v>0</v>
      </c>
      <c r="DN66" s="88">
        <v>0.50559942554200032</v>
      </c>
      <c r="DO66" s="88">
        <v>2.2830464529000002E-2</v>
      </c>
      <c r="DP66" s="88">
        <v>1.9487169289999988E-2</v>
      </c>
      <c r="DQ66" s="88">
        <v>0.21998968031699997</v>
      </c>
      <c r="DR66" s="88">
        <v>0.34052032046600045</v>
      </c>
      <c r="DS66" s="88">
        <v>5.3754959875000029E-2</v>
      </c>
      <c r="DT66" s="88">
        <v>8.5706780166000099E-2</v>
      </c>
      <c r="DU66" s="88">
        <v>9.9884431207000079E-2</v>
      </c>
      <c r="DV66" s="88">
        <v>1.3622009588000018E-2</v>
      </c>
      <c r="DW66" s="88">
        <v>9.5660366073000117E-2</v>
      </c>
      <c r="DX66" s="88">
        <v>0.51848549372300012</v>
      </c>
      <c r="DY66" s="88">
        <v>0.29133150137800001</v>
      </c>
      <c r="DZ66" s="88">
        <v>0.44348221636100038</v>
      </c>
      <c r="EA66" s="88">
        <v>2.2140510044999995E-2</v>
      </c>
      <c r="EB66" s="88">
        <v>0.42558579826800036</v>
      </c>
      <c r="EC66" s="88">
        <v>0.12765225401500005</v>
      </c>
      <c r="ED66" s="88">
        <v>0.8397025557560005</v>
      </c>
      <c r="EE66" s="88">
        <v>8.8519646673999988E-2</v>
      </c>
      <c r="EF66" s="88">
        <v>1.5540312731909995</v>
      </c>
      <c r="EG66" s="88">
        <v>5.1500872277000023E-2</v>
      </c>
      <c r="EH66" s="88">
        <v>1.6828577980000013E-2</v>
      </c>
      <c r="EI66" s="88">
        <v>0</v>
      </c>
      <c r="EJ66" s="88">
        <v>0.21936546711900001</v>
      </c>
      <c r="EK66" s="88">
        <v>2.5480814301560017</v>
      </c>
      <c r="EL66" s="88">
        <v>1.2249254608650002</v>
      </c>
      <c r="EM66" s="88">
        <v>0.20465195050000004</v>
      </c>
      <c r="EN66" s="88">
        <v>7.9825952890000024E-2</v>
      </c>
      <c r="EO66" s="88">
        <v>0.21671760688099978</v>
      </c>
      <c r="EP66" s="88">
        <v>0.14905963595199989</v>
      </c>
      <c r="EQ66" s="88">
        <v>1.8184940451000001E-2</v>
      </c>
      <c r="ER66" s="88">
        <v>0.15654439909200002</v>
      </c>
      <c r="ES66" s="88">
        <v>4.2932212360000006E-3</v>
      </c>
      <c r="ET66" s="88">
        <v>8.0289110580000021E-3</v>
      </c>
      <c r="EU66" s="88">
        <v>2.1933047917999996E-2</v>
      </c>
      <c r="EV66" s="88">
        <v>1.7157141441819965</v>
      </c>
      <c r="EW66" s="88">
        <v>0.24053497260899975</v>
      </c>
      <c r="EX66" s="88">
        <v>2.7205500594999991E-2</v>
      </c>
      <c r="EY66" s="88">
        <v>0.12902671389199996</v>
      </c>
      <c r="EZ66" s="88">
        <v>4.7301676849000031E-2</v>
      </c>
      <c r="FA66" s="88">
        <v>2.2124855183000006E-2</v>
      </c>
      <c r="FB66" s="88">
        <v>3.0576161470000007E-3</v>
      </c>
      <c r="FC66" s="88">
        <v>1.4824602478999993E-2</v>
      </c>
      <c r="FD66" s="88">
        <v>3.6255788999999997E-4</v>
      </c>
      <c r="FE66" s="88">
        <v>0.22378500888799974</v>
      </c>
      <c r="FF66" s="88">
        <v>3.7953915038000004E-2</v>
      </c>
      <c r="FG66" s="88">
        <v>9.4447412040000012E-2</v>
      </c>
      <c r="FH66" s="88">
        <v>0.14791288826599988</v>
      </c>
      <c r="FI66" s="88">
        <v>4.5391931599999998E-3</v>
      </c>
      <c r="FJ66" s="88">
        <v>0.20195900284600005</v>
      </c>
      <c r="FK66" s="88">
        <v>0.46682399384700057</v>
      </c>
      <c r="FL66" s="88">
        <v>2.6954415176000016E-2</v>
      </c>
      <c r="FM66" s="88">
        <v>0.24474135431100044</v>
      </c>
      <c r="FN66" s="88">
        <v>0.16936511480400029</v>
      </c>
      <c r="FO66" s="88">
        <v>6.9206086029999971E-3</v>
      </c>
      <c r="FP66" s="88">
        <v>0.11385649951599995</v>
      </c>
      <c r="FQ66" s="88">
        <v>0.10036071008700002</v>
      </c>
      <c r="FR66" s="88">
        <v>5.0356772574000008E-2</v>
      </c>
      <c r="FS66" s="88">
        <v>7.9780858400000005E-4</v>
      </c>
      <c r="FT66" s="88">
        <v>0.2238969392299999</v>
      </c>
      <c r="FU66" s="88">
        <v>0.101903816883</v>
      </c>
      <c r="FV66" s="88">
        <v>3.9848327973349926</v>
      </c>
      <c r="FW66" s="88">
        <v>4.8028916144999996E-2</v>
      </c>
      <c r="FX66" s="88">
        <v>0.15512718619200005</v>
      </c>
      <c r="FY66" s="88">
        <v>0.73974539392899774</v>
      </c>
      <c r="FZ66" s="88">
        <v>5.0393801515999953E-2</v>
      </c>
      <c r="GA66" s="88">
        <v>0.42356767286899932</v>
      </c>
      <c r="GB66" s="88">
        <v>2.0862278550000004E-3</v>
      </c>
      <c r="GC66" s="88">
        <v>8.3167099350000009E-2</v>
      </c>
      <c r="GD66" s="88">
        <v>0.17282682649700001</v>
      </c>
      <c r="GE66" s="88">
        <v>0.37041183174500003</v>
      </c>
      <c r="GF66" s="88">
        <v>0.29784132672399966</v>
      </c>
      <c r="GG66" s="88">
        <v>9.8861611975999963E-2</v>
      </c>
      <c r="GH66" s="88">
        <v>0.35648524363799949</v>
      </c>
      <c r="GI66" s="88">
        <v>0.79398164135700033</v>
      </c>
      <c r="GJ66" s="88">
        <v>0.19232854683399983</v>
      </c>
      <c r="GK66" s="88">
        <v>8.2229961668999985E-2</v>
      </c>
      <c r="GL66" s="88">
        <v>0.51496055997599954</v>
      </c>
      <c r="GM66" s="88">
        <v>0.22869906766599987</v>
      </c>
      <c r="GN66" s="88">
        <v>7.0277093533999954E-2</v>
      </c>
      <c r="GO66" s="88">
        <v>0.25033245371499985</v>
      </c>
      <c r="GP66" s="88">
        <v>0.18120619201400054</v>
      </c>
      <c r="GQ66" s="88">
        <v>0.15226238085900015</v>
      </c>
      <c r="GR66" s="88">
        <v>1.3259663268999996E-2</v>
      </c>
      <c r="GS66" s="88">
        <v>0.23643587921199949</v>
      </c>
      <c r="GT66" s="88">
        <v>0.2971674531330008</v>
      </c>
      <c r="GU66" s="88">
        <v>0.1179283338789999</v>
      </c>
      <c r="GV66" s="88">
        <v>9.421899838799995E-2</v>
      </c>
      <c r="GW66" s="88">
        <v>1.424706246999999E-2</v>
      </c>
      <c r="GX66" s="88">
        <v>1.9803144750000008E-2</v>
      </c>
      <c r="GY66" s="88">
        <v>0.16108887972800001</v>
      </c>
      <c r="GZ66" s="88">
        <v>3.2818514120999988E-2</v>
      </c>
      <c r="HA66" s="88">
        <v>6.3343507399999993E-4</v>
      </c>
      <c r="HB66" s="88">
        <v>0.16251435987499979</v>
      </c>
      <c r="HC66" s="88">
        <v>8.3723274476000142E-2</v>
      </c>
      <c r="HD66" s="88">
        <v>7.9567547583000026E-2</v>
      </c>
      <c r="HE66" s="88">
        <v>4.8837413196000004E-2</v>
      </c>
      <c r="HF66" s="88">
        <v>0.14031516962099994</v>
      </c>
      <c r="HG66" s="88">
        <v>4.353652703100002E-2</v>
      </c>
      <c r="HH66" s="88">
        <v>0.13386403476900013</v>
      </c>
      <c r="HI66" s="88">
        <v>0.11205167343299979</v>
      </c>
      <c r="HJ66" s="88">
        <v>1.56136061E-2</v>
      </c>
      <c r="HK66" s="88">
        <v>0.1093338137120001</v>
      </c>
      <c r="HL66" s="88">
        <v>3.0237910280000016E-2</v>
      </c>
      <c r="HM66" s="88">
        <v>0.22906125838300026</v>
      </c>
      <c r="HN66" s="88">
        <v>0.11604639105900016</v>
      </c>
      <c r="HO66" s="88">
        <v>3.3366590609999976E-2</v>
      </c>
      <c r="HP66" s="88">
        <v>0.16217837452100012</v>
      </c>
      <c r="HQ66" s="88">
        <v>0.16488273269200007</v>
      </c>
      <c r="HR66" s="88">
        <v>5.6134280047000065E-2</v>
      </c>
      <c r="HS66" s="88">
        <v>3.1022368923000001E-2</v>
      </c>
      <c r="HT66" s="88">
        <v>3.0239133973999997E-2</v>
      </c>
      <c r="HU66" s="88">
        <v>7.2479438234000063E-2</v>
      </c>
      <c r="HV66" s="88">
        <v>0.10882047122300004</v>
      </c>
      <c r="HW66" s="88">
        <v>6.1416342387000063E-2</v>
      </c>
      <c r="HX66" s="88">
        <v>8.4248675639999951E-3</v>
      </c>
      <c r="HY66" s="88">
        <v>6.8997389838999945E-2</v>
      </c>
      <c r="HZ66" s="88">
        <v>2.4589106033000012E-2</v>
      </c>
      <c r="IA66" s="88">
        <v>0.15655739954799988</v>
      </c>
      <c r="IB66" s="88">
        <v>4.4618984550000001E-3</v>
      </c>
      <c r="IC66" s="88">
        <v>0.55784109690199968</v>
      </c>
      <c r="ID66" s="88">
        <v>9.3838551423000072E-2</v>
      </c>
      <c r="IE66" s="88">
        <v>2.4250789010000023E-2</v>
      </c>
      <c r="IF66" s="88">
        <v>2.0367557201999991E-2</v>
      </c>
      <c r="IG66" s="88">
        <v>0.72633485377400042</v>
      </c>
      <c r="IH66" s="88">
        <v>2.8771522935999987E-2</v>
      </c>
      <c r="II66" s="88">
        <v>0</v>
      </c>
      <c r="IJ66" s="88">
        <v>0.10547374500300008</v>
      </c>
      <c r="IK66" s="88">
        <v>0.21801789751299983</v>
      </c>
      <c r="IL66" s="88">
        <v>8.6051264284999873E-2</v>
      </c>
      <c r="IM66" s="88">
        <v>3.9779641700000003E-4</v>
      </c>
      <c r="IN66" s="88">
        <v>0.15008272225299993</v>
      </c>
      <c r="IO66" s="88">
        <v>0.14386037964999993</v>
      </c>
      <c r="IP66" s="88">
        <v>0.1564595988300001</v>
      </c>
      <c r="IQ66" s="88">
        <v>0.32306104137400027</v>
      </c>
      <c r="IR66" s="88">
        <v>0.1958142594639998</v>
      </c>
      <c r="IS66" s="88">
        <v>0.89471380579500082</v>
      </c>
      <c r="IT66" s="88">
        <v>0.27801614486900011</v>
      </c>
      <c r="IU66" s="88">
        <v>4.2076997829999961E-3</v>
      </c>
      <c r="IV66" s="88">
        <v>0.35700004637600002</v>
      </c>
      <c r="IW66" s="88">
        <v>6.231865381500002E-2</v>
      </c>
      <c r="IX66" s="88">
        <v>0.12561243869899988</v>
      </c>
      <c r="IY66" s="88">
        <v>1.7683522431999991E-2</v>
      </c>
      <c r="IZ66" s="88">
        <v>0.13331347090699996</v>
      </c>
      <c r="JA66" s="88">
        <v>0.92739425407499898</v>
      </c>
      <c r="JB66" s="88">
        <v>1.8948041486000006E-2</v>
      </c>
      <c r="JC66" s="88">
        <v>1.7637502447999984E-2</v>
      </c>
      <c r="JD66" s="88">
        <v>1.4643647018000009E-2</v>
      </c>
      <c r="JE66" s="88">
        <v>0.6669725420779985</v>
      </c>
      <c r="JF66" s="88">
        <v>0.93983917329000199</v>
      </c>
      <c r="JG66" s="88">
        <v>0.38914920183900009</v>
      </c>
      <c r="JH66" s="88">
        <v>5.0695777666000079E-2</v>
      </c>
      <c r="JI66" s="88">
        <v>2.3869032628999989E-2</v>
      </c>
      <c r="JJ66" s="88">
        <v>0.25613961630700005</v>
      </c>
      <c r="JK66" s="88">
        <v>0.29175171149499979</v>
      </c>
      <c r="JL66" s="88">
        <v>0.11995997979200008</v>
      </c>
      <c r="JM66" s="88">
        <v>8.5488338130000046E-3</v>
      </c>
      <c r="JN66" s="88">
        <v>1.3511865496970008</v>
      </c>
      <c r="JO66" s="88">
        <v>7.384524400199996E-2</v>
      </c>
      <c r="JP66" s="88">
        <v>9.2031737802060007</v>
      </c>
      <c r="JQ66" s="88">
        <v>0.60222126073500004</v>
      </c>
      <c r="JR66" s="88">
        <v>1.3741583797439998</v>
      </c>
      <c r="JS66" s="88">
        <v>0.16333047048500018</v>
      </c>
      <c r="JT66" s="88">
        <v>0.43865889896299998</v>
      </c>
      <c r="JU66" s="88">
        <v>0.33851950925099988</v>
      </c>
      <c r="JV66" s="88">
        <v>0.15474479868700039</v>
      </c>
      <c r="JW66" s="88">
        <v>6.6639885745000044E-2</v>
      </c>
      <c r="JX66" s="88">
        <v>0.67340663765300068</v>
      </c>
      <c r="JY66" s="88">
        <v>1.500079590466002</v>
      </c>
      <c r="JZ66" s="88">
        <v>0.3039866697730001</v>
      </c>
      <c r="KA66" s="88">
        <v>0.21500762795199999</v>
      </c>
      <c r="KB66" s="88">
        <v>0.21515782453200005</v>
      </c>
      <c r="KC66" s="88">
        <v>4.7959330423000004E-2</v>
      </c>
      <c r="KD66" s="88">
        <v>0</v>
      </c>
      <c r="KE66" s="88">
        <v>0.50559942554200032</v>
      </c>
      <c r="KF66" s="88">
        <v>2.2830464529000002E-2</v>
      </c>
      <c r="KG66" s="88">
        <v>1.9487169289999988E-2</v>
      </c>
      <c r="KH66" s="88">
        <v>0.21998968031699997</v>
      </c>
      <c r="KI66" s="88">
        <v>8.2976838039999987E-2</v>
      </c>
      <c r="KJ66" s="88">
        <v>0.10377866025099997</v>
      </c>
      <c r="KK66" s="88">
        <v>5.1026535607999982E-2</v>
      </c>
      <c r="KL66" s="88">
        <v>8.3197444432000001E-2</v>
      </c>
      <c r="KM66" s="88">
        <v>1.0392533842000007E-2</v>
      </c>
      <c r="KN66" s="88">
        <v>1.5989016660000006E-3</v>
      </c>
      <c r="KO66" s="88">
        <v>7.5436215569999986E-3</v>
      </c>
      <c r="KP66" s="88">
        <v>5.3754959875000029E-2</v>
      </c>
      <c r="KQ66" s="88">
        <v>8.5706780166000099E-2</v>
      </c>
      <c r="KR66" s="88">
        <v>2.3572135220000002E-2</v>
      </c>
      <c r="KS66" s="88">
        <v>6.4986211840000023E-3</v>
      </c>
      <c r="KT66" s="88">
        <v>6.9226153519000092E-2</v>
      </c>
      <c r="KU66" s="88">
        <v>5.8486364500000005E-4</v>
      </c>
      <c r="KV66" s="88">
        <v>1.3622009588000018E-2</v>
      </c>
      <c r="KW66" s="88">
        <v>9.5660366073000117E-2</v>
      </c>
      <c r="KX66" s="88">
        <v>0.36592095444299982</v>
      </c>
      <c r="KY66" s="88">
        <v>0.15256077273500018</v>
      </c>
      <c r="KZ66" s="88">
        <v>0.27895159807500003</v>
      </c>
      <c r="LA66" s="88">
        <v>1.2379960279000009E-2</v>
      </c>
      <c r="LB66" s="88">
        <v>0.44348221636100038</v>
      </c>
      <c r="LC66" s="88">
        <v>2.2140510044999995E-2</v>
      </c>
      <c r="LD66" s="88">
        <v>0.42558579826800036</v>
      </c>
      <c r="LE66" s="88">
        <v>0.12765225401500005</v>
      </c>
      <c r="LF66" s="88">
        <v>0.8397025557560005</v>
      </c>
      <c r="LG66" s="88">
        <v>2.1740780089999984E-2</v>
      </c>
      <c r="LH66" s="88">
        <v>6.0535567683999994E-2</v>
      </c>
      <c r="LI66" s="88">
        <v>6.2425562400000006E-3</v>
      </c>
      <c r="LJ66" s="88">
        <v>1.0214532814139994</v>
      </c>
      <c r="LK66" s="88">
        <v>0.53257988376100007</v>
      </c>
      <c r="LL66" s="88">
        <v>5.1500872277000023E-2</v>
      </c>
      <c r="LM66" s="88">
        <v>1.6828577980000013E-2</v>
      </c>
      <c r="LN66" s="88">
        <v>0</v>
      </c>
      <c r="LO66" s="88">
        <v>0.21936546711900001</v>
      </c>
      <c r="LP66" s="88">
        <v>2.5480814301560017</v>
      </c>
      <c r="LQ66" s="88">
        <v>1.2249254608650002</v>
      </c>
      <c r="LR66" s="88">
        <v>0.20465195050000004</v>
      </c>
      <c r="LS66" s="88">
        <v>7.9825952890000024E-2</v>
      </c>
      <c r="LT66" s="88">
        <v>0.21671760688099978</v>
      </c>
      <c r="LU66" s="88">
        <v>0.14905963595199989</v>
      </c>
      <c r="LV66" s="88">
        <v>1.8184940451000001E-2</v>
      </c>
      <c r="LW66" s="88">
        <v>0.15654439909200002</v>
      </c>
      <c r="LX66" s="88">
        <v>4.2932212360000006E-3</v>
      </c>
      <c r="LY66" s="88">
        <v>8.0289110580000021E-3</v>
      </c>
      <c r="LZ66" s="88">
        <v>2.1933047917999996E-2</v>
      </c>
      <c r="MA66" s="88">
        <v>1.7157141441819965</v>
      </c>
      <c r="MB66" s="88">
        <v>1.391713871300001E-2</v>
      </c>
      <c r="MC66" s="88">
        <v>0.22661865059999992</v>
      </c>
      <c r="MD66" s="88">
        <v>2.7167939358999992E-2</v>
      </c>
      <c r="ME66" s="88">
        <v>3.7382698000000005E-5</v>
      </c>
      <c r="MF66" s="88">
        <v>0.12902671389199996</v>
      </c>
      <c r="MG66" s="88">
        <v>4.7301676849000031E-2</v>
      </c>
      <c r="MH66" s="88">
        <v>2.2124855183000006E-2</v>
      </c>
      <c r="MI66" s="88">
        <v>3.0576161470000007E-3</v>
      </c>
      <c r="MJ66" s="88">
        <v>7.9583469809999981E-3</v>
      </c>
      <c r="MK66" s="88">
        <v>6.865186506999999E-3</v>
      </c>
      <c r="ML66" s="88">
        <v>3.6255788999999997E-4</v>
      </c>
      <c r="MM66" s="88">
        <v>0.22378500888799974</v>
      </c>
      <c r="MN66" s="88">
        <v>3.7953915038000004E-2</v>
      </c>
      <c r="MO66" s="88">
        <v>9.4447412040000012E-2</v>
      </c>
      <c r="MP66" s="88">
        <v>0.14791288826599988</v>
      </c>
      <c r="MQ66" s="88">
        <v>4.5391931599999998E-3</v>
      </c>
      <c r="MR66" s="88">
        <v>0.20195900284600005</v>
      </c>
      <c r="MS66" s="88">
        <v>0.17375730552900026</v>
      </c>
      <c r="MT66" s="88">
        <v>1.3499286404000001E-2</v>
      </c>
      <c r="MU66" s="88">
        <v>0.12673384088499995</v>
      </c>
      <c r="MV66" s="88">
        <v>0.15282987095899997</v>
      </c>
      <c r="MW66" s="88">
        <v>2.6954415176000016E-2</v>
      </c>
      <c r="MX66" s="88">
        <v>0.24474135431100044</v>
      </c>
      <c r="MY66" s="88">
        <v>0.16936511480400029</v>
      </c>
      <c r="MZ66" s="88">
        <v>6.9206086029999971E-3</v>
      </c>
      <c r="NA66" s="88">
        <v>0.11385649951599995</v>
      </c>
      <c r="NB66" s="88">
        <v>0.10036071008700002</v>
      </c>
      <c r="NC66" s="88">
        <v>5.0356772574000008E-2</v>
      </c>
      <c r="ND66" s="88">
        <v>7.9780858400000005E-4</v>
      </c>
      <c r="NE66" s="88">
        <v>0.2238969392299999</v>
      </c>
      <c r="NF66" s="88">
        <v>0.101903816883</v>
      </c>
      <c r="NG66" s="88">
        <v>1.5830078559509979</v>
      </c>
      <c r="NH66" s="88">
        <v>2.4018234914870056</v>
      </c>
      <c r="NI66" s="88">
        <v>0.15512718619200005</v>
      </c>
      <c r="NJ66" s="88">
        <v>0.17282682649700001</v>
      </c>
      <c r="NK66" s="88">
        <v>0.55784109690199968</v>
      </c>
      <c r="NL66" s="88">
        <v>2.4250789010000023E-2</v>
      </c>
      <c r="NM66" s="88">
        <v>0.72633485377400042</v>
      </c>
      <c r="NN66" s="88">
        <v>0</v>
      </c>
      <c r="NO66" s="88">
        <v>0.15008272225299993</v>
      </c>
      <c r="NP66" s="88">
        <v>4.7897167128000039E-2</v>
      </c>
      <c r="NQ66" s="88">
        <v>9.5965239238000086E-2</v>
      </c>
      <c r="NR66" s="88">
        <v>7.4934084287999983E-2</v>
      </c>
      <c r="NS66" s="88">
        <v>8.1522987189000001E-2</v>
      </c>
      <c r="NT66" s="88">
        <v>0.32306104137400027</v>
      </c>
      <c r="NU66" s="88">
        <v>0.1958142594639998</v>
      </c>
      <c r="NV66" s="88">
        <v>0.89471380579500082</v>
      </c>
      <c r="NW66" s="88">
        <v>0.27801614486900011</v>
      </c>
      <c r="NX66" s="88">
        <v>4.2076997829999961E-3</v>
      </c>
      <c r="NY66" s="88">
        <v>1.5970832354999995E-2</v>
      </c>
      <c r="NZ66" s="88">
        <v>2.0884538000000001E-4</v>
      </c>
      <c r="OA66" s="88">
        <v>0</v>
      </c>
      <c r="OB66" s="88">
        <v>8.4182540000000012E-5</v>
      </c>
      <c r="OC66" s="88">
        <v>4.2454304799999996E-4</v>
      </c>
      <c r="OD66" s="88">
        <v>1.4233874200000001E-4</v>
      </c>
      <c r="OE66" s="88">
        <v>0</v>
      </c>
      <c r="OF66" s="88">
        <v>1.4745233455999998E-2</v>
      </c>
      <c r="OG66" s="88">
        <v>0</v>
      </c>
      <c r="OH66" s="88">
        <v>1.3656769999999998E-4</v>
      </c>
      <c r="OI66" s="88">
        <v>0</v>
      </c>
      <c r="OJ66" s="88">
        <v>1.4538536900000001E-4</v>
      </c>
      <c r="OK66" s="88">
        <v>8.3736119999999994E-5</v>
      </c>
      <c r="OL66" s="88">
        <v>0</v>
      </c>
      <c r="OM66" s="88">
        <v>5.6544187599999879E-3</v>
      </c>
      <c r="ON66" s="88">
        <v>2.2932924000000019E-4</v>
      </c>
      <c r="OO66" s="88">
        <v>4.321868199999998E-4</v>
      </c>
      <c r="OP66" s="88">
        <v>8.4950470000000024E-5</v>
      </c>
      <c r="OQ66" s="88">
        <v>5.3989239E-4</v>
      </c>
      <c r="OR66" s="88">
        <v>3.0473179000000024E-4</v>
      </c>
      <c r="OS66" s="88">
        <v>3.1091289300000085E-3</v>
      </c>
      <c r="OT66" s="88">
        <v>1.2589309099999976E-3</v>
      </c>
      <c r="OU66" s="88">
        <v>4.4615979380000044E-3</v>
      </c>
      <c r="OV66" s="88">
        <v>3.7545861979999973E-3</v>
      </c>
      <c r="OW66" s="88">
        <v>6.4533489499999921E-3</v>
      </c>
      <c r="OX66" s="88">
        <v>2.0338588399999987E-3</v>
      </c>
      <c r="OY66" s="88">
        <v>1.6151624799999999E-3</v>
      </c>
      <c r="OZ66" s="88">
        <v>1.3077045200000001E-3</v>
      </c>
      <c r="PA66" s="88">
        <v>0.19137509452700011</v>
      </c>
      <c r="PB66" s="88">
        <v>0.41358898672600003</v>
      </c>
      <c r="PC66" s="88">
        <v>0.32284523324400033</v>
      </c>
      <c r="PD66" s="88">
        <v>0.13730375084099994</v>
      </c>
      <c r="PE66" s="88">
        <v>9.7031650768000077E-2</v>
      </c>
      <c r="PF66" s="88">
        <v>0.48717527588399978</v>
      </c>
      <c r="PG66" s="88">
        <v>0.59121832534199992</v>
      </c>
      <c r="PH66" s="88">
        <v>6.6008340188000073E-2</v>
      </c>
      <c r="PI66" s="88">
        <v>5.9754584679999933E-3</v>
      </c>
      <c r="PJ66" s="88">
        <v>2.0466142218000055E-2</v>
      </c>
      <c r="PK66" s="88">
        <v>0.75569204787900146</v>
      </c>
      <c r="PL66" s="88">
        <v>7.3471465369999971E-3</v>
      </c>
      <c r="PM66" s="88">
        <v>7.9341778557000045E-2</v>
      </c>
      <c r="PN66" s="88">
        <v>0.10468799406200011</v>
      </c>
      <c r="PO66" s="88">
        <v>4.4266258948000098E-2</v>
      </c>
      <c r="PP66" s="88">
        <v>0.27870533680000015</v>
      </c>
      <c r="PQ66" s="88">
        <v>2.8081964239999969E-2</v>
      </c>
      <c r="PR66" s="88">
        <v>5.7896537474000052E-2</v>
      </c>
      <c r="PS66" s="88">
        <v>1.2446789700000001E-4</v>
      </c>
      <c r="PT66" s="88">
        <v>4.5031756849999985E-3</v>
      </c>
      <c r="PU66" s="88">
        <v>3.7595968144E-2</v>
      </c>
      <c r="PV66" s="88">
        <v>5.6339855474999846E-2</v>
      </c>
      <c r="PW66" s="88">
        <v>9.1658629260000044E-3</v>
      </c>
      <c r="PX66" s="88">
        <v>8.3487947682000116E-2</v>
      </c>
      <c r="PY66" s="88">
        <v>9.1823357858000082E-2</v>
      </c>
      <c r="PZ66" s="88">
        <v>2.8580092133000015E-2</v>
      </c>
      <c r="QA66" s="88">
        <v>1.5829426761999998E-2</v>
      </c>
      <c r="QB66" s="88">
        <v>7.2857373193999986E-2</v>
      </c>
      <c r="QC66" s="88">
        <v>2.9016584951999932E-2</v>
      </c>
      <c r="QD66" s="88">
        <v>6.5015294260000024E-3</v>
      </c>
      <c r="QE66" s="88">
        <v>2.8916856904000005E-2</v>
      </c>
      <c r="QF66" s="88">
        <v>0.240691340802</v>
      </c>
      <c r="QG66" s="88">
        <v>0.21170838642799958</v>
      </c>
      <c r="QH66" s="88">
        <v>2.6547692830000001E-3</v>
      </c>
      <c r="QI66" s="88">
        <v>0.100491159069</v>
      </c>
      <c r="QJ66" s="88">
        <v>3.6547682927999994E-2</v>
      </c>
      <c r="QK66" s="88">
        <v>4.8248579443000129E-2</v>
      </c>
      <c r="QL66" s="88">
        <v>0.69824081150000095</v>
      </c>
      <c r="QM66" s="88">
        <v>2.5029925790000032E-3</v>
      </c>
      <c r="QN66" s="88">
        <v>5.1141366839999956E-3</v>
      </c>
      <c r="QO66" s="88">
        <v>6.0791023752999968E-2</v>
      </c>
      <c r="QP66" s="88">
        <v>2.8470454353000017E-2</v>
      </c>
      <c r="QQ66" s="88">
        <v>1.5030041499999999E-4</v>
      </c>
      <c r="QR66" s="88">
        <v>0.13496414320299979</v>
      </c>
      <c r="QS66" s="88">
        <v>5.7561447621000038E-2</v>
      </c>
      <c r="QT66" s="88">
        <v>5.9594551191000024E-2</v>
      </c>
      <c r="QU66" s="88">
        <v>3.251589084000002E-2</v>
      </c>
      <c r="QV66" s="88">
        <v>6.1743051128000076E-2</v>
      </c>
      <c r="QW66" s="88">
        <v>1.7018625786999989E-2</v>
      </c>
      <c r="QX66" s="88">
        <v>0.10391876604799992</v>
      </c>
      <c r="QY66" s="88">
        <v>1.4017949019999998E-2</v>
      </c>
      <c r="QZ66" s="88">
        <v>5.8158508129999955E-3</v>
      </c>
      <c r="RA66" s="88">
        <v>5.1623827199000015E-2</v>
      </c>
      <c r="RB66" s="88">
        <v>2.1886483225999995E-2</v>
      </c>
      <c r="RC66" s="88">
        <v>0.13005470844400019</v>
      </c>
      <c r="RD66" s="88">
        <v>7.6742393678000148E-2</v>
      </c>
      <c r="RE66" s="88">
        <v>1.7210833977999988E-2</v>
      </c>
      <c r="RF66" s="88">
        <v>5.532874966000003E-2</v>
      </c>
      <c r="RG66" s="88">
        <v>0.22701843901699997</v>
      </c>
      <c r="RH66" s="88">
        <v>1.1324307527999979E-2</v>
      </c>
      <c r="RI66" s="88">
        <v>3.3000849681000019E-2</v>
      </c>
      <c r="RJ66" s="88">
        <v>7.047161310999998E-3</v>
      </c>
      <c r="RK66" s="88">
        <v>8.5691369339999986E-3</v>
      </c>
      <c r="RL66" s="88">
        <v>1.3636041860000004E-3</v>
      </c>
      <c r="RM66" s="88">
        <v>1.4356368660999968E-2</v>
      </c>
      <c r="RN66" s="88">
        <v>1.6627733889999995E-3</v>
      </c>
      <c r="RO66" s="88">
        <v>1.1860666149999994E-3</v>
      </c>
      <c r="RP66" s="88">
        <v>1.9730888079999998E-3</v>
      </c>
      <c r="RQ66" s="88">
        <v>2.3492577209999993E-3</v>
      </c>
      <c r="RR66" s="88">
        <v>4.6704532400000009E-4</v>
      </c>
      <c r="RS66" s="88">
        <v>1.2289754933000011E-2</v>
      </c>
      <c r="RT66" s="88">
        <v>1.9967299080000016E-3</v>
      </c>
      <c r="RU66" s="88">
        <v>6.1754285039999947E-3</v>
      </c>
      <c r="RV66" s="88">
        <v>0.4028977404000007</v>
      </c>
      <c r="RW66" s="88">
        <v>0.26543837141700044</v>
      </c>
      <c r="RX66" s="88">
        <v>8.7113862387000016E-2</v>
      </c>
      <c r="RY66" s="88">
        <v>2.4168209900000002E-4</v>
      </c>
      <c r="RZ66" s="88">
        <v>7.4937007009000037E-2</v>
      </c>
      <c r="SA66" s="88">
        <v>4.4056250399999971E-3</v>
      </c>
      <c r="SB66" s="88">
        <v>0</v>
      </c>
      <c r="SC66" s="88">
        <v>0</v>
      </c>
      <c r="SD66" s="88">
        <v>0</v>
      </c>
      <c r="SE66" s="88">
        <v>0</v>
      </c>
      <c r="SF66" s="88">
        <v>0</v>
      </c>
      <c r="SG66" s="88">
        <v>0</v>
      </c>
      <c r="SH66" s="88">
        <v>0</v>
      </c>
      <c r="SI66" s="88">
        <v>0</v>
      </c>
      <c r="SJ66" s="88">
        <v>0</v>
      </c>
      <c r="SK66" s="88">
        <v>0</v>
      </c>
      <c r="SL66" s="88">
        <v>0</v>
      </c>
      <c r="SM66" s="88">
        <v>0</v>
      </c>
      <c r="SN66" s="88">
        <v>0.1006178665600003</v>
      </c>
      <c r="SO66" s="88">
        <v>6.3562587000000001E-4</v>
      </c>
      <c r="SP66" s="88">
        <v>2.2938105869190002</v>
      </c>
    </row>
    <row r="67" spans="1:510">
      <c r="A67" s="88" t="str">
        <f t="shared" si="52"/>
        <v>ESPD6</v>
      </c>
      <c r="B67" s="88" t="s">
        <v>2232</v>
      </c>
      <c r="C67" s="88" t="s">
        <v>392</v>
      </c>
      <c r="U67" s="88">
        <v>54.351174122024055</v>
      </c>
      <c r="V67" s="88">
        <v>8.1418651256150145</v>
      </c>
      <c r="W67" s="88">
        <v>1.1961474808969965</v>
      </c>
      <c r="X67" s="88">
        <v>3.0758136567520089</v>
      </c>
      <c r="Y67" s="88">
        <v>15.636211172038974</v>
      </c>
      <c r="Z67" s="88">
        <v>2.3140991549199925</v>
      </c>
      <c r="AA67" s="88">
        <v>1.7920890933910001</v>
      </c>
      <c r="AB67" s="88">
        <v>7.4157042222960063</v>
      </c>
      <c r="AC67" s="88">
        <v>1.8315248217090023</v>
      </c>
      <c r="AD67" s="88">
        <v>3.2085789499079977</v>
      </c>
      <c r="AE67" s="88">
        <v>0.65498481625800042</v>
      </c>
      <c r="AF67" s="88">
        <v>5.0363991573630091</v>
      </c>
      <c r="AG67" s="88">
        <v>7.569663615865001</v>
      </c>
      <c r="AH67" s="88">
        <v>4.047759816774998</v>
      </c>
      <c r="AI67" s="88">
        <v>0.57220132153099967</v>
      </c>
      <c r="AJ67" s="88">
        <v>0.32770633695200008</v>
      </c>
      <c r="AK67" s="88">
        <v>0.86843971757999838</v>
      </c>
      <c r="AL67" s="88">
        <v>0</v>
      </c>
      <c r="AM67" s="88">
        <v>2.290723926097006</v>
      </c>
      <c r="AN67" s="88">
        <v>0.78508863255399719</v>
      </c>
      <c r="AO67" s="88">
        <v>1.5530985926319987</v>
      </c>
      <c r="AP67" s="88">
        <v>10.166705687812994</v>
      </c>
      <c r="AQ67" s="88">
        <v>0.58074892106400022</v>
      </c>
      <c r="AR67" s="88">
        <v>1.1164589826659983</v>
      </c>
      <c r="AS67" s="88">
        <v>2.2191959072529968</v>
      </c>
      <c r="AT67" s="88">
        <v>0.49299613826699956</v>
      </c>
      <c r="AU67" s="88">
        <v>0.23733798726799965</v>
      </c>
      <c r="AV67" s="88">
        <v>0.45669117054199987</v>
      </c>
      <c r="AW67" s="88">
        <v>0.10948338915899987</v>
      </c>
      <c r="AX67" s="88">
        <v>0.10619939675400002</v>
      </c>
      <c r="AY67" s="88">
        <v>0.91138474693900118</v>
      </c>
      <c r="AZ67" s="88">
        <v>0.84941568437100079</v>
      </c>
      <c r="BA67" s="88">
        <v>0.90114379668199851</v>
      </c>
      <c r="BB67" s="88">
        <v>4.1527580976999975E-2</v>
      </c>
      <c r="BC67" s="88">
        <v>2.0751404894210013</v>
      </c>
      <c r="BD67" s="88">
        <v>4.7038428907829939</v>
      </c>
      <c r="BE67" s="88">
        <v>0.6367180698290007</v>
      </c>
      <c r="BF67" s="88">
        <v>8.5691902280000017E-3</v>
      </c>
      <c r="BG67" s="88">
        <v>2.2356325968999995E-2</v>
      </c>
      <c r="BH67" s="88">
        <v>1.800598817607002</v>
      </c>
      <c r="BI67" s="88">
        <v>0.54237714796199932</v>
      </c>
      <c r="BJ67" s="88">
        <v>3.8553961292000012E-2</v>
      </c>
      <c r="BK67" s="88">
        <v>0.62203656115899975</v>
      </c>
      <c r="BL67" s="88">
        <v>0.88528533804599929</v>
      </c>
      <c r="BM67" s="88">
        <v>0.57834462344499915</v>
      </c>
      <c r="BN67" s="88">
        <v>0.54197959758699987</v>
      </c>
      <c r="BO67" s="88">
        <v>0.18812448145200006</v>
      </c>
      <c r="BP67" s="88">
        <v>0.11855662712299996</v>
      </c>
      <c r="BQ67" s="88">
        <v>2.555688E-3</v>
      </c>
      <c r="BR67" s="88">
        <v>0.20772774284799986</v>
      </c>
      <c r="BS67" s="88">
        <v>0.13801803402199994</v>
      </c>
      <c r="BT67" s="88">
        <v>4.8066745434090166</v>
      </c>
      <c r="BU67" s="88">
        <v>1.3125519467819968</v>
      </c>
      <c r="BV67" s="88">
        <v>0.2297247866780002</v>
      </c>
      <c r="BW67" s="88">
        <v>1.942099845566998</v>
      </c>
      <c r="BX67" s="88">
        <v>0.96794748322100155</v>
      </c>
      <c r="BY67" s="88">
        <v>1.0369463251759985</v>
      </c>
      <c r="BZ67" s="88">
        <v>0.20691796508800014</v>
      </c>
      <c r="CA67" s="88">
        <v>0.74923655887400165</v>
      </c>
      <c r="CB67" s="88">
        <v>0.74522120572900108</v>
      </c>
      <c r="CC67" s="88">
        <v>0.32825592222399919</v>
      </c>
      <c r="CD67" s="88">
        <v>0.28048180417599994</v>
      </c>
      <c r="CE67" s="88">
        <v>1.441014165453999</v>
      </c>
      <c r="CF67" s="88">
        <v>0.15124056533400002</v>
      </c>
      <c r="CG67" s="88">
        <v>3.4575300000000002E-4</v>
      </c>
      <c r="CH67" s="88">
        <v>0.42096078532600012</v>
      </c>
      <c r="CI67" s="88">
        <v>0.35319069319800006</v>
      </c>
      <c r="CJ67" s="88">
        <v>0.21183476214900004</v>
      </c>
      <c r="CK67" s="88">
        <v>1.6967701719640012</v>
      </c>
      <c r="CL67" s="88">
        <v>2.9844228410000032E-3</v>
      </c>
      <c r="CM67" s="88">
        <v>0.22561497528000002</v>
      </c>
      <c r="CN67" s="88">
        <v>6.0307988424999966E-2</v>
      </c>
      <c r="CO67" s="88">
        <v>0.14195544216200001</v>
      </c>
      <c r="CP67" s="88">
        <v>0.1254403662940001</v>
      </c>
      <c r="CQ67" s="88">
        <v>0.86843971757999838</v>
      </c>
      <c r="CR67" s="88">
        <v>0</v>
      </c>
      <c r="CS67" s="88">
        <v>1.6002687702999997E-2</v>
      </c>
      <c r="CT67" s="88">
        <v>2.1833325637700032</v>
      </c>
      <c r="CU67" s="88">
        <v>5.6587267115999991E-2</v>
      </c>
      <c r="CV67" s="88">
        <v>3.4800325885999982E-2</v>
      </c>
      <c r="CW67" s="88">
        <v>0.77729971116599805</v>
      </c>
      <c r="CX67" s="88">
        <v>7.788092854E-3</v>
      </c>
      <c r="CY67" s="88">
        <v>1.4780661501899988</v>
      </c>
      <c r="CZ67" s="88">
        <v>7.5031492082000009E-2</v>
      </c>
      <c r="DA67" s="88">
        <v>8.4872421904149853</v>
      </c>
      <c r="DB67" s="88">
        <v>1.6794655979650013</v>
      </c>
      <c r="DC67" s="88">
        <v>0.14872434047099986</v>
      </c>
      <c r="DD67" s="88">
        <v>0.43202376623599975</v>
      </c>
      <c r="DE67" s="88">
        <v>0.32992003562099864</v>
      </c>
      <c r="DF67" s="88">
        <v>0.13839734803799977</v>
      </c>
      <c r="DG67" s="88">
        <v>6.2128671327999999E-2</v>
      </c>
      <c r="DH67" s="88">
        <v>0.58601073978600027</v>
      </c>
      <c r="DI67" s="88">
        <v>1.4285097378130001</v>
      </c>
      <c r="DJ67" s="88">
        <v>0.51076736971100078</v>
      </c>
      <c r="DK67" s="88">
        <v>0.20159157475399997</v>
      </c>
      <c r="DL67" s="88">
        <v>7.8322538475999987E-2</v>
      </c>
      <c r="DM67" s="88">
        <v>0</v>
      </c>
      <c r="DN67" s="88">
        <v>0.4611385777669999</v>
      </c>
      <c r="DO67" s="88">
        <v>1.8371384804000003E-2</v>
      </c>
      <c r="DP67" s="88">
        <v>1.3483969971000005E-2</v>
      </c>
      <c r="DQ67" s="88">
        <v>0.23733798726799965</v>
      </c>
      <c r="DR67" s="88">
        <v>0.33482258080099953</v>
      </c>
      <c r="DS67" s="88">
        <v>5.3741132964999945E-2</v>
      </c>
      <c r="DT67" s="88">
        <v>6.8127026819999992E-2</v>
      </c>
      <c r="DU67" s="88">
        <v>0.10948338915899987</v>
      </c>
      <c r="DV67" s="88">
        <v>1.1756839007000001E-2</v>
      </c>
      <c r="DW67" s="88">
        <v>9.4441681752999981E-2</v>
      </c>
      <c r="DX67" s="88">
        <v>0.51430805851400019</v>
      </c>
      <c r="DY67" s="88">
        <v>0.39707698269299979</v>
      </c>
      <c r="DZ67" s="88">
        <v>0.48257629574600003</v>
      </c>
      <c r="EA67" s="88">
        <v>2.9725019846999993E-2</v>
      </c>
      <c r="EB67" s="88">
        <v>0.33711225546199997</v>
      </c>
      <c r="EC67" s="88">
        <v>0.13827558472700002</v>
      </c>
      <c r="ED67" s="88">
        <v>0.6431257506920004</v>
      </c>
      <c r="EE67" s="88">
        <v>0.11974233700099993</v>
      </c>
      <c r="EF67" s="88">
        <v>1.9792978960989989</v>
      </c>
      <c r="EG67" s="88">
        <v>6.978441657999998E-2</v>
      </c>
      <c r="EH67" s="88">
        <v>2.6056922132999993E-2</v>
      </c>
      <c r="EI67" s="88">
        <v>0</v>
      </c>
      <c r="EJ67" s="88">
        <v>0.18172203402199988</v>
      </c>
      <c r="EK67" s="88">
        <v>2.9926078283380009</v>
      </c>
      <c r="EL67" s="88">
        <v>1.3256552883819988</v>
      </c>
      <c r="EM67" s="88">
        <v>0.203855793585</v>
      </c>
      <c r="EN67" s="88">
        <v>8.0650141997000005E-2</v>
      </c>
      <c r="EO67" s="88">
        <v>0.23926759476700019</v>
      </c>
      <c r="EP67" s="88">
        <v>0.14539867942500001</v>
      </c>
      <c r="EQ67" s="88">
        <v>4.1510893829999991E-3</v>
      </c>
      <c r="ER67" s="88">
        <v>0.16627283422900013</v>
      </c>
      <c r="ES67" s="88">
        <v>9.7734975300000021E-4</v>
      </c>
      <c r="ET67" s="88">
        <v>8.5691902280000017E-3</v>
      </c>
      <c r="EU67" s="88">
        <v>2.2356325968999995E-2</v>
      </c>
      <c r="EV67" s="88">
        <v>1.800598817607002</v>
      </c>
      <c r="EW67" s="88">
        <v>0.21579398674099998</v>
      </c>
      <c r="EX67" s="88">
        <v>3.5203700933000015E-2</v>
      </c>
      <c r="EY67" s="88">
        <v>0.16912405221200005</v>
      </c>
      <c r="EZ67" s="88">
        <v>6.6982081474999997E-2</v>
      </c>
      <c r="FA67" s="88">
        <v>5.5271656515999995E-2</v>
      </c>
      <c r="FB67" s="88">
        <v>1.4407893623999999E-2</v>
      </c>
      <c r="FC67" s="88">
        <v>2.1141134427000018E-2</v>
      </c>
      <c r="FD67" s="88">
        <v>3.0050034659999999E-3</v>
      </c>
      <c r="FE67" s="88">
        <v>0.2913598170320002</v>
      </c>
      <c r="FF67" s="88">
        <v>6.3965343368999991E-2</v>
      </c>
      <c r="FG67" s="88">
        <v>0.101634611862</v>
      </c>
      <c r="FH67" s="88">
        <v>0.15463129066200018</v>
      </c>
      <c r="FI67" s="88">
        <v>1.0442254100000003E-2</v>
      </c>
      <c r="FJ67" s="88">
        <v>0.33806137167400002</v>
      </c>
      <c r="FK67" s="88">
        <v>0.51651240052999936</v>
      </c>
      <c r="FL67" s="88">
        <v>3.0714294415999977E-2</v>
      </c>
      <c r="FM67" s="88">
        <v>0.26866546507600025</v>
      </c>
      <c r="FN67" s="88">
        <v>0.16063875196000005</v>
      </c>
      <c r="FO67" s="88">
        <v>3.8968465909999992E-3</v>
      </c>
      <c r="FP67" s="88">
        <v>0.14514194136499997</v>
      </c>
      <c r="FQ67" s="88">
        <v>0.18812448145200006</v>
      </c>
      <c r="FR67" s="88">
        <v>0.11855662712299996</v>
      </c>
      <c r="FS67" s="88">
        <v>2.555688E-3</v>
      </c>
      <c r="FT67" s="88">
        <v>0.20772774284799986</v>
      </c>
      <c r="FU67" s="88">
        <v>0.13801803402199994</v>
      </c>
      <c r="FV67" s="88">
        <v>4.5944753539050085</v>
      </c>
      <c r="FW67" s="88">
        <v>4.1316661122999941E-2</v>
      </c>
      <c r="FX67" s="88">
        <v>0.21219740539899984</v>
      </c>
      <c r="FY67" s="88">
        <v>0.68781201722700014</v>
      </c>
      <c r="FZ67" s="88">
        <v>5.6258345304999964E-2</v>
      </c>
      <c r="GA67" s="88">
        <v>0.43061295524800008</v>
      </c>
      <c r="GB67" s="88">
        <v>2.6370158880000007E-3</v>
      </c>
      <c r="GC67" s="88">
        <v>9.390919340099993E-2</v>
      </c>
      <c r="GD67" s="88">
        <v>0.2297247866780002</v>
      </c>
      <c r="GE67" s="88">
        <v>0.35054642229700023</v>
      </c>
      <c r="GF67" s="88">
        <v>0.26059510923499984</v>
      </c>
      <c r="GG67" s="88">
        <v>7.7919241605999973E-2</v>
      </c>
      <c r="GH67" s="88">
        <v>0.32703174053500028</v>
      </c>
      <c r="GI67" s="88">
        <v>0.69547946349100043</v>
      </c>
      <c r="GJ67" s="88">
        <v>0.17260256908000013</v>
      </c>
      <c r="GK67" s="88">
        <v>5.7925240617000051E-2</v>
      </c>
      <c r="GL67" s="88">
        <v>0.47436902028199923</v>
      </c>
      <c r="GM67" s="88">
        <v>0.1967134655440001</v>
      </c>
      <c r="GN67" s="88">
        <v>7.2587855878999991E-2</v>
      </c>
      <c r="GO67" s="88">
        <v>0.2242791459539997</v>
      </c>
      <c r="GP67" s="88">
        <v>0.16854052108600015</v>
      </c>
      <c r="GQ67" s="88">
        <v>0.12741788419499983</v>
      </c>
      <c r="GR67" s="88">
        <v>1.1825002752000002E-2</v>
      </c>
      <c r="GS67" s="88">
        <v>0.23107790861000024</v>
      </c>
      <c r="GT67" s="88">
        <v>0.29608392266499989</v>
      </c>
      <c r="GU67" s="88">
        <v>0.11466585593900014</v>
      </c>
      <c r="GV67" s="88">
        <v>8.7334482231000224E-2</v>
      </c>
      <c r="GW67" s="88">
        <v>1.3527846632000018E-2</v>
      </c>
      <c r="GX67" s="88">
        <v>1.7419810759999998E-2</v>
      </c>
      <c r="GY67" s="88">
        <v>0.14231686757299977</v>
      </c>
      <c r="GZ67" s="88">
        <v>3.2977265466000001E-2</v>
      </c>
      <c r="HA67" s="88">
        <v>6.7049165900000002E-4</v>
      </c>
      <c r="HB67" s="88">
        <v>0.14493078070599988</v>
      </c>
      <c r="HC67" s="88">
        <v>7.5024152449000028E-2</v>
      </c>
      <c r="HD67" s="88">
        <v>7.5426587496000022E-2</v>
      </c>
      <c r="HE67" s="88">
        <v>4.2164617506999971E-2</v>
      </c>
      <c r="HF67" s="88">
        <v>0.12080953774799986</v>
      </c>
      <c r="HG67" s="88">
        <v>4.2149951279000057E-2</v>
      </c>
      <c r="HH67" s="88">
        <v>0.11809290696699989</v>
      </c>
      <c r="HI67" s="88">
        <v>0.11501945201900006</v>
      </c>
      <c r="HJ67" s="88">
        <v>1.5615681672000005E-2</v>
      </c>
      <c r="HK67" s="88">
        <v>9.0837422569000112E-2</v>
      </c>
      <c r="HL67" s="88">
        <v>2.4709762421999969E-2</v>
      </c>
      <c r="HM67" s="88">
        <v>0.18401672638999989</v>
      </c>
      <c r="HN67" s="88">
        <v>0.10243868506399979</v>
      </c>
      <c r="HO67" s="88">
        <v>2.888280728200002E-2</v>
      </c>
      <c r="HP67" s="88">
        <v>0.14906361185400047</v>
      </c>
      <c r="HQ67" s="88">
        <v>0.10648998541699993</v>
      </c>
      <c r="HR67" s="88">
        <v>5.8784935842000029E-2</v>
      </c>
      <c r="HS67" s="88">
        <v>2.5732480639000008E-2</v>
      </c>
      <c r="HT67" s="88">
        <v>2.8255841054999987E-2</v>
      </c>
      <c r="HU67" s="88">
        <v>8.0971226689999953E-2</v>
      </c>
      <c r="HV67" s="88">
        <v>0.12694057592400007</v>
      </c>
      <c r="HW67" s="88">
        <v>5.6156993680000093E-2</v>
      </c>
      <c r="HX67" s="88">
        <v>1.0195468241000011E-2</v>
      </c>
      <c r="HY67" s="88">
        <v>6.5090044098999877E-2</v>
      </c>
      <c r="HZ67" s="88">
        <v>2.304864398200001E-2</v>
      </c>
      <c r="IA67" s="88">
        <v>0.18251828560399985</v>
      </c>
      <c r="IB67" s="88">
        <v>9.8225400790000039E-3</v>
      </c>
      <c r="IC67" s="88">
        <v>0.55838460103500054</v>
      </c>
      <c r="ID67" s="88">
        <v>9.7508963346000121E-2</v>
      </c>
      <c r="IE67" s="88">
        <v>2.5264536518999983E-2</v>
      </c>
      <c r="IF67" s="88">
        <v>2.0518511447999991E-2</v>
      </c>
      <c r="IG67" s="88">
        <v>0.85736299689500184</v>
      </c>
      <c r="IH67" s="88">
        <v>3.3208613154000012E-2</v>
      </c>
      <c r="II67" s="88">
        <v>3.4575300000000002E-4</v>
      </c>
      <c r="IJ67" s="88">
        <v>0.11273984464299971</v>
      </c>
      <c r="IK67" s="88">
        <v>0.21437003617700001</v>
      </c>
      <c r="IL67" s="88">
        <v>9.2903658585999915E-2</v>
      </c>
      <c r="IM67" s="88">
        <v>9.4507924199999983E-4</v>
      </c>
      <c r="IN67" s="88">
        <v>0.19890140160399997</v>
      </c>
      <c r="IO67" s="88">
        <v>0.15428955759900023</v>
      </c>
      <c r="IP67" s="88">
        <v>0.21183476214900004</v>
      </c>
      <c r="IQ67" s="88">
        <v>0.30294650362399994</v>
      </c>
      <c r="IR67" s="88">
        <v>0.26175624310500012</v>
      </c>
      <c r="IS67" s="88">
        <v>0.92841790101499988</v>
      </c>
      <c r="IT67" s="88">
        <v>0.20364733636199978</v>
      </c>
      <c r="IU67" s="88">
        <v>2.9844228410000032E-3</v>
      </c>
      <c r="IV67" s="88">
        <v>0.22561497528000002</v>
      </c>
      <c r="IW67" s="88">
        <v>6.0307988424999966E-2</v>
      </c>
      <c r="IX67" s="88">
        <v>0.12592092618999984</v>
      </c>
      <c r="IY67" s="88">
        <v>1.6033682362999999E-2</v>
      </c>
      <c r="IZ67" s="88">
        <v>0.1254403662940001</v>
      </c>
      <c r="JA67" s="88">
        <v>0.84503799817299907</v>
      </c>
      <c r="JB67" s="88">
        <v>1.0519955356000001E-2</v>
      </c>
      <c r="JC67" s="88">
        <v>1.2880874132E-2</v>
      </c>
      <c r="JD67" s="88">
        <v>1.6002687702999997E-2</v>
      </c>
      <c r="JE67" s="88">
        <v>0.7048569925790007</v>
      </c>
      <c r="JF67" s="88">
        <v>0.93245237812399984</v>
      </c>
      <c r="JG67" s="88">
        <v>0.54602527796</v>
      </c>
      <c r="JH67" s="88">
        <v>5.6587267115999991E-2</v>
      </c>
      <c r="JI67" s="88">
        <v>3.4800325885999982E-2</v>
      </c>
      <c r="JJ67" s="88">
        <v>0.24704485594699996</v>
      </c>
      <c r="JK67" s="88">
        <v>0.33421373035400004</v>
      </c>
      <c r="JL67" s="88">
        <v>0.19603808155400007</v>
      </c>
      <c r="JM67" s="88">
        <v>7.788092854E-3</v>
      </c>
      <c r="JN67" s="88">
        <v>1.4780661501899988</v>
      </c>
      <c r="JO67" s="88">
        <v>7.5031492082000009E-2</v>
      </c>
      <c r="JP67" s="88">
        <v>8.4872421904149853</v>
      </c>
      <c r="JQ67" s="88">
        <v>0.48582874929300018</v>
      </c>
      <c r="JR67" s="88">
        <v>1.193637053647</v>
      </c>
      <c r="JS67" s="88">
        <v>0.14872434047099986</v>
      </c>
      <c r="JT67" s="88">
        <v>0.43202376623599975</v>
      </c>
      <c r="JU67" s="88">
        <v>0.32992003562099864</v>
      </c>
      <c r="JV67" s="88">
        <v>0.13839734803799977</v>
      </c>
      <c r="JW67" s="88">
        <v>6.2128671327999999E-2</v>
      </c>
      <c r="JX67" s="88">
        <v>0.58601073978600027</v>
      </c>
      <c r="JY67" s="88">
        <v>1.4285097378130001</v>
      </c>
      <c r="JZ67" s="88">
        <v>0.30853157970799988</v>
      </c>
      <c r="KA67" s="88">
        <v>0.2022364909249999</v>
      </c>
      <c r="KB67" s="88">
        <v>0.20159157475399997</v>
      </c>
      <c r="KC67" s="88">
        <v>7.8322538475999987E-2</v>
      </c>
      <c r="KD67" s="88">
        <v>0</v>
      </c>
      <c r="KE67" s="88">
        <v>0.4611385777669999</v>
      </c>
      <c r="KF67" s="88">
        <v>1.8371384804000003E-2</v>
      </c>
      <c r="KG67" s="88">
        <v>1.3483969971000005E-2</v>
      </c>
      <c r="KH67" s="88">
        <v>0.23733798726799965</v>
      </c>
      <c r="KI67" s="88">
        <v>7.4804110345000008E-2</v>
      </c>
      <c r="KJ67" s="88">
        <v>0.10882002681899995</v>
      </c>
      <c r="KK67" s="88">
        <v>4.3440649777999975E-2</v>
      </c>
      <c r="KL67" s="88">
        <v>8.4890066055999955E-2</v>
      </c>
      <c r="KM67" s="88">
        <v>1.5578873191999994E-2</v>
      </c>
      <c r="KN67" s="88">
        <v>1.2969553849999998E-3</v>
      </c>
      <c r="KO67" s="88">
        <v>5.989109076E-3</v>
      </c>
      <c r="KP67" s="88">
        <v>5.3741132964999945E-2</v>
      </c>
      <c r="KQ67" s="88">
        <v>6.8127026819999992E-2</v>
      </c>
      <c r="KR67" s="88">
        <v>2.3092437300000018E-2</v>
      </c>
      <c r="KS67" s="88">
        <v>7.1938726149999976E-3</v>
      </c>
      <c r="KT67" s="88">
        <v>7.7624264657000036E-2</v>
      </c>
      <c r="KU67" s="88">
        <v>1.5713633740000001E-3</v>
      </c>
      <c r="KV67" s="88">
        <v>1.1756839007000001E-2</v>
      </c>
      <c r="KW67" s="88">
        <v>9.4441681752999981E-2</v>
      </c>
      <c r="KX67" s="88">
        <v>0.36818760865299971</v>
      </c>
      <c r="KY67" s="88">
        <v>0.14611970968499979</v>
      </c>
      <c r="KZ67" s="88">
        <v>0.38165833796299992</v>
      </c>
      <c r="LA67" s="88">
        <v>1.5417888519000002E-2</v>
      </c>
      <c r="LB67" s="88">
        <v>0.48257629574600003</v>
      </c>
      <c r="LC67" s="88">
        <v>2.9725019846999993E-2</v>
      </c>
      <c r="LD67" s="88">
        <v>0.33711225546199997</v>
      </c>
      <c r="LE67" s="88">
        <v>0.13827558472700002</v>
      </c>
      <c r="LF67" s="88">
        <v>0.6431257506920004</v>
      </c>
      <c r="LG67" s="88">
        <v>3.3714450500000007E-2</v>
      </c>
      <c r="LH67" s="88">
        <v>8.5360664474999973E-2</v>
      </c>
      <c r="LI67" s="88">
        <v>6.6620070800000003E-4</v>
      </c>
      <c r="LJ67" s="88">
        <v>1.2884219120230005</v>
      </c>
      <c r="LK67" s="88">
        <v>0.69087490357399983</v>
      </c>
      <c r="LL67" s="88">
        <v>6.978441657999998E-2</v>
      </c>
      <c r="LM67" s="88">
        <v>2.6056922132999993E-2</v>
      </c>
      <c r="LN67" s="88">
        <v>0</v>
      </c>
      <c r="LO67" s="88">
        <v>0.18172203402199988</v>
      </c>
      <c r="LP67" s="88">
        <v>2.9926078283380009</v>
      </c>
      <c r="LQ67" s="88">
        <v>1.3256552883819988</v>
      </c>
      <c r="LR67" s="88">
        <v>0.203855793585</v>
      </c>
      <c r="LS67" s="88">
        <v>8.0650141997000005E-2</v>
      </c>
      <c r="LT67" s="88">
        <v>0.23926759476700019</v>
      </c>
      <c r="LU67" s="88">
        <v>0.14539867942500001</v>
      </c>
      <c r="LV67" s="88">
        <v>4.1510893829999991E-3</v>
      </c>
      <c r="LW67" s="88">
        <v>0.16627283422900013</v>
      </c>
      <c r="LX67" s="88">
        <v>9.7734975300000021E-4</v>
      </c>
      <c r="LY67" s="88">
        <v>8.5691902280000017E-3</v>
      </c>
      <c r="LZ67" s="88">
        <v>2.2356325968999995E-2</v>
      </c>
      <c r="MA67" s="88">
        <v>1.800598817607002</v>
      </c>
      <c r="MB67" s="88">
        <v>1.7171002256999995E-2</v>
      </c>
      <c r="MC67" s="88">
        <v>0.19862346515800003</v>
      </c>
      <c r="MD67" s="88">
        <v>3.4666128271000005E-2</v>
      </c>
      <c r="ME67" s="88">
        <v>5.3679151200000024E-4</v>
      </c>
      <c r="MF67" s="88">
        <v>0.16912405221200005</v>
      </c>
      <c r="MG67" s="88">
        <v>6.6982081474999997E-2</v>
      </c>
      <c r="MH67" s="88">
        <v>5.5271656515999995E-2</v>
      </c>
      <c r="MI67" s="88">
        <v>1.4407893623999999E-2</v>
      </c>
      <c r="MJ67" s="88">
        <v>1.4271001928000002E-2</v>
      </c>
      <c r="MK67" s="88">
        <v>6.868654309000001E-3</v>
      </c>
      <c r="ML67" s="88">
        <v>3.0050034659999999E-3</v>
      </c>
      <c r="MM67" s="88">
        <v>0.2913598170320002</v>
      </c>
      <c r="MN67" s="88">
        <v>6.3965343368999991E-2</v>
      </c>
      <c r="MO67" s="88">
        <v>0.101634611862</v>
      </c>
      <c r="MP67" s="88">
        <v>0.15463129066200018</v>
      </c>
      <c r="MQ67" s="88">
        <v>1.0442254100000003E-2</v>
      </c>
      <c r="MR67" s="88">
        <v>0.33806137167400002</v>
      </c>
      <c r="MS67" s="88">
        <v>0.21505329868100009</v>
      </c>
      <c r="MT67" s="88">
        <v>1.3081695165000001E-2</v>
      </c>
      <c r="MU67" s="88">
        <v>0.13066872102300012</v>
      </c>
      <c r="MV67" s="88">
        <v>0.15770431345000005</v>
      </c>
      <c r="MW67" s="88">
        <v>3.0714294415999977E-2</v>
      </c>
      <c r="MX67" s="88">
        <v>0.26866546507600025</v>
      </c>
      <c r="MY67" s="88">
        <v>0.16063875196000005</v>
      </c>
      <c r="MZ67" s="88">
        <v>3.8968465909999992E-3</v>
      </c>
      <c r="NA67" s="88">
        <v>0.14514194136499997</v>
      </c>
      <c r="NB67" s="88">
        <v>0.18812448145200006</v>
      </c>
      <c r="NC67" s="88">
        <v>0.11855662712299996</v>
      </c>
      <c r="ND67" s="88">
        <v>2.555688E-3</v>
      </c>
      <c r="NE67" s="88">
        <v>0.20772774284799986</v>
      </c>
      <c r="NF67" s="88">
        <v>0.13801803402199994</v>
      </c>
      <c r="NG67" s="88">
        <v>1.9448197754870014</v>
      </c>
      <c r="NH67" s="88">
        <v>2.6496577749289973</v>
      </c>
      <c r="NI67" s="88">
        <v>0.21219740539899984</v>
      </c>
      <c r="NJ67" s="88">
        <v>0.2297247866780002</v>
      </c>
      <c r="NK67" s="88">
        <v>0.55838460103500054</v>
      </c>
      <c r="NL67" s="88">
        <v>2.5264536518999983E-2</v>
      </c>
      <c r="NM67" s="88">
        <v>0.85736299689500184</v>
      </c>
      <c r="NN67" s="88">
        <v>3.4575300000000002E-4</v>
      </c>
      <c r="NO67" s="88">
        <v>0.19890140160399997</v>
      </c>
      <c r="NP67" s="88">
        <v>5.8555647208999938E-2</v>
      </c>
      <c r="NQ67" s="88">
        <v>9.573368092799997E-2</v>
      </c>
      <c r="NR67" s="88">
        <v>5.7399663466999991E-2</v>
      </c>
      <c r="NS67" s="88">
        <v>0.15443347990700013</v>
      </c>
      <c r="NT67" s="88">
        <v>0.30294650362399994</v>
      </c>
      <c r="NU67" s="88">
        <v>0.26175624310500012</v>
      </c>
      <c r="NV67" s="88">
        <v>0.92841790101499988</v>
      </c>
      <c r="NW67" s="88">
        <v>0.20364733636199978</v>
      </c>
      <c r="NX67" s="88">
        <v>2.9844228410000032E-3</v>
      </c>
      <c r="NY67" s="88">
        <v>1.5654608134999998E-2</v>
      </c>
      <c r="NZ67" s="88">
        <v>2.7807757400000004E-4</v>
      </c>
      <c r="OA67" s="88">
        <v>6.8358169000000001E-5</v>
      </c>
      <c r="OB67" s="88">
        <v>1.67924832E-4</v>
      </c>
      <c r="OC67" s="88">
        <v>1.7895621229999999E-3</v>
      </c>
      <c r="OD67" s="88">
        <v>1.75156771E-4</v>
      </c>
      <c r="OE67" s="88">
        <v>1.5869899200000002E-3</v>
      </c>
      <c r="OF67" s="88">
        <v>9.9357819560000008E-3</v>
      </c>
      <c r="OG67" s="88">
        <v>0</v>
      </c>
      <c r="OH67" s="88">
        <v>3.3363352000000005E-4</v>
      </c>
      <c r="OI67" s="88">
        <v>6.8110912000000001E-4</v>
      </c>
      <c r="OJ67" s="88">
        <v>5.0035579400000004E-4</v>
      </c>
      <c r="OK67" s="88">
        <v>1.3764222000000001E-4</v>
      </c>
      <c r="OL67" s="88">
        <v>0</v>
      </c>
      <c r="OM67" s="88">
        <v>5.6388060400000021E-3</v>
      </c>
      <c r="ON67" s="88">
        <v>3.8868367000000011E-4</v>
      </c>
      <c r="OO67" s="88">
        <v>6.1684599000000014E-4</v>
      </c>
      <c r="OP67" s="88">
        <v>1.0343022999999995E-4</v>
      </c>
      <c r="OQ67" s="88">
        <v>5.4734253000000052E-4</v>
      </c>
      <c r="OR67" s="88">
        <v>2.9876707999999997E-4</v>
      </c>
      <c r="OS67" s="88">
        <v>3.2646750200000007E-3</v>
      </c>
      <c r="OT67" s="88">
        <v>7.1782859999999879E-4</v>
      </c>
      <c r="OU67" s="88">
        <v>4.3101773420000117E-3</v>
      </c>
      <c r="OV67" s="88">
        <v>3.5584954979999972E-3</v>
      </c>
      <c r="OW67" s="88">
        <v>6.9814810599999983E-3</v>
      </c>
      <c r="OX67" s="88">
        <v>2.4191888899999982E-3</v>
      </c>
      <c r="OY67" s="88">
        <v>1.3928286600000017E-3</v>
      </c>
      <c r="OZ67" s="88">
        <v>1.0251055400000001E-3</v>
      </c>
      <c r="PA67" s="88">
        <v>0.17990062740899976</v>
      </c>
      <c r="PB67" s="88">
        <v>0.38753413402100129</v>
      </c>
      <c r="PC67" s="88">
        <v>0.28909216409899963</v>
      </c>
      <c r="PD67" s="88">
        <v>0.12539508775499988</v>
      </c>
      <c r="PE67" s="88">
        <v>8.8518667085999911E-2</v>
      </c>
      <c r="PF67" s="88">
        <v>0.43131617139799988</v>
      </c>
      <c r="PG67" s="88">
        <v>0.45938324123799967</v>
      </c>
      <c r="PH67" s="88">
        <v>5.6529764363000071E-2</v>
      </c>
      <c r="PI67" s="88">
        <v>7.1160056280000061E-3</v>
      </c>
      <c r="PJ67" s="88">
        <v>2.0227970999000023E-2</v>
      </c>
      <c r="PK67" s="88">
        <v>0.77293739032800113</v>
      </c>
      <c r="PL67" s="88">
        <v>6.6308013489999994E-3</v>
      </c>
      <c r="PM67" s="88">
        <v>7.4143240985999878E-2</v>
      </c>
      <c r="PN67" s="88">
        <v>9.912879678200015E-2</v>
      </c>
      <c r="PO67" s="88">
        <v>3.7562542734000011E-2</v>
      </c>
      <c r="PP67" s="88">
        <v>0.25848626871200009</v>
      </c>
      <c r="PQ67" s="88">
        <v>2.8059398449000017E-2</v>
      </c>
      <c r="PR67" s="88">
        <v>5.6830685511999907E-2</v>
      </c>
      <c r="PS67" s="88">
        <v>1.55744904E-4</v>
      </c>
      <c r="PT67" s="88">
        <v>6.4344854890000048E-3</v>
      </c>
      <c r="PU67" s="88">
        <v>3.6407771888999942E-2</v>
      </c>
      <c r="PV67" s="88">
        <v>5.2867809348000033E-2</v>
      </c>
      <c r="PW67" s="88">
        <v>6.7126529840000034E-3</v>
      </c>
      <c r="PX67" s="88">
        <v>7.478058882499998E-2</v>
      </c>
      <c r="PY67" s="88">
        <v>8.0972842109999998E-2</v>
      </c>
      <c r="PZ67" s="88">
        <v>2.5681171888000006E-2</v>
      </c>
      <c r="QA67" s="88">
        <v>1.1650123196999993E-2</v>
      </c>
      <c r="QB67" s="88">
        <v>6.7199732236000093E-2</v>
      </c>
      <c r="QC67" s="88">
        <v>2.5993779203000014E-2</v>
      </c>
      <c r="QD67" s="88">
        <v>7.3505807120000013E-3</v>
      </c>
      <c r="QE67" s="88">
        <v>2.4838935015999992E-2</v>
      </c>
      <c r="QF67" s="88">
        <v>0.23128095043899985</v>
      </c>
      <c r="QG67" s="88">
        <v>0.17637309090899983</v>
      </c>
      <c r="QH67" s="88">
        <v>2.2879484110000002E-3</v>
      </c>
      <c r="QI67" s="88">
        <v>9.8983365021999878E-2</v>
      </c>
      <c r="QJ67" s="88">
        <v>3.7759661568999979E-2</v>
      </c>
      <c r="QK67" s="88">
        <v>5.0104482457000048E-2</v>
      </c>
      <c r="QL67" s="88">
        <v>0.61448032906499894</v>
      </c>
      <c r="QM67" s="88">
        <v>2.3151779710000003E-3</v>
      </c>
      <c r="QN67" s="88">
        <v>4.4986644390000033E-3</v>
      </c>
      <c r="QO67" s="88">
        <v>5.3528320239999941E-2</v>
      </c>
      <c r="QP67" s="88">
        <v>2.8054005366999993E-2</v>
      </c>
      <c r="QQ67" s="88">
        <v>1.2051688600000001E-4</v>
      </c>
      <c r="QR67" s="88">
        <v>0.12108369376199986</v>
      </c>
      <c r="QS67" s="88">
        <v>5.2353070181000029E-2</v>
      </c>
      <c r="QT67" s="88">
        <v>5.6400681841000055E-2</v>
      </c>
      <c r="QU67" s="88">
        <v>2.8420837154000008E-2</v>
      </c>
      <c r="QV67" s="88">
        <v>4.8237900277999998E-2</v>
      </c>
      <c r="QW67" s="88">
        <v>1.5853418760000005E-2</v>
      </c>
      <c r="QX67" s="88">
        <v>8.8199649276000033E-2</v>
      </c>
      <c r="QY67" s="88">
        <v>1.5042503173E-2</v>
      </c>
      <c r="QZ67" s="88">
        <v>5.7064433579999997E-3</v>
      </c>
      <c r="RA67" s="88">
        <v>4.0816349633999979E-2</v>
      </c>
      <c r="RB67" s="88">
        <v>1.7119046349000005E-2</v>
      </c>
      <c r="RC67" s="88">
        <v>0.10429031456000031</v>
      </c>
      <c r="RD67" s="88">
        <v>6.8256456102999866E-2</v>
      </c>
      <c r="RE67" s="88">
        <v>1.5193192982999999E-2</v>
      </c>
      <c r="RF67" s="88">
        <v>5.3053573632999951E-2</v>
      </c>
      <c r="RG67" s="88">
        <v>0.14811920796199987</v>
      </c>
      <c r="RH67" s="88">
        <v>1.2513337178999977E-2</v>
      </c>
      <c r="RI67" s="88">
        <v>2.5315695866999988E-2</v>
      </c>
      <c r="RJ67" s="88">
        <v>6.814719565000008E-3</v>
      </c>
      <c r="RK67" s="88">
        <v>8.4693060510000126E-3</v>
      </c>
      <c r="RL67" s="88">
        <v>1.0834168479999995E-3</v>
      </c>
      <c r="RM67" s="88">
        <v>1.311806073000002E-2</v>
      </c>
      <c r="RN67" s="88">
        <v>1.721425378E-3</v>
      </c>
      <c r="RO67" s="88">
        <v>1.3643220239999995E-3</v>
      </c>
      <c r="RP67" s="88">
        <v>2.3017241569999996E-3</v>
      </c>
      <c r="RQ67" s="88">
        <v>2.0041393990000004E-3</v>
      </c>
      <c r="RR67" s="88">
        <v>1.445820048E-3</v>
      </c>
      <c r="RS67" s="88">
        <v>1.1347763120000007E-2</v>
      </c>
      <c r="RT67" s="88">
        <v>1.9044505750000003E-3</v>
      </c>
      <c r="RU67" s="88">
        <v>6.9704059249999974E-3</v>
      </c>
      <c r="RV67" s="88">
        <v>0.42790751098099966</v>
      </c>
      <c r="RW67" s="88">
        <v>0.25328614052299986</v>
      </c>
      <c r="RX67" s="88">
        <v>9.062918442600025E-2</v>
      </c>
      <c r="RY67" s="88">
        <v>1.1102129929999997E-3</v>
      </c>
      <c r="RZ67" s="88">
        <v>6.9657146820999952E-2</v>
      </c>
      <c r="SA67" s="88">
        <v>4.4866414689999964E-3</v>
      </c>
      <c r="SB67" s="88">
        <v>0</v>
      </c>
      <c r="SC67" s="88">
        <v>0</v>
      </c>
      <c r="SD67" s="88">
        <v>0</v>
      </c>
      <c r="SE67" s="88">
        <v>0</v>
      </c>
      <c r="SF67" s="88">
        <v>0</v>
      </c>
      <c r="SG67" s="88">
        <v>0</v>
      </c>
      <c r="SH67" s="88">
        <v>0</v>
      </c>
      <c r="SI67" s="88">
        <v>0</v>
      </c>
      <c r="SJ67" s="88">
        <v>0</v>
      </c>
      <c r="SK67" s="88">
        <v>0</v>
      </c>
      <c r="SL67" s="88">
        <v>0</v>
      </c>
      <c r="SM67" s="88">
        <v>0</v>
      </c>
      <c r="SN67" s="88">
        <v>9.2487415360000019E-2</v>
      </c>
      <c r="SO67" s="88">
        <v>2.7005935000000002E-4</v>
      </c>
      <c r="SP67" s="88">
        <v>2.0514201067982016</v>
      </c>
    </row>
    <row r="68" spans="1:510">
      <c r="A68" s="88" t="str">
        <f t="shared" si="52"/>
        <v>ESPD7</v>
      </c>
      <c r="B68" s="88" t="s">
        <v>2232</v>
      </c>
      <c r="C68" s="88" t="s">
        <v>393</v>
      </c>
      <c r="U68" s="88">
        <v>65.162771231120971</v>
      </c>
      <c r="V68" s="88">
        <v>9.7707151040319893</v>
      </c>
      <c r="W68" s="88">
        <v>1.4323382999730023</v>
      </c>
      <c r="X68" s="88">
        <v>3.4695453705160042</v>
      </c>
      <c r="Y68" s="88">
        <v>19.410353994785943</v>
      </c>
      <c r="Z68" s="88">
        <v>2.8731367860409929</v>
      </c>
      <c r="AA68" s="88">
        <v>2.1471894924990038</v>
      </c>
      <c r="AB68" s="88">
        <v>8.5625405675880053</v>
      </c>
      <c r="AC68" s="88">
        <v>2.098593561182998</v>
      </c>
      <c r="AD68" s="88">
        <v>3.8261463426120081</v>
      </c>
      <c r="AE68" s="88">
        <v>0.697743761623</v>
      </c>
      <c r="AF68" s="88">
        <v>6.1383210887829929</v>
      </c>
      <c r="AG68" s="88">
        <v>9.11731746132401</v>
      </c>
      <c r="AH68" s="88">
        <v>4.7361447732160009</v>
      </c>
      <c r="AI68" s="88">
        <v>0.65339907557899846</v>
      </c>
      <c r="AJ68" s="88">
        <v>0.43986154501499997</v>
      </c>
      <c r="AK68" s="88">
        <v>0.99247577531799913</v>
      </c>
      <c r="AL68" s="88">
        <v>0</v>
      </c>
      <c r="AM68" s="88">
        <v>2.5913095528609977</v>
      </c>
      <c r="AN68" s="88">
        <v>0.87823819528499936</v>
      </c>
      <c r="AO68" s="88">
        <v>1.5077732527279983</v>
      </c>
      <c r="AP68" s="88">
        <v>13.127740607460996</v>
      </c>
      <c r="AQ68" s="88">
        <v>0.71398533949599907</v>
      </c>
      <c r="AR68" s="88">
        <v>1.5905833273450021</v>
      </c>
      <c r="AS68" s="88">
        <v>2.4702691962709955</v>
      </c>
      <c r="AT68" s="88">
        <v>0.60493469798299959</v>
      </c>
      <c r="AU68" s="88">
        <v>0.32336661544899953</v>
      </c>
      <c r="AV68" s="88">
        <v>0.56493993949099941</v>
      </c>
      <c r="AW68" s="88">
        <v>0.10899022696100009</v>
      </c>
      <c r="AX68" s="88">
        <v>0.12361008503499998</v>
      </c>
      <c r="AY68" s="88">
        <v>1.1472964004500017</v>
      </c>
      <c r="AZ68" s="88">
        <v>0.91845160286700012</v>
      </c>
      <c r="BA68" s="88">
        <v>1.1774035972030015</v>
      </c>
      <c r="BB68" s="88">
        <v>5.1332383046999976E-2</v>
      </c>
      <c r="BC68" s="88">
        <v>2.4532601282679991</v>
      </c>
      <c r="BD68" s="88">
        <v>5.3900803661529979</v>
      </c>
      <c r="BE68" s="88">
        <v>0.71920051718900058</v>
      </c>
      <c r="BF68" s="88">
        <v>1.9300407983000003E-2</v>
      </c>
      <c r="BG68" s="88">
        <v>2.4744983475000013E-2</v>
      </c>
      <c r="BH68" s="88">
        <v>2.0545460365559989</v>
      </c>
      <c r="BI68" s="88">
        <v>0.63552710406600177</v>
      </c>
      <c r="BJ68" s="88">
        <v>5.1922629081999981E-2</v>
      </c>
      <c r="BK68" s="88">
        <v>0.67007276052599929</v>
      </c>
      <c r="BL68" s="88">
        <v>0.99632117618999982</v>
      </c>
      <c r="BM68" s="88">
        <v>0.59113058568799937</v>
      </c>
      <c r="BN68" s="88">
        <v>0.8811707323359993</v>
      </c>
      <c r="BO68" s="88">
        <v>0.14562118772099999</v>
      </c>
      <c r="BP68" s="88">
        <v>0.10437098264600005</v>
      </c>
      <c r="BQ68" s="88">
        <v>1.3438775E-3</v>
      </c>
      <c r="BR68" s="88">
        <v>0.33395335971399998</v>
      </c>
      <c r="BS68" s="88">
        <v>0.11244870938400009</v>
      </c>
      <c r="BT68" s="88">
        <v>5.8078984441599921</v>
      </c>
      <c r="BU68" s="88">
        <v>1.5024565228810005</v>
      </c>
      <c r="BV68" s="88">
        <v>0.330423107667</v>
      </c>
      <c r="BW68" s="88">
        <v>2.3967399625870009</v>
      </c>
      <c r="BX68" s="88">
        <v>1.2838917420160012</v>
      </c>
      <c r="BY68" s="88">
        <v>1.1593844987770003</v>
      </c>
      <c r="BZ68" s="88">
        <v>0.24441768827100033</v>
      </c>
      <c r="CA68" s="88">
        <v>0.92679760450999926</v>
      </c>
      <c r="CB68" s="88">
        <v>0.93901300088999973</v>
      </c>
      <c r="CC68" s="88">
        <v>0.36188656314500073</v>
      </c>
      <c r="CD68" s="88">
        <v>0.30273228917400058</v>
      </c>
      <c r="CE68" s="88">
        <v>1.6682750760949976</v>
      </c>
      <c r="CF68" s="88">
        <v>0.17103876629099979</v>
      </c>
      <c r="CG68" s="88">
        <v>4.9730399999999995E-4</v>
      </c>
      <c r="CH68" s="88">
        <v>0.48236120869799953</v>
      </c>
      <c r="CI68" s="88">
        <v>0.43928586271100095</v>
      </c>
      <c r="CJ68" s="88">
        <v>0.17076267407000012</v>
      </c>
      <c r="CK68" s="88">
        <v>2.0644529397870013</v>
      </c>
      <c r="CL68" s="88">
        <v>2.3569335619999998E-3</v>
      </c>
      <c r="CM68" s="88">
        <v>0.29561151659299956</v>
      </c>
      <c r="CN68" s="88">
        <v>6.9280328095000038E-2</v>
      </c>
      <c r="CO68" s="88">
        <v>0.21938915532899977</v>
      </c>
      <c r="CP68" s="88">
        <v>0.15118658481500022</v>
      </c>
      <c r="CQ68" s="88">
        <v>0.99247577531799913</v>
      </c>
      <c r="CR68" s="88">
        <v>0</v>
      </c>
      <c r="CS68" s="88">
        <v>1.8457659900000006E-2</v>
      </c>
      <c r="CT68" s="88">
        <v>2.4655213786899997</v>
      </c>
      <c r="CU68" s="88">
        <v>7.5163019032000108E-2</v>
      </c>
      <c r="CV68" s="88">
        <v>3.2166279252000017E-2</v>
      </c>
      <c r="CW68" s="88">
        <v>0.86635703094999916</v>
      </c>
      <c r="CX68" s="88">
        <v>1.1880456347000008E-2</v>
      </c>
      <c r="CY68" s="88">
        <v>1.3875701411259982</v>
      </c>
      <c r="CZ68" s="88">
        <v>0.12020199756200015</v>
      </c>
      <c r="DA68" s="88">
        <v>10.587183253171997</v>
      </c>
      <c r="DB68" s="88">
        <v>2.5405588070129994</v>
      </c>
      <c r="DC68" s="88">
        <v>0.17641915900899977</v>
      </c>
      <c r="DD68" s="88">
        <v>0.53756400108699998</v>
      </c>
      <c r="DE68" s="88">
        <v>0.36615046381300087</v>
      </c>
      <c r="DF68" s="88">
        <v>0.18162722500400053</v>
      </c>
      <c r="DG68" s="88">
        <v>7.4883973372999971E-2</v>
      </c>
      <c r="DH68" s="88">
        <v>0.96791923522999923</v>
      </c>
      <c r="DI68" s="88">
        <v>1.5876466554789996</v>
      </c>
      <c r="DJ68" s="88">
        <v>0.5870325731000009</v>
      </c>
      <c r="DK68" s="88">
        <v>0.23649020048599995</v>
      </c>
      <c r="DL68" s="88">
        <v>5.9097341515000006E-2</v>
      </c>
      <c r="DM68" s="88">
        <v>0</v>
      </c>
      <c r="DN68" s="88">
        <v>0.56757574424699997</v>
      </c>
      <c r="DO68" s="88">
        <v>2.3400565858000013E-2</v>
      </c>
      <c r="DP68" s="88">
        <v>1.3956467117000002E-2</v>
      </c>
      <c r="DQ68" s="88">
        <v>0.32336661544899953</v>
      </c>
      <c r="DR68" s="88">
        <v>0.39858400227300023</v>
      </c>
      <c r="DS68" s="88">
        <v>6.4473160545999969E-2</v>
      </c>
      <c r="DT68" s="88">
        <v>0.10188207976899999</v>
      </c>
      <c r="DU68" s="88">
        <v>0.10899022696100009</v>
      </c>
      <c r="DV68" s="88">
        <v>1.8460453658999995E-2</v>
      </c>
      <c r="DW68" s="88">
        <v>0.10514925285500001</v>
      </c>
      <c r="DX68" s="88">
        <v>0.58868974016199882</v>
      </c>
      <c r="DY68" s="88">
        <v>0.55860584971100025</v>
      </c>
      <c r="DZ68" s="88">
        <v>0.46686341714100021</v>
      </c>
      <c r="EA68" s="88">
        <v>3.2129801124999982E-2</v>
      </c>
      <c r="EB68" s="88">
        <v>0.41945804436800016</v>
      </c>
      <c r="EC68" s="88">
        <v>0.12123857114000003</v>
      </c>
      <c r="ED68" s="88">
        <v>0.95133875232000054</v>
      </c>
      <c r="EE68" s="88">
        <v>0.10482370559899995</v>
      </c>
      <c r="EF68" s="88">
        <v>2.3356211451399993</v>
      </c>
      <c r="EG68" s="88">
        <v>8.3803392804000079E-2</v>
      </c>
      <c r="EH68" s="88">
        <v>3.3833733820000017E-2</v>
      </c>
      <c r="EI68" s="88">
        <v>0</v>
      </c>
      <c r="EJ68" s="88">
        <v>0.15132270745800003</v>
      </c>
      <c r="EK68" s="88">
        <v>3.2481606739810029</v>
      </c>
      <c r="EL68" s="88">
        <v>1.6769433188779972</v>
      </c>
      <c r="EM68" s="88">
        <v>0.31364985620100055</v>
      </c>
      <c r="EN68" s="88">
        <v>0.10567974711600013</v>
      </c>
      <c r="EO68" s="88">
        <v>0.2347507922520003</v>
      </c>
      <c r="EP68" s="88">
        <v>0.15978290608499993</v>
      </c>
      <c r="EQ68" s="88">
        <v>9.8826982399999961E-3</v>
      </c>
      <c r="ER68" s="88">
        <v>0.20792581808800006</v>
      </c>
      <c r="ES68" s="88">
        <v>1.1760718229999996E-3</v>
      </c>
      <c r="ET68" s="88">
        <v>1.9300407983000003E-2</v>
      </c>
      <c r="EU68" s="88">
        <v>2.4744983475000013E-2</v>
      </c>
      <c r="EV68" s="88">
        <v>2.0545460365559989</v>
      </c>
      <c r="EW68" s="88">
        <v>0.2985819192359998</v>
      </c>
      <c r="EX68" s="88">
        <v>4.7748849488000011E-2</v>
      </c>
      <c r="EY68" s="88">
        <v>0.1909709220459998</v>
      </c>
      <c r="EZ68" s="88">
        <v>6.1017748051999998E-2</v>
      </c>
      <c r="FA68" s="88">
        <v>3.7203540509000009E-2</v>
      </c>
      <c r="FB68" s="88">
        <v>2.8135482853000004E-2</v>
      </c>
      <c r="FC68" s="88">
        <v>1.7772993253999992E-2</v>
      </c>
      <c r="FD68" s="88">
        <v>6.0142091459999998E-3</v>
      </c>
      <c r="FE68" s="88">
        <v>0.28635856429199985</v>
      </c>
      <c r="FF68" s="88">
        <v>7.1462925247999937E-2</v>
      </c>
      <c r="FG68" s="88">
        <v>0.11245431665299986</v>
      </c>
      <c r="FH68" s="88">
        <v>0.19434267881500034</v>
      </c>
      <c r="FI68" s="88">
        <v>5.4505500560000017E-3</v>
      </c>
      <c r="FJ68" s="88">
        <v>0.36604828819199964</v>
      </c>
      <c r="FK68" s="88">
        <v>0.61064431040599998</v>
      </c>
      <c r="FL68" s="88">
        <v>1.9628679979999994E-2</v>
      </c>
      <c r="FM68" s="88">
        <v>0.21034668220699995</v>
      </c>
      <c r="FN68" s="88">
        <v>0.23097398418699971</v>
      </c>
      <c r="FO68" s="88">
        <v>6.9247117050000003E-3</v>
      </c>
      <c r="FP68" s="88">
        <v>0.14288477876899996</v>
      </c>
      <c r="FQ68" s="88">
        <v>0.14562118772099999</v>
      </c>
      <c r="FR68" s="88">
        <v>0.10437098264600005</v>
      </c>
      <c r="FS68" s="88">
        <v>1.3438775E-3</v>
      </c>
      <c r="FT68" s="88">
        <v>0.33395335971399998</v>
      </c>
      <c r="FU68" s="88">
        <v>0.11244870938400009</v>
      </c>
      <c r="FV68" s="88">
        <v>5.6342295604029911</v>
      </c>
      <c r="FW68" s="88">
        <v>4.4190943372999919E-2</v>
      </c>
      <c r="FX68" s="88">
        <v>0.17366722617700003</v>
      </c>
      <c r="FY68" s="88">
        <v>0.77577728198099938</v>
      </c>
      <c r="FZ68" s="88">
        <v>6.2916839046000039E-2</v>
      </c>
      <c r="GA68" s="88">
        <v>0.52309450779300071</v>
      </c>
      <c r="GB68" s="88">
        <v>4.8053627080000012E-3</v>
      </c>
      <c r="GC68" s="88">
        <v>9.1665373991000151E-2</v>
      </c>
      <c r="GD68" s="88">
        <v>0.330423107667</v>
      </c>
      <c r="GE68" s="88">
        <v>0.46796986720100003</v>
      </c>
      <c r="GF68" s="88">
        <v>0.29320450273600013</v>
      </c>
      <c r="GG68" s="88">
        <v>0.11327538198199986</v>
      </c>
      <c r="GH68" s="88">
        <v>0.36232644201700048</v>
      </c>
      <c r="GI68" s="88">
        <v>0.87853508760500054</v>
      </c>
      <c r="GJ68" s="88">
        <v>0.20014800065400007</v>
      </c>
      <c r="GK68" s="88">
        <v>8.1274705796000005E-2</v>
      </c>
      <c r="GL68" s="88">
        <v>0.62638172420199933</v>
      </c>
      <c r="GM68" s="88">
        <v>0.28534824688800037</v>
      </c>
      <c r="GN68" s="88">
        <v>8.7219027378999933E-2</v>
      </c>
      <c r="GO68" s="88">
        <v>0.28494130194800005</v>
      </c>
      <c r="GP68" s="88">
        <v>0.16239010178299995</v>
      </c>
      <c r="GQ68" s="88">
        <v>0.16940187231099973</v>
      </c>
      <c r="GR68" s="88">
        <v>8.9020193909999986E-3</v>
      </c>
      <c r="GS68" s="88">
        <v>0.26012724787300001</v>
      </c>
      <c r="GT68" s="88">
        <v>0.32966752526200016</v>
      </c>
      <c r="GU68" s="88">
        <v>0.13036738259199998</v>
      </c>
      <c r="GV68" s="88">
        <v>9.8524629586999979E-2</v>
      </c>
      <c r="GW68" s="88">
        <v>1.2176929750999996E-2</v>
      </c>
      <c r="GX68" s="88">
        <v>1.9761152170999993E-2</v>
      </c>
      <c r="GY68" s="88">
        <v>0.18192856367300025</v>
      </c>
      <c r="GZ68" s="88">
        <v>3.0007974354000037E-2</v>
      </c>
      <c r="HA68" s="88">
        <v>5.3759658799999992E-4</v>
      </c>
      <c r="HB68" s="88">
        <v>0.17749827535599966</v>
      </c>
      <c r="HC68" s="88">
        <v>8.9194505870000051E-2</v>
      </c>
      <c r="HD68" s="88">
        <v>8.6752756387999994E-2</v>
      </c>
      <c r="HE68" s="88">
        <v>4.8863005739000105E-2</v>
      </c>
      <c r="HF68" s="88">
        <v>0.16885472804399979</v>
      </c>
      <c r="HG68" s="88">
        <v>5.5911203499000049E-2</v>
      </c>
      <c r="HH68" s="88">
        <v>0.15100573385200014</v>
      </c>
      <c r="HI68" s="88">
        <v>0.12976461619000002</v>
      </c>
      <c r="HJ68" s="88">
        <v>1.8947884070000007E-2</v>
      </c>
      <c r="HK68" s="88">
        <v>0.12208778927000001</v>
      </c>
      <c r="HL68" s="88">
        <v>2.8726481594000004E-2</v>
      </c>
      <c r="HM68" s="88">
        <v>0.23270687756799985</v>
      </c>
      <c r="HN68" s="88">
        <v>0.13266573636000017</v>
      </c>
      <c r="HO68" s="88">
        <v>3.3721937938000011E-2</v>
      </c>
      <c r="HP68" s="88">
        <v>0.19129583279999982</v>
      </c>
      <c r="HQ68" s="88">
        <v>0.13625601173599991</v>
      </c>
      <c r="HR68" s="88">
        <v>6.1548540971000015E-2</v>
      </c>
      <c r="HS68" s="88">
        <v>2.8953270014000054E-2</v>
      </c>
      <c r="HT68" s="88">
        <v>3.1677176507000034E-2</v>
      </c>
      <c r="HU68" s="88">
        <v>9.3670147529000131E-2</v>
      </c>
      <c r="HV68" s="88">
        <v>0.12626263389500003</v>
      </c>
      <c r="HW68" s="88">
        <v>7.2864798980000034E-2</v>
      </c>
      <c r="HX68" s="88">
        <v>8.4484392469999902E-3</v>
      </c>
      <c r="HY68" s="88">
        <v>7.5574475031999946E-2</v>
      </c>
      <c r="HZ68" s="88">
        <v>2.4405494461000009E-2</v>
      </c>
      <c r="IA68" s="88">
        <v>0.1919999033120002</v>
      </c>
      <c r="IB68" s="88">
        <v>1.0754061364000008E-2</v>
      </c>
      <c r="IC68" s="88">
        <v>0.72133191393500007</v>
      </c>
      <c r="ID68" s="88">
        <v>0.11608001687900019</v>
      </c>
      <c r="IE68" s="88">
        <v>3.2519318532999997E-2</v>
      </c>
      <c r="IF68" s="88">
        <v>2.686839817700001E-2</v>
      </c>
      <c r="IG68" s="88">
        <v>0.91442491573999996</v>
      </c>
      <c r="IH68" s="88">
        <v>2.8089105563E-2</v>
      </c>
      <c r="II68" s="88">
        <v>4.9730399999999995E-4</v>
      </c>
      <c r="IJ68" s="88">
        <v>0.13426165600600004</v>
      </c>
      <c r="IK68" s="88">
        <v>0.2542506191160005</v>
      </c>
      <c r="IL68" s="88">
        <v>9.2578759949999978E-2</v>
      </c>
      <c r="IM68" s="88">
        <v>1.2645963659999998E-3</v>
      </c>
      <c r="IN68" s="88">
        <v>0.20675602744900004</v>
      </c>
      <c r="IO68" s="88">
        <v>0.23252778364999996</v>
      </c>
      <c r="IP68" s="88">
        <v>0.17076267407000012</v>
      </c>
      <c r="IQ68" s="88">
        <v>0.38310925437699977</v>
      </c>
      <c r="IR68" s="88">
        <v>0.30632828773300019</v>
      </c>
      <c r="IS68" s="88">
        <v>1.1023748614109996</v>
      </c>
      <c r="IT68" s="88">
        <v>0.27263885917499991</v>
      </c>
      <c r="IU68" s="88">
        <v>2.3569335619999998E-3</v>
      </c>
      <c r="IV68" s="88">
        <v>0.29561151659299956</v>
      </c>
      <c r="IW68" s="88">
        <v>6.9280328095000038E-2</v>
      </c>
      <c r="IX68" s="88">
        <v>0.18670541477699981</v>
      </c>
      <c r="IY68" s="88">
        <v>3.2682516577000019E-2</v>
      </c>
      <c r="IZ68" s="88">
        <v>0.15118658481500022</v>
      </c>
      <c r="JA68" s="88">
        <v>0.96604683246399914</v>
      </c>
      <c r="JB68" s="88">
        <v>1.4180286321999996E-2</v>
      </c>
      <c r="JC68" s="88">
        <v>1.2245546665000004E-2</v>
      </c>
      <c r="JD68" s="88">
        <v>1.8457659900000006E-2</v>
      </c>
      <c r="JE68" s="88">
        <v>0.87209778384099912</v>
      </c>
      <c r="JF68" s="88">
        <v>1.2139329742499974</v>
      </c>
      <c r="JG68" s="88">
        <v>0.37949271616800012</v>
      </c>
      <c r="JH68" s="88">
        <v>7.5163019032000108E-2</v>
      </c>
      <c r="JI68" s="88">
        <v>3.2166279252000017E-2</v>
      </c>
      <c r="JJ68" s="88">
        <v>0.31467067308700003</v>
      </c>
      <c r="JK68" s="88">
        <v>0.44207960534000068</v>
      </c>
      <c r="JL68" s="88">
        <v>0.10960481855700001</v>
      </c>
      <c r="JM68" s="88">
        <v>1.1880456347000008E-2</v>
      </c>
      <c r="JN68" s="88">
        <v>1.3875701411259982</v>
      </c>
      <c r="JO68" s="88">
        <v>0.12020199756200015</v>
      </c>
      <c r="JP68" s="88">
        <v>10.587183253171997</v>
      </c>
      <c r="JQ68" s="88">
        <v>0.63726040697799979</v>
      </c>
      <c r="JR68" s="88">
        <v>1.9032985341470015</v>
      </c>
      <c r="JS68" s="88">
        <v>0.17641915900899977</v>
      </c>
      <c r="JT68" s="88">
        <v>0.53756400108699998</v>
      </c>
      <c r="JU68" s="88">
        <v>0.36615046381300087</v>
      </c>
      <c r="JV68" s="88">
        <v>0.18162722500400053</v>
      </c>
      <c r="JW68" s="88">
        <v>7.4883973372999971E-2</v>
      </c>
      <c r="JX68" s="88">
        <v>0.96791923522999923</v>
      </c>
      <c r="JY68" s="88">
        <v>1.5876466554789996</v>
      </c>
      <c r="JZ68" s="88">
        <v>0.40096645489900007</v>
      </c>
      <c r="KA68" s="88">
        <v>0.18606507077099993</v>
      </c>
      <c r="KB68" s="88">
        <v>0.23649020048599995</v>
      </c>
      <c r="KC68" s="88">
        <v>5.9097341515000006E-2</v>
      </c>
      <c r="KD68" s="88">
        <v>0</v>
      </c>
      <c r="KE68" s="88">
        <v>0.56757574424699997</v>
      </c>
      <c r="KF68" s="88">
        <v>2.3400565858000013E-2</v>
      </c>
      <c r="KG68" s="88">
        <v>1.3956467117000002E-2</v>
      </c>
      <c r="KH68" s="88">
        <v>0.32336661544899953</v>
      </c>
      <c r="KI68" s="88">
        <v>0.10236558967600011</v>
      </c>
      <c r="KJ68" s="88">
        <v>0.10409737605999995</v>
      </c>
      <c r="KK68" s="88">
        <v>5.0618618382999976E-2</v>
      </c>
      <c r="KL68" s="88">
        <v>9.9767249145999909E-2</v>
      </c>
      <c r="KM68" s="88">
        <v>1.5851339412999994E-2</v>
      </c>
      <c r="KN68" s="88">
        <v>2.889058168000001E-3</v>
      </c>
      <c r="KO68" s="88">
        <v>2.2987367227000011E-2</v>
      </c>
      <c r="KP68" s="88">
        <v>6.4473160545999969E-2</v>
      </c>
      <c r="KQ68" s="88">
        <v>0.10188207976899999</v>
      </c>
      <c r="KR68" s="88">
        <v>2.431255211300002E-2</v>
      </c>
      <c r="KS68" s="88">
        <v>8.5782949840000015E-3</v>
      </c>
      <c r="KT68" s="88">
        <v>7.5608471213000017E-2</v>
      </c>
      <c r="KU68" s="88">
        <v>4.8822876899999996E-4</v>
      </c>
      <c r="KV68" s="88">
        <v>1.8460453658999995E-2</v>
      </c>
      <c r="KW68" s="88">
        <v>0.10514925285500001</v>
      </c>
      <c r="KX68" s="88">
        <v>0.41414342821700068</v>
      </c>
      <c r="KY68" s="88">
        <v>0.17454532757499977</v>
      </c>
      <c r="KZ68" s="88">
        <v>0.52240114161199991</v>
      </c>
      <c r="LA68" s="88">
        <v>3.6204344350000008E-2</v>
      </c>
      <c r="LB68" s="88">
        <v>0.46686341714100021</v>
      </c>
      <c r="LC68" s="88">
        <v>3.2129801124999982E-2</v>
      </c>
      <c r="LD68" s="88">
        <v>0.41945804436800016</v>
      </c>
      <c r="LE68" s="88">
        <v>0.12123857114000003</v>
      </c>
      <c r="LF68" s="88">
        <v>0.95133875232000054</v>
      </c>
      <c r="LG68" s="88">
        <v>2.1752481970000005E-2</v>
      </c>
      <c r="LH68" s="88">
        <v>8.2226678455999971E-2</v>
      </c>
      <c r="LI68" s="88">
        <v>8.4343608000000004E-4</v>
      </c>
      <c r="LJ68" s="88">
        <v>1.7566386152410001</v>
      </c>
      <c r="LK68" s="88">
        <v>0.57898291400000013</v>
      </c>
      <c r="LL68" s="88">
        <v>8.3803392804000079E-2</v>
      </c>
      <c r="LM68" s="88">
        <v>3.3833733820000017E-2</v>
      </c>
      <c r="LN68" s="88">
        <v>0</v>
      </c>
      <c r="LO68" s="88">
        <v>0.15132270745800003</v>
      </c>
      <c r="LP68" s="88">
        <v>3.2481606739810029</v>
      </c>
      <c r="LQ68" s="88">
        <v>1.6769433188779972</v>
      </c>
      <c r="LR68" s="88">
        <v>0.31364985620100055</v>
      </c>
      <c r="LS68" s="88">
        <v>0.10567974711600013</v>
      </c>
      <c r="LT68" s="88">
        <v>0.2347507922520003</v>
      </c>
      <c r="LU68" s="88">
        <v>0.15978290608499993</v>
      </c>
      <c r="LV68" s="88">
        <v>9.8826982399999961E-3</v>
      </c>
      <c r="LW68" s="88">
        <v>0.20792581808800006</v>
      </c>
      <c r="LX68" s="88">
        <v>1.1760718229999996E-3</v>
      </c>
      <c r="LY68" s="88">
        <v>1.9300407983000003E-2</v>
      </c>
      <c r="LZ68" s="88">
        <v>2.4744983475000013E-2</v>
      </c>
      <c r="MA68" s="88">
        <v>2.0545460365559989</v>
      </c>
      <c r="MB68" s="88">
        <v>1.9792631331999998E-2</v>
      </c>
      <c r="MC68" s="88">
        <v>0.27878984368899967</v>
      </c>
      <c r="MD68" s="88">
        <v>4.7437392403000003E-2</v>
      </c>
      <c r="ME68" s="88">
        <v>3.1126156E-4</v>
      </c>
      <c r="MF68" s="88">
        <v>0.1909709220459998</v>
      </c>
      <c r="MG68" s="88">
        <v>6.1017748051999998E-2</v>
      </c>
      <c r="MH68" s="88">
        <v>3.7203540509000009E-2</v>
      </c>
      <c r="MI68" s="88">
        <v>2.8135482853000004E-2</v>
      </c>
      <c r="MJ68" s="88">
        <v>1.1747541643999999E-2</v>
      </c>
      <c r="MK68" s="88">
        <v>6.0245175450000001E-3</v>
      </c>
      <c r="ML68" s="88">
        <v>6.0142091459999998E-3</v>
      </c>
      <c r="MM68" s="88">
        <v>0.28635856429199985</v>
      </c>
      <c r="MN68" s="88">
        <v>7.1462925247999937E-2</v>
      </c>
      <c r="MO68" s="88">
        <v>0.11245431665299986</v>
      </c>
      <c r="MP68" s="88">
        <v>0.19434267881500034</v>
      </c>
      <c r="MQ68" s="88">
        <v>5.4505500560000017E-3</v>
      </c>
      <c r="MR68" s="88">
        <v>0.36604828819199964</v>
      </c>
      <c r="MS68" s="88">
        <v>0.26104650830099996</v>
      </c>
      <c r="MT68" s="88">
        <v>2.2084254660999992E-2</v>
      </c>
      <c r="MU68" s="88">
        <v>0.18566131923199997</v>
      </c>
      <c r="MV68" s="88">
        <v>0.14184993204800009</v>
      </c>
      <c r="MW68" s="88">
        <v>1.9628679979999994E-2</v>
      </c>
      <c r="MX68" s="88">
        <v>0.21034668220699995</v>
      </c>
      <c r="MY68" s="88">
        <v>0.23097398418699971</v>
      </c>
      <c r="MZ68" s="88">
        <v>6.9247117050000003E-3</v>
      </c>
      <c r="NA68" s="88">
        <v>0.14288477876899996</v>
      </c>
      <c r="NB68" s="88">
        <v>0.14562118772099999</v>
      </c>
      <c r="NC68" s="88">
        <v>0.10437098264600005</v>
      </c>
      <c r="ND68" s="88">
        <v>1.3438775E-3</v>
      </c>
      <c r="NE68" s="88">
        <v>0.33395335971399998</v>
      </c>
      <c r="NF68" s="88">
        <v>0.11244870938400009</v>
      </c>
      <c r="NG68" s="88">
        <v>2.4670612500619997</v>
      </c>
      <c r="NH68" s="88">
        <v>3.1671675903489938</v>
      </c>
      <c r="NI68" s="88">
        <v>0.17366722617700003</v>
      </c>
      <c r="NJ68" s="88">
        <v>0.330423107667</v>
      </c>
      <c r="NK68" s="88">
        <v>0.72133191393500007</v>
      </c>
      <c r="NL68" s="88">
        <v>3.2519318532999997E-2</v>
      </c>
      <c r="NM68" s="88">
        <v>0.91442491573999996</v>
      </c>
      <c r="NN68" s="88">
        <v>4.9730399999999995E-4</v>
      </c>
      <c r="NO68" s="88">
        <v>0.20675602744900004</v>
      </c>
      <c r="NP68" s="88">
        <v>8.517784419700003E-2</v>
      </c>
      <c r="NQ68" s="88">
        <v>0.14735124917700013</v>
      </c>
      <c r="NR68" s="88">
        <v>9.358734738300005E-2</v>
      </c>
      <c r="NS68" s="88">
        <v>7.7174452923000042E-2</v>
      </c>
      <c r="NT68" s="88">
        <v>0.38310925437699977</v>
      </c>
      <c r="NU68" s="88">
        <v>0.30632828773300019</v>
      </c>
      <c r="NV68" s="88">
        <v>1.1023748614109996</v>
      </c>
      <c r="NW68" s="88">
        <v>0.27263885917499991</v>
      </c>
      <c r="NX68" s="88">
        <v>2.3569335619999998E-3</v>
      </c>
      <c r="NY68" s="88">
        <v>5.6869620309999988E-3</v>
      </c>
      <c r="NZ68" s="88">
        <v>5.1310385999999998E-5</v>
      </c>
      <c r="OA68" s="88">
        <v>0</v>
      </c>
      <c r="OB68" s="88">
        <v>6.7758067000000003E-4</v>
      </c>
      <c r="OC68" s="88">
        <v>4.2658531999999999E-5</v>
      </c>
      <c r="OD68" s="88">
        <v>0</v>
      </c>
      <c r="OE68" s="88">
        <v>5.8488E-5</v>
      </c>
      <c r="OF68" s="88">
        <v>3.4832707000000008E-3</v>
      </c>
      <c r="OG68" s="88">
        <v>0</v>
      </c>
      <c r="OH68" s="88">
        <v>9.4781987999999998E-4</v>
      </c>
      <c r="OI68" s="88">
        <v>0</v>
      </c>
      <c r="OJ68" s="88">
        <v>3.9165605299999994E-4</v>
      </c>
      <c r="OK68" s="88">
        <v>3.4177809999999997E-5</v>
      </c>
      <c r="OL68" s="88">
        <v>0</v>
      </c>
      <c r="OM68" s="88">
        <v>5.6366703300000124E-3</v>
      </c>
      <c r="ON68" s="88">
        <v>1.8084188999999994E-4</v>
      </c>
      <c r="OO68" s="88">
        <v>2.9258619000000012E-4</v>
      </c>
      <c r="OP68" s="88">
        <v>8.0454170000000011E-5</v>
      </c>
      <c r="OQ68" s="88">
        <v>5.3556243999999971E-4</v>
      </c>
      <c r="OR68" s="88">
        <v>3.0571610999999998E-4</v>
      </c>
      <c r="OS68" s="88">
        <v>3.4631951399999913E-3</v>
      </c>
      <c r="OT68" s="88">
        <v>1.0840305000000008E-3</v>
      </c>
      <c r="OU68" s="88">
        <v>4.5043492680000054E-3</v>
      </c>
      <c r="OV68" s="88">
        <v>3.8125923040000006E-3</v>
      </c>
      <c r="OW68" s="88">
        <v>6.387390210000011E-3</v>
      </c>
      <c r="OX68" s="88">
        <v>2.5936360799999969E-3</v>
      </c>
      <c r="OY68" s="88">
        <v>1.4051215000000004E-3</v>
      </c>
      <c r="OZ68" s="88">
        <v>1.2025314000000003E-3</v>
      </c>
      <c r="PA68" s="88">
        <v>0.22458273197599954</v>
      </c>
      <c r="PB68" s="88">
        <v>0.422229326668</v>
      </c>
      <c r="PC68" s="88">
        <v>0.33227939229999964</v>
      </c>
      <c r="PD68" s="88">
        <v>0.15465742530000012</v>
      </c>
      <c r="PE68" s="88">
        <v>0.10234613211100005</v>
      </c>
      <c r="PF68" s="88">
        <v>0.53375407080400017</v>
      </c>
      <c r="PG68" s="88">
        <v>0.56625703338600097</v>
      </c>
      <c r="PH68" s="88">
        <v>6.4143978269000007E-2</v>
      </c>
      <c r="PI68" s="88">
        <v>5.3976910350000016E-3</v>
      </c>
      <c r="PJ68" s="88">
        <v>2.2375261790999992E-2</v>
      </c>
      <c r="PK68" s="88">
        <v>0.86043177964199935</v>
      </c>
      <c r="PL68" s="88">
        <v>7.1770483469999992E-3</v>
      </c>
      <c r="PM68" s="88">
        <v>9.3923434730000102E-2</v>
      </c>
      <c r="PN68" s="88">
        <v>0.12348607915000019</v>
      </c>
      <c r="PO68" s="88">
        <v>3.5329919123999978E-2</v>
      </c>
      <c r="PP68" s="88">
        <v>0.28672857538300034</v>
      </c>
      <c r="PQ68" s="88">
        <v>3.2634790986000049E-2</v>
      </c>
      <c r="PR68" s="88">
        <v>6.3918306054999999E-2</v>
      </c>
      <c r="PS68" s="88">
        <v>7.7865248999999995E-5</v>
      </c>
      <c r="PT68" s="88">
        <v>3.5362858099999978E-3</v>
      </c>
      <c r="PU68" s="88">
        <v>4.4540959598000036E-2</v>
      </c>
      <c r="PV68" s="88">
        <v>5.2403820195999977E-2</v>
      </c>
      <c r="PW68" s="88">
        <v>9.2950598619999918E-3</v>
      </c>
      <c r="PX68" s="88">
        <v>8.0768153940000115E-2</v>
      </c>
      <c r="PY68" s="88">
        <v>0.10030325070600019</v>
      </c>
      <c r="PZ68" s="88">
        <v>2.9491598582999989E-2</v>
      </c>
      <c r="QA68" s="88">
        <v>1.5455982015999991E-2</v>
      </c>
      <c r="QB68" s="88">
        <v>8.0554221952999938E-2</v>
      </c>
      <c r="QC68" s="88">
        <v>3.5209197427999953E-2</v>
      </c>
      <c r="QD68" s="88">
        <v>7.2150117479999991E-3</v>
      </c>
      <c r="QE68" s="88">
        <v>3.1665513823999986E-2</v>
      </c>
      <c r="QF68" s="88">
        <v>0.21479478851499978</v>
      </c>
      <c r="QG68" s="88">
        <v>0.22580090115300053</v>
      </c>
      <c r="QH68" s="88">
        <v>1.8174595419999991E-3</v>
      </c>
      <c r="QI68" s="88">
        <v>0.10555398393000023</v>
      </c>
      <c r="QJ68" s="88">
        <v>3.901626707800003E-2</v>
      </c>
      <c r="QK68" s="88">
        <v>5.1335817103999974E-2</v>
      </c>
      <c r="QL68" s="88">
        <v>0.73528278483499931</v>
      </c>
      <c r="QM68" s="88">
        <v>2.0755775359999982E-3</v>
      </c>
      <c r="QN68" s="88">
        <v>4.8857547760000003E-3</v>
      </c>
      <c r="QO68" s="88">
        <v>6.8893073602999955E-2</v>
      </c>
      <c r="QP68" s="88">
        <v>2.6386959637999998E-2</v>
      </c>
      <c r="QQ68" s="88">
        <v>1.03123161E-4</v>
      </c>
      <c r="QR68" s="88">
        <v>0.14770048484900031</v>
      </c>
      <c r="QS68" s="88">
        <v>6.1705865136999993E-2</v>
      </c>
      <c r="QT68" s="88">
        <v>6.3439292328999974E-2</v>
      </c>
      <c r="QU68" s="88">
        <v>3.2923071120999944E-2</v>
      </c>
      <c r="QV68" s="88">
        <v>6.7792353310000136E-2</v>
      </c>
      <c r="QW68" s="88">
        <v>2.3770455419000025E-2</v>
      </c>
      <c r="QX68" s="88">
        <v>0.11372887870799996</v>
      </c>
      <c r="QY68" s="88">
        <v>1.6189391331999994E-2</v>
      </c>
      <c r="QZ68" s="88">
        <v>6.4748969010000003E-3</v>
      </c>
      <c r="RA68" s="88">
        <v>5.4688560326999931E-2</v>
      </c>
      <c r="RB68" s="88">
        <v>2.0521334005999991E-2</v>
      </c>
      <c r="RC68" s="88">
        <v>0.13071095275800002</v>
      </c>
      <c r="RD68" s="88">
        <v>8.0481233930000048E-2</v>
      </c>
      <c r="RE68" s="88">
        <v>1.6914098365999997E-2</v>
      </c>
      <c r="RF68" s="88">
        <v>6.227016987200009E-2</v>
      </c>
      <c r="RG68" s="88">
        <v>0.18929643309799954</v>
      </c>
      <c r="RH68" s="88">
        <v>1.1345383197E-2</v>
      </c>
      <c r="RI68" s="88">
        <v>2.9199551640000019E-2</v>
      </c>
      <c r="RJ68" s="88">
        <v>6.9787473640000007E-3</v>
      </c>
      <c r="RK68" s="88">
        <v>9.7537453989999991E-3</v>
      </c>
      <c r="RL68" s="88">
        <v>5.9287144500000009E-4</v>
      </c>
      <c r="RM68" s="88">
        <v>1.6158774082000015E-2</v>
      </c>
      <c r="RN68" s="88">
        <v>1.4540971440000013E-3</v>
      </c>
      <c r="RO68" s="88">
        <v>7.8236436400000008E-4</v>
      </c>
      <c r="RP68" s="88">
        <v>2.2420609039999987E-3</v>
      </c>
      <c r="RQ68" s="88">
        <v>1.100106808E-3</v>
      </c>
      <c r="RR68" s="88">
        <v>1.2731589590000002E-3</v>
      </c>
      <c r="RS68" s="88">
        <v>1.3486435462999992E-2</v>
      </c>
      <c r="RT68" s="88">
        <v>3.093754235000001E-3</v>
      </c>
      <c r="RU68" s="88">
        <v>5.7891728760000021E-3</v>
      </c>
      <c r="RV68" s="88">
        <v>0.48362423932400028</v>
      </c>
      <c r="RW68" s="88">
        <v>0.28536099369799989</v>
      </c>
      <c r="RX68" s="88">
        <v>9.0404997391000011E-2</v>
      </c>
      <c r="RY68" s="88">
        <v>1.0389494689999998E-3</v>
      </c>
      <c r="RZ68" s="88">
        <v>8.7183737104000097E-2</v>
      </c>
      <c r="SA68" s="88">
        <v>6.740715841000001E-3</v>
      </c>
      <c r="SB68" s="88">
        <v>0</v>
      </c>
      <c r="SC68" s="88">
        <v>0</v>
      </c>
      <c r="SD68" s="88">
        <v>0</v>
      </c>
      <c r="SE68" s="88">
        <v>0</v>
      </c>
      <c r="SF68" s="88">
        <v>0</v>
      </c>
      <c r="SG68" s="88">
        <v>0</v>
      </c>
      <c r="SH68" s="88">
        <v>0</v>
      </c>
      <c r="SI68" s="88">
        <v>0</v>
      </c>
      <c r="SJ68" s="88">
        <v>0</v>
      </c>
      <c r="SK68" s="88">
        <v>0</v>
      </c>
      <c r="SL68" s="88">
        <v>0</v>
      </c>
      <c r="SM68" s="88">
        <v>0</v>
      </c>
      <c r="SN68" s="88">
        <v>0.10131323682000042</v>
      </c>
      <c r="SO68" s="88">
        <v>2.5739559999999999E-4</v>
      </c>
      <c r="SP68" s="88">
        <v>2.445891113570501</v>
      </c>
    </row>
    <row r="69" spans="1:510">
      <c r="A69" s="88" t="str">
        <f t="shared" si="52"/>
        <v>ESPD8</v>
      </c>
      <c r="B69" s="88" t="s">
        <v>2232</v>
      </c>
      <c r="C69" s="88" t="s">
        <v>394</v>
      </c>
      <c r="U69" s="88">
        <v>69.87094399037187</v>
      </c>
      <c r="V69" s="88">
        <v>9.2829138902779711</v>
      </c>
      <c r="W69" s="88">
        <v>1.4892309784100008</v>
      </c>
      <c r="X69" s="88">
        <v>3.9981169372420027</v>
      </c>
      <c r="Y69" s="88">
        <v>19.890018775149066</v>
      </c>
      <c r="Z69" s="88">
        <v>3.2656677971180024</v>
      </c>
      <c r="AA69" s="88">
        <v>2.5285154879730016</v>
      </c>
      <c r="AB69" s="88">
        <v>9.5220984722640267</v>
      </c>
      <c r="AC69" s="88">
        <v>2.2451360444980035</v>
      </c>
      <c r="AD69" s="88">
        <v>4.3868558349340061</v>
      </c>
      <c r="AE69" s="88">
        <v>0.82708663969500018</v>
      </c>
      <c r="AF69" s="88">
        <v>7.1739850955139826</v>
      </c>
      <c r="AG69" s="88">
        <v>8.6352234610009884</v>
      </c>
      <c r="AH69" s="88">
        <v>5.2613108790750083</v>
      </c>
      <c r="AI69" s="88">
        <v>0.64769488852099943</v>
      </c>
      <c r="AJ69" s="88">
        <v>0.40328010805100067</v>
      </c>
      <c r="AK69" s="88">
        <v>1.0859489172850014</v>
      </c>
      <c r="AL69" s="88">
        <v>0</v>
      </c>
      <c r="AM69" s="88">
        <v>3.022757628979003</v>
      </c>
      <c r="AN69" s="88">
        <v>0.97536517990899985</v>
      </c>
      <c r="AO69" s="88">
        <v>1.7476459965250017</v>
      </c>
      <c r="AP69" s="88">
        <v>13.315020514521017</v>
      </c>
      <c r="AQ69" s="88">
        <v>0.70926046086499994</v>
      </c>
      <c r="AR69" s="88">
        <v>1.657636016575001</v>
      </c>
      <c r="AS69" s="88">
        <v>2.460449229640997</v>
      </c>
      <c r="AT69" s="88">
        <v>0.78960194678200191</v>
      </c>
      <c r="AU69" s="88">
        <v>0.32730021894699979</v>
      </c>
      <c r="AV69" s="88">
        <v>0.56907659802899946</v>
      </c>
      <c r="AW69" s="88">
        <v>0.15414781846100004</v>
      </c>
      <c r="AX69" s="88">
        <v>0.12301574850799994</v>
      </c>
      <c r="AY69" s="88">
        <v>1.302528893971999</v>
      </c>
      <c r="AZ69" s="88">
        <v>0.9415562315350029</v>
      </c>
      <c r="BA69" s="88">
        <v>1.5609111215689981</v>
      </c>
      <c r="BB69" s="88">
        <v>2.6048067418000004E-2</v>
      </c>
      <c r="BC69" s="88">
        <v>2.5992276930590013</v>
      </c>
      <c r="BD69" s="88">
        <v>6.0159997053840097</v>
      </c>
      <c r="BE69" s="88">
        <v>0.90687069531999898</v>
      </c>
      <c r="BF69" s="88">
        <v>2.0036432580999998E-2</v>
      </c>
      <c r="BG69" s="88">
        <v>2.6118763534000011E-2</v>
      </c>
      <c r="BH69" s="88">
        <v>2.1989785673049975</v>
      </c>
      <c r="BI69" s="88">
        <v>0.68816951920400038</v>
      </c>
      <c r="BJ69" s="88">
        <v>5.689466487400003E-2</v>
      </c>
      <c r="BK69" s="88">
        <v>0.75886546029499802</v>
      </c>
      <c r="BL69" s="88">
        <v>1.2416642487379985</v>
      </c>
      <c r="BM69" s="88">
        <v>0.66808414719999898</v>
      </c>
      <c r="BN69" s="88">
        <v>0.97316869324899957</v>
      </c>
      <c r="BO69" s="88">
        <v>0.22177265087300005</v>
      </c>
      <c r="BP69" s="88">
        <v>9.4030566981999991E-2</v>
      </c>
      <c r="BQ69" s="88">
        <v>5.488799999999999E-6</v>
      </c>
      <c r="BR69" s="88">
        <v>0.33939923099399993</v>
      </c>
      <c r="BS69" s="88">
        <v>0.17187334517000005</v>
      </c>
      <c r="BT69" s="88">
        <v>6.6985826131589805</v>
      </c>
      <c r="BU69" s="88">
        <v>1.4388588003920004</v>
      </c>
      <c r="BV69" s="88">
        <v>0.47540217801499973</v>
      </c>
      <c r="BW69" s="88">
        <v>2.1987772288500023</v>
      </c>
      <c r="BX69" s="88">
        <v>1.1615267307559998</v>
      </c>
      <c r="BY69" s="88">
        <v>1.1696261216689996</v>
      </c>
      <c r="BZ69" s="88">
        <v>0.21712782352999963</v>
      </c>
      <c r="CA69" s="88">
        <v>0.86224431902600018</v>
      </c>
      <c r="CB69" s="88">
        <v>0.88101999198899927</v>
      </c>
      <c r="CC69" s="88">
        <v>0.35964655727199901</v>
      </c>
      <c r="CD69" s="88">
        <v>0.34639234776699979</v>
      </c>
      <c r="CE69" s="88">
        <v>1.733535956285996</v>
      </c>
      <c r="CF69" s="88">
        <v>0.16037071431100008</v>
      </c>
      <c r="CG69" s="88">
        <v>0</v>
      </c>
      <c r="CH69" s="88">
        <v>0.48732625258699941</v>
      </c>
      <c r="CI69" s="88">
        <v>0.47550931758200016</v>
      </c>
      <c r="CJ69" s="88">
        <v>0.28655087964400006</v>
      </c>
      <c r="CK69" s="88">
        <v>2.3081951494260009</v>
      </c>
      <c r="CL69" s="88">
        <v>1.9670961269999997E-3</v>
      </c>
      <c r="CM69" s="88">
        <v>0.37798104313300013</v>
      </c>
      <c r="CN69" s="88">
        <v>8.595101892399995E-2</v>
      </c>
      <c r="CO69" s="88">
        <v>0.15960282009699991</v>
      </c>
      <c r="CP69" s="88">
        <v>0.15772296738099997</v>
      </c>
      <c r="CQ69" s="88">
        <v>1.0859489172850014</v>
      </c>
      <c r="CR69" s="88">
        <v>0</v>
      </c>
      <c r="CS69" s="88">
        <v>1.9580922205000011E-2</v>
      </c>
      <c r="CT69" s="88">
        <v>2.864531912706</v>
      </c>
      <c r="CU69" s="88">
        <v>0.10089126666700003</v>
      </c>
      <c r="CV69" s="88">
        <v>3.7751642719000028E-2</v>
      </c>
      <c r="CW69" s="88">
        <v>0.95858014579200101</v>
      </c>
      <c r="CX69" s="88">
        <v>1.6783056569000004E-2</v>
      </c>
      <c r="CY69" s="88">
        <v>1.6079374428480018</v>
      </c>
      <c r="CZ69" s="88">
        <v>0.13970835466500003</v>
      </c>
      <c r="DA69" s="88">
        <v>10.91888947562899</v>
      </c>
      <c r="DB69" s="88">
        <v>2.3961334617110017</v>
      </c>
      <c r="DC69" s="88">
        <v>0.20585817651000002</v>
      </c>
      <c r="DD69" s="88">
        <v>0.50340222594600026</v>
      </c>
      <c r="DE69" s="88">
        <v>0.37162172238999897</v>
      </c>
      <c r="DF69" s="88">
        <v>0.17876227382800022</v>
      </c>
      <c r="DG69" s="88">
        <v>7.5550845073999992E-2</v>
      </c>
      <c r="DH69" s="88">
        <v>1.0317006765279997</v>
      </c>
      <c r="DI69" s="88">
        <v>1.5805431856409995</v>
      </c>
      <c r="DJ69" s="88">
        <v>0.64191547400899973</v>
      </c>
      <c r="DK69" s="88">
        <v>0.2025545976839998</v>
      </c>
      <c r="DL69" s="88">
        <v>3.5431649993000011E-2</v>
      </c>
      <c r="DM69" s="88">
        <v>0</v>
      </c>
      <c r="DN69" s="88">
        <v>0.74187728213100135</v>
      </c>
      <c r="DO69" s="88">
        <v>2.3661181259000002E-2</v>
      </c>
      <c r="DP69" s="88">
        <v>2.4062832293000002E-2</v>
      </c>
      <c r="DQ69" s="88">
        <v>0.32730021894699979</v>
      </c>
      <c r="DR69" s="88">
        <v>0.37727744902399968</v>
      </c>
      <c r="DS69" s="88">
        <v>0.10734707641599997</v>
      </c>
      <c r="DT69" s="88">
        <v>8.4450209019999917E-2</v>
      </c>
      <c r="DU69" s="88">
        <v>0.15414781846100004</v>
      </c>
      <c r="DV69" s="88">
        <v>1.8532923104000003E-2</v>
      </c>
      <c r="DW69" s="88">
        <v>0.10448080336899999</v>
      </c>
      <c r="DX69" s="88">
        <v>0.58317434422500014</v>
      </c>
      <c r="DY69" s="88">
        <v>0.71935410879800021</v>
      </c>
      <c r="DZ69" s="88">
        <v>0.49723867372299974</v>
      </c>
      <c r="EA69" s="88">
        <v>3.6602145025999996E-2</v>
      </c>
      <c r="EB69" s="88">
        <v>0.40771255197900019</v>
      </c>
      <c r="EC69" s="88">
        <v>0.14810186678200005</v>
      </c>
      <c r="ED69" s="88">
        <v>1.3028684913090014</v>
      </c>
      <c r="EE69" s="88">
        <v>0.10994105748099989</v>
      </c>
      <c r="EF69" s="88">
        <v>2.4779897174010008</v>
      </c>
      <c r="EG69" s="88">
        <v>7.5457820520000038E-2</v>
      </c>
      <c r="EH69" s="88">
        <v>4.5777642265000036E-2</v>
      </c>
      <c r="EI69" s="88">
        <v>0</v>
      </c>
      <c r="EJ69" s="88">
        <v>0.19936515460800003</v>
      </c>
      <c r="EK69" s="88">
        <v>3.5424267690359978</v>
      </c>
      <c r="EL69" s="88">
        <v>1.9252842298470001</v>
      </c>
      <c r="EM69" s="88">
        <v>0.348922223526001</v>
      </c>
      <c r="EN69" s="88">
        <v>0.17140683550299998</v>
      </c>
      <c r="EO69" s="88">
        <v>0.22986050936599997</v>
      </c>
      <c r="EP69" s="88">
        <v>0.28047872672400009</v>
      </c>
      <c r="EQ69" s="88">
        <v>2.4680379865999996E-2</v>
      </c>
      <c r="ER69" s="88">
        <v>0.19205246168200013</v>
      </c>
      <c r="ES69" s="88">
        <v>8.391017020000004E-3</v>
      </c>
      <c r="ET69" s="88">
        <v>2.0036432580999998E-2</v>
      </c>
      <c r="EU69" s="88">
        <v>2.6118763534000011E-2</v>
      </c>
      <c r="EV69" s="88">
        <v>2.1989785673049975</v>
      </c>
      <c r="EW69" s="88">
        <v>0.27803160724800008</v>
      </c>
      <c r="EX69" s="88">
        <v>6.1535104066000025E-2</v>
      </c>
      <c r="EY69" s="88">
        <v>0.21530360269400001</v>
      </c>
      <c r="EZ69" s="88">
        <v>8.2393837906000064E-2</v>
      </c>
      <c r="FA69" s="88">
        <v>5.0903431369000024E-2</v>
      </c>
      <c r="FB69" s="88">
        <v>2.577550824099999E-2</v>
      </c>
      <c r="FC69" s="88">
        <v>2.8216521447999986E-2</v>
      </c>
      <c r="FD69" s="88">
        <v>2.9021668489999995E-3</v>
      </c>
      <c r="FE69" s="88">
        <v>0.40881954585999969</v>
      </c>
      <c r="FF69" s="88">
        <v>9.0404791242000057E-2</v>
      </c>
      <c r="FG69" s="88">
        <v>9.7523882563000028E-2</v>
      </c>
      <c r="FH69" s="88">
        <v>0.15628120965500011</v>
      </c>
      <c r="FI69" s="88">
        <v>5.835325544000001E-3</v>
      </c>
      <c r="FJ69" s="88">
        <v>0.52243061267199997</v>
      </c>
      <c r="FK69" s="88">
        <v>0.69413552902799858</v>
      </c>
      <c r="FL69" s="88">
        <v>2.5097408855999998E-2</v>
      </c>
      <c r="FM69" s="88">
        <v>0.29271649847699988</v>
      </c>
      <c r="FN69" s="88">
        <v>0.22184528134200027</v>
      </c>
      <c r="FO69" s="88">
        <v>1.7364271569999999E-2</v>
      </c>
      <c r="FP69" s="88">
        <v>0.13615890312400014</v>
      </c>
      <c r="FQ69" s="88">
        <v>0.22177265087300005</v>
      </c>
      <c r="FR69" s="88">
        <v>9.4030566981999991E-2</v>
      </c>
      <c r="FS69" s="88">
        <v>5.488799999999999E-6</v>
      </c>
      <c r="FT69" s="88">
        <v>0.33939923099399993</v>
      </c>
      <c r="FU69" s="88">
        <v>0.17187334517000005</v>
      </c>
      <c r="FV69" s="88">
        <v>6.4002615348529881</v>
      </c>
      <c r="FW69" s="88">
        <v>5.0637463526000077E-2</v>
      </c>
      <c r="FX69" s="88">
        <v>0.29832021834799993</v>
      </c>
      <c r="FY69" s="88">
        <v>0.67755403986499874</v>
      </c>
      <c r="FZ69" s="88">
        <v>6.6606674625000042E-2</v>
      </c>
      <c r="GA69" s="88">
        <v>0.53385326982299997</v>
      </c>
      <c r="GB69" s="88">
        <v>3.2171857050000007E-3</v>
      </c>
      <c r="GC69" s="88">
        <v>0.10698589953199991</v>
      </c>
      <c r="GD69" s="88">
        <v>0.47540217801499973</v>
      </c>
      <c r="GE69" s="88">
        <v>0.37719805062299949</v>
      </c>
      <c r="GF69" s="88">
        <v>0.25351152492400025</v>
      </c>
      <c r="GG69" s="88">
        <v>9.9029442582999852E-2</v>
      </c>
      <c r="GH69" s="88">
        <v>0.33674518802999959</v>
      </c>
      <c r="GI69" s="88">
        <v>0.86395905020800157</v>
      </c>
      <c r="GJ69" s="88">
        <v>0.20069697107699985</v>
      </c>
      <c r="GK69" s="88">
        <v>6.7634455711000088E-2</v>
      </c>
      <c r="GL69" s="88">
        <v>0.55074288907899949</v>
      </c>
      <c r="GM69" s="88">
        <v>0.24543910095700006</v>
      </c>
      <c r="GN69" s="88">
        <v>7.4558938352000032E-2</v>
      </c>
      <c r="GO69" s="88">
        <v>0.29078298040299994</v>
      </c>
      <c r="GP69" s="88">
        <v>0.16419514149499989</v>
      </c>
      <c r="GQ69" s="88">
        <v>0.14614751303299997</v>
      </c>
      <c r="GR69" s="88">
        <v>1.2927550003000001E-2</v>
      </c>
      <c r="GS69" s="88">
        <v>0.26147410659999998</v>
      </c>
      <c r="GT69" s="88">
        <v>0.35606948071899952</v>
      </c>
      <c r="GU69" s="88">
        <v>0.1367754306560002</v>
      </c>
      <c r="GV69" s="88">
        <v>9.2031393325999911E-2</v>
      </c>
      <c r="GW69" s="88">
        <v>1.5037779507999999E-2</v>
      </c>
      <c r="GX69" s="88">
        <v>1.7598766623000018E-2</v>
      </c>
      <c r="GY69" s="88">
        <v>0.15850977154099963</v>
      </c>
      <c r="GZ69" s="88">
        <v>2.5181532203999987E-2</v>
      </c>
      <c r="HA69" s="88">
        <v>7.9490602400000008E-4</v>
      </c>
      <c r="HB69" s="88">
        <v>0.16695446943299991</v>
      </c>
      <c r="HC69" s="88">
        <v>8.7113325157000071E-2</v>
      </c>
      <c r="HD69" s="88">
        <v>8.4248389859999981E-2</v>
      </c>
      <c r="HE69" s="88">
        <v>4.3578465767999917E-2</v>
      </c>
      <c r="HF69" s="88">
        <v>0.14675239689800001</v>
      </c>
      <c r="HG69" s="88">
        <v>5.424179109300007E-2</v>
      </c>
      <c r="HH69" s="88">
        <v>0.13827794293400009</v>
      </c>
      <c r="HI69" s="88">
        <v>0.125074460311</v>
      </c>
      <c r="HJ69" s="88">
        <v>1.5993957098000007E-2</v>
      </c>
      <c r="HK69" s="88">
        <v>0.11655423619299987</v>
      </c>
      <c r="HL69" s="88">
        <v>2.4812142424999989E-2</v>
      </c>
      <c r="HM69" s="88">
        <v>0.23145964590400006</v>
      </c>
      <c r="HN69" s="88">
        <v>0.11743071851900007</v>
      </c>
      <c r="HO69" s="88">
        <v>2.9078472299000041E-2</v>
      </c>
      <c r="HP69" s="88">
        <v>0.17832566941199984</v>
      </c>
      <c r="HQ69" s="88">
        <v>0.11991909287200013</v>
      </c>
      <c r="HR69" s="88">
        <v>6.3441286689000023E-2</v>
      </c>
      <c r="HS69" s="88">
        <v>2.3747510819000017E-2</v>
      </c>
      <c r="HT69" s="88">
        <v>3.8930733038999979E-2</v>
      </c>
      <c r="HU69" s="88">
        <v>9.6962725108999961E-2</v>
      </c>
      <c r="HV69" s="88">
        <v>0.130486757481</v>
      </c>
      <c r="HW69" s="88">
        <v>6.0651650785000129E-2</v>
      </c>
      <c r="HX69" s="88">
        <v>8.8616788239999893E-3</v>
      </c>
      <c r="HY69" s="88">
        <v>8.69281967520001E-2</v>
      </c>
      <c r="HZ69" s="88">
        <v>2.3501359980000022E-2</v>
      </c>
      <c r="IA69" s="88">
        <v>0.2287503174409998</v>
      </c>
      <c r="IB69" s="88">
        <v>7.2066912460000028E-3</v>
      </c>
      <c r="IC69" s="88">
        <v>0.71682032839799814</v>
      </c>
      <c r="ID69" s="88">
        <v>0.10170357860400003</v>
      </c>
      <c r="IE69" s="88">
        <v>3.1120331900000003E-2</v>
      </c>
      <c r="IF69" s="88">
        <v>2.5073918049000013E-2</v>
      </c>
      <c r="IG69" s="88">
        <v>0.98559379361099986</v>
      </c>
      <c r="IH69" s="88">
        <v>3.3590268893000035E-2</v>
      </c>
      <c r="II69" s="88">
        <v>0</v>
      </c>
      <c r="IJ69" s="88">
        <v>0.13115058554399986</v>
      </c>
      <c r="IK69" s="88">
        <v>0.25455703562299986</v>
      </c>
      <c r="IL69" s="88">
        <v>9.990491965600018E-2</v>
      </c>
      <c r="IM69" s="88">
        <v>1.7114240030000007E-3</v>
      </c>
      <c r="IN69" s="88">
        <v>0.26581224364300005</v>
      </c>
      <c r="IO69" s="88">
        <v>0.20969523205499971</v>
      </c>
      <c r="IP69" s="88">
        <v>0.28655087964400006</v>
      </c>
      <c r="IQ69" s="88">
        <v>0.4089797239430002</v>
      </c>
      <c r="IR69" s="88">
        <v>0.47059662653399953</v>
      </c>
      <c r="IS69" s="88">
        <v>1.2273951652590027</v>
      </c>
      <c r="IT69" s="88">
        <v>0.20122218893400026</v>
      </c>
      <c r="IU69" s="88">
        <v>1.9670961269999997E-3</v>
      </c>
      <c r="IV69" s="88">
        <v>0.37798104313300013</v>
      </c>
      <c r="IW69" s="88">
        <v>8.595101892399995E-2</v>
      </c>
      <c r="IX69" s="88">
        <v>0.13110705335999992</v>
      </c>
      <c r="IY69" s="88">
        <v>2.8494749506000019E-2</v>
      </c>
      <c r="IZ69" s="88">
        <v>0.15772296738099997</v>
      </c>
      <c r="JA69" s="88">
        <v>1.041807125805001</v>
      </c>
      <c r="JB69" s="88">
        <v>2.3818415536000007E-2</v>
      </c>
      <c r="JC69" s="88">
        <v>2.0321158276999991E-2</v>
      </c>
      <c r="JD69" s="88">
        <v>1.9580922205000011E-2</v>
      </c>
      <c r="JE69" s="88">
        <v>1.046884371447999</v>
      </c>
      <c r="JF69" s="88">
        <v>1.295897351748001</v>
      </c>
      <c r="JG69" s="88">
        <v>0.52175029195</v>
      </c>
      <c r="JH69" s="88">
        <v>0.10089126666700003</v>
      </c>
      <c r="JI69" s="88">
        <v>3.7751642719000028E-2</v>
      </c>
      <c r="JJ69" s="88">
        <v>0.31475759680100091</v>
      </c>
      <c r="JK69" s="88">
        <v>0.47866090123299987</v>
      </c>
      <c r="JL69" s="88">
        <v>0.16515862320000008</v>
      </c>
      <c r="JM69" s="88">
        <v>1.6783056569000004E-2</v>
      </c>
      <c r="JN69" s="88">
        <v>1.6079374428480018</v>
      </c>
      <c r="JO69" s="88">
        <v>0.13970835466500003</v>
      </c>
      <c r="JP69" s="88">
        <v>10.91888947562899</v>
      </c>
      <c r="JQ69" s="88">
        <v>0.61572376403799978</v>
      </c>
      <c r="JR69" s="88">
        <v>1.7804099059430001</v>
      </c>
      <c r="JS69" s="88">
        <v>0.20585817651000002</v>
      </c>
      <c r="JT69" s="88">
        <v>0.50340222594600026</v>
      </c>
      <c r="JU69" s="88">
        <v>0.37162172238999897</v>
      </c>
      <c r="JV69" s="88">
        <v>0.17876227382800022</v>
      </c>
      <c r="JW69" s="88">
        <v>7.5550845073999992E-2</v>
      </c>
      <c r="JX69" s="88">
        <v>1.0317006765279997</v>
      </c>
      <c r="JY69" s="88">
        <v>1.5805431856409995</v>
      </c>
      <c r="JZ69" s="88">
        <v>0.47762889831099992</v>
      </c>
      <c r="KA69" s="88">
        <v>0.16428570750199994</v>
      </c>
      <c r="KB69" s="88">
        <v>0.2025545976839998</v>
      </c>
      <c r="KC69" s="88">
        <v>3.5431649993000011E-2</v>
      </c>
      <c r="KD69" s="88">
        <v>0</v>
      </c>
      <c r="KE69" s="88">
        <v>0.74187728213100135</v>
      </c>
      <c r="KF69" s="88">
        <v>2.3661181259000002E-2</v>
      </c>
      <c r="KG69" s="88">
        <v>2.4062832293000002E-2</v>
      </c>
      <c r="KH69" s="88">
        <v>0.32730021894699979</v>
      </c>
      <c r="KI69" s="88">
        <v>8.7351771868999978E-2</v>
      </c>
      <c r="KJ69" s="88">
        <v>0.10907852070000001</v>
      </c>
      <c r="KK69" s="88">
        <v>5.2967501392999987E-2</v>
      </c>
      <c r="KL69" s="88">
        <v>9.8411490820999939E-2</v>
      </c>
      <c r="KM69" s="88">
        <v>2.0337287732000001E-2</v>
      </c>
      <c r="KN69" s="88">
        <v>3.3208790020000005E-3</v>
      </c>
      <c r="KO69" s="88">
        <v>5.8086095629999992E-3</v>
      </c>
      <c r="KP69" s="88">
        <v>0.10734707641599997</v>
      </c>
      <c r="KQ69" s="88">
        <v>8.4450209019999917E-2</v>
      </c>
      <c r="KR69" s="88">
        <v>3.1456959796000002E-2</v>
      </c>
      <c r="KS69" s="88">
        <v>1.2169176515000003E-2</v>
      </c>
      <c r="KT69" s="88">
        <v>0.11006174908799995</v>
      </c>
      <c r="KU69" s="88">
        <v>4.5929537599999999E-4</v>
      </c>
      <c r="KV69" s="88">
        <v>1.8532923104000003E-2</v>
      </c>
      <c r="KW69" s="88">
        <v>0.10448080336899999</v>
      </c>
      <c r="KX69" s="88">
        <v>0.39583855579200034</v>
      </c>
      <c r="KY69" s="88">
        <v>0.18733375627500043</v>
      </c>
      <c r="KZ69" s="88">
        <v>0.68635486271099932</v>
      </c>
      <c r="LA69" s="88">
        <v>3.2998541795000023E-2</v>
      </c>
      <c r="LB69" s="88">
        <v>0.49723867372299974</v>
      </c>
      <c r="LC69" s="88">
        <v>3.6602145025999996E-2</v>
      </c>
      <c r="LD69" s="88">
        <v>0.40771255197900019</v>
      </c>
      <c r="LE69" s="88">
        <v>0.14810186678200005</v>
      </c>
      <c r="LF69" s="88">
        <v>1.3028684913090014</v>
      </c>
      <c r="LG69" s="88">
        <v>2.6877663632999992E-2</v>
      </c>
      <c r="LH69" s="88">
        <v>8.1801619540999959E-2</v>
      </c>
      <c r="LI69" s="88">
        <v>1.2610344479999998E-3</v>
      </c>
      <c r="LJ69" s="88">
        <v>1.8158614932690007</v>
      </c>
      <c r="LK69" s="88">
        <v>0.66212938804700039</v>
      </c>
      <c r="LL69" s="88">
        <v>7.5457820520000038E-2</v>
      </c>
      <c r="LM69" s="88">
        <v>4.5777642265000036E-2</v>
      </c>
      <c r="LN69" s="88">
        <v>0</v>
      </c>
      <c r="LO69" s="88">
        <v>0.19936515460800003</v>
      </c>
      <c r="LP69" s="88">
        <v>3.5424267690359978</v>
      </c>
      <c r="LQ69" s="88">
        <v>1.9252842298470001</v>
      </c>
      <c r="LR69" s="88">
        <v>0.348922223526001</v>
      </c>
      <c r="LS69" s="88">
        <v>0.17140683550299998</v>
      </c>
      <c r="LT69" s="88">
        <v>0.22986050936599997</v>
      </c>
      <c r="LU69" s="88">
        <v>0.28047872672400009</v>
      </c>
      <c r="LV69" s="88">
        <v>2.4680379865999996E-2</v>
      </c>
      <c r="LW69" s="88">
        <v>0.19205246168200013</v>
      </c>
      <c r="LX69" s="88">
        <v>8.391017020000004E-3</v>
      </c>
      <c r="LY69" s="88">
        <v>2.0036432580999998E-2</v>
      </c>
      <c r="LZ69" s="88">
        <v>2.6118763534000011E-2</v>
      </c>
      <c r="MA69" s="88">
        <v>2.1989785673049975</v>
      </c>
      <c r="MB69" s="88">
        <v>2.2194094810000009E-2</v>
      </c>
      <c r="MC69" s="88">
        <v>0.25583590550299989</v>
      </c>
      <c r="MD69" s="88">
        <v>5.8577160730999986E-2</v>
      </c>
      <c r="ME69" s="88">
        <v>2.957590434E-3</v>
      </c>
      <c r="MF69" s="88">
        <v>0.21530360269400001</v>
      </c>
      <c r="MG69" s="88">
        <v>8.2393837906000064E-2</v>
      </c>
      <c r="MH69" s="88">
        <v>5.0903431369000024E-2</v>
      </c>
      <c r="MI69" s="88">
        <v>2.577550824099999E-2</v>
      </c>
      <c r="MJ69" s="88">
        <v>2.0646701387999983E-2</v>
      </c>
      <c r="MK69" s="88">
        <v>7.5691371229999948E-3</v>
      </c>
      <c r="ML69" s="88">
        <v>2.9021668489999995E-3</v>
      </c>
      <c r="MM69" s="88">
        <v>0.40881954585999969</v>
      </c>
      <c r="MN69" s="88">
        <v>9.0404791242000057E-2</v>
      </c>
      <c r="MO69" s="88">
        <v>9.7523882563000028E-2</v>
      </c>
      <c r="MP69" s="88">
        <v>0.15628120965500011</v>
      </c>
      <c r="MQ69" s="88">
        <v>5.835325544000001E-3</v>
      </c>
      <c r="MR69" s="88">
        <v>0.52243061267199997</v>
      </c>
      <c r="MS69" s="88">
        <v>0.2656895546350001</v>
      </c>
      <c r="MT69" s="88">
        <v>1.6184335427999998E-2</v>
      </c>
      <c r="MU69" s="88">
        <v>0.20221439623800005</v>
      </c>
      <c r="MV69" s="88">
        <v>0.21004756345299988</v>
      </c>
      <c r="MW69" s="88">
        <v>2.5097408855999998E-2</v>
      </c>
      <c r="MX69" s="88">
        <v>0.29271649847699988</v>
      </c>
      <c r="MY69" s="88">
        <v>0.22184528134200027</v>
      </c>
      <c r="MZ69" s="88">
        <v>1.7364271569999999E-2</v>
      </c>
      <c r="NA69" s="88">
        <v>0.13615890312400014</v>
      </c>
      <c r="NB69" s="88">
        <v>0.22177265087300005</v>
      </c>
      <c r="NC69" s="88">
        <v>9.4030566981999991E-2</v>
      </c>
      <c r="ND69" s="88">
        <v>5.488799999999999E-6</v>
      </c>
      <c r="NE69" s="88">
        <v>0.33939923099399993</v>
      </c>
      <c r="NF69" s="88">
        <v>0.17187334517000005</v>
      </c>
      <c r="NG69" s="88">
        <v>2.8752674424660012</v>
      </c>
      <c r="NH69" s="88">
        <v>3.5249941904680022</v>
      </c>
      <c r="NI69" s="88">
        <v>0.29832021834799993</v>
      </c>
      <c r="NJ69" s="88">
        <v>0.47540217801499973</v>
      </c>
      <c r="NK69" s="88">
        <v>0.71682032839799814</v>
      </c>
      <c r="NL69" s="88">
        <v>3.1120331900000003E-2</v>
      </c>
      <c r="NM69" s="88">
        <v>0.98559379361099986</v>
      </c>
      <c r="NN69" s="88">
        <v>0</v>
      </c>
      <c r="NO69" s="88">
        <v>0.26581224364300005</v>
      </c>
      <c r="NP69" s="88">
        <v>9.1373698896000055E-2</v>
      </c>
      <c r="NQ69" s="88">
        <v>0.11832053846999996</v>
      </c>
      <c r="NR69" s="88">
        <v>0.10793766914900006</v>
      </c>
      <c r="NS69" s="88">
        <v>0.17861299502099998</v>
      </c>
      <c r="NT69" s="88">
        <v>0.4089797239430002</v>
      </c>
      <c r="NU69" s="88">
        <v>0.47059662653399953</v>
      </c>
      <c r="NV69" s="88">
        <v>1.2273951652590027</v>
      </c>
      <c r="NW69" s="88">
        <v>0.20122218893400026</v>
      </c>
      <c r="NX69" s="88">
        <v>1.9670961269999997E-3</v>
      </c>
      <c r="NY69" s="88">
        <v>1.5286486397999998E-2</v>
      </c>
      <c r="NZ69" s="88">
        <v>5.3096669600000005E-4</v>
      </c>
      <c r="OA69" s="88">
        <v>0</v>
      </c>
      <c r="OB69" s="88">
        <v>7.0905492399999997E-4</v>
      </c>
      <c r="OC69" s="88">
        <v>9.1784939999999991E-4</v>
      </c>
      <c r="OD69" s="88">
        <v>1.1458319999999998E-4</v>
      </c>
      <c r="OE69" s="88">
        <v>3.0983409999999997E-4</v>
      </c>
      <c r="OF69" s="88">
        <v>8.4836411100000005E-3</v>
      </c>
      <c r="OG69" s="88">
        <v>4.3088400000000008E-4</v>
      </c>
      <c r="OH69" s="88">
        <v>1.5183803999999999E-3</v>
      </c>
      <c r="OI69" s="88">
        <v>0</v>
      </c>
      <c r="OJ69" s="88">
        <v>2.0288600320000003E-3</v>
      </c>
      <c r="OK69" s="88">
        <v>2.4240989600000001E-4</v>
      </c>
      <c r="OL69" s="88">
        <v>0</v>
      </c>
      <c r="OM69" s="88">
        <v>5.6348977500000012E-3</v>
      </c>
      <c r="ON69" s="88">
        <v>3.236435800000001E-4</v>
      </c>
      <c r="OO69" s="88">
        <v>4.2776346999999975E-4</v>
      </c>
      <c r="OP69" s="88">
        <v>7.3289910000000032E-5</v>
      </c>
      <c r="OQ69" s="88">
        <v>4.9811629000000009E-4</v>
      </c>
      <c r="OR69" s="88">
        <v>2.5238748000000016E-4</v>
      </c>
      <c r="OS69" s="88">
        <v>3.636196879999996E-3</v>
      </c>
      <c r="OT69" s="88">
        <v>6.7588761999999949E-4</v>
      </c>
      <c r="OU69" s="88">
        <v>4.4430263000000084E-3</v>
      </c>
      <c r="OV69" s="88">
        <v>3.7486329399999897E-3</v>
      </c>
      <c r="OW69" s="88">
        <v>6.6041539300000004E-3</v>
      </c>
      <c r="OX69" s="88">
        <v>3.0413461999999987E-3</v>
      </c>
      <c r="OY69" s="88">
        <v>1.0929669699999991E-3</v>
      </c>
      <c r="OZ69" s="88">
        <v>8.4713318000000028E-4</v>
      </c>
      <c r="PA69" s="88">
        <v>0.19343757032699999</v>
      </c>
      <c r="PB69" s="88">
        <v>0.39082119937099952</v>
      </c>
      <c r="PC69" s="88">
        <v>0.29659492587099973</v>
      </c>
      <c r="PD69" s="88">
        <v>0.13841715071199959</v>
      </c>
      <c r="PE69" s="88">
        <v>8.690321967400004E-2</v>
      </c>
      <c r="PF69" s="88">
        <v>0.48405393588600015</v>
      </c>
      <c r="PG69" s="88">
        <v>0.50575804854800055</v>
      </c>
      <c r="PH69" s="88">
        <v>5.8234255010999846E-2</v>
      </c>
      <c r="PI69" s="88">
        <v>4.1442246439999976E-3</v>
      </c>
      <c r="PJ69" s="88">
        <v>2.0950602336999972E-2</v>
      </c>
      <c r="PK69" s="88">
        <v>0.85319799068599866</v>
      </c>
      <c r="PL69" s="88">
        <v>9.2696959830000022E-3</v>
      </c>
      <c r="PM69" s="88">
        <v>6.8512181346000095E-2</v>
      </c>
      <c r="PN69" s="88">
        <v>0.1156590341320001</v>
      </c>
      <c r="PO69" s="88">
        <v>3.760212680000001E-2</v>
      </c>
      <c r="PP69" s="88">
        <v>0.25095529851800019</v>
      </c>
      <c r="PQ69" s="88">
        <v>3.298322862399998E-2</v>
      </c>
      <c r="PR69" s="88">
        <v>6.5481961106999845E-2</v>
      </c>
      <c r="PS69" s="88">
        <v>9.825049000000001E-5</v>
      </c>
      <c r="PT69" s="88">
        <v>3.69225429E-3</v>
      </c>
      <c r="PU69" s="88">
        <v>3.4607798859000026E-2</v>
      </c>
      <c r="PV69" s="88">
        <v>4.5833845576999981E-2</v>
      </c>
      <c r="PW69" s="88">
        <v>9.0959363010000051E-3</v>
      </c>
      <c r="PX69" s="88">
        <v>7.2894917009999852E-2</v>
      </c>
      <c r="PY69" s="88">
        <v>9.2743680672999942E-2</v>
      </c>
      <c r="PZ69" s="88">
        <v>2.9259493074000043E-2</v>
      </c>
      <c r="QA69" s="88">
        <v>1.2138780106999985E-2</v>
      </c>
      <c r="QB69" s="88">
        <v>7.0180935847999976E-2</v>
      </c>
      <c r="QC69" s="88">
        <v>3.0789774804999961E-2</v>
      </c>
      <c r="QD69" s="88">
        <v>6.0483869830000011E-3</v>
      </c>
      <c r="QE69" s="88">
        <v>3.1391074906000002E-2</v>
      </c>
      <c r="QF69" s="88">
        <v>0.2091601543979997</v>
      </c>
      <c r="QG69" s="88">
        <v>0.20251711981999995</v>
      </c>
      <c r="QH69" s="88">
        <v>2.9482432890000003E-3</v>
      </c>
      <c r="QI69" s="88">
        <v>0.1073726069970001</v>
      </c>
      <c r="QJ69" s="88">
        <v>4.1806395561999971E-2</v>
      </c>
      <c r="QK69" s="88">
        <v>5.7850005610999997E-2</v>
      </c>
      <c r="QL69" s="88">
        <v>0.67091350841899899</v>
      </c>
      <c r="QM69" s="88">
        <v>2.5114189839999983E-3</v>
      </c>
      <c r="QN69" s="88">
        <v>4.3331962579999947E-3</v>
      </c>
      <c r="QO69" s="88">
        <v>5.8914188139999976E-2</v>
      </c>
      <c r="QP69" s="88">
        <v>2.0982208546000018E-2</v>
      </c>
      <c r="QQ69" s="88">
        <v>1.5814923200000003E-4</v>
      </c>
      <c r="QR69" s="88">
        <v>0.13554189604599975</v>
      </c>
      <c r="QS69" s="88">
        <v>6.0017234202999967E-2</v>
      </c>
      <c r="QT69" s="88">
        <v>6.2373612363000014E-2</v>
      </c>
      <c r="QU69" s="88">
        <v>2.8022823934999979E-2</v>
      </c>
      <c r="QV69" s="88">
        <v>5.6147859522000042E-2</v>
      </c>
      <c r="QW69" s="88">
        <v>2.0108468598000008E-2</v>
      </c>
      <c r="QX69" s="88">
        <v>0.10036457449300014</v>
      </c>
      <c r="QY69" s="88">
        <v>1.6224460504000022E-2</v>
      </c>
      <c r="QZ69" s="88">
        <v>5.2335482630000004E-3</v>
      </c>
      <c r="RA69" s="88">
        <v>4.9038344901999993E-2</v>
      </c>
      <c r="RB69" s="88">
        <v>1.6640383850999998E-2</v>
      </c>
      <c r="RC69" s="88">
        <v>0.12383662116699998</v>
      </c>
      <c r="RD69" s="88">
        <v>7.2815942378999854E-2</v>
      </c>
      <c r="RE69" s="88">
        <v>1.5638150372000007E-2</v>
      </c>
      <c r="RF69" s="88">
        <v>6.0103773554000123E-2</v>
      </c>
      <c r="RG69" s="88">
        <v>0.15673476114199972</v>
      </c>
      <c r="RH69" s="88">
        <v>1.0927876333999975E-2</v>
      </c>
      <c r="RI69" s="88">
        <v>2.3226954402999992E-2</v>
      </c>
      <c r="RJ69" s="88">
        <v>8.2711929599999911E-3</v>
      </c>
      <c r="RK69" s="88">
        <v>9.9969361630000055E-3</v>
      </c>
      <c r="RL69" s="88">
        <v>1.2648535910000005E-3</v>
      </c>
      <c r="RM69" s="88">
        <v>1.388854413300001E-2</v>
      </c>
      <c r="RN69" s="88">
        <v>1.5756567980000004E-3</v>
      </c>
      <c r="RO69" s="88">
        <v>8.5816650699999965E-4</v>
      </c>
      <c r="RP69" s="88">
        <v>1.5378868199999998E-3</v>
      </c>
      <c r="RQ69" s="88">
        <v>1.0470053760000002E-3</v>
      </c>
      <c r="RR69" s="88">
        <v>7.0116594100000026E-4</v>
      </c>
      <c r="RS69" s="88">
        <v>1.129716777099999E-2</v>
      </c>
      <c r="RT69" s="88">
        <v>1.925859222E-3</v>
      </c>
      <c r="RU69" s="88">
        <v>7.7231559550000042E-3</v>
      </c>
      <c r="RV69" s="88">
        <v>0.47471762024999914</v>
      </c>
      <c r="RW69" s="88">
        <v>0.28026060572299938</v>
      </c>
      <c r="RX69" s="88">
        <v>9.7122476526999929E-2</v>
      </c>
      <c r="RY69" s="88">
        <v>1.0913428460000002E-3</v>
      </c>
      <c r="RZ69" s="88">
        <v>6.3616848296000006E-2</v>
      </c>
      <c r="SA69" s="88">
        <v>4.8957007700000024E-3</v>
      </c>
      <c r="SB69" s="88">
        <v>0</v>
      </c>
      <c r="SC69" s="88">
        <v>0</v>
      </c>
      <c r="SD69" s="88">
        <v>0</v>
      </c>
      <c r="SE69" s="88">
        <v>0</v>
      </c>
      <c r="SF69" s="88">
        <v>0</v>
      </c>
      <c r="SG69" s="88">
        <v>0</v>
      </c>
      <c r="SH69" s="88">
        <v>0</v>
      </c>
      <c r="SI69" s="88">
        <v>0</v>
      </c>
      <c r="SJ69" s="88">
        <v>0</v>
      </c>
      <c r="SK69" s="88">
        <v>0</v>
      </c>
      <c r="SL69" s="88">
        <v>0</v>
      </c>
      <c r="SM69" s="88">
        <v>0</v>
      </c>
      <c r="SN69" s="88">
        <v>9.2008505590000164E-2</v>
      </c>
      <c r="SO69" s="88">
        <v>3.0317496000000003E-4</v>
      </c>
      <c r="SP69" s="88">
        <v>2.6712722473271087</v>
      </c>
    </row>
    <row r="70" spans="1:510">
      <c r="A70" s="88" t="str">
        <f t="shared" si="52"/>
        <v>ESPD9</v>
      </c>
      <c r="B70" s="88" t="s">
        <v>2232</v>
      </c>
      <c r="C70" s="88" t="s">
        <v>395</v>
      </c>
      <c r="U70" s="88">
        <v>81.450228739031118</v>
      </c>
      <c r="V70" s="88">
        <v>9.7389212004090044</v>
      </c>
      <c r="W70" s="88">
        <v>1.4013676417579992</v>
      </c>
      <c r="X70" s="88">
        <v>4.5275500237299973</v>
      </c>
      <c r="Y70" s="88">
        <v>23.123254784166999</v>
      </c>
      <c r="Z70" s="88">
        <v>4.2995963303679963</v>
      </c>
      <c r="AA70" s="88">
        <v>2.9330563187299954</v>
      </c>
      <c r="AB70" s="88">
        <v>11.064902489783005</v>
      </c>
      <c r="AC70" s="88">
        <v>2.489617140455004</v>
      </c>
      <c r="AD70" s="88">
        <v>5.726449186568999</v>
      </c>
      <c r="AE70" s="88">
        <v>1.1945134448969994</v>
      </c>
      <c r="AF70" s="88">
        <v>8.5644814802870073</v>
      </c>
      <c r="AG70" s="88">
        <v>9.037724376217998</v>
      </c>
      <c r="AH70" s="88">
        <v>6.3865124839260092</v>
      </c>
      <c r="AI70" s="88">
        <v>0.70119863813400174</v>
      </c>
      <c r="AJ70" s="88">
        <v>0.50257860787700015</v>
      </c>
      <c r="AK70" s="88">
        <v>0.89878716972499928</v>
      </c>
      <c r="AL70" s="88">
        <v>0</v>
      </c>
      <c r="AM70" s="88">
        <v>3.5148632274739917</v>
      </c>
      <c r="AN70" s="88">
        <v>1.0126849637179978</v>
      </c>
      <c r="AO70" s="88">
        <v>1.8932713725439987</v>
      </c>
      <c r="AP70" s="88">
        <v>15.600669862585017</v>
      </c>
      <c r="AQ70" s="88">
        <v>0.8828224242199989</v>
      </c>
      <c r="AR70" s="88">
        <v>2.0133556580069993</v>
      </c>
      <c r="AS70" s="88">
        <v>2.7331362902999992</v>
      </c>
      <c r="AT70" s="88">
        <v>1.0526159133020008</v>
      </c>
      <c r="AU70" s="88">
        <v>0.42434717053999993</v>
      </c>
      <c r="AV70" s="88">
        <v>0.66299758324599922</v>
      </c>
      <c r="AW70" s="88">
        <v>0.18927782152699996</v>
      </c>
      <c r="AX70" s="88">
        <v>0.17049164910800019</v>
      </c>
      <c r="AY70" s="88">
        <v>1.7998622154440007</v>
      </c>
      <c r="AZ70" s="88">
        <v>1.1411330903249981</v>
      </c>
      <c r="BA70" s="88">
        <v>1.6444910889850035</v>
      </c>
      <c r="BB70" s="88">
        <v>0.14743112743600001</v>
      </c>
      <c r="BC70" s="88">
        <v>4.0161843388730016</v>
      </c>
      <c r="BD70" s="88">
        <v>6.0466444874030039</v>
      </c>
      <c r="BE70" s="88">
        <v>1.0020745287710005</v>
      </c>
      <c r="BF70" s="88">
        <v>2.8251937980999994E-2</v>
      </c>
      <c r="BG70" s="88">
        <v>3.1663540597000016E-2</v>
      </c>
      <c r="BH70" s="88">
        <v>2.4297017146080018</v>
      </c>
      <c r="BI70" s="88">
        <v>0.83451877871099933</v>
      </c>
      <c r="BJ70" s="88">
        <v>0.16419030885200001</v>
      </c>
      <c r="BK70" s="88">
        <v>0.85319995314000141</v>
      </c>
      <c r="BL70" s="88">
        <v>1.4571666101289986</v>
      </c>
      <c r="BM70" s="88">
        <v>0.89524812434700085</v>
      </c>
      <c r="BN70" s="88">
        <v>1.5221223885499993</v>
      </c>
      <c r="BO70" s="88">
        <v>0.36675826483400031</v>
      </c>
      <c r="BP70" s="88">
        <v>0.15517446545500002</v>
      </c>
      <c r="BQ70" s="88">
        <v>1.9164000000000002E-5</v>
      </c>
      <c r="BR70" s="88">
        <v>0.46970281694400001</v>
      </c>
      <c r="BS70" s="88">
        <v>0.20285750511299996</v>
      </c>
      <c r="BT70" s="88">
        <v>7.8496766589089928</v>
      </c>
      <c r="BU70" s="88">
        <v>1.4918910974509987</v>
      </c>
      <c r="BV70" s="88">
        <v>0.71480385422699977</v>
      </c>
      <c r="BW70" s="88">
        <v>2.1872442014199982</v>
      </c>
      <c r="BX70" s="88">
        <v>1.2799198135279972</v>
      </c>
      <c r="BY70" s="88">
        <v>1.2256022936050002</v>
      </c>
      <c r="BZ70" s="88">
        <v>0.21035623833400038</v>
      </c>
      <c r="CA70" s="88">
        <v>0.93022734595400014</v>
      </c>
      <c r="CB70" s="88">
        <v>0.96404618663300012</v>
      </c>
      <c r="CC70" s="88">
        <v>0.40190237209700008</v>
      </c>
      <c r="CD70" s="88">
        <v>0.34653896049200028</v>
      </c>
      <c r="CE70" s="88">
        <v>2.0001844423040005</v>
      </c>
      <c r="CF70" s="88">
        <v>0.19759551231000005</v>
      </c>
      <c r="CG70" s="88">
        <v>0</v>
      </c>
      <c r="CH70" s="88">
        <v>0.50360126525599902</v>
      </c>
      <c r="CI70" s="88">
        <v>0.65297080575999877</v>
      </c>
      <c r="CJ70" s="88">
        <v>0.30597952917100019</v>
      </c>
      <c r="CK70" s="88">
        <v>2.7512974990240036</v>
      </c>
      <c r="CL70" s="88">
        <v>5.154465175000001E-3</v>
      </c>
      <c r="CM70" s="88">
        <v>0.59399438440000019</v>
      </c>
      <c r="CN70" s="88">
        <v>7.2141931149000027E-2</v>
      </c>
      <c r="CO70" s="88">
        <v>0.25749006331300012</v>
      </c>
      <c r="CP70" s="88">
        <v>0.17294431126999996</v>
      </c>
      <c r="CQ70" s="88">
        <v>0.89878716972499928</v>
      </c>
      <c r="CR70" s="88">
        <v>0</v>
      </c>
      <c r="CS70" s="88">
        <v>1.5622306475000002E-2</v>
      </c>
      <c r="CT70" s="88">
        <v>3.3304952831519952</v>
      </c>
      <c r="CU70" s="88">
        <v>0.10928641179599992</v>
      </c>
      <c r="CV70" s="88">
        <v>5.9458872658000025E-2</v>
      </c>
      <c r="CW70" s="88">
        <v>0.99918074252999722</v>
      </c>
      <c r="CX70" s="88">
        <v>1.3503123376999994E-2</v>
      </c>
      <c r="CY70" s="88">
        <v>1.7281221484809985</v>
      </c>
      <c r="CZ70" s="88">
        <v>0.16514725938099997</v>
      </c>
      <c r="DA70" s="88">
        <v>12.815756264452999</v>
      </c>
      <c r="DB70" s="88">
        <v>2.7849149063099978</v>
      </c>
      <c r="DC70" s="88">
        <v>0.165397970152</v>
      </c>
      <c r="DD70" s="88">
        <v>0.71742456184600012</v>
      </c>
      <c r="DE70" s="88">
        <v>0.4053735194310002</v>
      </c>
      <c r="DF70" s="88">
        <v>0.21137761254999968</v>
      </c>
      <c r="DG70" s="88">
        <v>8.5698271555999961E-2</v>
      </c>
      <c r="DH70" s="88">
        <v>1.3109047382480015</v>
      </c>
      <c r="DI70" s="88">
        <v>1.7089561569729996</v>
      </c>
      <c r="DJ70" s="88">
        <v>0.72320654957499941</v>
      </c>
      <c r="DK70" s="88">
        <v>0.27126318810399991</v>
      </c>
      <c r="DL70" s="88">
        <v>2.9706469954000003E-2</v>
      </c>
      <c r="DM70" s="88">
        <v>0</v>
      </c>
      <c r="DN70" s="88">
        <v>1.0045829308790006</v>
      </c>
      <c r="DO70" s="88">
        <v>3.0144435550999996E-2</v>
      </c>
      <c r="DP70" s="88">
        <v>1.7887864703000002E-2</v>
      </c>
      <c r="DQ70" s="88">
        <v>0.42434717053999993</v>
      </c>
      <c r="DR70" s="88">
        <v>0.45909613865600002</v>
      </c>
      <c r="DS70" s="88">
        <v>0.10674852359200004</v>
      </c>
      <c r="DT70" s="88">
        <v>9.7150546830999981E-2</v>
      </c>
      <c r="DU70" s="88">
        <v>0.18927782152699996</v>
      </c>
      <c r="DV70" s="88">
        <v>1.8000479041000016E-2</v>
      </c>
      <c r="DW70" s="88">
        <v>0.15249094093499999</v>
      </c>
      <c r="DX70" s="88">
        <v>0.61487588072999988</v>
      </c>
      <c r="DY70" s="88">
        <v>1.1849847976770009</v>
      </c>
      <c r="DZ70" s="88">
        <v>0.58258386497299941</v>
      </c>
      <c r="EA70" s="88">
        <v>4.8948320171000002E-2</v>
      </c>
      <c r="EB70" s="88">
        <v>0.5096005302159996</v>
      </c>
      <c r="EC70" s="88">
        <v>0.15991064360999979</v>
      </c>
      <c r="ED70" s="88">
        <v>1.332720732685003</v>
      </c>
      <c r="EE70" s="88">
        <v>0.15185883503599998</v>
      </c>
      <c r="EF70" s="88">
        <v>3.7392303361860022</v>
      </c>
      <c r="EG70" s="88">
        <v>0.21659129161199997</v>
      </c>
      <c r="EH70" s="88">
        <v>6.0361358877999982E-2</v>
      </c>
      <c r="EI70" s="88">
        <v>0</v>
      </c>
      <c r="EJ70" s="88">
        <v>0.21264809642800017</v>
      </c>
      <c r="EK70" s="88">
        <v>3.8107235357309936</v>
      </c>
      <c r="EL70" s="88">
        <v>1.6445697347629991</v>
      </c>
      <c r="EM70" s="88">
        <v>0.37870358735099957</v>
      </c>
      <c r="EN70" s="88">
        <v>0.20422615863900001</v>
      </c>
      <c r="EO70" s="88">
        <v>0.28270544771500011</v>
      </c>
      <c r="EP70" s="88">
        <v>0.25818274341100017</v>
      </c>
      <c r="EQ70" s="88">
        <v>1.5376375265999989E-2</v>
      </c>
      <c r="ER70" s="88">
        <v>0.23093485353599971</v>
      </c>
      <c r="ES70" s="88">
        <v>1.0645657921999993E-2</v>
      </c>
      <c r="ET70" s="88">
        <v>2.8251937980999994E-2</v>
      </c>
      <c r="EU70" s="88">
        <v>3.1663540597000016E-2</v>
      </c>
      <c r="EV70" s="88">
        <v>2.4297017146080018</v>
      </c>
      <c r="EW70" s="88">
        <v>0.35731808786200042</v>
      </c>
      <c r="EX70" s="88">
        <v>7.5025160692000006E-2</v>
      </c>
      <c r="EY70" s="88">
        <v>0.24205816187099999</v>
      </c>
      <c r="EZ70" s="88">
        <v>0.12098844491399997</v>
      </c>
      <c r="FA70" s="88">
        <v>3.9126730017000004E-2</v>
      </c>
      <c r="FB70" s="88">
        <v>0.13208088274500004</v>
      </c>
      <c r="FC70" s="88">
        <v>3.0555269555000014E-2</v>
      </c>
      <c r="FD70" s="88">
        <v>1.5531707430000001E-3</v>
      </c>
      <c r="FE70" s="88">
        <v>0.38457426828500008</v>
      </c>
      <c r="FF70" s="88">
        <v>0.107160993299</v>
      </c>
      <c r="FG70" s="88">
        <v>0.15639283433400003</v>
      </c>
      <c r="FH70" s="88">
        <v>0.19781312362400005</v>
      </c>
      <c r="FI70" s="88">
        <v>7.2562578389999991E-3</v>
      </c>
      <c r="FJ70" s="88">
        <v>0.62924150437700022</v>
      </c>
      <c r="FK70" s="88">
        <v>0.80757156576499967</v>
      </c>
      <c r="FL70" s="88">
        <v>2.0355222408000005E-2</v>
      </c>
      <c r="FM70" s="88">
        <v>0.42156113377899984</v>
      </c>
      <c r="FN70" s="88">
        <v>0.27979227271200052</v>
      </c>
      <c r="FO70" s="88">
        <v>5.4962049319999982E-3</v>
      </c>
      <c r="FP70" s="88">
        <v>0.18839847571899995</v>
      </c>
      <c r="FQ70" s="88">
        <v>0.36675826483400031</v>
      </c>
      <c r="FR70" s="88">
        <v>0.15517446545500002</v>
      </c>
      <c r="FS70" s="88">
        <v>1.9164000000000002E-5</v>
      </c>
      <c r="FT70" s="88">
        <v>0.46970281694400001</v>
      </c>
      <c r="FU70" s="88">
        <v>0.20285750511299996</v>
      </c>
      <c r="FV70" s="88">
        <v>7.493292033798995</v>
      </c>
      <c r="FW70" s="88">
        <v>4.1909586322000078E-2</v>
      </c>
      <c r="FX70" s="88">
        <v>0.35638436650899991</v>
      </c>
      <c r="FY70" s="88">
        <v>0.67580245724200139</v>
      </c>
      <c r="FZ70" s="88">
        <v>6.898587851099991E-2</v>
      </c>
      <c r="GA70" s="88">
        <v>0.59281642981500149</v>
      </c>
      <c r="GB70" s="88">
        <v>2.8681362099999969E-3</v>
      </c>
      <c r="GC70" s="88">
        <v>0.10950479348899977</v>
      </c>
      <c r="GD70" s="88">
        <v>0.71480385422699977</v>
      </c>
      <c r="GE70" s="88">
        <v>0.42030027751000043</v>
      </c>
      <c r="GF70" s="88">
        <v>0.21926872260800009</v>
      </c>
      <c r="GG70" s="88">
        <v>9.4706144054000116E-2</v>
      </c>
      <c r="GH70" s="88">
        <v>0.31636734880499978</v>
      </c>
      <c r="GI70" s="88">
        <v>0.86899467022699983</v>
      </c>
      <c r="GJ70" s="88">
        <v>0.20117912097799967</v>
      </c>
      <c r="GK70" s="88">
        <v>6.6418930875999885E-2</v>
      </c>
      <c r="GL70" s="88">
        <v>0.62323172207299982</v>
      </c>
      <c r="GM70" s="88">
        <v>0.287067061781</v>
      </c>
      <c r="GN70" s="88">
        <v>7.0484270730000062E-2</v>
      </c>
      <c r="GO70" s="88">
        <v>0.29913099419699951</v>
      </c>
      <c r="GP70" s="88">
        <v>0.15938447274100004</v>
      </c>
      <c r="GQ70" s="88">
        <v>0.16655617110599968</v>
      </c>
      <c r="GR70" s="88">
        <v>1.0314899067000002E-2</v>
      </c>
      <c r="GS70" s="88">
        <v>0.28091651969100018</v>
      </c>
      <c r="GT70" s="88">
        <v>0.38089331302300078</v>
      </c>
      <c r="GU70" s="88">
        <v>0.13296838201100006</v>
      </c>
      <c r="GV70" s="88">
        <v>9.4564555116000093E-2</v>
      </c>
      <c r="GW70" s="88">
        <v>1.8798970274999965E-2</v>
      </c>
      <c r="GX70" s="88">
        <v>1.8411576689000026E-2</v>
      </c>
      <c r="GY70" s="88">
        <v>0.15168267757200002</v>
      </c>
      <c r="GZ70" s="88">
        <v>2.0164490950000006E-2</v>
      </c>
      <c r="HA70" s="88">
        <v>1.2914201229999994E-3</v>
      </c>
      <c r="HB70" s="88">
        <v>0.18975300131899983</v>
      </c>
      <c r="HC70" s="88">
        <v>8.6402157745999991E-2</v>
      </c>
      <c r="HD70" s="88">
        <v>8.614054580400006E-2</v>
      </c>
      <c r="HE70" s="88">
        <v>4.5942154990000053E-2</v>
      </c>
      <c r="HF70" s="88">
        <v>0.16452843628300001</v>
      </c>
      <c r="HG70" s="88">
        <v>5.1789421085000002E-2</v>
      </c>
      <c r="HH70" s="88">
        <v>0.14729555471399985</v>
      </c>
      <c r="HI70" s="88">
        <v>0.13907037553399992</v>
      </c>
      <c r="HJ70" s="88">
        <v>1.9303477428000017E-2</v>
      </c>
      <c r="HK70" s="88">
        <v>0.12334423593200011</v>
      </c>
      <c r="HL70" s="88">
        <v>2.5977672140000029E-2</v>
      </c>
      <c r="HM70" s="88">
        <v>0.24159291561000018</v>
      </c>
      <c r="HN70" s="88">
        <v>0.13576908273999988</v>
      </c>
      <c r="HO70" s="88">
        <v>3.1146888785999995E-2</v>
      </c>
      <c r="HP70" s="88">
        <v>0.22553002076500037</v>
      </c>
      <c r="HQ70" s="88">
        <v>0.10799092657999994</v>
      </c>
      <c r="HR70" s="88">
        <v>7.2697515083999811E-2</v>
      </c>
      <c r="HS70" s="88">
        <v>2.7405329473000048E-2</v>
      </c>
      <c r="HT70" s="88">
        <v>4.285377534400002E-2</v>
      </c>
      <c r="HU70" s="88">
        <v>0.10475983432399996</v>
      </c>
      <c r="HV70" s="88">
        <v>0.14132761142100006</v>
      </c>
      <c r="HW70" s="88">
        <v>7.5281975452000091E-2</v>
      </c>
      <c r="HX70" s="88">
        <v>1.0269413458999998E-2</v>
      </c>
      <c r="HY70" s="88">
        <v>7.8671206651999878E-2</v>
      </c>
      <c r="HZ70" s="88">
        <v>2.4862109263000011E-2</v>
      </c>
      <c r="IA70" s="88">
        <v>0.23536895393300003</v>
      </c>
      <c r="IB70" s="88">
        <v>7.6325214940000012E-3</v>
      </c>
      <c r="IC70" s="88">
        <v>0.881326027239001</v>
      </c>
      <c r="ID70" s="88">
        <v>0.13736329196200023</v>
      </c>
      <c r="IE70" s="88">
        <v>3.753853445299999E-2</v>
      </c>
      <c r="IF70" s="88">
        <v>2.4923236836999981E-2</v>
      </c>
      <c r="IG70" s="88">
        <v>1.0813180195350018</v>
      </c>
      <c r="IH70" s="88">
        <v>3.5303566096000036E-2</v>
      </c>
      <c r="II70" s="88">
        <v>0</v>
      </c>
      <c r="IJ70" s="88">
        <v>0.140307818625</v>
      </c>
      <c r="IK70" s="88">
        <v>0.25675762606799962</v>
      </c>
      <c r="IL70" s="88">
        <v>0.10552362607200011</v>
      </c>
      <c r="IM70" s="88">
        <v>1.0072148760000006E-3</v>
      </c>
      <c r="IN70" s="88">
        <v>0.2670834550830003</v>
      </c>
      <c r="IO70" s="88">
        <v>0.38588905892499975</v>
      </c>
      <c r="IP70" s="88">
        <v>0.30597952917100019</v>
      </c>
      <c r="IQ70" s="88">
        <v>0.48078291116899968</v>
      </c>
      <c r="IR70" s="88">
        <v>0.63604989726000072</v>
      </c>
      <c r="IS70" s="88">
        <v>1.4407079106600007</v>
      </c>
      <c r="IT70" s="88">
        <v>0.19375493646199987</v>
      </c>
      <c r="IU70" s="88">
        <v>5.154465175000001E-3</v>
      </c>
      <c r="IV70" s="88">
        <v>0.59399438440000019</v>
      </c>
      <c r="IW70" s="88">
        <v>7.2141931149000027E-2</v>
      </c>
      <c r="IX70" s="88">
        <v>0.21831615500000029</v>
      </c>
      <c r="IY70" s="88">
        <v>3.9172226980000023E-2</v>
      </c>
      <c r="IZ70" s="88">
        <v>0.17294431126999996</v>
      </c>
      <c r="JA70" s="88">
        <v>0.87649366246299842</v>
      </c>
      <c r="JB70" s="88">
        <v>9.1491822299999935E-3</v>
      </c>
      <c r="JC70" s="88">
        <v>1.3142373554999998E-2</v>
      </c>
      <c r="JD70" s="88">
        <v>1.5622306475000002E-2</v>
      </c>
      <c r="JE70" s="88">
        <v>1.2083926267340011</v>
      </c>
      <c r="JF70" s="88">
        <v>1.5252962155310006</v>
      </c>
      <c r="JG70" s="88">
        <v>0.59680503543300067</v>
      </c>
      <c r="JH70" s="88">
        <v>0.10928641179599992</v>
      </c>
      <c r="JI70" s="88">
        <v>5.9458872658000025E-2</v>
      </c>
      <c r="JJ70" s="88">
        <v>0.34298234809800004</v>
      </c>
      <c r="JK70" s="88">
        <v>0.50242943375300064</v>
      </c>
      <c r="JL70" s="88">
        <v>0.15376686568599979</v>
      </c>
      <c r="JM70" s="88">
        <v>1.3503123376999994E-2</v>
      </c>
      <c r="JN70" s="88">
        <v>1.7281221484809985</v>
      </c>
      <c r="JO70" s="88">
        <v>0.16514725938099997</v>
      </c>
      <c r="JP70" s="88">
        <v>12.815756264452999</v>
      </c>
      <c r="JQ70" s="88">
        <v>0.54584245631899986</v>
      </c>
      <c r="JR70" s="88">
        <v>2.2390724363329997</v>
      </c>
      <c r="JS70" s="88">
        <v>0.165397970152</v>
      </c>
      <c r="JT70" s="88">
        <v>0.71742456184600012</v>
      </c>
      <c r="JU70" s="88">
        <v>0.4053735194310002</v>
      </c>
      <c r="JV70" s="88">
        <v>0.21137761254999968</v>
      </c>
      <c r="JW70" s="88">
        <v>8.5698271555999961E-2</v>
      </c>
      <c r="JX70" s="88">
        <v>1.3109047382480015</v>
      </c>
      <c r="JY70" s="88">
        <v>1.7089561569729996</v>
      </c>
      <c r="JZ70" s="88">
        <v>0.57604089138599968</v>
      </c>
      <c r="KA70" s="88">
        <v>0.14716396114999994</v>
      </c>
      <c r="KB70" s="88">
        <v>0.27126318810399991</v>
      </c>
      <c r="KC70" s="88">
        <v>2.9706469954000003E-2</v>
      </c>
      <c r="KD70" s="88">
        <v>0</v>
      </c>
      <c r="KE70" s="88">
        <v>1.0045829308790006</v>
      </c>
      <c r="KF70" s="88">
        <v>3.0144435550999996E-2</v>
      </c>
      <c r="KG70" s="88">
        <v>1.7887864703000002E-2</v>
      </c>
      <c r="KH70" s="88">
        <v>0.42434717053999993</v>
      </c>
      <c r="KI70" s="88">
        <v>9.7758881410999934E-2</v>
      </c>
      <c r="KJ70" s="88">
        <v>0.13487841904699996</v>
      </c>
      <c r="KK70" s="88">
        <v>7.085447344299993E-2</v>
      </c>
      <c r="KL70" s="88">
        <v>0.12544825422399999</v>
      </c>
      <c r="KM70" s="88">
        <v>2.0648773329000013E-2</v>
      </c>
      <c r="KN70" s="88">
        <v>1.6863709849999995E-3</v>
      </c>
      <c r="KO70" s="88">
        <v>7.8182808410000026E-3</v>
      </c>
      <c r="KP70" s="88">
        <v>0.10674852359200004</v>
      </c>
      <c r="KQ70" s="88">
        <v>9.7150546830999981E-2</v>
      </c>
      <c r="KR70" s="88">
        <v>4.0775797091999973E-2</v>
      </c>
      <c r="KS70" s="88">
        <v>2.1894397810000004E-2</v>
      </c>
      <c r="KT70" s="88">
        <v>0.12447572902799998</v>
      </c>
      <c r="KU70" s="88">
        <v>2.1320070649999997E-3</v>
      </c>
      <c r="KV70" s="88">
        <v>1.8000479041000016E-2</v>
      </c>
      <c r="KW70" s="88">
        <v>0.15249094093499999</v>
      </c>
      <c r="KX70" s="88">
        <v>0.41157505692899893</v>
      </c>
      <c r="KY70" s="88">
        <v>0.20329926015900041</v>
      </c>
      <c r="KZ70" s="88">
        <v>1.1573016224860013</v>
      </c>
      <c r="LA70" s="88">
        <v>2.7682733249000002E-2</v>
      </c>
      <c r="LB70" s="88">
        <v>0.58258386497299941</v>
      </c>
      <c r="LC70" s="88">
        <v>4.8948320171000002E-2</v>
      </c>
      <c r="LD70" s="88">
        <v>0.5096005302159996</v>
      </c>
      <c r="LE70" s="88">
        <v>0.15991064360999979</v>
      </c>
      <c r="LF70" s="88">
        <v>1.332720732685003</v>
      </c>
      <c r="LG70" s="88">
        <v>2.5617979728999998E-2</v>
      </c>
      <c r="LH70" s="88">
        <v>0.12009029339800009</v>
      </c>
      <c r="LI70" s="88">
        <v>6.150328672E-3</v>
      </c>
      <c r="LJ70" s="88">
        <v>3.0442749670849989</v>
      </c>
      <c r="LK70" s="88">
        <v>0.69495651207899978</v>
      </c>
      <c r="LL70" s="88">
        <v>0.21659129161199997</v>
      </c>
      <c r="LM70" s="88">
        <v>6.0361358877999982E-2</v>
      </c>
      <c r="LN70" s="88">
        <v>0</v>
      </c>
      <c r="LO70" s="88">
        <v>0.21264809642800017</v>
      </c>
      <c r="LP70" s="88">
        <v>3.8107235357309936</v>
      </c>
      <c r="LQ70" s="88">
        <v>1.6445697347629991</v>
      </c>
      <c r="LR70" s="88">
        <v>0.37870358735099957</v>
      </c>
      <c r="LS70" s="88">
        <v>0.20422615863900001</v>
      </c>
      <c r="LT70" s="88">
        <v>0.28270544771500011</v>
      </c>
      <c r="LU70" s="88">
        <v>0.25818274341100017</v>
      </c>
      <c r="LV70" s="88">
        <v>1.5376375265999989E-2</v>
      </c>
      <c r="LW70" s="88">
        <v>0.23093485353599971</v>
      </c>
      <c r="LX70" s="88">
        <v>1.0645657921999993E-2</v>
      </c>
      <c r="LY70" s="88">
        <v>2.8251937980999994E-2</v>
      </c>
      <c r="LZ70" s="88">
        <v>3.1663540597000016E-2</v>
      </c>
      <c r="MA70" s="88">
        <v>2.4297017146080018</v>
      </c>
      <c r="MB70" s="88">
        <v>3.089572687599999E-2</v>
      </c>
      <c r="MC70" s="88">
        <v>0.3264210725199998</v>
      </c>
      <c r="MD70" s="88">
        <v>7.3993679075999963E-2</v>
      </c>
      <c r="ME70" s="88">
        <v>1.0310633709999996E-3</v>
      </c>
      <c r="MF70" s="88">
        <v>0.24205816187099999</v>
      </c>
      <c r="MG70" s="88">
        <v>0.12098844491399997</v>
      </c>
      <c r="MH70" s="88">
        <v>3.9126730017000004E-2</v>
      </c>
      <c r="MI70" s="88">
        <v>0.13208088274500004</v>
      </c>
      <c r="MJ70" s="88">
        <v>1.8949780963999994E-2</v>
      </c>
      <c r="MK70" s="88">
        <v>1.1603727973000001E-2</v>
      </c>
      <c r="ML70" s="88">
        <v>1.5531707430000001E-3</v>
      </c>
      <c r="MM70" s="88">
        <v>0.38457426828500008</v>
      </c>
      <c r="MN70" s="88">
        <v>0.107160993299</v>
      </c>
      <c r="MO70" s="88">
        <v>0.15639283433400003</v>
      </c>
      <c r="MP70" s="88">
        <v>0.19781312362400005</v>
      </c>
      <c r="MQ70" s="88">
        <v>7.2562578389999991E-3</v>
      </c>
      <c r="MR70" s="88">
        <v>0.62924150437700022</v>
      </c>
      <c r="MS70" s="88">
        <v>0.35878689472499992</v>
      </c>
      <c r="MT70" s="88">
        <v>3.1033921933999974E-2</v>
      </c>
      <c r="MU70" s="88">
        <v>0.22933522615499952</v>
      </c>
      <c r="MV70" s="88">
        <v>0.18841316880399978</v>
      </c>
      <c r="MW70" s="88">
        <v>2.0355222408000005E-2</v>
      </c>
      <c r="MX70" s="88">
        <v>0.42156113377899984</v>
      </c>
      <c r="MY70" s="88">
        <v>0.27979227271200052</v>
      </c>
      <c r="MZ70" s="88">
        <v>5.4962049319999982E-3</v>
      </c>
      <c r="NA70" s="88">
        <v>0.18839847571899995</v>
      </c>
      <c r="NB70" s="88">
        <v>0.36675826483400031</v>
      </c>
      <c r="NC70" s="88">
        <v>0.15517446545500002</v>
      </c>
      <c r="ND70" s="88">
        <v>1.9164000000000002E-5</v>
      </c>
      <c r="NE70" s="88">
        <v>0.46970281694400001</v>
      </c>
      <c r="NF70" s="88">
        <v>0.20285750511299996</v>
      </c>
      <c r="NG70" s="88">
        <v>3.8021745393899979</v>
      </c>
      <c r="NH70" s="88">
        <v>3.6911164364160056</v>
      </c>
      <c r="NI70" s="88">
        <v>0.35638436650899991</v>
      </c>
      <c r="NJ70" s="88">
        <v>0.71480385422699977</v>
      </c>
      <c r="NK70" s="88">
        <v>0.881326027239001</v>
      </c>
      <c r="NL70" s="88">
        <v>3.753853445299999E-2</v>
      </c>
      <c r="NM70" s="88">
        <v>1.0813180195350018</v>
      </c>
      <c r="NN70" s="88">
        <v>0</v>
      </c>
      <c r="NO70" s="88">
        <v>0.2670834550830003</v>
      </c>
      <c r="NP70" s="88">
        <v>0.11351986026300009</v>
      </c>
      <c r="NQ70" s="88">
        <v>0.27236963776299977</v>
      </c>
      <c r="NR70" s="88">
        <v>0.11905727794000003</v>
      </c>
      <c r="NS70" s="88">
        <v>0.18692108492899992</v>
      </c>
      <c r="NT70" s="88">
        <v>0.48078291116899968</v>
      </c>
      <c r="NU70" s="88">
        <v>0.63604989726000072</v>
      </c>
      <c r="NV70" s="88">
        <v>1.4407079106600007</v>
      </c>
      <c r="NW70" s="88">
        <v>0.19375493646199987</v>
      </c>
      <c r="NX70" s="88">
        <v>5.154465175000001E-3</v>
      </c>
      <c r="NY70" s="88">
        <v>2.5625443704999997E-2</v>
      </c>
      <c r="NZ70" s="88">
        <v>1.697186507E-3</v>
      </c>
      <c r="OA70" s="88">
        <v>1.10459903E-4</v>
      </c>
      <c r="OB70" s="88">
        <v>4.87636601E-3</v>
      </c>
      <c r="OC70" s="88">
        <v>3.1196726399999999E-4</v>
      </c>
      <c r="OD70" s="88">
        <v>1.66670373E-4</v>
      </c>
      <c r="OE70" s="88">
        <v>8.8588594000000011E-5</v>
      </c>
      <c r="OF70" s="88">
        <v>7.332390512E-3</v>
      </c>
      <c r="OG70" s="88">
        <v>0</v>
      </c>
      <c r="OH70" s="88">
        <v>5.2157285779999996E-3</v>
      </c>
      <c r="OI70" s="88">
        <v>1.2257340000000001E-4</v>
      </c>
      <c r="OJ70" s="88">
        <v>5.502214981E-3</v>
      </c>
      <c r="OK70" s="88">
        <v>2.01352161E-4</v>
      </c>
      <c r="OL70" s="88">
        <v>0</v>
      </c>
      <c r="OM70" s="88">
        <v>5.6449056899999985E-3</v>
      </c>
      <c r="ON70" s="88">
        <v>3.1476353000000024E-4</v>
      </c>
      <c r="OO70" s="88">
        <v>4.6285965999999984E-4</v>
      </c>
      <c r="OP70" s="88">
        <v>6.5804340000000006E-5</v>
      </c>
      <c r="OQ70" s="88">
        <v>3.9772056000000037E-4</v>
      </c>
      <c r="OR70" s="88">
        <v>2.4831109999999995E-4</v>
      </c>
      <c r="OS70" s="88">
        <v>3.7209935500000066E-3</v>
      </c>
      <c r="OT70" s="88">
        <v>6.8276404999999968E-4</v>
      </c>
      <c r="OU70" s="88">
        <v>4.4683116479999974E-3</v>
      </c>
      <c r="OV70" s="88">
        <v>3.7875987120000016E-3</v>
      </c>
      <c r="OW70" s="88">
        <v>6.7177582800000048E-3</v>
      </c>
      <c r="OX70" s="88">
        <v>3.1994163400000013E-3</v>
      </c>
      <c r="OY70" s="88">
        <v>9.1929776999999933E-4</v>
      </c>
      <c r="OZ70" s="88">
        <v>1.0864121699999999E-3</v>
      </c>
      <c r="PA70" s="88">
        <v>0.22364765332800005</v>
      </c>
      <c r="PB70" s="88">
        <v>0.37722608790400042</v>
      </c>
      <c r="PC70" s="88">
        <v>0.28136362538400006</v>
      </c>
      <c r="PD70" s="88">
        <v>0.14346627762700012</v>
      </c>
      <c r="PE70" s="88">
        <v>7.9551296252999878E-2</v>
      </c>
      <c r="PF70" s="88">
        <v>0.5020533138350004</v>
      </c>
      <c r="PG70" s="88">
        <v>0.5242271321750005</v>
      </c>
      <c r="PH70" s="88">
        <v>5.8838112111999998E-2</v>
      </c>
      <c r="PI70" s="88">
        <v>7.6681980350000022E-3</v>
      </c>
      <c r="PJ70" s="88">
        <v>2.3479831924000039E-2</v>
      </c>
      <c r="PK70" s="88">
        <v>0.88134588918599877</v>
      </c>
      <c r="PL70" s="88">
        <v>7.5303599470000039E-3</v>
      </c>
      <c r="PM70" s="88">
        <v>9.2155113084000054E-2</v>
      </c>
      <c r="PN70" s="88">
        <v>0.12396537070400002</v>
      </c>
      <c r="PO70" s="88">
        <v>2.9910822176999988E-2</v>
      </c>
      <c r="PP70" s="88">
        <v>0.24379869917400049</v>
      </c>
      <c r="PQ70" s="88">
        <v>3.201857720899999E-2</v>
      </c>
      <c r="PR70" s="88">
        <v>6.6917505364000054E-2</v>
      </c>
      <c r="PS70" s="88">
        <v>7.8986466E-5</v>
      </c>
      <c r="PT70" s="88">
        <v>4.4949107570000013E-3</v>
      </c>
      <c r="PU70" s="88">
        <v>3.7890460400999991E-2</v>
      </c>
      <c r="PV70" s="88">
        <v>3.8318311270999966E-2</v>
      </c>
      <c r="PW70" s="88">
        <v>7.6442655600000064E-3</v>
      </c>
      <c r="PX70" s="88">
        <v>6.7049162528E-2</v>
      </c>
      <c r="PY70" s="88">
        <v>8.9895842794999986E-2</v>
      </c>
      <c r="PZ70" s="88">
        <v>2.8683502621000063E-2</v>
      </c>
      <c r="QA70" s="88">
        <v>1.1862228912000009E-2</v>
      </c>
      <c r="QB70" s="88">
        <v>7.378363778399992E-2</v>
      </c>
      <c r="QC70" s="88">
        <v>3.3008928493999973E-2</v>
      </c>
      <c r="QD70" s="88">
        <v>5.48852005E-3</v>
      </c>
      <c r="QE70" s="88">
        <v>3.1171491386000016E-2</v>
      </c>
      <c r="QF70" s="88">
        <v>0.20402934943299947</v>
      </c>
      <c r="QG70" s="88">
        <v>0.21879162843300018</v>
      </c>
      <c r="QH70" s="88">
        <v>2.2873407549999993E-3</v>
      </c>
      <c r="QI70" s="88">
        <v>0.10980780729999974</v>
      </c>
      <c r="QJ70" s="88">
        <v>4.5501635931000026E-2</v>
      </c>
      <c r="QK70" s="88">
        <v>5.1974248575E-2</v>
      </c>
      <c r="QL70" s="88">
        <v>0.68585628726699976</v>
      </c>
      <c r="QM70" s="88">
        <v>3.4039166109999983E-3</v>
      </c>
      <c r="QN70" s="88">
        <v>4.2986292629999916E-3</v>
      </c>
      <c r="QO70" s="88">
        <v>5.5004182089999978E-2</v>
      </c>
      <c r="QP70" s="88">
        <v>1.6213982303000016E-2</v>
      </c>
      <c r="QQ70" s="88">
        <v>6.2830982199999993E-4</v>
      </c>
      <c r="QR70" s="88">
        <v>0.14945827902499992</v>
      </c>
      <c r="QS70" s="88">
        <v>5.9085246957000077E-2</v>
      </c>
      <c r="QT70" s="88">
        <v>6.0279904584000024E-2</v>
      </c>
      <c r="QU70" s="88">
        <v>2.9581033197999988E-2</v>
      </c>
      <c r="QV70" s="88">
        <v>6.1379548810000066E-2</v>
      </c>
      <c r="QW70" s="88">
        <v>1.8182606492000018E-2</v>
      </c>
      <c r="QX70" s="88">
        <v>0.10127123031199989</v>
      </c>
      <c r="QY70" s="88">
        <v>1.6629788616999985E-2</v>
      </c>
      <c r="QZ70" s="88">
        <v>6.1625643439999949E-3</v>
      </c>
      <c r="RA70" s="88">
        <v>4.9480325240999865E-2</v>
      </c>
      <c r="RB70" s="88">
        <v>1.7268779470000009E-2</v>
      </c>
      <c r="RC70" s="88">
        <v>0.127713557851</v>
      </c>
      <c r="RD70" s="88">
        <v>7.88978812329999E-2</v>
      </c>
      <c r="RE70" s="88">
        <v>1.4557934854000016E-2</v>
      </c>
      <c r="RF70" s="88">
        <v>8.3452872141999992E-2</v>
      </c>
      <c r="RG70" s="88">
        <v>0.14020980697199981</v>
      </c>
      <c r="RH70" s="88">
        <v>1.2613131225999989E-2</v>
      </c>
      <c r="RI70" s="88">
        <v>2.2518265123000022E-2</v>
      </c>
      <c r="RJ70" s="88">
        <v>8.6333950590000152E-3</v>
      </c>
      <c r="RK70" s="88">
        <v>1.0147667217999997E-2</v>
      </c>
      <c r="RL70" s="88">
        <v>7.9594155700000058E-4</v>
      </c>
      <c r="RM70" s="88">
        <v>1.5069582441999997E-2</v>
      </c>
      <c r="RN70" s="88">
        <v>1.6609001979999989E-3</v>
      </c>
      <c r="RO70" s="88">
        <v>3.8085435710000001E-3</v>
      </c>
      <c r="RP70" s="88">
        <v>1.5850928410000012E-3</v>
      </c>
      <c r="RQ70" s="88">
        <v>1.3229763780000007E-3</v>
      </c>
      <c r="RR70" s="88">
        <v>9.515852449999998E-4</v>
      </c>
      <c r="RS70" s="88">
        <v>1.4289781246000003E-2</v>
      </c>
      <c r="RT70" s="88">
        <v>1.7457659449999997E-3</v>
      </c>
      <c r="RU70" s="88">
        <v>7.438803231999999E-3</v>
      </c>
      <c r="RV70" s="88">
        <v>0.50998479260600005</v>
      </c>
      <c r="RW70" s="88">
        <v>0.27007395068400025</v>
      </c>
      <c r="RX70" s="88">
        <v>0.10048136510899995</v>
      </c>
      <c r="RY70" s="88">
        <v>8.0152838899999999E-4</v>
      </c>
      <c r="RZ70" s="88">
        <v>8.3663988729999972E-2</v>
      </c>
      <c r="SA70" s="88">
        <v>8.4922177399999986E-3</v>
      </c>
      <c r="SB70" s="88">
        <v>0</v>
      </c>
      <c r="SC70" s="88">
        <v>0</v>
      </c>
      <c r="SD70" s="88">
        <v>0</v>
      </c>
      <c r="SE70" s="88">
        <v>0</v>
      </c>
      <c r="SF70" s="88">
        <v>0</v>
      </c>
      <c r="SG70" s="88">
        <v>0</v>
      </c>
      <c r="SH70" s="88">
        <v>0</v>
      </c>
      <c r="SI70" s="88">
        <v>0</v>
      </c>
      <c r="SJ70" s="88">
        <v>0</v>
      </c>
      <c r="SK70" s="88">
        <v>0</v>
      </c>
      <c r="SL70" s="88">
        <v>0</v>
      </c>
      <c r="SM70" s="88">
        <v>0</v>
      </c>
      <c r="SN70" s="88">
        <v>8.866566110999996E-2</v>
      </c>
      <c r="SO70" s="88">
        <v>5.6142646999999993E-4</v>
      </c>
      <c r="SP70" s="88">
        <v>2.5911734023049</v>
      </c>
    </row>
    <row r="71" spans="1:510">
      <c r="A71" s="88" t="str">
        <f t="shared" si="52"/>
        <v>ESPD10</v>
      </c>
      <c r="B71" s="88" t="s">
        <v>2232</v>
      </c>
      <c r="C71" s="88" t="s">
        <v>396</v>
      </c>
      <c r="U71" s="88">
        <v>106.09785327938185</v>
      </c>
      <c r="V71" s="88">
        <v>10.246179635793011</v>
      </c>
      <c r="W71" s="88">
        <v>1.4373575747700038</v>
      </c>
      <c r="X71" s="88">
        <v>6.3860609510949926</v>
      </c>
      <c r="Y71" s="88">
        <v>29.15155733954807</v>
      </c>
      <c r="Z71" s="88">
        <v>7.311674326614007</v>
      </c>
      <c r="AA71" s="88">
        <v>3.4949993121409983</v>
      </c>
      <c r="AB71" s="88">
        <v>14.338890882098992</v>
      </c>
      <c r="AC71" s="88">
        <v>2.8236354660710052</v>
      </c>
      <c r="AD71" s="88">
        <v>8.2758600769119859</v>
      </c>
      <c r="AE71" s="88">
        <v>1.8900695881790017</v>
      </c>
      <c r="AF71" s="88">
        <v>12.06479393229402</v>
      </c>
      <c r="AG71" s="88">
        <v>9.5524687395030039</v>
      </c>
      <c r="AH71" s="88">
        <v>8.676770262117989</v>
      </c>
      <c r="AI71" s="88">
        <v>0.69371073952100215</v>
      </c>
      <c r="AJ71" s="88">
        <v>0.58831117712000014</v>
      </c>
      <c r="AK71" s="88">
        <v>0.8490434812000005</v>
      </c>
      <c r="AL71" s="88">
        <v>0</v>
      </c>
      <c r="AM71" s="88">
        <v>5.0105671981610014</v>
      </c>
      <c r="AN71" s="88">
        <v>1.3754938675929969</v>
      </c>
      <c r="AO71" s="88">
        <v>1.9488277643890015</v>
      </c>
      <c r="AP71" s="88">
        <v>20.043628381453015</v>
      </c>
      <c r="AQ71" s="88">
        <v>1.2355277490049976</v>
      </c>
      <c r="AR71" s="88">
        <v>2.6697160313960016</v>
      </c>
      <c r="AS71" s="88">
        <v>3.2538499866299899</v>
      </c>
      <c r="AT71" s="88">
        <v>1.4109065323260033</v>
      </c>
      <c r="AU71" s="88">
        <v>0.50273619104400014</v>
      </c>
      <c r="AV71" s="88">
        <v>0.83792152539700016</v>
      </c>
      <c r="AW71" s="88">
        <v>0.28954407688700018</v>
      </c>
      <c r="AX71" s="88">
        <v>0.19824356274799987</v>
      </c>
      <c r="AY71" s="88">
        <v>4.0723266175220028</v>
      </c>
      <c r="AZ71" s="88">
        <v>1.3843256585730002</v>
      </c>
      <c r="BA71" s="88">
        <v>1.7963857292540029</v>
      </c>
      <c r="BB71" s="88">
        <v>0.31428659117800012</v>
      </c>
      <c r="BC71" s="88">
        <v>5.746038878522004</v>
      </c>
      <c r="BD71" s="88">
        <v>7.141526404137986</v>
      </c>
      <c r="BE71" s="88">
        <v>1.4513233357339992</v>
      </c>
      <c r="BF71" s="88">
        <v>1.8425616710000009E-2</v>
      </c>
      <c r="BG71" s="88">
        <v>4.6370750834000059E-2</v>
      </c>
      <c r="BH71" s="88">
        <v>2.7588382682960066</v>
      </c>
      <c r="BI71" s="88">
        <v>1.1532482176020007</v>
      </c>
      <c r="BJ71" s="88">
        <v>0.30766371621399996</v>
      </c>
      <c r="BK71" s="88">
        <v>1.1818316596399969</v>
      </c>
      <c r="BL71" s="88">
        <v>1.9851973200870026</v>
      </c>
      <c r="BM71" s="88">
        <v>1.2168065603540004</v>
      </c>
      <c r="BN71" s="88">
        <v>2.4311104018960004</v>
      </c>
      <c r="BO71" s="88">
        <v>0.77856827569900033</v>
      </c>
      <c r="BP71" s="88">
        <v>0.26872326646799988</v>
      </c>
      <c r="BQ71" s="88">
        <v>1.3655010000000002E-4</v>
      </c>
      <c r="BR71" s="88">
        <v>0.55459384166399972</v>
      </c>
      <c r="BS71" s="88">
        <v>0.28804458872000005</v>
      </c>
      <c r="BT71" s="88">
        <v>10.847210432821001</v>
      </c>
      <c r="BU71" s="88">
        <v>1.4812378632859988</v>
      </c>
      <c r="BV71" s="88">
        <v>1.2175823385030005</v>
      </c>
      <c r="BW71" s="88">
        <v>2.2760870567520088</v>
      </c>
      <c r="BX71" s="88">
        <v>1.4624838582159989</v>
      </c>
      <c r="BY71" s="88">
        <v>1.2497096337970008</v>
      </c>
      <c r="BZ71" s="88">
        <v>0.20854143756099955</v>
      </c>
      <c r="CA71" s="88">
        <v>1.0618818088150004</v>
      </c>
      <c r="CB71" s="88">
        <v>1.0131092851300019</v>
      </c>
      <c r="CC71" s="88">
        <v>0.42709999785999986</v>
      </c>
      <c r="CD71" s="88">
        <v>0.3723233410760004</v>
      </c>
      <c r="CE71" s="88">
        <v>2.505858084379001</v>
      </c>
      <c r="CF71" s="88">
        <v>0.21233425290099983</v>
      </c>
      <c r="CG71" s="88">
        <v>0</v>
      </c>
      <c r="CH71" s="88">
        <v>0.4813757192500005</v>
      </c>
      <c r="CI71" s="88">
        <v>1.0284653581589989</v>
      </c>
      <c r="CJ71" s="88">
        <v>0.56955793416200007</v>
      </c>
      <c r="CK71" s="88">
        <v>3.4286381918449922</v>
      </c>
      <c r="CL71" s="88">
        <v>7.0924010740000057E-3</v>
      </c>
      <c r="CM71" s="88">
        <v>0.95881157818500184</v>
      </c>
      <c r="CN71" s="88">
        <v>0.10309589550399999</v>
      </c>
      <c r="CO71" s="88">
        <v>0.32680647959300096</v>
      </c>
      <c r="CP71" s="88">
        <v>0.15840764916899977</v>
      </c>
      <c r="CQ71" s="88">
        <v>0.8490434812000005</v>
      </c>
      <c r="CR71" s="88">
        <v>0</v>
      </c>
      <c r="CS71" s="88">
        <v>2.400490039799999E-2</v>
      </c>
      <c r="CT71" s="88">
        <v>4.7345845319490003</v>
      </c>
      <c r="CU71" s="88">
        <v>0.14881183665499989</v>
      </c>
      <c r="CV71" s="88">
        <v>0.10316573359600001</v>
      </c>
      <c r="CW71" s="88">
        <v>1.3556186929619971</v>
      </c>
      <c r="CX71" s="88">
        <v>1.987277461100001E-2</v>
      </c>
      <c r="CY71" s="88">
        <v>1.6884670988589998</v>
      </c>
      <c r="CZ71" s="88">
        <v>0.26036052039799984</v>
      </c>
      <c r="DA71" s="88">
        <v>15.593783972634998</v>
      </c>
      <c r="DB71" s="88">
        <v>4.4498469123990008</v>
      </c>
      <c r="DC71" s="88">
        <v>0.21074617439500004</v>
      </c>
      <c r="DD71" s="88">
        <v>1.0247786122549993</v>
      </c>
      <c r="DE71" s="88">
        <v>0.48718950354699997</v>
      </c>
      <c r="DF71" s="88">
        <v>0.2640300978599997</v>
      </c>
      <c r="DG71" s="88">
        <v>0.12040294699899973</v>
      </c>
      <c r="DH71" s="88">
        <v>1.7980920468029966</v>
      </c>
      <c r="DI71" s="88">
        <v>1.9986874671040014</v>
      </c>
      <c r="DJ71" s="88">
        <v>0.86334193226900069</v>
      </c>
      <c r="DK71" s="88">
        <v>0.3533271119860002</v>
      </c>
      <c r="DL71" s="88">
        <v>3.8237236330999999E-2</v>
      </c>
      <c r="DM71" s="88">
        <v>2.5662599999999998E-4</v>
      </c>
      <c r="DN71" s="88">
        <v>1.2853581128570033</v>
      </c>
      <c r="DO71" s="88">
        <v>7.6405288891999962E-2</v>
      </c>
      <c r="DP71" s="88">
        <v>4.9141040696999982E-2</v>
      </c>
      <c r="DQ71" s="88">
        <v>0.50273619104400014</v>
      </c>
      <c r="DR71" s="88">
        <v>0.5695188387170006</v>
      </c>
      <c r="DS71" s="88">
        <v>0.12632482819799995</v>
      </c>
      <c r="DT71" s="88">
        <v>0.14207414578800001</v>
      </c>
      <c r="DU71" s="88">
        <v>0.28954407688700018</v>
      </c>
      <c r="DV71" s="88">
        <v>2.6198109216999999E-2</v>
      </c>
      <c r="DW71" s="88">
        <v>0.17204491809900008</v>
      </c>
      <c r="DX71" s="88">
        <v>0.69064003467300006</v>
      </c>
      <c r="DY71" s="88">
        <v>3.3816849498780033</v>
      </c>
      <c r="DZ71" s="88">
        <v>0.70755123611200121</v>
      </c>
      <c r="EA71" s="88">
        <v>6.5163183606E-2</v>
      </c>
      <c r="EB71" s="88">
        <v>0.61160777605799954</v>
      </c>
      <c r="EC71" s="88">
        <v>0.34722158386700036</v>
      </c>
      <c r="ED71" s="88">
        <v>1.1933088727320009</v>
      </c>
      <c r="EE71" s="88">
        <v>0.2558563931440001</v>
      </c>
      <c r="EF71" s="88">
        <v>5.5023075757429973</v>
      </c>
      <c r="EG71" s="88">
        <v>0.17975046200900005</v>
      </c>
      <c r="EH71" s="88">
        <v>6.3980401761000019E-2</v>
      </c>
      <c r="EI71" s="88">
        <v>0</v>
      </c>
      <c r="EJ71" s="88">
        <v>0.20713140730200003</v>
      </c>
      <c r="EK71" s="88">
        <v>4.3753285326809959</v>
      </c>
      <c r="EL71" s="88">
        <v>2.075151121464998</v>
      </c>
      <c r="EM71" s="88">
        <v>0.48391414971499974</v>
      </c>
      <c r="EN71" s="88">
        <v>0.25438849971199984</v>
      </c>
      <c r="EO71" s="88">
        <v>0.36948984718900013</v>
      </c>
      <c r="EP71" s="88">
        <v>0.56283049783299943</v>
      </c>
      <c r="EQ71" s="88">
        <v>3.5341600033000006E-2</v>
      </c>
      <c r="ER71" s="88">
        <v>0.22060399294699995</v>
      </c>
      <c r="ES71" s="88">
        <v>8.6652140640000076E-3</v>
      </c>
      <c r="ET71" s="88">
        <v>1.8425616710000009E-2</v>
      </c>
      <c r="EU71" s="88">
        <v>4.6370750834000059E-2</v>
      </c>
      <c r="EV71" s="88">
        <v>2.7588382682960066</v>
      </c>
      <c r="EW71" s="88">
        <v>0.42454671022699986</v>
      </c>
      <c r="EX71" s="88">
        <v>0.10771672108500001</v>
      </c>
      <c r="EY71" s="88">
        <v>0.365091289865</v>
      </c>
      <c r="EZ71" s="88">
        <v>0.17320456614599969</v>
      </c>
      <c r="FA71" s="88">
        <v>8.2689607449999994E-2</v>
      </c>
      <c r="FB71" s="88">
        <v>0.22918661557599998</v>
      </c>
      <c r="FC71" s="88">
        <v>7.4130459362000009E-2</v>
      </c>
      <c r="FD71" s="88">
        <v>4.3469624829999987E-3</v>
      </c>
      <c r="FE71" s="88">
        <v>0.51029273337699954</v>
      </c>
      <c r="FF71" s="88">
        <v>0.16530975315200014</v>
      </c>
      <c r="FG71" s="88">
        <v>0.2301958596060002</v>
      </c>
      <c r="FH71" s="88">
        <v>0.25572995018300027</v>
      </c>
      <c r="FI71" s="88">
        <v>2.0303079357999999E-2</v>
      </c>
      <c r="FJ71" s="88">
        <v>0.81716038456099882</v>
      </c>
      <c r="FK71" s="88">
        <v>1.1179759120729975</v>
      </c>
      <c r="FL71" s="88">
        <v>5.0059447786000008E-2</v>
      </c>
      <c r="FM71" s="88">
        <v>0.52910800645400025</v>
      </c>
      <c r="FN71" s="88">
        <v>0.43627871085999964</v>
      </c>
      <c r="FO71" s="88">
        <v>1.4098087607999995E-2</v>
      </c>
      <c r="FP71" s="88">
        <v>0.23732028529099991</v>
      </c>
      <c r="FQ71" s="88">
        <v>0.77856827569900033</v>
      </c>
      <c r="FR71" s="88">
        <v>0.26872326646799988</v>
      </c>
      <c r="FS71" s="88">
        <v>1.3655010000000002E-4</v>
      </c>
      <c r="FT71" s="88">
        <v>0.55459384166399972</v>
      </c>
      <c r="FU71" s="88">
        <v>0.28804458872000005</v>
      </c>
      <c r="FV71" s="88">
        <v>10.411671966032014</v>
      </c>
      <c r="FW71" s="88">
        <v>4.0958364595999955E-2</v>
      </c>
      <c r="FX71" s="88">
        <v>0.43553612659099988</v>
      </c>
      <c r="FY71" s="88">
        <v>0.63448490096299914</v>
      </c>
      <c r="FZ71" s="88">
        <v>7.2586293783999986E-2</v>
      </c>
      <c r="GA71" s="88">
        <v>0.60046291464400126</v>
      </c>
      <c r="GB71" s="88">
        <v>3.6875818029999999E-3</v>
      </c>
      <c r="GC71" s="88">
        <v>0.1290540899030001</v>
      </c>
      <c r="GD71" s="88">
        <v>1.2175823385030005</v>
      </c>
      <c r="GE71" s="88">
        <v>0.48689840257999961</v>
      </c>
      <c r="GF71" s="88">
        <v>0.18479325095900009</v>
      </c>
      <c r="GG71" s="88">
        <v>0.1125733712230001</v>
      </c>
      <c r="GH71" s="88">
        <v>0.31240251159199961</v>
      </c>
      <c r="GI71" s="88">
        <v>0.90805731453900029</v>
      </c>
      <c r="GJ71" s="88">
        <v>0.21920639998899982</v>
      </c>
      <c r="GK71" s="88">
        <v>5.2148572738999963E-2</v>
      </c>
      <c r="GL71" s="88">
        <v>0.70490212605800073</v>
      </c>
      <c r="GM71" s="88">
        <v>0.33066037046699986</v>
      </c>
      <c r="GN71" s="88">
        <v>9.7033189238999909E-2</v>
      </c>
      <c r="GO71" s="88">
        <v>0.32988172264799981</v>
      </c>
      <c r="GP71" s="88">
        <v>0.15422329702399984</v>
      </c>
      <c r="GQ71" s="88">
        <v>0.16475602464899963</v>
      </c>
      <c r="GR71" s="88">
        <v>1.1150360673000008E-2</v>
      </c>
      <c r="GS71" s="88">
        <v>0.29325768627099957</v>
      </c>
      <c r="GT71" s="88">
        <v>0.39889127492500021</v>
      </c>
      <c r="GU71" s="88">
        <v>0.13676595713500003</v>
      </c>
      <c r="GV71" s="88">
        <v>9.065626166699986E-2</v>
      </c>
      <c r="GW71" s="88">
        <v>2.1524427361999998E-2</v>
      </c>
      <c r="GX71" s="88">
        <v>1.8211554193999998E-2</v>
      </c>
      <c r="GY71" s="88">
        <v>0.1520552189509998</v>
      </c>
      <c r="GZ71" s="88">
        <v>1.6279534319000012E-2</v>
      </c>
      <c r="HA71" s="88">
        <v>4.665306660000001E-4</v>
      </c>
      <c r="HB71" s="88">
        <v>0.20761402515000038</v>
      </c>
      <c r="HC71" s="88">
        <v>9.1347140259000037E-2</v>
      </c>
      <c r="HD71" s="88">
        <v>9.7664494932000009E-2</v>
      </c>
      <c r="HE71" s="88">
        <v>5.2277816335999969E-2</v>
      </c>
      <c r="HF71" s="88">
        <v>0.18195752524799966</v>
      </c>
      <c r="HG71" s="88">
        <v>7.0694556353999988E-2</v>
      </c>
      <c r="HH71" s="88">
        <v>0.18241519889300009</v>
      </c>
      <c r="HI71" s="88">
        <v>0.1594957197010001</v>
      </c>
      <c r="HJ71" s="88">
        <v>1.8418234142000015E-2</v>
      </c>
      <c r="HK71" s="88">
        <v>0.14752482917500007</v>
      </c>
      <c r="HL71" s="88">
        <v>3.2980778598000006E-2</v>
      </c>
      <c r="HM71" s="88">
        <v>0.25913526246300017</v>
      </c>
      <c r="HN71" s="88">
        <v>0.14496697420300023</v>
      </c>
      <c r="HO71" s="88">
        <v>2.7383564233999978E-2</v>
      </c>
      <c r="HP71" s="88">
        <v>0.23070653370900002</v>
      </c>
      <c r="HQ71" s="88">
        <v>9.7991507843999889E-2</v>
      </c>
      <c r="HR71" s="88">
        <v>7.2410638336000213E-2</v>
      </c>
      <c r="HS71" s="88">
        <v>2.4980598419000005E-2</v>
      </c>
      <c r="HT71" s="88">
        <v>4.7738551133000032E-2</v>
      </c>
      <c r="HU71" s="88">
        <v>0.11022236447800011</v>
      </c>
      <c r="HV71" s="88">
        <v>0.1541091610529999</v>
      </c>
      <c r="HW71" s="88">
        <v>8.1264821304000034E-2</v>
      </c>
      <c r="HX71" s="88">
        <v>8.7780518989999824E-3</v>
      </c>
      <c r="HY71" s="88">
        <v>8.5152952476000118E-2</v>
      </c>
      <c r="HZ71" s="88">
        <v>2.7244577039999981E-2</v>
      </c>
      <c r="IA71" s="88">
        <v>0.23995579839300024</v>
      </c>
      <c r="IB71" s="88">
        <v>1.9968016039999998E-2</v>
      </c>
      <c r="IC71" s="88">
        <v>1.1487562075579976</v>
      </c>
      <c r="ID71" s="88">
        <v>0.15622462770599962</v>
      </c>
      <c r="IE71" s="88">
        <v>4.4274920770000024E-2</v>
      </c>
      <c r="IF71" s="88">
        <v>3.2864736754999978E-2</v>
      </c>
      <c r="IG71" s="88">
        <v>1.3128266523800023</v>
      </c>
      <c r="IH71" s="88">
        <v>2.3242685499999978E-2</v>
      </c>
      <c r="II71" s="88">
        <v>0</v>
      </c>
      <c r="IJ71" s="88">
        <v>0.15282583677100017</v>
      </c>
      <c r="IK71" s="88">
        <v>0.21875060529899998</v>
      </c>
      <c r="IL71" s="88">
        <v>0.10685976792299995</v>
      </c>
      <c r="IM71" s="88">
        <v>2.9372595059999982E-3</v>
      </c>
      <c r="IN71" s="88">
        <v>0.58183820910400053</v>
      </c>
      <c r="IO71" s="88">
        <v>0.44662510879199968</v>
      </c>
      <c r="IP71" s="88">
        <v>0.56955793416200007</v>
      </c>
      <c r="IQ71" s="88">
        <v>0.63813765211399942</v>
      </c>
      <c r="IR71" s="88">
        <v>0.99482791080300159</v>
      </c>
      <c r="IS71" s="88">
        <v>1.6341091664700007</v>
      </c>
      <c r="IT71" s="88">
        <v>0.16156165865800023</v>
      </c>
      <c r="IU71" s="88">
        <v>7.0924010740000057E-3</v>
      </c>
      <c r="IV71" s="88">
        <v>0.95881157818500184</v>
      </c>
      <c r="IW71" s="88">
        <v>0.10309589550399999</v>
      </c>
      <c r="IX71" s="88">
        <v>0.25177727411100043</v>
      </c>
      <c r="IY71" s="88">
        <v>7.5028548065000006E-2</v>
      </c>
      <c r="IZ71" s="88">
        <v>0.15840764916899977</v>
      </c>
      <c r="JA71" s="88">
        <v>0.81934642738600083</v>
      </c>
      <c r="JB71" s="88">
        <v>1.4878780989999995E-2</v>
      </c>
      <c r="JC71" s="88">
        <v>1.4816201649999996E-2</v>
      </c>
      <c r="JD71" s="88">
        <v>2.400490039799999E-2</v>
      </c>
      <c r="JE71" s="88">
        <v>1.8159537949339959</v>
      </c>
      <c r="JF71" s="88">
        <v>2.1860136165739981</v>
      </c>
      <c r="JG71" s="88">
        <v>0.73261535444600101</v>
      </c>
      <c r="JH71" s="88">
        <v>0.14881183665499989</v>
      </c>
      <c r="JI71" s="88">
        <v>0.10316573359600001</v>
      </c>
      <c r="JJ71" s="88">
        <v>0.46577708802800044</v>
      </c>
      <c r="JK71" s="88">
        <v>0.70120102186699917</v>
      </c>
      <c r="JL71" s="88">
        <v>0.1886410159060003</v>
      </c>
      <c r="JM71" s="88">
        <v>1.987277461100001E-2</v>
      </c>
      <c r="JN71" s="88">
        <v>1.6884670988589998</v>
      </c>
      <c r="JO71" s="88">
        <v>0.26036052039799984</v>
      </c>
      <c r="JP71" s="88">
        <v>15.593783972634998</v>
      </c>
      <c r="JQ71" s="88">
        <v>0.61247644786499988</v>
      </c>
      <c r="JR71" s="88">
        <v>3.8373706709240003</v>
      </c>
      <c r="JS71" s="88">
        <v>0.21074617439500004</v>
      </c>
      <c r="JT71" s="88">
        <v>1.0247786122549993</v>
      </c>
      <c r="JU71" s="88">
        <v>0.48718950354699997</v>
      </c>
      <c r="JV71" s="88">
        <v>0.2640300978599997</v>
      </c>
      <c r="JW71" s="88">
        <v>0.12040294699899973</v>
      </c>
      <c r="JX71" s="88">
        <v>1.7980920468029966</v>
      </c>
      <c r="JY71" s="88">
        <v>1.9986874671040014</v>
      </c>
      <c r="JZ71" s="88">
        <v>0.69063320915099946</v>
      </c>
      <c r="KA71" s="88">
        <v>0.17270611982600004</v>
      </c>
      <c r="KB71" s="88">
        <v>0.3533271119860002</v>
      </c>
      <c r="KC71" s="88">
        <v>3.8237236330999999E-2</v>
      </c>
      <c r="KD71" s="88">
        <v>2.5662599999999998E-4</v>
      </c>
      <c r="KE71" s="88">
        <v>1.2853581128570033</v>
      </c>
      <c r="KF71" s="88">
        <v>7.6405288891999962E-2</v>
      </c>
      <c r="KG71" s="88">
        <v>4.9141040696999982E-2</v>
      </c>
      <c r="KH71" s="88">
        <v>0.50273619104400014</v>
      </c>
      <c r="KI71" s="88">
        <v>0.10682939383799997</v>
      </c>
      <c r="KJ71" s="88">
        <v>0.16201799389999988</v>
      </c>
      <c r="KK71" s="88">
        <v>6.767155187200001E-2</v>
      </c>
      <c r="KL71" s="88">
        <v>0.17869952795599992</v>
      </c>
      <c r="KM71" s="88">
        <v>3.5047688362000021E-2</v>
      </c>
      <c r="KN71" s="88">
        <v>3.8996952399999985E-3</v>
      </c>
      <c r="KO71" s="88">
        <v>1.5348885210000003E-2</v>
      </c>
      <c r="KP71" s="88">
        <v>0.12632482819799995</v>
      </c>
      <c r="KQ71" s="88">
        <v>0.14207414578800001</v>
      </c>
      <c r="KR71" s="88">
        <v>0.11066552444999991</v>
      </c>
      <c r="KS71" s="88">
        <v>3.0477660770000015E-2</v>
      </c>
      <c r="KT71" s="88">
        <v>0.14679499396200005</v>
      </c>
      <c r="KU71" s="88">
        <v>1.6058071189999994E-3</v>
      </c>
      <c r="KV71" s="88">
        <v>2.6198109216999999E-2</v>
      </c>
      <c r="KW71" s="88">
        <v>0.17204491809900008</v>
      </c>
      <c r="KX71" s="88">
        <v>0.46886440349699915</v>
      </c>
      <c r="KY71" s="88">
        <v>0.2217757003840003</v>
      </c>
      <c r="KZ71" s="88">
        <v>3.302944992265004</v>
      </c>
      <c r="LA71" s="88">
        <v>7.8740040350999962E-2</v>
      </c>
      <c r="LB71" s="88">
        <v>0.70755123611200121</v>
      </c>
      <c r="LC71" s="88">
        <v>6.5163183606E-2</v>
      </c>
      <c r="LD71" s="88">
        <v>0.61160777605799954</v>
      </c>
      <c r="LE71" s="88">
        <v>0.34722158386700036</v>
      </c>
      <c r="LF71" s="88">
        <v>1.1933088727320009</v>
      </c>
      <c r="LG71" s="88">
        <v>5.3794654917999993E-2</v>
      </c>
      <c r="LH71" s="88">
        <v>0.20181866486100009</v>
      </c>
      <c r="LI71" s="88">
        <v>2.4192764599999998E-4</v>
      </c>
      <c r="LJ71" s="88">
        <v>4.6205753986339984</v>
      </c>
      <c r="LK71" s="88">
        <v>0.88173206515000058</v>
      </c>
      <c r="LL71" s="88">
        <v>0.17975046200900005</v>
      </c>
      <c r="LM71" s="88">
        <v>6.3980401761000019E-2</v>
      </c>
      <c r="LN71" s="88">
        <v>0</v>
      </c>
      <c r="LO71" s="88">
        <v>0.20713140730200003</v>
      </c>
      <c r="LP71" s="88">
        <v>4.3753285326809959</v>
      </c>
      <c r="LQ71" s="88">
        <v>2.075151121464998</v>
      </c>
      <c r="LR71" s="88">
        <v>0.48391414971499974</v>
      </c>
      <c r="LS71" s="88">
        <v>0.25438849971199984</v>
      </c>
      <c r="LT71" s="88">
        <v>0.36948984718900013</v>
      </c>
      <c r="LU71" s="88">
        <v>0.56283049783299943</v>
      </c>
      <c r="LV71" s="88">
        <v>3.5341600033000006E-2</v>
      </c>
      <c r="LW71" s="88">
        <v>0.22060399294699995</v>
      </c>
      <c r="LX71" s="88">
        <v>8.6652140640000076E-3</v>
      </c>
      <c r="LY71" s="88">
        <v>1.8425616710000009E-2</v>
      </c>
      <c r="LZ71" s="88">
        <v>4.6370750834000059E-2</v>
      </c>
      <c r="MA71" s="88">
        <v>2.7588382682960066</v>
      </c>
      <c r="MB71" s="88">
        <v>4.5903826681999979E-2</v>
      </c>
      <c r="MC71" s="88">
        <v>0.37864273111300001</v>
      </c>
      <c r="MD71" s="88">
        <v>0.10579645794100004</v>
      </c>
      <c r="ME71" s="88">
        <v>1.9197141150000003E-3</v>
      </c>
      <c r="MF71" s="88">
        <v>0.365091289865</v>
      </c>
      <c r="MG71" s="88">
        <v>0.17320456614599969</v>
      </c>
      <c r="MH71" s="88">
        <v>8.2689607449999994E-2</v>
      </c>
      <c r="MI71" s="88">
        <v>0.22918661557599998</v>
      </c>
      <c r="MJ71" s="88">
        <v>5.1441096280999965E-2</v>
      </c>
      <c r="MK71" s="88">
        <v>2.268868135499998E-2</v>
      </c>
      <c r="ML71" s="88">
        <v>4.3469624829999987E-3</v>
      </c>
      <c r="MM71" s="88">
        <v>0.51029273337699954</v>
      </c>
      <c r="MN71" s="88">
        <v>0.16530975315200014</v>
      </c>
      <c r="MO71" s="88">
        <v>0.2301958596060002</v>
      </c>
      <c r="MP71" s="88">
        <v>0.25572995018300027</v>
      </c>
      <c r="MQ71" s="88">
        <v>2.0303079357999999E-2</v>
      </c>
      <c r="MR71" s="88">
        <v>0.81716038456099882</v>
      </c>
      <c r="MS71" s="88">
        <v>0.56052779496499883</v>
      </c>
      <c r="MT71" s="88">
        <v>3.7238277176000013E-2</v>
      </c>
      <c r="MU71" s="88">
        <v>0.32139769358200065</v>
      </c>
      <c r="MV71" s="88">
        <v>0.19881089568400012</v>
      </c>
      <c r="MW71" s="88">
        <v>5.0059447786000008E-2</v>
      </c>
      <c r="MX71" s="88">
        <v>0.52910800645400025</v>
      </c>
      <c r="MY71" s="88">
        <v>0.43627871085999964</v>
      </c>
      <c r="MZ71" s="88">
        <v>1.4098087607999995E-2</v>
      </c>
      <c r="NA71" s="88">
        <v>0.23732028529099991</v>
      </c>
      <c r="NB71" s="88">
        <v>0.77856827569900033</v>
      </c>
      <c r="NC71" s="88">
        <v>0.26872326646799988</v>
      </c>
      <c r="ND71" s="88">
        <v>1.3655010000000002E-4</v>
      </c>
      <c r="NE71" s="88">
        <v>0.55459384166399972</v>
      </c>
      <c r="NF71" s="88">
        <v>0.28804458872000005</v>
      </c>
      <c r="NG71" s="88">
        <v>6.1181046750190022</v>
      </c>
      <c r="NH71" s="88">
        <v>4.2935674059869964</v>
      </c>
      <c r="NI71" s="88">
        <v>0.43553612659099988</v>
      </c>
      <c r="NJ71" s="88">
        <v>1.2175823385030005</v>
      </c>
      <c r="NK71" s="88">
        <v>1.1487562075579976</v>
      </c>
      <c r="NL71" s="88">
        <v>4.4274920770000024E-2</v>
      </c>
      <c r="NM71" s="88">
        <v>1.3128266523800023</v>
      </c>
      <c r="NN71" s="88">
        <v>0</v>
      </c>
      <c r="NO71" s="88">
        <v>0.58183820910400053</v>
      </c>
      <c r="NP71" s="88">
        <v>0.16974448693799998</v>
      </c>
      <c r="NQ71" s="88">
        <v>0.2768806659499996</v>
      </c>
      <c r="NR71" s="88">
        <v>0.23900580877599997</v>
      </c>
      <c r="NS71" s="88">
        <v>0.33055148439299997</v>
      </c>
      <c r="NT71" s="88">
        <v>0.63813765211399942</v>
      </c>
      <c r="NU71" s="88">
        <v>0.99482791080300159</v>
      </c>
      <c r="NV71" s="88">
        <v>1.6341091664700007</v>
      </c>
      <c r="NW71" s="88">
        <v>0.16156165865800023</v>
      </c>
      <c r="NX71" s="88">
        <v>7.0924010740000057E-3</v>
      </c>
      <c r="NY71" s="88">
        <v>1.8499569682000002E-2</v>
      </c>
      <c r="NZ71" s="88">
        <v>5.0017436899999997E-4</v>
      </c>
      <c r="OA71" s="88">
        <v>0</v>
      </c>
      <c r="OB71" s="88">
        <v>3.3902918399999999E-4</v>
      </c>
      <c r="OC71" s="88">
        <v>2.0134304400000001E-3</v>
      </c>
      <c r="OD71" s="88">
        <v>4.1819924000000008E-5</v>
      </c>
      <c r="OE71" s="88">
        <v>0</v>
      </c>
      <c r="OF71" s="88">
        <v>7.3278368760000007E-3</v>
      </c>
      <c r="OG71" s="88">
        <v>3.7454196E-4</v>
      </c>
      <c r="OH71" s="88">
        <v>2.0305103240000001E-3</v>
      </c>
      <c r="OI71" s="88">
        <v>0</v>
      </c>
      <c r="OJ71" s="88">
        <v>5.7940860180000003E-3</v>
      </c>
      <c r="OK71" s="88">
        <v>7.8160416000000015E-5</v>
      </c>
      <c r="OL71" s="88">
        <v>0</v>
      </c>
      <c r="OM71" s="88">
        <v>5.6393160900000128E-3</v>
      </c>
      <c r="ON71" s="88">
        <v>3.3621415000000004E-4</v>
      </c>
      <c r="OO71" s="88">
        <v>4.3678573000000004E-4</v>
      </c>
      <c r="OP71" s="88">
        <v>5.1604549999999987E-5</v>
      </c>
      <c r="OQ71" s="88">
        <v>3.7299077999999956E-4</v>
      </c>
      <c r="OR71" s="88">
        <v>2.4632473000000009E-4</v>
      </c>
      <c r="OS71" s="88">
        <v>3.8204276799999959E-3</v>
      </c>
      <c r="OT71" s="88">
        <v>6.2129320000000004E-4</v>
      </c>
      <c r="OU71" s="88">
        <v>4.4598559880000095E-3</v>
      </c>
      <c r="OV71" s="88">
        <v>3.7766159040000125E-3</v>
      </c>
      <c r="OW71" s="88">
        <v>6.6106791100000051E-3</v>
      </c>
      <c r="OX71" s="88">
        <v>3.3740472899999969E-3</v>
      </c>
      <c r="OY71" s="88">
        <v>8.1937117000000035E-4</v>
      </c>
      <c r="OZ71" s="88">
        <v>7.9238088000000025E-4</v>
      </c>
      <c r="PA71" s="88">
        <v>0.20535107031000011</v>
      </c>
      <c r="PB71" s="88">
        <v>0.35427586389600013</v>
      </c>
      <c r="PC71" s="88">
        <v>0.26786143515600019</v>
      </c>
      <c r="PD71" s="88">
        <v>0.15506252165999987</v>
      </c>
      <c r="PE71" s="88">
        <v>7.4516667012999971E-2</v>
      </c>
      <c r="PF71" s="88">
        <v>0.55795168041699872</v>
      </c>
      <c r="PG71" s="88">
        <v>0.51239239062099962</v>
      </c>
      <c r="PH71" s="88">
        <v>5.898126459500002E-2</v>
      </c>
      <c r="PI71" s="88">
        <v>9.6244348000000101E-3</v>
      </c>
      <c r="PJ71" s="88">
        <v>2.7694880582000019E-2</v>
      </c>
      <c r="PK71" s="88">
        <v>0.80349034710500122</v>
      </c>
      <c r="PL71" s="88">
        <v>9.4092566130000062E-3</v>
      </c>
      <c r="PM71" s="88">
        <v>9.1909748390000059E-2</v>
      </c>
      <c r="PN71" s="88">
        <v>0.10403485191699989</v>
      </c>
      <c r="PO71" s="88">
        <v>2.7849696839000009E-2</v>
      </c>
      <c r="PP71" s="88">
        <v>0.22561427365700013</v>
      </c>
      <c r="PQ71" s="88">
        <v>2.9541792079000005E-2</v>
      </c>
      <c r="PR71" s="88">
        <v>6.4512896229000125E-2</v>
      </c>
      <c r="PS71" s="88">
        <v>1.4327857999999998E-4</v>
      </c>
      <c r="PT71" s="88">
        <v>6.6032372729999999E-3</v>
      </c>
      <c r="PU71" s="88">
        <v>4.2510639671000001E-2</v>
      </c>
      <c r="PV71" s="88">
        <v>3.0659195819000003E-2</v>
      </c>
      <c r="PW71" s="88">
        <v>9.9753894129999965E-3</v>
      </c>
      <c r="PX71" s="88">
        <v>6.1948443382000035E-2</v>
      </c>
      <c r="PY71" s="88">
        <v>8.5933791170000134E-2</v>
      </c>
      <c r="PZ71" s="88">
        <v>2.8149908630000015E-2</v>
      </c>
      <c r="QA71" s="88">
        <v>8.6654549999999955E-3</v>
      </c>
      <c r="QB71" s="88">
        <v>8.2123867494999947E-2</v>
      </c>
      <c r="QC71" s="88">
        <v>3.3463619365999939E-2</v>
      </c>
      <c r="QD71" s="88">
        <v>7.1304159960000031E-3</v>
      </c>
      <c r="QE71" s="88">
        <v>3.2332330981999967E-2</v>
      </c>
      <c r="QF71" s="88">
        <v>0.1865739272399998</v>
      </c>
      <c r="QG71" s="88">
        <v>0.21219222522400003</v>
      </c>
      <c r="QH71" s="88">
        <v>2.6822061549999993E-3</v>
      </c>
      <c r="QI71" s="88">
        <v>0.110896319487</v>
      </c>
      <c r="QJ71" s="88">
        <v>4.4170865276999961E-2</v>
      </c>
      <c r="QK71" s="88">
        <v>5.0087924717000035E-2</v>
      </c>
      <c r="QL71" s="88">
        <v>0.61688772260799984</v>
      </c>
      <c r="QM71" s="88">
        <v>3.4954563199999988E-3</v>
      </c>
      <c r="QN71" s="88">
        <v>3.9313577349999974E-3</v>
      </c>
      <c r="QO71" s="88">
        <v>5.4388557391999812E-2</v>
      </c>
      <c r="QP71" s="88">
        <v>1.2585031232999998E-2</v>
      </c>
      <c r="QQ71" s="88">
        <v>1.1288742699999998E-4</v>
      </c>
      <c r="QR71" s="88">
        <v>0.16047977841399996</v>
      </c>
      <c r="QS71" s="88">
        <v>6.2493708694000068E-2</v>
      </c>
      <c r="QT71" s="88">
        <v>6.7354026272999981E-2</v>
      </c>
      <c r="QU71" s="88">
        <v>3.332887046899996E-2</v>
      </c>
      <c r="QV71" s="88">
        <v>6.7933455443999965E-2</v>
      </c>
      <c r="QW71" s="88">
        <v>2.5045330098000036E-2</v>
      </c>
      <c r="QX71" s="88">
        <v>0.11755921769100003</v>
      </c>
      <c r="QY71" s="88">
        <v>1.8013751233000017E-2</v>
      </c>
      <c r="QZ71" s="88">
        <v>5.7159404820000008E-3</v>
      </c>
      <c r="RA71" s="88">
        <v>5.4877094618000007E-2</v>
      </c>
      <c r="RB71" s="88">
        <v>2.1169210718999992E-2</v>
      </c>
      <c r="RC71" s="88">
        <v>0.13515039196699968</v>
      </c>
      <c r="RD71" s="88">
        <v>8.206541418600001E-2</v>
      </c>
      <c r="RE71" s="88">
        <v>1.2552356227000008E-2</v>
      </c>
      <c r="RF71" s="88">
        <v>6.8960013733999931E-2</v>
      </c>
      <c r="RG71" s="88">
        <v>0.12514467775699992</v>
      </c>
      <c r="RH71" s="88">
        <v>1.2445037227000003E-2</v>
      </c>
      <c r="RI71" s="88">
        <v>2.0709247952999995E-2</v>
      </c>
      <c r="RJ71" s="88">
        <v>8.8700208329999981E-3</v>
      </c>
      <c r="RK71" s="88">
        <v>1.0518893589999993E-2</v>
      </c>
      <c r="RL71" s="88">
        <v>1.3770486720000004E-3</v>
      </c>
      <c r="RM71" s="88">
        <v>1.609441376800002E-2</v>
      </c>
      <c r="RN71" s="88">
        <v>1.4015981550000002E-3</v>
      </c>
      <c r="RO71" s="88">
        <v>1.4425205649999998E-3</v>
      </c>
      <c r="RP71" s="88">
        <v>3.0607614330000013E-3</v>
      </c>
      <c r="RQ71" s="88">
        <v>2.6194479219999985E-3</v>
      </c>
      <c r="RR71" s="88">
        <v>2.5017048799999973E-3</v>
      </c>
      <c r="RS71" s="88">
        <v>2.1256291479000024E-2</v>
      </c>
      <c r="RT71" s="88">
        <v>2.0004115069999998E-3</v>
      </c>
      <c r="RU71" s="88">
        <v>4.4353634539999994E-3</v>
      </c>
      <c r="RV71" s="88">
        <v>0.48786103455199992</v>
      </c>
      <c r="RW71" s="88">
        <v>0.21676290112300028</v>
      </c>
      <c r="RX71" s="88">
        <v>9.7033100754000096E-2</v>
      </c>
      <c r="RY71" s="88">
        <v>1.8321053329999994E-3</v>
      </c>
      <c r="RZ71" s="88">
        <v>7.7063974980000033E-2</v>
      </c>
      <c r="SA71" s="88">
        <v>1.4845898336999999E-2</v>
      </c>
      <c r="SB71" s="88">
        <v>0</v>
      </c>
      <c r="SC71" s="88">
        <v>0</v>
      </c>
      <c r="SD71" s="88">
        <v>0</v>
      </c>
      <c r="SE71" s="88">
        <v>0</v>
      </c>
      <c r="SF71" s="88">
        <v>0</v>
      </c>
      <c r="SG71" s="88">
        <v>0</v>
      </c>
      <c r="SH71" s="88">
        <v>0</v>
      </c>
      <c r="SI71" s="88">
        <v>0</v>
      </c>
      <c r="SJ71" s="88">
        <v>0</v>
      </c>
      <c r="SK71" s="88">
        <v>0</v>
      </c>
      <c r="SL71" s="88">
        <v>0</v>
      </c>
      <c r="SM71" s="88">
        <v>0</v>
      </c>
      <c r="SN71" s="88">
        <v>9.541815548999999E-2</v>
      </c>
      <c r="SO71" s="88">
        <v>3.7649568000000007E-4</v>
      </c>
      <c r="SP71" s="88">
        <v>2.6031645288353058</v>
      </c>
    </row>
    <row r="72" spans="1:510">
      <c r="A72" s="88" t="str">
        <f t="shared" si="52"/>
        <v>ESPTotal</v>
      </c>
      <c r="B72" s="88" t="s">
        <v>2232</v>
      </c>
      <c r="C72" s="88" t="s">
        <v>397</v>
      </c>
      <c r="U72" s="88">
        <v>590.88478159526346</v>
      </c>
      <c r="V72" s="88">
        <v>84.400289547150436</v>
      </c>
      <c r="W72" s="88">
        <v>12.324179451528924</v>
      </c>
      <c r="X72" s="88">
        <v>31.846348437642831</v>
      </c>
      <c r="Y72" s="88">
        <v>177.52408412521578</v>
      </c>
      <c r="Z72" s="88">
        <v>28.424363500027994</v>
      </c>
      <c r="AA72" s="88">
        <v>20.994896662420881</v>
      </c>
      <c r="AB72" s="88">
        <v>75.141928185269634</v>
      </c>
      <c r="AC72" s="88">
        <v>18.647312731802028</v>
      </c>
      <c r="AD72" s="88">
        <v>35.30664114285608</v>
      </c>
      <c r="AE72" s="88">
        <v>7.0908891235540059</v>
      </c>
      <c r="AF72" s="88">
        <v>55.170867280928562</v>
      </c>
      <c r="AG72" s="88">
        <v>78.621255743014402</v>
      </c>
      <c r="AH72" s="88">
        <v>44.012971364795554</v>
      </c>
      <c r="AI72" s="88">
        <v>5.7790372762100608</v>
      </c>
      <c r="AJ72" s="88">
        <v>3.6204903968039912</v>
      </c>
      <c r="AK72" s="88">
        <v>8.7036789826730221</v>
      </c>
      <c r="AL72" s="88">
        <v>0</v>
      </c>
      <c r="AM72" s="88">
        <v>24.148172199832853</v>
      </c>
      <c r="AN72" s="88">
        <v>7.6981830129100466</v>
      </c>
      <c r="AO72" s="88">
        <v>16.435845150012945</v>
      </c>
      <c r="AP72" s="88">
        <v>117.19000215445043</v>
      </c>
      <c r="AQ72" s="88">
        <v>6.4287572742060153</v>
      </c>
      <c r="AR72" s="88">
        <v>13.920053063202891</v>
      </c>
      <c r="AS72" s="88">
        <v>23.549403579462229</v>
      </c>
      <c r="AT72" s="88">
        <v>6.0080780780610059</v>
      </c>
      <c r="AU72" s="88">
        <v>2.6420316500240029</v>
      </c>
      <c r="AV72" s="88">
        <v>4.8902195152080195</v>
      </c>
      <c r="AW72" s="88">
        <v>1.2203656295710001</v>
      </c>
      <c r="AX72" s="88">
        <v>1.0782955083959966</v>
      </c>
      <c r="AY72" s="88">
        <v>12.585372022291942</v>
      </c>
      <c r="AZ72" s="88">
        <v>9.3390531088240554</v>
      </c>
      <c r="BA72" s="88">
        <v>10.916151772314983</v>
      </c>
      <c r="BB72" s="88">
        <v>0.7396761989470001</v>
      </c>
      <c r="BC72" s="88">
        <v>22.30696639236599</v>
      </c>
      <c r="BD72" s="88">
        <v>45.436161449679624</v>
      </c>
      <c r="BE72" s="88">
        <v>7.398794079440985</v>
      </c>
      <c r="BF72" s="88">
        <v>0.13655431034900001</v>
      </c>
      <c r="BG72" s="88">
        <v>0.24774368319399978</v>
      </c>
      <c r="BH72" s="88">
        <v>18.262997556814081</v>
      </c>
      <c r="BI72" s="88">
        <v>5.6032493970650243</v>
      </c>
      <c r="BJ72" s="88">
        <v>0.69714442505100138</v>
      </c>
      <c r="BK72" s="88">
        <v>6.0359442330689843</v>
      </c>
      <c r="BL72" s="88">
        <v>9.1130677741339472</v>
      </c>
      <c r="BM72" s="88">
        <v>6.0797945682510184</v>
      </c>
      <c r="BN72" s="88">
        <v>7.7774129751919965</v>
      </c>
      <c r="BO72" s="88">
        <v>2.1100626193139949</v>
      </c>
      <c r="BP72" s="88">
        <v>1.0129262234510006</v>
      </c>
      <c r="BQ72" s="88">
        <v>5.2801133139999991E-3</v>
      </c>
      <c r="BR72" s="88">
        <v>2.6852007640709892</v>
      </c>
      <c r="BS72" s="88">
        <v>1.2773880067849992</v>
      </c>
      <c r="BT72" s="88">
        <v>51.634336611509447</v>
      </c>
      <c r="BU72" s="88">
        <v>13.464094206342931</v>
      </c>
      <c r="BV72" s="88">
        <v>3.5365243056089981</v>
      </c>
      <c r="BW72" s="88">
        <v>20.066955318911955</v>
      </c>
      <c r="BX72" s="88">
        <v>10.432994002962994</v>
      </c>
      <c r="BY72" s="88">
        <v>10.557907478802942</v>
      </c>
      <c r="BZ72" s="88">
        <v>2.1352738632709909</v>
      </c>
      <c r="CA72" s="88">
        <v>7.8426821546709764</v>
      </c>
      <c r="CB72" s="88">
        <v>8.1511045123549284</v>
      </c>
      <c r="CC72" s="88">
        <v>3.2274020723809831</v>
      </c>
      <c r="CD72" s="88">
        <v>2.7428566302739803</v>
      </c>
      <c r="CE72" s="88">
        <v>14.462966082679049</v>
      </c>
      <c r="CF72" s="88">
        <v>1.5031529017539933</v>
      </c>
      <c r="CG72" s="88">
        <v>3.5965194E-3</v>
      </c>
      <c r="CH72" s="88">
        <v>4.2758789988659975</v>
      </c>
      <c r="CI72" s="88">
        <v>4.0633709848609936</v>
      </c>
      <c r="CJ72" s="88">
        <v>2.3236497864020014</v>
      </c>
      <c r="CK72" s="88">
        <v>18.366635898752968</v>
      </c>
      <c r="CL72" s="88">
        <v>3.1165357063000013E-2</v>
      </c>
      <c r="CM72" s="88">
        <v>4.0470752742000018</v>
      </c>
      <c r="CN72" s="88">
        <v>0.63227781809199912</v>
      </c>
      <c r="CO72" s="88">
        <v>1.6804144029459973</v>
      </c>
      <c r="CP72" s="88">
        <v>1.3077642296069993</v>
      </c>
      <c r="CQ72" s="88">
        <v>8.7036789826730221</v>
      </c>
      <c r="CR72" s="88">
        <v>0</v>
      </c>
      <c r="CS72" s="88">
        <v>0.1578367986540001</v>
      </c>
      <c r="CT72" s="88">
        <v>22.938180106092666</v>
      </c>
      <c r="CU72" s="88">
        <v>0.69192821397300053</v>
      </c>
      <c r="CV72" s="88">
        <v>0.36020876535700058</v>
      </c>
      <c r="CW72" s="88">
        <v>7.595229100910033</v>
      </c>
      <c r="CX72" s="88">
        <v>0.10294453958100006</v>
      </c>
      <c r="CY72" s="88">
        <v>15.445014328140001</v>
      </c>
      <c r="CZ72" s="88">
        <v>0.99082364024599823</v>
      </c>
      <c r="DA72" s="88">
        <v>96.256115420874536</v>
      </c>
      <c r="DB72" s="88">
        <v>20.933899948997968</v>
      </c>
      <c r="DC72" s="88">
        <v>1.5844558710440013</v>
      </c>
      <c r="DD72" s="88">
        <v>4.8442932280319919</v>
      </c>
      <c r="DE72" s="88">
        <v>3.5787572331730004</v>
      </c>
      <c r="DF72" s="88">
        <v>1.6274351278909951</v>
      </c>
      <c r="DG72" s="88">
        <v>0.71027519386399973</v>
      </c>
      <c r="DH72" s="88">
        <v>8.0035786534559676</v>
      </c>
      <c r="DI72" s="88">
        <v>14.970386650803103</v>
      </c>
      <c r="DJ72" s="88">
        <v>5.7788461250499887</v>
      </c>
      <c r="DK72" s="88">
        <v>2.0586624121539958</v>
      </c>
      <c r="DL72" s="88">
        <v>0.74086904160700084</v>
      </c>
      <c r="DM72" s="88">
        <v>6.1236253999999988E-4</v>
      </c>
      <c r="DN72" s="88">
        <v>5.6055133896070037</v>
      </c>
      <c r="DO72" s="88">
        <v>0.22935379416000001</v>
      </c>
      <c r="DP72" s="88">
        <v>0.17320076000500029</v>
      </c>
      <c r="DQ72" s="88">
        <v>2.6420316500240029</v>
      </c>
      <c r="DR72" s="88">
        <v>3.3558961061310058</v>
      </c>
      <c r="DS72" s="88">
        <v>0.67297223881700385</v>
      </c>
      <c r="DT72" s="88">
        <v>0.86133139032400163</v>
      </c>
      <c r="DU72" s="88">
        <v>1.2203656295710001</v>
      </c>
      <c r="DV72" s="88">
        <v>0.13900845359400021</v>
      </c>
      <c r="DW72" s="88">
        <v>0.93928211299499687</v>
      </c>
      <c r="DX72" s="88">
        <v>5.2615931868460297</v>
      </c>
      <c r="DY72" s="88">
        <v>7.3237708003749935</v>
      </c>
      <c r="DZ72" s="88">
        <v>5.2061851368109826</v>
      </c>
      <c r="EA72" s="88">
        <v>0.33182019930400031</v>
      </c>
      <c r="EB72" s="88">
        <v>3.8010336321250051</v>
      </c>
      <c r="EC72" s="88">
        <v>1.4923409774580016</v>
      </c>
      <c r="ED72" s="88">
        <v>8.3262178120239678</v>
      </c>
      <c r="EE72" s="88">
        <v>1.0975819907640023</v>
      </c>
      <c r="EF72" s="88">
        <v>21.216503356850918</v>
      </c>
      <c r="EG72" s="88">
        <v>0.79281227532199938</v>
      </c>
      <c r="EH72" s="88">
        <v>0.29763559899900022</v>
      </c>
      <c r="EI72" s="88">
        <v>0</v>
      </c>
      <c r="EJ72" s="88">
        <v>1.6392694759289981</v>
      </c>
      <c r="EK72" s="88">
        <v>28.219149205882061</v>
      </c>
      <c r="EL72" s="88">
        <v>13.070095647977018</v>
      </c>
      <c r="EM72" s="88">
        <v>2.507621596113017</v>
      </c>
      <c r="EN72" s="88">
        <v>1.1899779860359976</v>
      </c>
      <c r="EO72" s="88">
        <v>2.3895142933559956</v>
      </c>
      <c r="EP72" s="88">
        <v>1.9881498185419966</v>
      </c>
      <c r="EQ72" s="88">
        <v>0.15131895555499991</v>
      </c>
      <c r="ER72" s="88">
        <v>1.635951279309001</v>
      </c>
      <c r="ES72" s="88">
        <v>4.3862514607000004E-2</v>
      </c>
      <c r="ET72" s="88">
        <v>0.13655431034900001</v>
      </c>
      <c r="EU72" s="88">
        <v>0.24774368319399978</v>
      </c>
      <c r="EV72" s="88">
        <v>18.262997556814081</v>
      </c>
      <c r="EW72" s="88">
        <v>2.4747067292550047</v>
      </c>
      <c r="EX72" s="88">
        <v>0.42530451960999965</v>
      </c>
      <c r="EY72" s="88">
        <v>1.675750728722005</v>
      </c>
      <c r="EZ72" s="88">
        <v>0.67005028740599915</v>
      </c>
      <c r="FA72" s="88">
        <v>0.35740336326699962</v>
      </c>
      <c r="FB72" s="88">
        <v>0.45378390647100014</v>
      </c>
      <c r="FC72" s="88">
        <v>0.22323999805299982</v>
      </c>
      <c r="FD72" s="88">
        <v>2.0117823859999995E-2</v>
      </c>
      <c r="FE72" s="88">
        <v>2.671921020139004</v>
      </c>
      <c r="FF72" s="88">
        <v>0.64450700443599918</v>
      </c>
      <c r="FG72" s="88">
        <v>1.0515964319679971</v>
      </c>
      <c r="FH72" s="88">
        <v>1.5854054965220081</v>
      </c>
      <c r="FI72" s="88">
        <v>8.2497335948000045E-2</v>
      </c>
      <c r="FJ72" s="88">
        <v>3.5043619375590209</v>
      </c>
      <c r="FK72" s="88">
        <v>5.3526324225240414</v>
      </c>
      <c r="FL72" s="88">
        <v>0.25607974561700036</v>
      </c>
      <c r="FM72" s="88">
        <v>2.716049793573998</v>
      </c>
      <c r="FN72" s="88">
        <v>1.871086012327007</v>
      </c>
      <c r="FO72" s="88">
        <v>7.7835468701000055E-2</v>
      </c>
      <c r="FP72" s="88">
        <v>1.4148172889389983</v>
      </c>
      <c r="FQ72" s="88">
        <v>2.1100626193139949</v>
      </c>
      <c r="FR72" s="88">
        <v>1.0129262234510006</v>
      </c>
      <c r="FS72" s="88">
        <v>5.2801133139999991E-3</v>
      </c>
      <c r="FT72" s="88">
        <v>2.6852007640709892</v>
      </c>
      <c r="FU72" s="88">
        <v>1.2773880067849992</v>
      </c>
      <c r="FV72" s="88">
        <v>49.474784723397313</v>
      </c>
      <c r="FW72" s="88">
        <v>0.4634500117110007</v>
      </c>
      <c r="FX72" s="88">
        <v>2.1595415773779965</v>
      </c>
      <c r="FY72" s="88">
        <v>6.9990999516630561</v>
      </c>
      <c r="FZ72" s="88">
        <v>0.58165675229700031</v>
      </c>
      <c r="GA72" s="88">
        <v>4.4526158381819627</v>
      </c>
      <c r="GB72" s="88">
        <v>2.6548146814000022E-2</v>
      </c>
      <c r="GC72" s="88">
        <v>0.94068718597300693</v>
      </c>
      <c r="GD72" s="88">
        <v>3.5365243056089981</v>
      </c>
      <c r="GE72" s="88">
        <v>3.5089984583409977</v>
      </c>
      <c r="GF72" s="88">
        <v>2.5847786195340001</v>
      </c>
      <c r="GG72" s="88">
        <v>0.954490189087005</v>
      </c>
      <c r="GH72" s="88">
        <v>3.2471635783030108</v>
      </c>
      <c r="GI72" s="88">
        <v>7.3515830712469512</v>
      </c>
      <c r="GJ72" s="88">
        <v>1.7739014405149889</v>
      </c>
      <c r="GK72" s="88">
        <v>0.64601266225800325</v>
      </c>
      <c r="GL72" s="88">
        <v>5.0445613864110372</v>
      </c>
      <c r="GM72" s="88">
        <v>2.1731349791289958</v>
      </c>
      <c r="GN72" s="88">
        <v>0.79059918206499846</v>
      </c>
      <c r="GO72" s="88">
        <v>2.4246736904719968</v>
      </c>
      <c r="GP72" s="88">
        <v>1.7291056428880078</v>
      </c>
      <c r="GQ72" s="88">
        <v>1.3620362903779994</v>
      </c>
      <c r="GR72" s="88">
        <v>0.113285343889</v>
      </c>
      <c r="GS72" s="88">
        <v>2.326597512885018</v>
      </c>
      <c r="GT72" s="88">
        <v>2.9764800750990092</v>
      </c>
      <c r="GU72" s="88">
        <v>1.1630436651979983</v>
      </c>
      <c r="GV72" s="88">
        <v>0.88731964489600024</v>
      </c>
      <c r="GW72" s="88">
        <v>0.1499012959390007</v>
      </c>
      <c r="GX72" s="88">
        <v>0.18826363041800082</v>
      </c>
      <c r="GY72" s="88">
        <v>1.4799760405769935</v>
      </c>
      <c r="GZ72" s="88">
        <v>0.31001105518000011</v>
      </c>
      <c r="HA72" s="88">
        <v>7.078043019999993E-3</v>
      </c>
      <c r="HB72" s="88">
        <v>1.4923154792589981</v>
      </c>
      <c r="HC72" s="88">
        <v>0.7983255594699955</v>
      </c>
      <c r="HD72" s="88">
        <v>0.78690411440699803</v>
      </c>
      <c r="HE72" s="88">
        <v>0.43913516635900118</v>
      </c>
      <c r="HF72" s="88">
        <v>1.308577311560007</v>
      </c>
      <c r="HG72" s="88">
        <v>0.44933304085600068</v>
      </c>
      <c r="HH72" s="88">
        <v>1.2844980926230056</v>
      </c>
      <c r="HI72" s="88">
        <v>1.1233508748099967</v>
      </c>
      <c r="HJ72" s="88">
        <v>0.16020319778599992</v>
      </c>
      <c r="HK72" s="88">
        <v>1.0272392623839945</v>
      </c>
      <c r="HL72" s="88">
        <v>0.28405875011799964</v>
      </c>
      <c r="HM72" s="88">
        <v>2.0569516460059916</v>
      </c>
      <c r="HN72" s="88">
        <v>1.100231436636999</v>
      </c>
      <c r="HO72" s="88">
        <v>0.30585459395500064</v>
      </c>
      <c r="HP72" s="88">
        <v>1.594022708518996</v>
      </c>
      <c r="HQ72" s="88">
        <v>1.200729066541999</v>
      </c>
      <c r="HR72" s="88">
        <v>0.58199792246799986</v>
      </c>
      <c r="HS72" s="88">
        <v>0.28726933075599886</v>
      </c>
      <c r="HT72" s="88">
        <v>0.31853084851699998</v>
      </c>
      <c r="HU72" s="88">
        <v>0.80783308306000678</v>
      </c>
      <c r="HV72" s="88">
        <v>1.1412067603839957</v>
      </c>
      <c r="HW72" s="88">
        <v>0.59060217667800008</v>
      </c>
      <c r="HX72" s="88">
        <v>8.190437377100003E-2</v>
      </c>
      <c r="HY72" s="88">
        <v>0.69196250532400272</v>
      </c>
      <c r="HZ72" s="88">
        <v>0.22412197757500005</v>
      </c>
      <c r="IA72" s="88">
        <v>1.727739888080998</v>
      </c>
      <c r="IB72" s="88">
        <v>9.9006245046000058E-2</v>
      </c>
      <c r="IC72" s="88">
        <v>6.110180346624019</v>
      </c>
      <c r="ID72" s="88">
        <v>1.0084450959580002</v>
      </c>
      <c r="IE72" s="88">
        <v>0.25835517508099981</v>
      </c>
      <c r="IF72" s="88">
        <v>0.21610331502700073</v>
      </c>
      <c r="IG72" s="88">
        <v>8.0944183058669861</v>
      </c>
      <c r="IH72" s="88">
        <v>0.27856785080999952</v>
      </c>
      <c r="II72" s="88">
        <v>3.5965194E-3</v>
      </c>
      <c r="IJ72" s="88">
        <v>1.1286057661509992</v>
      </c>
      <c r="IK72" s="88">
        <v>2.185287381840983</v>
      </c>
      <c r="IL72" s="88">
        <v>0.95048408146799668</v>
      </c>
      <c r="IM72" s="88">
        <v>1.1476394322999997E-2</v>
      </c>
      <c r="IN72" s="88">
        <v>2.0262676249250027</v>
      </c>
      <c r="IO72" s="88">
        <v>2.0371035207969981</v>
      </c>
      <c r="IP72" s="88">
        <v>2.3236497864020014</v>
      </c>
      <c r="IQ72" s="88">
        <v>3.3366223013539913</v>
      </c>
      <c r="IR72" s="88">
        <v>3.2698964291809993</v>
      </c>
      <c r="IS72" s="88">
        <v>9.6321630545380135</v>
      </c>
      <c r="IT72" s="88">
        <v>2.1279368031040029</v>
      </c>
      <c r="IU72" s="88">
        <v>3.1165357063000013E-2</v>
      </c>
      <c r="IV72" s="88">
        <v>4.0470752742000018</v>
      </c>
      <c r="IW72" s="88">
        <v>0.63227781809199912</v>
      </c>
      <c r="IX72" s="88">
        <v>1.4202520590199945</v>
      </c>
      <c r="IY72" s="88">
        <v>0.26015056598599973</v>
      </c>
      <c r="IZ72" s="88">
        <v>1.3077642296069993</v>
      </c>
      <c r="JA72" s="88">
        <v>8.4212019552020259</v>
      </c>
      <c r="JB72" s="88">
        <v>0.111438740026</v>
      </c>
      <c r="JC72" s="88">
        <v>0.17101726174000012</v>
      </c>
      <c r="JD72" s="88">
        <v>0.1578367986540001</v>
      </c>
      <c r="JE72" s="88">
        <v>8.0449960433420031</v>
      </c>
      <c r="JF72" s="88">
        <v>10.522630132212022</v>
      </c>
      <c r="JG72" s="88">
        <v>4.3705647455369974</v>
      </c>
      <c r="JH72" s="88">
        <v>0.69192821397300053</v>
      </c>
      <c r="JI72" s="88">
        <v>0.36020876535700058</v>
      </c>
      <c r="JJ72" s="88">
        <v>2.6269943974449959</v>
      </c>
      <c r="JK72" s="88">
        <v>3.6253008967980094</v>
      </c>
      <c r="JL72" s="88">
        <v>1.3429137347690017</v>
      </c>
      <c r="JM72" s="88">
        <v>0.10294453958100006</v>
      </c>
      <c r="JN72" s="88">
        <v>15.445014328140001</v>
      </c>
      <c r="JO72" s="88">
        <v>0.99082364024599823</v>
      </c>
      <c r="JP72" s="88">
        <v>96.256115420874536</v>
      </c>
      <c r="JQ72" s="88">
        <v>5.7746968082859915</v>
      </c>
      <c r="JR72" s="88">
        <v>15.159204146473025</v>
      </c>
      <c r="JS72" s="88">
        <v>1.5844558710440013</v>
      </c>
      <c r="JT72" s="88">
        <v>4.8442932280319919</v>
      </c>
      <c r="JU72" s="88">
        <v>3.5787572331730004</v>
      </c>
      <c r="JV72" s="88">
        <v>1.6274351278909951</v>
      </c>
      <c r="JW72" s="88">
        <v>0.71027519386399973</v>
      </c>
      <c r="JX72" s="88">
        <v>8.0035786534559676</v>
      </c>
      <c r="JY72" s="88">
        <v>14.970386650803103</v>
      </c>
      <c r="JZ72" s="88">
        <v>3.5230982082310107</v>
      </c>
      <c r="KA72" s="88">
        <v>2.2557352562789985</v>
      </c>
      <c r="KB72" s="88">
        <v>2.0586624121539958</v>
      </c>
      <c r="KC72" s="88">
        <v>0.74086904160700084</v>
      </c>
      <c r="KD72" s="88">
        <v>6.1236253999999988E-4</v>
      </c>
      <c r="KE72" s="88">
        <v>5.6055133896070037</v>
      </c>
      <c r="KF72" s="88">
        <v>0.22935379416000001</v>
      </c>
      <c r="KG72" s="88">
        <v>0.17320076000500029</v>
      </c>
      <c r="KH72" s="88">
        <v>2.6420316500240029</v>
      </c>
      <c r="KI72" s="88">
        <v>0.78545032589199926</v>
      </c>
      <c r="KJ72" s="88">
        <v>0.99584887298100211</v>
      </c>
      <c r="KK72" s="88">
        <v>0.44803624502899964</v>
      </c>
      <c r="KL72" s="88">
        <v>0.88354045791899849</v>
      </c>
      <c r="KM72" s="88">
        <v>0.13985189849400007</v>
      </c>
      <c r="KN72" s="88">
        <v>1.9434866017999999E-2</v>
      </c>
      <c r="KO72" s="88">
        <v>8.3694013068999942E-2</v>
      </c>
      <c r="KP72" s="88">
        <v>0.67297223881700385</v>
      </c>
      <c r="KQ72" s="88">
        <v>0.86133139032400163</v>
      </c>
      <c r="KR72" s="88">
        <v>0.32098709924800023</v>
      </c>
      <c r="KS72" s="88">
        <v>0.10883529665699997</v>
      </c>
      <c r="KT72" s="88">
        <v>0.782180034286999</v>
      </c>
      <c r="KU72" s="88">
        <v>8.3514815450000009E-3</v>
      </c>
      <c r="KV72" s="88">
        <v>0.13900845359400021</v>
      </c>
      <c r="KW72" s="88">
        <v>0.93928211299499687</v>
      </c>
      <c r="KX72" s="88">
        <v>3.716841911183999</v>
      </c>
      <c r="KY72" s="88">
        <v>1.5447285716229919</v>
      </c>
      <c r="KZ72" s="88">
        <v>7.0630565736570041</v>
      </c>
      <c r="LA72" s="88">
        <v>0.26070972650899976</v>
      </c>
      <c r="LB72" s="88">
        <v>5.2061851368109826</v>
      </c>
      <c r="LC72" s="88">
        <v>0.33182019930400031</v>
      </c>
      <c r="LD72" s="88">
        <v>3.8010336321250051</v>
      </c>
      <c r="LE72" s="88">
        <v>1.4923409774580016</v>
      </c>
      <c r="LF72" s="88">
        <v>8.3262178120239678</v>
      </c>
      <c r="LG72" s="88">
        <v>0.271310033994</v>
      </c>
      <c r="LH72" s="88">
        <v>0.79754253992500113</v>
      </c>
      <c r="LI72" s="88">
        <v>2.8720210666999986E-2</v>
      </c>
      <c r="LJ72" s="88">
        <v>15.816586880100026</v>
      </c>
      <c r="LK72" s="88">
        <v>5.3999164987520079</v>
      </c>
      <c r="LL72" s="88">
        <v>0.79281227532199938</v>
      </c>
      <c r="LM72" s="88">
        <v>0.29763559899900022</v>
      </c>
      <c r="LN72" s="88">
        <v>0</v>
      </c>
      <c r="LO72" s="88">
        <v>1.6392694759289981</v>
      </c>
      <c r="LP72" s="88">
        <v>28.219149205882061</v>
      </c>
      <c r="LQ72" s="88">
        <v>13.070095647977018</v>
      </c>
      <c r="LR72" s="88">
        <v>2.507621596113017</v>
      </c>
      <c r="LS72" s="88">
        <v>1.1899779860359976</v>
      </c>
      <c r="LT72" s="88">
        <v>2.3895142933559956</v>
      </c>
      <c r="LU72" s="88">
        <v>1.9881498185419966</v>
      </c>
      <c r="LV72" s="88">
        <v>0.15131895555499991</v>
      </c>
      <c r="LW72" s="88">
        <v>1.635951279309001</v>
      </c>
      <c r="LX72" s="88">
        <v>4.3862514607000004E-2</v>
      </c>
      <c r="LY72" s="88">
        <v>0.13655431034900001</v>
      </c>
      <c r="LZ72" s="88">
        <v>0.24774368319399978</v>
      </c>
      <c r="MA72" s="88">
        <v>18.262997556814081</v>
      </c>
      <c r="MB72" s="88">
        <v>0.18653412631800087</v>
      </c>
      <c r="MC72" s="88">
        <v>2.2881699037920051</v>
      </c>
      <c r="MD72" s="88">
        <v>0.41725210629699999</v>
      </c>
      <c r="ME72" s="88">
        <v>8.0501366949999962E-3</v>
      </c>
      <c r="MF72" s="88">
        <v>1.675750728722005</v>
      </c>
      <c r="MG72" s="88">
        <v>0.67005028740599915</v>
      </c>
      <c r="MH72" s="88">
        <v>0.35740336326699962</v>
      </c>
      <c r="MI72" s="88">
        <v>0.45378390647100014</v>
      </c>
      <c r="MJ72" s="88">
        <v>0.14676693066000013</v>
      </c>
      <c r="MK72" s="88">
        <v>7.6460413677000003E-2</v>
      </c>
      <c r="ML72" s="88">
        <v>2.0117823859999995E-2</v>
      </c>
      <c r="MM72" s="88">
        <v>2.671921020139004</v>
      </c>
      <c r="MN72" s="88">
        <v>0.64450700443599918</v>
      </c>
      <c r="MO72" s="88">
        <v>1.0515964319679971</v>
      </c>
      <c r="MP72" s="88">
        <v>1.5854054965220081</v>
      </c>
      <c r="MQ72" s="88">
        <v>8.2497335948000045E-2</v>
      </c>
      <c r="MR72" s="88">
        <v>3.5043619375590209</v>
      </c>
      <c r="MS72" s="88">
        <v>2.2719940155529939</v>
      </c>
      <c r="MT72" s="88">
        <v>0.16027047192200009</v>
      </c>
      <c r="MU72" s="88">
        <v>1.5689909373919984</v>
      </c>
      <c r="MV72" s="88">
        <v>1.3513562871439957</v>
      </c>
      <c r="MW72" s="88">
        <v>0.25607974561700036</v>
      </c>
      <c r="MX72" s="88">
        <v>2.716049793573998</v>
      </c>
      <c r="MY72" s="88">
        <v>1.871086012327007</v>
      </c>
      <c r="MZ72" s="88">
        <v>7.7835468701000055E-2</v>
      </c>
      <c r="NA72" s="88">
        <v>1.4148172889389983</v>
      </c>
      <c r="NB72" s="88">
        <v>2.1100626193139949</v>
      </c>
      <c r="NC72" s="88">
        <v>1.0129262234510006</v>
      </c>
      <c r="ND72" s="88">
        <v>5.2801133139999991E-3</v>
      </c>
      <c r="NE72" s="88">
        <v>2.6852007640709892</v>
      </c>
      <c r="NF72" s="88">
        <v>1.2773880067849992</v>
      </c>
      <c r="NG72" s="88">
        <v>22.774091772421986</v>
      </c>
      <c r="NH72" s="88">
        <v>26.700692341230056</v>
      </c>
      <c r="NI72" s="88">
        <v>2.1595415773779965</v>
      </c>
      <c r="NJ72" s="88">
        <v>3.5365243056089981</v>
      </c>
      <c r="NK72" s="88">
        <v>6.110180346624019</v>
      </c>
      <c r="NL72" s="88">
        <v>0.25835517508099981</v>
      </c>
      <c r="NM72" s="88">
        <v>8.0944183058669861</v>
      </c>
      <c r="NN72" s="88">
        <v>3.5965194E-3</v>
      </c>
      <c r="NO72" s="88">
        <v>2.0262676249250027</v>
      </c>
      <c r="NP72" s="88">
        <v>0.72666324545899963</v>
      </c>
      <c r="NQ72" s="88">
        <v>1.3104368515640061</v>
      </c>
      <c r="NR72" s="88">
        <v>1.0375416935039996</v>
      </c>
      <c r="NS72" s="88">
        <v>1.2860984895799994</v>
      </c>
      <c r="NT72" s="88">
        <v>3.3366223013539913</v>
      </c>
      <c r="NU72" s="88">
        <v>3.2698964291809993</v>
      </c>
      <c r="NV72" s="88">
        <v>9.6321630545380135</v>
      </c>
      <c r="NW72" s="88">
        <v>2.1279368031040029</v>
      </c>
      <c r="NX72" s="88">
        <v>3.1165357063000013E-2</v>
      </c>
      <c r="NY72" s="88">
        <v>0.16900527058299994</v>
      </c>
      <c r="NZ72" s="88">
        <v>1.0063953596999997E-2</v>
      </c>
      <c r="OA72" s="88">
        <v>8.7550180500000003E-4</v>
      </c>
      <c r="OB72" s="88">
        <v>9.1904900360000007E-3</v>
      </c>
      <c r="OC72" s="88">
        <v>8.5579270509999993E-3</v>
      </c>
      <c r="OD72" s="88">
        <v>2.3865823290000008E-3</v>
      </c>
      <c r="OE72" s="88">
        <v>4.3749825760000007E-3</v>
      </c>
      <c r="OF72" s="88">
        <v>9.4385088863000011E-2</v>
      </c>
      <c r="OG72" s="88">
        <v>1.2891865890000001E-3</v>
      </c>
      <c r="OH72" s="88">
        <v>1.1266930633999998E-2</v>
      </c>
      <c r="OI72" s="88">
        <v>8.0368251999999999E-4</v>
      </c>
      <c r="OJ72" s="88">
        <v>2.1478580697999999E-2</v>
      </c>
      <c r="OK72" s="88">
        <v>4.3323510690000018E-3</v>
      </c>
      <c r="OL72" s="88">
        <v>0</v>
      </c>
      <c r="OM72" s="88">
        <v>5.638192315000054E-2</v>
      </c>
      <c r="ON72" s="88">
        <v>3.0289510199999884E-3</v>
      </c>
      <c r="OO72" s="88">
        <v>4.9904990100000128E-3</v>
      </c>
      <c r="OP72" s="88">
        <v>1.0683972699999994E-3</v>
      </c>
      <c r="OQ72" s="88">
        <v>5.4494179600000003E-3</v>
      </c>
      <c r="OR72" s="88">
        <v>2.9853683800000171E-3</v>
      </c>
      <c r="OS72" s="88">
        <v>3.2250062540000041E-2</v>
      </c>
      <c r="OT72" s="88">
        <v>9.5945953499999188E-3</v>
      </c>
      <c r="OU72" s="88">
        <v>4.4227996873001274E-2</v>
      </c>
      <c r="OV72" s="88">
        <v>3.7194639359000088E-2</v>
      </c>
      <c r="OW72" s="88">
        <v>6.5995019380000131E-2</v>
      </c>
      <c r="OX72" s="88">
        <v>2.2437473040000138E-2</v>
      </c>
      <c r="OY72" s="88">
        <v>1.5262007459999997E-2</v>
      </c>
      <c r="OZ72" s="88">
        <v>2.3039514409999986E-2</v>
      </c>
      <c r="PA72" s="88">
        <v>1.8428539139009996</v>
      </c>
      <c r="PB72" s="88">
        <v>3.9653513416689985</v>
      </c>
      <c r="PC72" s="88">
        <v>2.9178038586949886</v>
      </c>
      <c r="PD72" s="88">
        <v>1.3029368739959906</v>
      </c>
      <c r="PE72" s="88">
        <v>0.88775120291099729</v>
      </c>
      <c r="PF72" s="88">
        <v>4.5249497971499988</v>
      </c>
      <c r="PG72" s="88">
        <v>5.0665896957969485</v>
      </c>
      <c r="PH72" s="88">
        <v>0.59801517065500165</v>
      </c>
      <c r="PI72" s="88">
        <v>7.625277252299982E-2</v>
      </c>
      <c r="PJ72" s="88">
        <v>0.20085551868800011</v>
      </c>
      <c r="PK72" s="88">
        <v>7.7494799792830236</v>
      </c>
      <c r="PL72" s="88">
        <v>6.7563115265000043E-2</v>
      </c>
      <c r="PM72" s="88">
        <v>0.7645871442139982</v>
      </c>
      <c r="PN72" s="88">
        <v>1.0107283388729995</v>
      </c>
      <c r="PO72" s="88">
        <v>0.4016119166449999</v>
      </c>
      <c r="PP72" s="88">
        <v>2.6293733567349995</v>
      </c>
      <c r="PQ72" s="88">
        <v>0.29838803817200099</v>
      </c>
      <c r="PR72" s="88">
        <v>0.56730598110599895</v>
      </c>
      <c r="PS72" s="88">
        <v>1.1132088709999996E-3</v>
      </c>
      <c r="PT72" s="88">
        <v>6.7489654751000119E-2</v>
      </c>
      <c r="PU72" s="88">
        <v>0.34284353871199857</v>
      </c>
      <c r="PV72" s="88">
        <v>0.50070470415600166</v>
      </c>
      <c r="PW72" s="88">
        <v>8.9328188331000133E-2</v>
      </c>
      <c r="PX72" s="88">
        <v>0.76070894118199739</v>
      </c>
      <c r="PY72" s="88">
        <v>0.83787437790200592</v>
      </c>
      <c r="PZ72" s="88">
        <v>0.26218950351299991</v>
      </c>
      <c r="QA72" s="88">
        <v>0.12397162320400018</v>
      </c>
      <c r="QB72" s="88">
        <v>0.6888340792370039</v>
      </c>
      <c r="QC72" s="88">
        <v>0.26784052681500031</v>
      </c>
      <c r="QD72" s="88">
        <v>7.5404585193000015E-2</v>
      </c>
      <c r="QE72" s="88">
        <v>0.27075337988500148</v>
      </c>
      <c r="QF72" s="88">
        <v>2.3290487355079956</v>
      </c>
      <c r="QG72" s="88">
        <v>1.8598245840050038</v>
      </c>
      <c r="QH72" s="88">
        <v>2.3720470968999943E-2</v>
      </c>
      <c r="QI72" s="88">
        <v>0.9611282514769951</v>
      </c>
      <c r="QJ72" s="88">
        <v>0.36268601310100285</v>
      </c>
      <c r="QK72" s="88">
        <v>0.48658859014000305</v>
      </c>
      <c r="QL72" s="88">
        <v>6.4163800734799796</v>
      </c>
      <c r="QM72" s="88">
        <v>2.6680472729000017E-2</v>
      </c>
      <c r="QN72" s="88">
        <v>4.7650058255999883E-2</v>
      </c>
      <c r="QO72" s="88">
        <v>0.54732934707400227</v>
      </c>
      <c r="QP72" s="88">
        <v>0.26403457071100073</v>
      </c>
      <c r="QQ72" s="88">
        <v>2.0365780909999999E-3</v>
      </c>
      <c r="QR72" s="88">
        <v>1.2226914324489928</v>
      </c>
      <c r="QS72" s="88">
        <v>0.55789411790499621</v>
      </c>
      <c r="QT72" s="88">
        <v>0.58404947800599949</v>
      </c>
      <c r="QU72" s="88">
        <v>0.29266034799599983</v>
      </c>
      <c r="QV72" s="88">
        <v>0.53547189319100186</v>
      </c>
      <c r="QW72" s="88">
        <v>0.17175186665899933</v>
      </c>
      <c r="QX72" s="88">
        <v>0.96169415453199691</v>
      </c>
      <c r="QY72" s="88">
        <v>0.141752067388</v>
      </c>
      <c r="QZ72" s="88">
        <v>5.6756592731000151E-2</v>
      </c>
      <c r="RA72" s="88">
        <v>0.45410988658199869</v>
      </c>
      <c r="RB72" s="88">
        <v>0.20144756799100005</v>
      </c>
      <c r="RC72" s="88">
        <v>1.1650607404199846</v>
      </c>
      <c r="RD72" s="88">
        <v>0.7162485806729938</v>
      </c>
      <c r="RE72" s="88">
        <v>0.16473369854100048</v>
      </c>
      <c r="RF72" s="88">
        <v>0.55536679348900042</v>
      </c>
      <c r="RG72" s="88">
        <v>1.6894788995820009</v>
      </c>
      <c r="RH72" s="88">
        <v>0.11988905567100068</v>
      </c>
      <c r="RI72" s="88">
        <v>0.28129303479699891</v>
      </c>
      <c r="RJ72" s="88">
        <v>7.1241531091999794E-2</v>
      </c>
      <c r="RK72" s="88">
        <v>8.5677234559999371E-2</v>
      </c>
      <c r="RL72" s="88">
        <v>1.0516960439E-2</v>
      </c>
      <c r="RM72" s="88">
        <v>0.13488845271399985</v>
      </c>
      <c r="RN72" s="88">
        <v>1.4312512651999992E-2</v>
      </c>
      <c r="RO72" s="88">
        <v>1.8067006227999977E-2</v>
      </c>
      <c r="RP72" s="88">
        <v>2.6707757337000034E-2</v>
      </c>
      <c r="RQ72" s="88">
        <v>1.8729257088000044E-2</v>
      </c>
      <c r="RR72" s="88">
        <v>1.274875187000001E-2</v>
      </c>
      <c r="RS72" s="88">
        <v>0.12141865952799941</v>
      </c>
      <c r="RT72" s="88">
        <v>1.9320337110000023E-2</v>
      </c>
      <c r="RU72" s="88">
        <v>6.0073542834000071E-2</v>
      </c>
      <c r="RV72" s="88">
        <v>4.2459864714430102</v>
      </c>
      <c r="RW72" s="88">
        <v>2.5574634602770208</v>
      </c>
      <c r="RX72" s="88">
        <v>0.93721755541699547</v>
      </c>
      <c r="RY72" s="88">
        <v>8.774132472000009E-3</v>
      </c>
      <c r="RZ72" s="88">
        <v>0.70566385060300019</v>
      </c>
      <c r="SA72" s="88">
        <v>5.8928306401999919E-2</v>
      </c>
      <c r="SB72" s="88">
        <v>0</v>
      </c>
      <c r="SC72" s="88">
        <v>0</v>
      </c>
      <c r="SD72" s="88">
        <v>0</v>
      </c>
      <c r="SE72" s="88">
        <v>0</v>
      </c>
      <c r="SF72" s="88">
        <v>0</v>
      </c>
      <c r="SG72" s="88">
        <v>0</v>
      </c>
      <c r="SH72" s="88">
        <v>0</v>
      </c>
      <c r="SI72" s="88">
        <v>0</v>
      </c>
      <c r="SJ72" s="88">
        <v>0</v>
      </c>
      <c r="SK72" s="88">
        <v>0</v>
      </c>
      <c r="SL72" s="88">
        <v>0</v>
      </c>
      <c r="SM72" s="88">
        <v>0</v>
      </c>
      <c r="SN72" s="88">
        <v>0.99630668526999477</v>
      </c>
      <c r="SO72" s="88">
        <v>1.1970956909999971E-2</v>
      </c>
      <c r="SP72" s="88">
        <v>23.567529164559947</v>
      </c>
    </row>
    <row r="73" spans="1:510">
      <c r="A73" s="88" t="str">
        <f t="shared" si="52"/>
        <v>ITAD1</v>
      </c>
      <c r="B73" s="88" t="s">
        <v>2230</v>
      </c>
      <c r="C73" s="88" t="s">
        <v>386</v>
      </c>
      <c r="E73" s="88" t="s">
        <v>2588</v>
      </c>
      <c r="F73" s="88">
        <v>2010</v>
      </c>
      <c r="U73" s="88">
        <v>22.796867156514011</v>
      </c>
      <c r="V73" s="88">
        <v>6.6683303193539984</v>
      </c>
      <c r="W73" s="88">
        <v>0.55603815536799939</v>
      </c>
      <c r="X73" s="88">
        <v>0.74232620062200005</v>
      </c>
      <c r="Y73" s="88">
        <v>9.379533793531019</v>
      </c>
      <c r="Z73" s="88">
        <v>0.50083947255099959</v>
      </c>
      <c r="AA73" s="88">
        <v>0.50724523938299904</v>
      </c>
      <c r="AB73" s="88">
        <v>1.4375281807369995</v>
      </c>
      <c r="AC73" s="88">
        <v>0.70812031586799895</v>
      </c>
      <c r="AD73" s="88">
        <v>0.42477697679200005</v>
      </c>
      <c r="AE73" s="88">
        <v>2.9901976980000002E-2</v>
      </c>
      <c r="AF73" s="88">
        <v>0.34943285969699989</v>
      </c>
      <c r="AG73" s="88">
        <v>6.388662169290015</v>
      </c>
      <c r="AH73" s="88">
        <v>1.4927934303319974</v>
      </c>
      <c r="AI73" s="88">
        <v>0.47804078346700046</v>
      </c>
      <c r="AJ73" s="88">
        <v>0.16858020465799983</v>
      </c>
      <c r="AK73" s="88">
        <v>0.38745658775099967</v>
      </c>
      <c r="AL73" s="88">
        <v>0</v>
      </c>
      <c r="AM73" s="88">
        <v>0.52505597565799988</v>
      </c>
      <c r="AN73" s="88">
        <v>0.21727028408900018</v>
      </c>
      <c r="AO73" s="88">
        <v>2.1211856159510001</v>
      </c>
      <c r="AP73" s="88">
        <v>4.8657617235599995</v>
      </c>
      <c r="AQ73" s="88">
        <v>2.2767404369999997E-2</v>
      </c>
      <c r="AR73" s="88">
        <v>0.39733306223799952</v>
      </c>
      <c r="AS73" s="88">
        <v>1.9467986960119987</v>
      </c>
      <c r="AT73" s="88">
        <v>8.5744837200000014E-3</v>
      </c>
      <c r="AU73" s="88">
        <v>7.9054289570000009E-3</v>
      </c>
      <c r="AV73" s="88">
        <v>3.8939228683999988E-2</v>
      </c>
      <c r="AW73" s="88">
        <v>0.13094924837200012</v>
      </c>
      <c r="AX73" s="88">
        <v>2.6111449536E-2</v>
      </c>
      <c r="AY73" s="88">
        <v>0.28836163563100031</v>
      </c>
      <c r="AZ73" s="88">
        <v>0.41076931880099921</v>
      </c>
      <c r="BA73" s="88">
        <v>9.6356376701999993E-2</v>
      </c>
      <c r="BB73" s="88">
        <v>1.1954388000000001E-4</v>
      </c>
      <c r="BC73" s="88">
        <v>3.4049227800000002E-3</v>
      </c>
      <c r="BD73" s="88">
        <v>1.2981138707599995</v>
      </c>
      <c r="BE73" s="88">
        <v>0.13600898858400007</v>
      </c>
      <c r="BF73" s="88">
        <v>8.3576635820000016E-3</v>
      </c>
      <c r="BG73" s="88">
        <v>7.0931339000000013E-3</v>
      </c>
      <c r="BH73" s="88">
        <v>0.69266954913599899</v>
      </c>
      <c r="BI73" s="88">
        <v>2.375461358E-2</v>
      </c>
      <c r="BJ73" s="88">
        <v>0</v>
      </c>
      <c r="BK73" s="88">
        <v>0.10764791405700001</v>
      </c>
      <c r="BL73" s="88">
        <v>0.15952498908300003</v>
      </c>
      <c r="BM73" s="88">
        <v>0.13143201750099986</v>
      </c>
      <c r="BN73" s="88">
        <v>2.4192720000000001E-3</v>
      </c>
      <c r="BO73" s="88">
        <v>0</v>
      </c>
      <c r="BP73" s="88">
        <v>0</v>
      </c>
      <c r="BQ73" s="88">
        <v>0</v>
      </c>
      <c r="BR73" s="88">
        <v>2.9901976980000002E-2</v>
      </c>
      <c r="BS73" s="88">
        <v>0</v>
      </c>
      <c r="BT73" s="88">
        <v>0.34252338917699987</v>
      </c>
      <c r="BU73" s="88">
        <v>1.3113250569229973</v>
      </c>
      <c r="BV73" s="88">
        <v>6.9094705199999997E-3</v>
      </c>
      <c r="BW73" s="88">
        <v>1.6395128396800007</v>
      </c>
      <c r="BX73" s="88">
        <v>0.58900071527300113</v>
      </c>
      <c r="BY73" s="88">
        <v>0.97338503397699838</v>
      </c>
      <c r="BZ73" s="88">
        <v>0.22367195745000004</v>
      </c>
      <c r="CA73" s="88">
        <v>0.59988766513099956</v>
      </c>
      <c r="CB73" s="88">
        <v>0.61487886889699839</v>
      </c>
      <c r="CC73" s="88">
        <v>0.31597933632800013</v>
      </c>
      <c r="CD73" s="88">
        <v>5.6508931057000035E-2</v>
      </c>
      <c r="CE73" s="88">
        <v>0.50627070801599972</v>
      </c>
      <c r="CF73" s="88">
        <v>0.19837512355000025</v>
      </c>
      <c r="CG73" s="88">
        <v>0</v>
      </c>
      <c r="CH73" s="88">
        <v>0.27966710254399985</v>
      </c>
      <c r="CI73" s="88">
        <v>2.8935716340000004E-2</v>
      </c>
      <c r="CJ73" s="88">
        <v>0</v>
      </c>
      <c r="CK73" s="88">
        <v>0.91391274123600008</v>
      </c>
      <c r="CL73" s="88">
        <v>0</v>
      </c>
      <c r="CM73" s="88">
        <v>4.367454472E-2</v>
      </c>
      <c r="CN73" s="88">
        <v>1.4327487464000001E-2</v>
      </c>
      <c r="CO73" s="88">
        <v>9.7096796153000042E-2</v>
      </c>
      <c r="CP73" s="88">
        <v>5.7154569426000001E-2</v>
      </c>
      <c r="CQ73" s="88">
        <v>0</v>
      </c>
      <c r="CR73" s="88">
        <v>0</v>
      </c>
      <c r="CS73" s="88">
        <v>0</v>
      </c>
      <c r="CT73" s="88">
        <v>0.40999971390999979</v>
      </c>
      <c r="CU73" s="88">
        <v>6.3773540626999969E-2</v>
      </c>
      <c r="CV73" s="88">
        <v>5.1282337725000016E-2</v>
      </c>
      <c r="CW73" s="88">
        <v>0.20530924842800019</v>
      </c>
      <c r="CX73" s="88">
        <v>1.1961035661E-2</v>
      </c>
      <c r="CY73" s="88">
        <v>2.1188727359510002</v>
      </c>
      <c r="CZ73" s="88">
        <v>2.3128799999999998E-3</v>
      </c>
      <c r="DA73" s="88">
        <v>4.2737272455600008</v>
      </c>
      <c r="DB73" s="88">
        <v>0.61772086320000008</v>
      </c>
      <c r="DC73" s="88">
        <v>0</v>
      </c>
      <c r="DD73" s="88">
        <v>0</v>
      </c>
      <c r="DE73" s="88">
        <v>0.26836439763399972</v>
      </c>
      <c r="DF73" s="88">
        <v>0</v>
      </c>
      <c r="DG73" s="88">
        <v>0</v>
      </c>
      <c r="DH73" s="88">
        <v>0.12896870719200007</v>
      </c>
      <c r="DI73" s="88">
        <v>1.0137541710050011</v>
      </c>
      <c r="DJ73" s="88">
        <v>0.76730546022699953</v>
      </c>
      <c r="DK73" s="88">
        <v>2.5041267999999998E-2</v>
      </c>
      <c r="DL73" s="88">
        <v>8.5328871768000025E-2</v>
      </c>
      <c r="DM73" s="88">
        <v>5.536910532900001E-2</v>
      </c>
      <c r="DN73" s="88">
        <v>6.972995640000001E-3</v>
      </c>
      <c r="DO73" s="88">
        <v>8.4037655999999981E-4</v>
      </c>
      <c r="DP73" s="88">
        <v>7.6111152000000006E-4</v>
      </c>
      <c r="DQ73" s="88">
        <v>0</v>
      </c>
      <c r="DR73" s="88">
        <v>1.5414434578000001E-2</v>
      </c>
      <c r="DS73" s="88">
        <v>7.2908947940000021E-3</v>
      </c>
      <c r="DT73" s="88">
        <v>1.6233899312000002E-2</v>
      </c>
      <c r="DU73" s="88">
        <v>0</v>
      </c>
      <c r="DV73" s="88">
        <v>0</v>
      </c>
      <c r="DW73" s="88">
        <v>2.6111449536E-2</v>
      </c>
      <c r="DX73" s="88">
        <v>0.26998186779100025</v>
      </c>
      <c r="DY73" s="88">
        <v>1.8379767839999998E-2</v>
      </c>
      <c r="DZ73" s="88">
        <v>0.39101893595599951</v>
      </c>
      <c r="EA73" s="88">
        <v>1.1579265309999998E-2</v>
      </c>
      <c r="EB73" s="88">
        <v>8.1717991199999999E-3</v>
      </c>
      <c r="EC73" s="88">
        <v>3.1931206361999989E-2</v>
      </c>
      <c r="ED73" s="88">
        <v>3.7587931679999992E-2</v>
      </c>
      <c r="EE73" s="88">
        <v>2.6837238659999995E-2</v>
      </c>
      <c r="EF73" s="88">
        <v>3.4049227800000002E-3</v>
      </c>
      <c r="EG73" s="88">
        <v>0</v>
      </c>
      <c r="EH73" s="88">
        <v>0</v>
      </c>
      <c r="EI73" s="88">
        <v>0</v>
      </c>
      <c r="EJ73" s="88">
        <v>3.2899665939999996E-2</v>
      </c>
      <c r="EK73" s="88">
        <v>1.1973291927849994</v>
      </c>
      <c r="EL73" s="88">
        <v>5.4332029799999994E-2</v>
      </c>
      <c r="EM73" s="88">
        <v>1.3552790185000003E-2</v>
      </c>
      <c r="EN73" s="88">
        <v>1.1371267056000001E-2</v>
      </c>
      <c r="EO73" s="88">
        <v>6.5786407503000008E-2</v>
      </c>
      <c r="EP73" s="88">
        <v>8.0762308800000002E-3</v>
      </c>
      <c r="EQ73" s="88">
        <v>9.1577795999999998E-5</v>
      </c>
      <c r="ER73" s="88">
        <v>5.0683450168999993E-2</v>
      </c>
      <c r="ES73" s="88">
        <v>0</v>
      </c>
      <c r="ET73" s="88">
        <v>0</v>
      </c>
      <c r="EU73" s="88">
        <v>0</v>
      </c>
      <c r="EV73" s="88">
        <v>0</v>
      </c>
      <c r="EW73" s="88">
        <v>1.6757470186E-2</v>
      </c>
      <c r="EX73" s="88">
        <v>0</v>
      </c>
      <c r="EY73" s="88">
        <v>3.2497199999999998E-4</v>
      </c>
      <c r="EZ73" s="88">
        <v>0</v>
      </c>
      <c r="FA73" s="88">
        <v>6.6721713940000003E-3</v>
      </c>
      <c r="FB73" s="88">
        <v>0</v>
      </c>
      <c r="FC73" s="88">
        <v>0</v>
      </c>
      <c r="FD73" s="88">
        <v>0</v>
      </c>
      <c r="FE73" s="88">
        <v>3.241480255499999E-2</v>
      </c>
      <c r="FF73" s="88">
        <v>1.5892200000000001E-4</v>
      </c>
      <c r="FG73" s="88">
        <v>3.8267791360000004E-2</v>
      </c>
      <c r="FH73" s="88">
        <v>0</v>
      </c>
      <c r="FI73" s="88">
        <v>3.6806156083000002E-2</v>
      </c>
      <c r="FJ73" s="88">
        <v>1.0561959839999999E-2</v>
      </c>
      <c r="FK73" s="88">
        <v>0.14896302924300003</v>
      </c>
      <c r="FL73" s="88">
        <v>0</v>
      </c>
      <c r="FM73" s="88">
        <v>4.9319201708999991E-2</v>
      </c>
      <c r="FN73" s="88">
        <v>5.7453777186999962E-2</v>
      </c>
      <c r="FO73" s="88">
        <v>0</v>
      </c>
      <c r="FP73" s="88">
        <v>2.4659652808999996E-2</v>
      </c>
      <c r="FQ73" s="88">
        <v>0</v>
      </c>
      <c r="FR73" s="88">
        <v>0</v>
      </c>
      <c r="FS73" s="88">
        <v>0</v>
      </c>
      <c r="FT73" s="88">
        <v>0</v>
      </c>
      <c r="FU73" s="88">
        <v>0</v>
      </c>
      <c r="FV73" s="88">
        <v>0.32527950506399989</v>
      </c>
      <c r="FW73" s="88">
        <v>5.4836517234999993E-2</v>
      </c>
      <c r="FX73" s="88">
        <v>1.7244032870000002E-2</v>
      </c>
      <c r="FY73" s="88">
        <v>0.83548163144600129</v>
      </c>
      <c r="FZ73" s="88">
        <v>0.19570211064199999</v>
      </c>
      <c r="GA73" s="88">
        <v>0</v>
      </c>
      <c r="GB73" s="88">
        <v>0</v>
      </c>
      <c r="GC73" s="88">
        <v>9.1440195490000015E-2</v>
      </c>
      <c r="GD73" s="88">
        <v>0</v>
      </c>
      <c r="GE73" s="88">
        <v>0.64849714401099967</v>
      </c>
      <c r="GF73" s="88">
        <v>0.21246829901300035</v>
      </c>
      <c r="GG73" s="88">
        <v>2.5299481748000001E-2</v>
      </c>
      <c r="GH73" s="88">
        <v>0.31602408090799972</v>
      </c>
      <c r="GI73" s="88">
        <v>0</v>
      </c>
      <c r="GJ73" s="88">
        <v>1.8548096462000004E-2</v>
      </c>
      <c r="GK73" s="88">
        <v>7.0991553235999955E-2</v>
      </c>
      <c r="GL73" s="88">
        <v>0.52152406617400093</v>
      </c>
      <c r="GM73" s="88">
        <v>3.8034274726999981E-2</v>
      </c>
      <c r="GN73" s="88">
        <v>2.0720946898000001E-2</v>
      </c>
      <c r="GO73" s="88">
        <v>8.7215088769999997E-3</v>
      </c>
      <c r="GP73" s="88">
        <v>0</v>
      </c>
      <c r="GQ73" s="88">
        <v>0.3506588701570002</v>
      </c>
      <c r="GR73" s="88">
        <v>1.0825318468999997E-2</v>
      </c>
      <c r="GS73" s="88">
        <v>8.6589255333999943E-2</v>
      </c>
      <c r="GT73" s="88">
        <v>0.39017420236700001</v>
      </c>
      <c r="GU73" s="88">
        <v>3.0362628391000027E-2</v>
      </c>
      <c r="GV73" s="88">
        <v>0.1047764279290001</v>
      </c>
      <c r="GW73" s="88">
        <v>2.7949131280000011E-2</v>
      </c>
      <c r="GX73" s="88">
        <v>4.4042013080000022E-3</v>
      </c>
      <c r="GY73" s="88">
        <v>0.16546829727500015</v>
      </c>
      <c r="GZ73" s="88">
        <v>2.4366090223E-2</v>
      </c>
      <c r="HA73" s="88">
        <v>1.4828743859999999E-3</v>
      </c>
      <c r="HB73" s="88">
        <v>0.11975452341299979</v>
      </c>
      <c r="HC73" s="88">
        <v>9.8286340529000038E-2</v>
      </c>
      <c r="HD73" s="88">
        <v>0.1383261910920002</v>
      </c>
      <c r="HE73" s="88">
        <v>6.3865453535000047E-2</v>
      </c>
      <c r="HF73" s="88">
        <v>6.2734237698000017E-2</v>
      </c>
      <c r="HG73" s="88">
        <v>4.0499896789999962E-2</v>
      </c>
      <c r="HH73" s="88">
        <v>5.0174466058000029E-2</v>
      </c>
      <c r="HI73" s="88">
        <v>2.322395559400002E-2</v>
      </c>
      <c r="HJ73" s="88">
        <v>3.0272581000000006E-3</v>
      </c>
      <c r="HK73" s="88">
        <v>0</v>
      </c>
      <c r="HL73" s="88">
        <v>0</v>
      </c>
      <c r="HM73" s="88">
        <v>0</v>
      </c>
      <c r="HN73" s="88">
        <v>0.42023845311699987</v>
      </c>
      <c r="HO73" s="88">
        <v>4.6804651589000011E-2</v>
      </c>
      <c r="HP73" s="88">
        <v>0</v>
      </c>
      <c r="HQ73" s="88">
        <v>9.8628720061000166E-2</v>
      </c>
      <c r="HR73" s="88">
        <v>4.9208267213000027E-2</v>
      </c>
      <c r="HS73" s="88">
        <v>7.0436259298000015E-2</v>
      </c>
      <c r="HT73" s="88">
        <v>0</v>
      </c>
      <c r="HU73" s="88">
        <v>5.3313311958999993E-2</v>
      </c>
      <c r="HV73" s="88">
        <v>0</v>
      </c>
      <c r="HW73" s="88">
        <v>5.8370088669000023E-2</v>
      </c>
      <c r="HX73" s="88">
        <v>0.133859423842</v>
      </c>
      <c r="HY73" s="88">
        <v>0</v>
      </c>
      <c r="HZ73" s="88">
        <v>4.0914253464000003E-2</v>
      </c>
      <c r="IA73" s="88">
        <v>0</v>
      </c>
      <c r="IB73" s="88">
        <v>1.5595421011000012E-2</v>
      </c>
      <c r="IC73" s="88">
        <v>0.13891099437900001</v>
      </c>
      <c r="ID73" s="88">
        <v>0.15917234462500002</v>
      </c>
      <c r="IE73" s="88">
        <v>1.9757479199999997E-3</v>
      </c>
      <c r="IF73" s="88">
        <v>0</v>
      </c>
      <c r="IG73" s="88">
        <v>0.36538485719600028</v>
      </c>
      <c r="IH73" s="88">
        <v>3.9200772765000003E-2</v>
      </c>
      <c r="II73" s="88">
        <v>0</v>
      </c>
      <c r="IJ73" s="88">
        <v>0.1618865347089998</v>
      </c>
      <c r="IK73" s="88">
        <v>6.0958377791000017E-2</v>
      </c>
      <c r="IL73" s="88">
        <v>0</v>
      </c>
      <c r="IM73" s="88">
        <v>5.6823083369999985E-2</v>
      </c>
      <c r="IN73" s="88">
        <v>9.1009018200000017E-3</v>
      </c>
      <c r="IO73" s="88">
        <v>5.8936320000000002E-3</v>
      </c>
      <c r="IP73" s="88">
        <v>0</v>
      </c>
      <c r="IQ73" s="88">
        <v>1.344568472E-2</v>
      </c>
      <c r="IR73" s="88">
        <v>2.4345912E-4</v>
      </c>
      <c r="IS73" s="88">
        <v>0.90022359739599989</v>
      </c>
      <c r="IT73" s="88">
        <v>0</v>
      </c>
      <c r="IU73" s="88">
        <v>0</v>
      </c>
      <c r="IV73" s="88">
        <v>0</v>
      </c>
      <c r="IW73" s="88">
        <v>0</v>
      </c>
      <c r="IX73" s="88">
        <v>0</v>
      </c>
      <c r="IY73" s="88">
        <v>0</v>
      </c>
      <c r="IZ73" s="88">
        <v>0</v>
      </c>
      <c r="JA73" s="88">
        <v>0</v>
      </c>
      <c r="JB73" s="88">
        <v>0</v>
      </c>
      <c r="JC73" s="88">
        <v>0</v>
      </c>
      <c r="JD73" s="88">
        <v>0</v>
      </c>
      <c r="JE73" s="88">
        <v>0.12528033038400005</v>
      </c>
      <c r="JF73" s="88">
        <v>0.15968552464599997</v>
      </c>
      <c r="JG73" s="88">
        <v>0.12503385888000002</v>
      </c>
      <c r="JH73" s="88">
        <v>0</v>
      </c>
      <c r="JI73" s="88">
        <v>0</v>
      </c>
      <c r="JJ73" s="88">
        <v>7.5104349840000001E-2</v>
      </c>
      <c r="JK73" s="88">
        <v>9.5703289607999995E-2</v>
      </c>
      <c r="JL73" s="88">
        <v>3.4501608979999994E-2</v>
      </c>
      <c r="JM73" s="88">
        <v>0</v>
      </c>
      <c r="JN73" s="88">
        <v>0</v>
      </c>
      <c r="JO73" s="88">
        <v>0</v>
      </c>
      <c r="JP73" s="88">
        <v>0</v>
      </c>
      <c r="JQ73" s="88">
        <v>0.59203447799999998</v>
      </c>
      <c r="JR73" s="88">
        <v>2.5686385199999998E-2</v>
      </c>
      <c r="JS73" s="88">
        <v>0</v>
      </c>
      <c r="JT73" s="88">
        <v>0</v>
      </c>
      <c r="JU73" s="88">
        <v>0</v>
      </c>
      <c r="JV73" s="88">
        <v>0</v>
      </c>
      <c r="JW73" s="88">
        <v>0</v>
      </c>
      <c r="JX73" s="88">
        <v>0</v>
      </c>
      <c r="JY73" s="88">
        <v>0</v>
      </c>
      <c r="JZ73" s="88">
        <v>0.62561472845399968</v>
      </c>
      <c r="KA73" s="88">
        <v>0.14169073177300007</v>
      </c>
      <c r="KB73" s="88">
        <v>0</v>
      </c>
      <c r="KC73" s="88">
        <v>0</v>
      </c>
      <c r="KD73" s="88">
        <v>0</v>
      </c>
      <c r="KE73" s="88">
        <v>0</v>
      </c>
      <c r="KF73" s="88">
        <v>0</v>
      </c>
      <c r="KG73" s="88">
        <v>0</v>
      </c>
      <c r="KH73" s="88">
        <v>0</v>
      </c>
      <c r="KI73" s="88">
        <v>7.3350335199999991E-3</v>
      </c>
      <c r="KJ73" s="88">
        <v>6.2276210579999998E-3</v>
      </c>
      <c r="KK73" s="88">
        <v>1.8517799999999999E-3</v>
      </c>
      <c r="KL73" s="88">
        <v>0</v>
      </c>
      <c r="KM73" s="88">
        <v>0</v>
      </c>
      <c r="KN73" s="88">
        <v>0</v>
      </c>
      <c r="KO73" s="88">
        <v>0</v>
      </c>
      <c r="KP73" s="88">
        <v>0</v>
      </c>
      <c r="KQ73" s="88">
        <v>0</v>
      </c>
      <c r="KR73" s="88">
        <v>3.5784589800000005E-3</v>
      </c>
      <c r="KS73" s="88">
        <v>5.3120233999999998E-4</v>
      </c>
      <c r="KT73" s="88">
        <v>0.12683958705200013</v>
      </c>
      <c r="KU73" s="88">
        <v>0</v>
      </c>
      <c r="KV73" s="88">
        <v>0</v>
      </c>
      <c r="KW73" s="88">
        <v>0</v>
      </c>
      <c r="KX73" s="88">
        <v>0.26998186779100025</v>
      </c>
      <c r="KY73" s="88">
        <v>0</v>
      </c>
      <c r="KZ73" s="88">
        <v>1.2651453599999999E-2</v>
      </c>
      <c r="LA73" s="88">
        <v>5.7283142399999999E-3</v>
      </c>
      <c r="LB73" s="88">
        <v>0</v>
      </c>
      <c r="LC73" s="88">
        <v>0</v>
      </c>
      <c r="LD73" s="88">
        <v>0</v>
      </c>
      <c r="LE73" s="88">
        <v>0</v>
      </c>
      <c r="LF73" s="88">
        <v>0</v>
      </c>
      <c r="LG73" s="88">
        <v>2.4074178659999997E-2</v>
      </c>
      <c r="LH73" s="88">
        <v>2.7630599999999999E-3</v>
      </c>
      <c r="LI73" s="88">
        <v>0</v>
      </c>
      <c r="LJ73" s="88">
        <v>0</v>
      </c>
      <c r="LK73" s="88">
        <v>3.4049227800000002E-3</v>
      </c>
      <c r="LL73" s="88">
        <v>0</v>
      </c>
      <c r="LM73" s="88">
        <v>0</v>
      </c>
      <c r="LN73" s="88">
        <v>0</v>
      </c>
      <c r="LO73" s="88">
        <v>0</v>
      </c>
      <c r="LP73" s="88">
        <v>0</v>
      </c>
      <c r="LQ73" s="88">
        <v>0</v>
      </c>
      <c r="LR73" s="88">
        <v>0</v>
      </c>
      <c r="LS73" s="88">
        <v>0</v>
      </c>
      <c r="LT73" s="88">
        <v>0</v>
      </c>
      <c r="LU73" s="88">
        <v>0</v>
      </c>
      <c r="LV73" s="88">
        <v>0</v>
      </c>
      <c r="LW73" s="88">
        <v>0</v>
      </c>
      <c r="LX73" s="88">
        <v>0</v>
      </c>
      <c r="LY73" s="88">
        <v>0</v>
      </c>
      <c r="LZ73" s="88">
        <v>0</v>
      </c>
      <c r="MA73" s="88">
        <v>0</v>
      </c>
      <c r="MB73" s="88">
        <v>1.8452160000000001E-4</v>
      </c>
      <c r="MC73" s="88">
        <v>1.6572948585999999E-2</v>
      </c>
      <c r="MD73" s="88">
        <v>0</v>
      </c>
      <c r="ME73" s="88">
        <v>0</v>
      </c>
      <c r="MF73" s="88">
        <v>0</v>
      </c>
      <c r="MG73" s="88">
        <v>0</v>
      </c>
      <c r="MH73" s="88">
        <v>0</v>
      </c>
      <c r="MI73" s="88">
        <v>0</v>
      </c>
      <c r="MJ73" s="88">
        <v>0</v>
      </c>
      <c r="MK73" s="88">
        <v>0</v>
      </c>
      <c r="ML73" s="88">
        <v>0</v>
      </c>
      <c r="MM73" s="88">
        <v>0</v>
      </c>
      <c r="MN73" s="88">
        <v>0</v>
      </c>
      <c r="MO73" s="88">
        <v>0</v>
      </c>
      <c r="MP73" s="88">
        <v>0</v>
      </c>
      <c r="MQ73" s="88">
        <v>0</v>
      </c>
      <c r="MR73" s="88">
        <v>0</v>
      </c>
      <c r="MS73" s="88">
        <v>4.5284671099999991E-3</v>
      </c>
      <c r="MT73" s="88">
        <v>4.2574502640000001E-3</v>
      </c>
      <c r="MU73" s="88">
        <v>0.13662826360299998</v>
      </c>
      <c r="MV73" s="88">
        <v>3.5489485660000005E-3</v>
      </c>
      <c r="MW73" s="88">
        <v>0</v>
      </c>
      <c r="MX73" s="88">
        <v>0</v>
      </c>
      <c r="MY73" s="88">
        <v>0</v>
      </c>
      <c r="MZ73" s="88">
        <v>0</v>
      </c>
      <c r="NA73" s="88">
        <v>0</v>
      </c>
      <c r="NB73" s="88">
        <v>0</v>
      </c>
      <c r="NC73" s="88">
        <v>0</v>
      </c>
      <c r="ND73" s="88">
        <v>0</v>
      </c>
      <c r="NE73" s="88">
        <v>0</v>
      </c>
      <c r="NF73" s="88">
        <v>0</v>
      </c>
      <c r="NG73" s="88">
        <v>0.15104865246399998</v>
      </c>
      <c r="NH73" s="88">
        <v>0.17423132331600014</v>
      </c>
      <c r="NI73" s="88">
        <v>0</v>
      </c>
      <c r="NJ73" s="88">
        <v>0</v>
      </c>
      <c r="NK73" s="88">
        <v>0</v>
      </c>
      <c r="NL73" s="88">
        <v>0</v>
      </c>
      <c r="NM73" s="88">
        <v>0</v>
      </c>
      <c r="NN73" s="88">
        <v>0</v>
      </c>
      <c r="NO73" s="88">
        <v>0</v>
      </c>
      <c r="NP73" s="88">
        <v>1.096157136E-2</v>
      </c>
      <c r="NQ73" s="88">
        <v>2.9796111600000003E-3</v>
      </c>
      <c r="NR73" s="88">
        <v>0</v>
      </c>
      <c r="NS73" s="88">
        <v>0</v>
      </c>
      <c r="NT73" s="88">
        <v>0</v>
      </c>
      <c r="NU73" s="88">
        <v>0</v>
      </c>
      <c r="NV73" s="88">
        <v>0</v>
      </c>
      <c r="NW73" s="88">
        <v>0</v>
      </c>
      <c r="NX73" s="88">
        <v>0</v>
      </c>
      <c r="NY73" s="88">
        <v>0</v>
      </c>
      <c r="NZ73" s="88">
        <v>0</v>
      </c>
      <c r="OA73" s="88">
        <v>0</v>
      </c>
      <c r="OB73" s="88">
        <v>0</v>
      </c>
      <c r="OC73" s="88">
        <v>0</v>
      </c>
      <c r="OD73" s="88">
        <v>0</v>
      </c>
      <c r="OE73" s="88">
        <v>0</v>
      </c>
      <c r="OF73" s="88">
        <v>0</v>
      </c>
      <c r="OG73" s="88">
        <v>0</v>
      </c>
      <c r="OH73" s="88">
        <v>0</v>
      </c>
      <c r="OI73" s="88">
        <v>0</v>
      </c>
      <c r="OJ73" s="88">
        <v>0</v>
      </c>
      <c r="OK73" s="88">
        <v>0</v>
      </c>
      <c r="OL73" s="88">
        <v>0</v>
      </c>
      <c r="OM73" s="88">
        <v>6.0001575600000089E-3</v>
      </c>
      <c r="ON73" s="88">
        <v>2.1800814999999992E-4</v>
      </c>
      <c r="OO73" s="88">
        <v>5.3036246999999979E-4</v>
      </c>
      <c r="OP73" s="88">
        <v>1.6702981000000009E-4</v>
      </c>
      <c r="OQ73" s="88">
        <v>7.2759487000000067E-4</v>
      </c>
      <c r="OR73" s="88">
        <v>3.6161234000000014E-4</v>
      </c>
      <c r="OS73" s="88">
        <v>3.0375594299999996E-3</v>
      </c>
      <c r="OT73" s="88">
        <v>1.3196028299999984E-3</v>
      </c>
      <c r="OU73" s="88">
        <v>4.6776510579999864E-3</v>
      </c>
      <c r="OV73" s="88">
        <v>3.8957628059999899E-3</v>
      </c>
      <c r="OW73" s="88">
        <v>6.4882685600000118E-3</v>
      </c>
      <c r="OX73" s="88">
        <v>1.38630154E-3</v>
      </c>
      <c r="OY73" s="88">
        <v>2.3788527599999973E-3</v>
      </c>
      <c r="OZ73" s="88">
        <v>0.20698091370000013</v>
      </c>
      <c r="PA73" s="88">
        <v>0</v>
      </c>
      <c r="PB73" s="88">
        <v>0</v>
      </c>
      <c r="PC73" s="88">
        <v>0</v>
      </c>
      <c r="PD73" s="88">
        <v>0</v>
      </c>
      <c r="PE73" s="88">
        <v>0</v>
      </c>
      <c r="PF73" s="88">
        <v>0</v>
      </c>
      <c r="PG73" s="88">
        <v>0</v>
      </c>
      <c r="PH73" s="88">
        <v>0</v>
      </c>
      <c r="PI73" s="88">
        <v>0</v>
      </c>
      <c r="PJ73" s="88">
        <v>0</v>
      </c>
      <c r="PK73" s="88">
        <v>0</v>
      </c>
      <c r="PL73" s="88">
        <v>0</v>
      </c>
      <c r="PM73" s="88">
        <v>0</v>
      </c>
      <c r="PN73" s="88">
        <v>0</v>
      </c>
      <c r="PO73" s="88">
        <v>0</v>
      </c>
      <c r="PP73" s="88">
        <v>0</v>
      </c>
      <c r="PQ73" s="88">
        <v>0</v>
      </c>
      <c r="PR73" s="88">
        <v>0</v>
      </c>
      <c r="PS73" s="88">
        <v>0</v>
      </c>
      <c r="PT73" s="88">
        <v>0</v>
      </c>
      <c r="PU73" s="88">
        <v>0</v>
      </c>
      <c r="PV73" s="88">
        <v>0</v>
      </c>
      <c r="PW73" s="88">
        <v>0</v>
      </c>
      <c r="PX73" s="88">
        <v>0</v>
      </c>
      <c r="PY73" s="88">
        <v>0</v>
      </c>
      <c r="PZ73" s="88">
        <v>0</v>
      </c>
      <c r="QA73" s="88">
        <v>0</v>
      </c>
      <c r="QB73" s="88">
        <v>0</v>
      </c>
      <c r="QC73" s="88">
        <v>0</v>
      </c>
      <c r="QD73" s="88">
        <v>0</v>
      </c>
      <c r="QE73" s="88">
        <v>0</v>
      </c>
      <c r="QF73" s="88">
        <v>0</v>
      </c>
      <c r="QG73" s="88">
        <v>0</v>
      </c>
      <c r="QH73" s="88">
        <v>0</v>
      </c>
      <c r="QI73" s="88">
        <v>0</v>
      </c>
      <c r="QJ73" s="88">
        <v>0</v>
      </c>
      <c r="QK73" s="88">
        <v>0</v>
      </c>
      <c r="QL73" s="88">
        <v>0</v>
      </c>
      <c r="QM73" s="88">
        <v>0</v>
      </c>
      <c r="QN73" s="88">
        <v>0</v>
      </c>
      <c r="QO73" s="88">
        <v>0</v>
      </c>
      <c r="QP73" s="88">
        <v>0</v>
      </c>
      <c r="QQ73" s="88">
        <v>0</v>
      </c>
      <c r="QR73" s="88">
        <v>0</v>
      </c>
      <c r="QS73" s="88">
        <v>0</v>
      </c>
      <c r="QT73" s="88">
        <v>0</v>
      </c>
      <c r="QU73" s="88">
        <v>0</v>
      </c>
      <c r="QV73" s="88">
        <v>0</v>
      </c>
      <c r="QW73" s="88">
        <v>0</v>
      </c>
      <c r="QX73" s="88">
        <v>0</v>
      </c>
      <c r="QY73" s="88">
        <v>0</v>
      </c>
      <c r="QZ73" s="88">
        <v>0</v>
      </c>
      <c r="RA73" s="88">
        <v>0</v>
      </c>
      <c r="RB73" s="88">
        <v>0</v>
      </c>
      <c r="RC73" s="88">
        <v>0</v>
      </c>
      <c r="RD73" s="88">
        <v>0</v>
      </c>
      <c r="RE73" s="88">
        <v>0</v>
      </c>
      <c r="RF73" s="88">
        <v>0</v>
      </c>
      <c r="RG73" s="88">
        <v>0</v>
      </c>
      <c r="RH73" s="88">
        <v>0</v>
      </c>
      <c r="RI73" s="88">
        <v>0</v>
      </c>
      <c r="RJ73" s="88">
        <v>0</v>
      </c>
      <c r="RK73" s="88">
        <v>0</v>
      </c>
      <c r="RL73" s="88">
        <v>0</v>
      </c>
      <c r="RM73" s="88">
        <v>0</v>
      </c>
      <c r="RN73" s="88">
        <v>0</v>
      </c>
      <c r="RO73" s="88">
        <v>0</v>
      </c>
      <c r="RP73" s="88">
        <v>0</v>
      </c>
      <c r="RQ73" s="88">
        <v>0</v>
      </c>
      <c r="RR73" s="88">
        <v>0</v>
      </c>
      <c r="RS73" s="88">
        <v>0</v>
      </c>
      <c r="RT73" s="88">
        <v>0</v>
      </c>
      <c r="RU73" s="88">
        <v>0</v>
      </c>
      <c r="RV73" s="88">
        <v>0</v>
      </c>
      <c r="RW73" s="88">
        <v>0</v>
      </c>
      <c r="RX73" s="88">
        <v>0</v>
      </c>
      <c r="RY73" s="88">
        <v>0</v>
      </c>
      <c r="RZ73" s="88">
        <v>0</v>
      </c>
      <c r="SA73" s="88">
        <v>0</v>
      </c>
      <c r="SB73" s="88">
        <v>0</v>
      </c>
      <c r="SC73" s="88">
        <v>0</v>
      </c>
      <c r="SD73" s="88">
        <v>0</v>
      </c>
      <c r="SE73" s="88">
        <v>0</v>
      </c>
      <c r="SF73" s="88">
        <v>0</v>
      </c>
      <c r="SG73" s="88">
        <v>0</v>
      </c>
      <c r="SH73" s="88">
        <v>0</v>
      </c>
      <c r="SI73" s="88">
        <v>0</v>
      </c>
      <c r="SJ73" s="88">
        <v>0</v>
      </c>
      <c r="SK73" s="88">
        <v>0</v>
      </c>
      <c r="SL73" s="88">
        <v>0</v>
      </c>
      <c r="SM73" s="88">
        <v>0</v>
      </c>
      <c r="SN73" s="88">
        <v>6.4363299179999972E-2</v>
      </c>
      <c r="SO73" s="88">
        <v>0.20698091370000013</v>
      </c>
      <c r="SP73" s="88">
        <v>2.8845607881980029</v>
      </c>
    </row>
    <row r="74" spans="1:510">
      <c r="A74" s="88" t="str">
        <f t="shared" si="52"/>
        <v>ITAD2</v>
      </c>
      <c r="B74" s="88" t="s">
        <v>2230</v>
      </c>
      <c r="C74" s="88" t="s">
        <v>388</v>
      </c>
      <c r="U74" s="88">
        <v>32.869527394110953</v>
      </c>
      <c r="V74" s="88">
        <v>8.8008356497670128</v>
      </c>
      <c r="W74" s="88">
        <v>0.69142440502400071</v>
      </c>
      <c r="X74" s="88">
        <v>1.5675724201139993</v>
      </c>
      <c r="Y74" s="88">
        <v>13.007064510821003</v>
      </c>
      <c r="Z74" s="88">
        <v>0.85452320965099882</v>
      </c>
      <c r="AA74" s="88">
        <v>0.93874966221500089</v>
      </c>
      <c r="AB74" s="88">
        <v>2.3999871238640007</v>
      </c>
      <c r="AC74" s="88">
        <v>0.90102961767399958</v>
      </c>
      <c r="AD74" s="88">
        <v>0.81544380541600003</v>
      </c>
      <c r="AE74" s="88">
        <v>6.5749039720000013E-2</v>
      </c>
      <c r="AF74" s="88">
        <v>0.64917441429500089</v>
      </c>
      <c r="AG74" s="88">
        <v>8.4232441708780037</v>
      </c>
      <c r="AH74" s="88">
        <v>2.177967216508998</v>
      </c>
      <c r="AI74" s="88">
        <v>0.63643952395399983</v>
      </c>
      <c r="AJ74" s="88">
        <v>0.25271946646300014</v>
      </c>
      <c r="AK74" s="88">
        <v>0.4387062569270001</v>
      </c>
      <c r="AL74" s="88">
        <v>0</v>
      </c>
      <c r="AM74" s="88">
        <v>1.1546860919449995</v>
      </c>
      <c r="AN74" s="88">
        <v>0.41288527015700005</v>
      </c>
      <c r="AO74" s="88">
        <v>2.0523270113519998</v>
      </c>
      <c r="AP74" s="88">
        <v>7.6640067006400008</v>
      </c>
      <c r="AQ74" s="88">
        <v>5.5911673035000012E-2</v>
      </c>
      <c r="AR74" s="88">
        <v>0.57067654025300019</v>
      </c>
      <c r="AS74" s="88">
        <v>2.5545228085010012</v>
      </c>
      <c r="AT74" s="88">
        <v>4.2466967727000003E-2</v>
      </c>
      <c r="AU74" s="88">
        <v>2.8222905551999994E-2</v>
      </c>
      <c r="AV74" s="88">
        <v>8.3115094568000009E-2</v>
      </c>
      <c r="AW74" s="88">
        <v>0.18790668272600036</v>
      </c>
      <c r="AX74" s="88">
        <v>5.7041890340000026E-2</v>
      </c>
      <c r="AY74" s="88">
        <v>0.45577081181799972</v>
      </c>
      <c r="AZ74" s="88">
        <v>0.71987584298300067</v>
      </c>
      <c r="BA74" s="88">
        <v>0.21806926853799996</v>
      </c>
      <c r="BB74" s="88">
        <v>8.0478959999999997E-4</v>
      </c>
      <c r="BC74" s="88">
        <v>3.7832403199999998E-3</v>
      </c>
      <c r="BD74" s="88">
        <v>2.1736812842490023</v>
      </c>
      <c r="BE74" s="88">
        <v>0.22252190982799988</v>
      </c>
      <c r="BF74" s="88">
        <v>1.7166749637E-2</v>
      </c>
      <c r="BG74" s="88">
        <v>1.6025180044000002E-2</v>
      </c>
      <c r="BH74" s="88">
        <v>0.86783760938599996</v>
      </c>
      <c r="BI74" s="88">
        <v>6.0594632092000007E-2</v>
      </c>
      <c r="BJ74" s="88">
        <v>4.6858152000000004E-3</v>
      </c>
      <c r="BK74" s="88">
        <v>0.2121965248500001</v>
      </c>
      <c r="BL74" s="88">
        <v>0.30273889888200023</v>
      </c>
      <c r="BM74" s="88">
        <v>0.232521816321</v>
      </c>
      <c r="BN74" s="88">
        <v>2.7074565599999995E-3</v>
      </c>
      <c r="BO74" s="88">
        <v>0</v>
      </c>
      <c r="BP74" s="88">
        <v>0</v>
      </c>
      <c r="BQ74" s="88">
        <v>0</v>
      </c>
      <c r="BR74" s="88">
        <v>6.3026802520000008E-2</v>
      </c>
      <c r="BS74" s="88">
        <v>2.7222372000000002E-3</v>
      </c>
      <c r="BT74" s="88">
        <v>0.63242164089500108</v>
      </c>
      <c r="BU74" s="88">
        <v>1.6561857872489958</v>
      </c>
      <c r="BV74" s="88">
        <v>1.67527734E-2</v>
      </c>
      <c r="BW74" s="88">
        <v>2.1815336328609956</v>
      </c>
      <c r="BX74" s="88">
        <v>0.81362247262700038</v>
      </c>
      <c r="BY74" s="88">
        <v>1.2684130724099982</v>
      </c>
      <c r="BZ74" s="88">
        <v>0.31402394607299999</v>
      </c>
      <c r="CA74" s="88">
        <v>0.7763064287890008</v>
      </c>
      <c r="CB74" s="88">
        <v>0.82104243604200089</v>
      </c>
      <c r="CC74" s="88">
        <v>0.47246691262899909</v>
      </c>
      <c r="CD74" s="88">
        <v>7.9483629337000011E-2</v>
      </c>
      <c r="CE74" s="88">
        <v>0.80243277289400117</v>
      </c>
      <c r="CF74" s="88">
        <v>0.25884159413499974</v>
      </c>
      <c r="CG74" s="88">
        <v>0</v>
      </c>
      <c r="CH74" s="88">
        <v>0.37759834980599932</v>
      </c>
      <c r="CI74" s="88">
        <v>3.7102481062999987E-2</v>
      </c>
      <c r="CJ74" s="88">
        <v>0</v>
      </c>
      <c r="CK74" s="88">
        <v>1.2803085769550004</v>
      </c>
      <c r="CL74" s="88">
        <v>0</v>
      </c>
      <c r="CM74" s="88">
        <v>5.8123392280000019E-2</v>
      </c>
      <c r="CN74" s="88">
        <v>2.5434003094999994E-2</v>
      </c>
      <c r="CO74" s="88">
        <v>0.15367411088500016</v>
      </c>
      <c r="CP74" s="88">
        <v>7.3611062909999914E-2</v>
      </c>
      <c r="CQ74" s="88">
        <v>0</v>
      </c>
      <c r="CR74" s="88">
        <v>0</v>
      </c>
      <c r="CS74" s="88">
        <v>3.3828840000000001E-3</v>
      </c>
      <c r="CT74" s="88">
        <v>0.92910513225100044</v>
      </c>
      <c r="CU74" s="88">
        <v>0.113606023307</v>
      </c>
      <c r="CV74" s="88">
        <v>0.10859249774100008</v>
      </c>
      <c r="CW74" s="88">
        <v>0.38856914061599995</v>
      </c>
      <c r="CX74" s="88">
        <v>2.4316129540999987E-2</v>
      </c>
      <c r="CY74" s="88">
        <v>2.0516183309519995</v>
      </c>
      <c r="CZ74" s="88">
        <v>7.0868039999999997E-4</v>
      </c>
      <c r="DA74" s="88">
        <v>6.9825957990400003</v>
      </c>
      <c r="DB74" s="88">
        <v>0.79103097600000005</v>
      </c>
      <c r="DC74" s="88">
        <v>0</v>
      </c>
      <c r="DD74" s="88">
        <v>0</v>
      </c>
      <c r="DE74" s="88">
        <v>0.33371261717100048</v>
      </c>
      <c r="DF74" s="88">
        <v>0</v>
      </c>
      <c r="DG74" s="88">
        <v>0</v>
      </c>
      <c r="DH74" s="88">
        <v>0.23696403936199989</v>
      </c>
      <c r="DI74" s="88">
        <v>1.1292839800210006</v>
      </c>
      <c r="DJ74" s="88">
        <v>1.1277032410059999</v>
      </c>
      <c r="DK74" s="88">
        <v>6.6603440369999989E-2</v>
      </c>
      <c r="DL74" s="88">
        <v>0.12741200836</v>
      </c>
      <c r="DM74" s="88">
        <v>0.10352024507399998</v>
      </c>
      <c r="DN74" s="88">
        <v>3.3881599203000004E-2</v>
      </c>
      <c r="DO74" s="88">
        <v>1.9055394000000001E-3</v>
      </c>
      <c r="DP74" s="88">
        <v>6.6798291239999986E-3</v>
      </c>
      <c r="DQ74" s="88">
        <v>0</v>
      </c>
      <c r="DR74" s="88">
        <v>3.1698612664000002E-2</v>
      </c>
      <c r="DS74" s="88">
        <v>3.0193006812000007E-2</v>
      </c>
      <c r="DT74" s="88">
        <v>2.1223475092E-2</v>
      </c>
      <c r="DU74" s="88">
        <v>0</v>
      </c>
      <c r="DV74" s="88">
        <v>6.0971232000000004E-3</v>
      </c>
      <c r="DW74" s="88">
        <v>5.094476714000002E-2</v>
      </c>
      <c r="DX74" s="88">
        <v>0.40993948157799964</v>
      </c>
      <c r="DY74" s="88">
        <v>4.5831330240000002E-2</v>
      </c>
      <c r="DZ74" s="88">
        <v>0.6663566152770003</v>
      </c>
      <c r="EA74" s="88">
        <v>2.5891106352000003E-2</v>
      </c>
      <c r="EB74" s="88">
        <v>2.7628736639999998E-2</v>
      </c>
      <c r="EC74" s="88">
        <v>0.11489460830400003</v>
      </c>
      <c r="ED74" s="88">
        <v>4.2917624639999992E-2</v>
      </c>
      <c r="EE74" s="88">
        <v>6.0257035593999989E-2</v>
      </c>
      <c r="EF74" s="88">
        <v>0</v>
      </c>
      <c r="EG74" s="88">
        <v>0</v>
      </c>
      <c r="EH74" s="88">
        <v>3.7832403199999998E-3</v>
      </c>
      <c r="EI74" s="88">
        <v>0</v>
      </c>
      <c r="EJ74" s="88">
        <v>7.6990326826000002E-2</v>
      </c>
      <c r="EK74" s="88">
        <v>1.877251360440003</v>
      </c>
      <c r="EL74" s="88">
        <v>0.17931131807999998</v>
      </c>
      <c r="EM74" s="88">
        <v>4.0127949426000009E-2</v>
      </c>
      <c r="EN74" s="88">
        <v>3.9084938388E-2</v>
      </c>
      <c r="EO74" s="88">
        <v>0.10493288892700002</v>
      </c>
      <c r="EP74" s="88">
        <v>1.1334881999999999E-2</v>
      </c>
      <c r="EQ74" s="88">
        <v>4.2322295999999999E-3</v>
      </c>
      <c r="ER74" s="88">
        <v>6.2936991213000018E-2</v>
      </c>
      <c r="ES74" s="88">
        <v>0</v>
      </c>
      <c r="ET74" s="88">
        <v>0</v>
      </c>
      <c r="EU74" s="88">
        <v>0</v>
      </c>
      <c r="EV74" s="88">
        <v>0</v>
      </c>
      <c r="EW74" s="88">
        <v>3.6065215147000007E-2</v>
      </c>
      <c r="EX74" s="88">
        <v>3.1894362E-3</v>
      </c>
      <c r="EY74" s="88">
        <v>9.0567552399999987E-3</v>
      </c>
      <c r="EZ74" s="88">
        <v>0</v>
      </c>
      <c r="FA74" s="88">
        <v>1.2283225504999998E-2</v>
      </c>
      <c r="FB74" s="88">
        <v>4.6858152000000004E-3</v>
      </c>
      <c r="FC74" s="88">
        <v>0</v>
      </c>
      <c r="FD74" s="88">
        <v>0</v>
      </c>
      <c r="FE74" s="88">
        <v>7.0947009077000009E-2</v>
      </c>
      <c r="FF74" s="88">
        <v>1.5713400000000001E-3</v>
      </c>
      <c r="FG74" s="88">
        <v>6.6469405009000004E-2</v>
      </c>
      <c r="FH74" s="88">
        <v>0</v>
      </c>
      <c r="FI74" s="88">
        <v>7.3209146904999994E-2</v>
      </c>
      <c r="FJ74" s="88">
        <v>5.8336994415999995E-2</v>
      </c>
      <c r="FK74" s="88">
        <v>0.24440190446599996</v>
      </c>
      <c r="FL74" s="88">
        <v>0</v>
      </c>
      <c r="FM74" s="88">
        <v>7.9340549147000006E-2</v>
      </c>
      <c r="FN74" s="88">
        <v>0.11237133145199982</v>
      </c>
      <c r="FO74" s="88">
        <v>0</v>
      </c>
      <c r="FP74" s="88">
        <v>4.0810034786999981E-2</v>
      </c>
      <c r="FQ74" s="88">
        <v>0</v>
      </c>
      <c r="FR74" s="88">
        <v>0</v>
      </c>
      <c r="FS74" s="88">
        <v>0</v>
      </c>
      <c r="FT74" s="88">
        <v>0</v>
      </c>
      <c r="FU74" s="88">
        <v>0</v>
      </c>
      <c r="FV74" s="88">
        <v>0.59881233908000076</v>
      </c>
      <c r="FW74" s="88">
        <v>7.5692790577000027E-2</v>
      </c>
      <c r="FX74" s="88">
        <v>3.3609203857000017E-2</v>
      </c>
      <c r="FY74" s="88">
        <v>0.95394490410499855</v>
      </c>
      <c r="FZ74" s="88">
        <v>0.2598621481809999</v>
      </c>
      <c r="GA74" s="88">
        <v>0</v>
      </c>
      <c r="GB74" s="88">
        <v>0</v>
      </c>
      <c r="GC74" s="88">
        <v>0.14799931396000013</v>
      </c>
      <c r="GD74" s="88">
        <v>0</v>
      </c>
      <c r="GE74" s="88">
        <v>0.83531824537800015</v>
      </c>
      <c r="GF74" s="88">
        <v>0.28074690497200044</v>
      </c>
      <c r="GG74" s="88">
        <v>3.8143641229000005E-2</v>
      </c>
      <c r="GH74" s="88">
        <v>0.3810618291800002</v>
      </c>
      <c r="GI74" s="88">
        <v>0</v>
      </c>
      <c r="GJ74" s="88">
        <v>2.5445460264999997E-2</v>
      </c>
      <c r="GK74" s="88">
        <v>0.11625151184999996</v>
      </c>
      <c r="GL74" s="88">
        <v>0.70475218571399934</v>
      </c>
      <c r="GM74" s="88">
        <v>5.3476229261999984E-2</v>
      </c>
      <c r="GN74" s="88">
        <v>3.634726527700001E-2</v>
      </c>
      <c r="GO74" s="88">
        <v>1.9047112118000004E-2</v>
      </c>
      <c r="GP74" s="88">
        <v>0</v>
      </c>
      <c r="GQ74" s="88">
        <v>0.41273099362800036</v>
      </c>
      <c r="GR74" s="88">
        <v>7.6583190280000001E-3</v>
      </c>
      <c r="GS74" s="88">
        <v>0.13916565945699988</v>
      </c>
      <c r="GT74" s="88">
        <v>0.53883790476499982</v>
      </c>
      <c r="GU74" s="88">
        <v>4.4126074149999986E-2</v>
      </c>
      <c r="GV74" s="88">
        <v>0.12590054042499985</v>
      </c>
      <c r="GW74" s="88">
        <v>4.2224286862000006E-2</v>
      </c>
      <c r="GX74" s="88">
        <v>7.310839666999999E-3</v>
      </c>
      <c r="GY74" s="88">
        <v>0.23182032081799983</v>
      </c>
      <c r="GZ74" s="88">
        <v>3.214413348199998E-2</v>
      </c>
      <c r="HA74" s="88">
        <v>5.2563382600000002E-4</v>
      </c>
      <c r="HB74" s="88">
        <v>0.17044374663399994</v>
      </c>
      <c r="HC74" s="88">
        <v>0.12846314890200003</v>
      </c>
      <c r="HD74" s="88">
        <v>0.17297601173899993</v>
      </c>
      <c r="HE74" s="88">
        <v>7.7002876802999984E-2</v>
      </c>
      <c r="HF74" s="88">
        <v>7.7474235417999956E-2</v>
      </c>
      <c r="HG74" s="88">
        <v>5.0390906397000015E-2</v>
      </c>
      <c r="HH74" s="88">
        <v>6.3440164613000019E-2</v>
      </c>
      <c r="HI74" s="88">
        <v>3.2415931460999983E-2</v>
      </c>
      <c r="HJ74" s="88">
        <v>3.7065464600000001E-3</v>
      </c>
      <c r="HK74" s="88">
        <v>0</v>
      </c>
      <c r="HL74" s="88">
        <v>0</v>
      </c>
      <c r="HM74" s="88">
        <v>0</v>
      </c>
      <c r="HN74" s="88">
        <v>0.55376917586300034</v>
      </c>
      <c r="HO74" s="88">
        <v>6.7701949729999933E-2</v>
      </c>
      <c r="HP74" s="88">
        <v>0</v>
      </c>
      <c r="HQ74" s="88">
        <v>0.12626154688499994</v>
      </c>
      <c r="HR74" s="88">
        <v>7.3307895109000043E-2</v>
      </c>
      <c r="HS74" s="88">
        <v>7.6356642434999927E-2</v>
      </c>
      <c r="HT74" s="88">
        <v>0</v>
      </c>
      <c r="HU74" s="88">
        <v>8.0254301693000019E-2</v>
      </c>
      <c r="HV74" s="88">
        <v>0</v>
      </c>
      <c r="HW74" s="88">
        <v>9.7174260433999973E-2</v>
      </c>
      <c r="HX74" s="88">
        <v>0.21868305033499982</v>
      </c>
      <c r="HY74" s="88">
        <v>0</v>
      </c>
      <c r="HZ74" s="88">
        <v>5.481926507400002E-2</v>
      </c>
      <c r="IA74" s="88">
        <v>0</v>
      </c>
      <c r="IB74" s="88">
        <v>2.4665510650999995E-2</v>
      </c>
      <c r="IC74" s="88">
        <v>0.25320589872400007</v>
      </c>
      <c r="ID74" s="88">
        <v>0.20251955552699979</v>
      </c>
      <c r="IE74" s="88">
        <v>7.3885672160000013E-3</v>
      </c>
      <c r="IF74" s="88">
        <v>0</v>
      </c>
      <c r="IG74" s="88">
        <v>0.54183876995299973</v>
      </c>
      <c r="IH74" s="88">
        <v>5.6319716196000062E-2</v>
      </c>
      <c r="II74" s="88">
        <v>0</v>
      </c>
      <c r="IJ74" s="88">
        <v>0.21487624419400045</v>
      </c>
      <c r="IK74" s="88">
        <v>8.0183346690000004E-2</v>
      </c>
      <c r="IL74" s="88">
        <v>0</v>
      </c>
      <c r="IM74" s="88">
        <v>8.2539298321999938E-2</v>
      </c>
      <c r="IN74" s="88">
        <v>1.2801049679999996E-2</v>
      </c>
      <c r="IO74" s="88">
        <v>6.7156866000000004E-3</v>
      </c>
      <c r="IP74" s="88">
        <v>0</v>
      </c>
      <c r="IQ74" s="88">
        <v>4.6198011847000002E-2</v>
      </c>
      <c r="IR74" s="88">
        <v>2.5083376728000002E-2</v>
      </c>
      <c r="IS74" s="88">
        <v>1.2078141683799999</v>
      </c>
      <c r="IT74" s="88">
        <v>1.21302E-3</v>
      </c>
      <c r="IU74" s="88">
        <v>0</v>
      </c>
      <c r="IV74" s="88">
        <v>0</v>
      </c>
      <c r="IW74" s="88">
        <v>0</v>
      </c>
      <c r="IX74" s="88">
        <v>0</v>
      </c>
      <c r="IY74" s="88">
        <v>0</v>
      </c>
      <c r="IZ74" s="88">
        <v>0</v>
      </c>
      <c r="JA74" s="88">
        <v>0</v>
      </c>
      <c r="JB74" s="88">
        <v>0</v>
      </c>
      <c r="JC74" s="88">
        <v>0</v>
      </c>
      <c r="JD74" s="88">
        <v>0</v>
      </c>
      <c r="JE74" s="88">
        <v>0.31554239857599997</v>
      </c>
      <c r="JF74" s="88">
        <v>0.31199773365600003</v>
      </c>
      <c r="JG74" s="88">
        <v>0.301565000019</v>
      </c>
      <c r="JH74" s="88">
        <v>0</v>
      </c>
      <c r="JI74" s="88">
        <v>0</v>
      </c>
      <c r="JJ74" s="88">
        <v>0.13366842512400004</v>
      </c>
      <c r="JK74" s="88">
        <v>0.16918525637999993</v>
      </c>
      <c r="JL74" s="88">
        <v>8.5715459111999986E-2</v>
      </c>
      <c r="JM74" s="88">
        <v>0</v>
      </c>
      <c r="JN74" s="88">
        <v>0</v>
      </c>
      <c r="JO74" s="88">
        <v>0</v>
      </c>
      <c r="JP74" s="88">
        <v>0</v>
      </c>
      <c r="JQ74" s="88">
        <v>0.68141090160000006</v>
      </c>
      <c r="JR74" s="88">
        <v>0.1096200744</v>
      </c>
      <c r="JS74" s="88">
        <v>0</v>
      </c>
      <c r="JT74" s="88">
        <v>0</v>
      </c>
      <c r="JU74" s="88">
        <v>0</v>
      </c>
      <c r="JV74" s="88">
        <v>0</v>
      </c>
      <c r="JW74" s="88">
        <v>0</v>
      </c>
      <c r="JX74" s="88">
        <v>0</v>
      </c>
      <c r="JY74" s="88">
        <v>0</v>
      </c>
      <c r="JZ74" s="88">
        <v>0.93528591962600038</v>
      </c>
      <c r="KA74" s="88">
        <v>0.19241732138000001</v>
      </c>
      <c r="KB74" s="88">
        <v>0</v>
      </c>
      <c r="KC74" s="88">
        <v>0</v>
      </c>
      <c r="KD74" s="88">
        <v>0</v>
      </c>
      <c r="KE74" s="88">
        <v>0</v>
      </c>
      <c r="KF74" s="88">
        <v>0</v>
      </c>
      <c r="KG74" s="88">
        <v>0</v>
      </c>
      <c r="KH74" s="88">
        <v>0</v>
      </c>
      <c r="KI74" s="88">
        <v>1.42287948E-2</v>
      </c>
      <c r="KJ74" s="88">
        <v>8.2622344000000004E-3</v>
      </c>
      <c r="KK74" s="88">
        <v>4.6828772000000003E-3</v>
      </c>
      <c r="KL74" s="88">
        <v>2.5478721879999998E-3</v>
      </c>
      <c r="KM74" s="88">
        <v>1.9768340759999999E-3</v>
      </c>
      <c r="KN74" s="88">
        <v>0</v>
      </c>
      <c r="KO74" s="88">
        <v>0</v>
      </c>
      <c r="KP74" s="88">
        <v>0</v>
      </c>
      <c r="KQ74" s="88">
        <v>0</v>
      </c>
      <c r="KR74" s="88">
        <v>9.906636521999997E-3</v>
      </c>
      <c r="KS74" s="88">
        <v>6.5069067999999999E-4</v>
      </c>
      <c r="KT74" s="88">
        <v>0.17734935552400038</v>
      </c>
      <c r="KU74" s="88">
        <v>0</v>
      </c>
      <c r="KV74" s="88">
        <v>0</v>
      </c>
      <c r="KW74" s="88">
        <v>0</v>
      </c>
      <c r="KX74" s="88">
        <v>0.40993948157799964</v>
      </c>
      <c r="KY74" s="88">
        <v>0</v>
      </c>
      <c r="KZ74" s="88">
        <v>2.8259714639999999E-2</v>
      </c>
      <c r="LA74" s="88">
        <v>1.75716156E-2</v>
      </c>
      <c r="LB74" s="88">
        <v>0</v>
      </c>
      <c r="LC74" s="88">
        <v>0</v>
      </c>
      <c r="LD74" s="88">
        <v>0</v>
      </c>
      <c r="LE74" s="88">
        <v>0</v>
      </c>
      <c r="LF74" s="88">
        <v>0</v>
      </c>
      <c r="LG74" s="88">
        <v>5.3459156863999983E-2</v>
      </c>
      <c r="LH74" s="88">
        <v>5.6287728E-3</v>
      </c>
      <c r="LI74" s="88">
        <v>1.1691059300000001E-3</v>
      </c>
      <c r="LJ74" s="88">
        <v>0</v>
      </c>
      <c r="LK74" s="88">
        <v>0</v>
      </c>
      <c r="LL74" s="88">
        <v>0</v>
      </c>
      <c r="LM74" s="88">
        <v>0</v>
      </c>
      <c r="LN74" s="88">
        <v>0</v>
      </c>
      <c r="LO74" s="88">
        <v>0</v>
      </c>
      <c r="LP74" s="88">
        <v>0</v>
      </c>
      <c r="LQ74" s="88">
        <v>0</v>
      </c>
      <c r="LR74" s="88">
        <v>0</v>
      </c>
      <c r="LS74" s="88">
        <v>0</v>
      </c>
      <c r="LT74" s="88">
        <v>0</v>
      </c>
      <c r="LU74" s="88">
        <v>0</v>
      </c>
      <c r="LV74" s="88">
        <v>0</v>
      </c>
      <c r="LW74" s="88">
        <v>0</v>
      </c>
      <c r="LX74" s="88">
        <v>0</v>
      </c>
      <c r="LY74" s="88">
        <v>0</v>
      </c>
      <c r="LZ74" s="88">
        <v>0</v>
      </c>
      <c r="MA74" s="88">
        <v>0</v>
      </c>
      <c r="MB74" s="88">
        <v>9.0108717200000003E-4</v>
      </c>
      <c r="MC74" s="88">
        <v>3.5164127975000001E-2</v>
      </c>
      <c r="MD74" s="88">
        <v>0</v>
      </c>
      <c r="ME74" s="88">
        <v>0</v>
      </c>
      <c r="MF74" s="88">
        <v>0</v>
      </c>
      <c r="MG74" s="88">
        <v>0</v>
      </c>
      <c r="MH74" s="88">
        <v>0</v>
      </c>
      <c r="MI74" s="88">
        <v>0</v>
      </c>
      <c r="MJ74" s="88">
        <v>0</v>
      </c>
      <c r="MK74" s="88">
        <v>0</v>
      </c>
      <c r="ML74" s="88">
        <v>0</v>
      </c>
      <c r="MM74" s="88">
        <v>0</v>
      </c>
      <c r="MN74" s="88">
        <v>0</v>
      </c>
      <c r="MO74" s="88">
        <v>0</v>
      </c>
      <c r="MP74" s="88">
        <v>0</v>
      </c>
      <c r="MQ74" s="88">
        <v>0</v>
      </c>
      <c r="MR74" s="88">
        <v>0</v>
      </c>
      <c r="MS74" s="88">
        <v>2.6474540562E-2</v>
      </c>
      <c r="MT74" s="88">
        <v>3.2849695619999999E-3</v>
      </c>
      <c r="MU74" s="88">
        <v>0.1942169915880001</v>
      </c>
      <c r="MV74" s="88">
        <v>2.0425356254999999E-2</v>
      </c>
      <c r="MW74" s="88">
        <v>0</v>
      </c>
      <c r="MX74" s="88">
        <v>0</v>
      </c>
      <c r="MY74" s="88">
        <v>0</v>
      </c>
      <c r="MZ74" s="88">
        <v>0</v>
      </c>
      <c r="NA74" s="88">
        <v>0</v>
      </c>
      <c r="NB74" s="88">
        <v>0</v>
      </c>
      <c r="NC74" s="88">
        <v>0</v>
      </c>
      <c r="ND74" s="88">
        <v>0</v>
      </c>
      <c r="NE74" s="88">
        <v>0</v>
      </c>
      <c r="NF74" s="88">
        <v>0</v>
      </c>
      <c r="NG74" s="88">
        <v>0.30279967478499981</v>
      </c>
      <c r="NH74" s="88">
        <v>0.29601224374100005</v>
      </c>
      <c r="NI74" s="88">
        <v>0</v>
      </c>
      <c r="NJ74" s="88">
        <v>0</v>
      </c>
      <c r="NK74" s="88">
        <v>0</v>
      </c>
      <c r="NL74" s="88">
        <v>0</v>
      </c>
      <c r="NM74" s="88">
        <v>0</v>
      </c>
      <c r="NN74" s="88">
        <v>0</v>
      </c>
      <c r="NO74" s="88">
        <v>0</v>
      </c>
      <c r="NP74" s="88">
        <v>1.1750631600000002E-2</v>
      </c>
      <c r="NQ74" s="88">
        <v>5.835113183E-3</v>
      </c>
      <c r="NR74" s="88">
        <v>0</v>
      </c>
      <c r="NS74" s="88">
        <v>0</v>
      </c>
      <c r="NT74" s="88">
        <v>0</v>
      </c>
      <c r="NU74" s="88">
        <v>0</v>
      </c>
      <c r="NV74" s="88">
        <v>0</v>
      </c>
      <c r="NW74" s="88">
        <v>0</v>
      </c>
      <c r="NX74" s="88">
        <v>0</v>
      </c>
      <c r="NY74" s="88">
        <v>0</v>
      </c>
      <c r="NZ74" s="88">
        <v>0</v>
      </c>
      <c r="OA74" s="88">
        <v>0</v>
      </c>
      <c r="OB74" s="88">
        <v>0</v>
      </c>
      <c r="OC74" s="88">
        <v>0</v>
      </c>
      <c r="OD74" s="88">
        <v>0</v>
      </c>
      <c r="OE74" s="88">
        <v>0</v>
      </c>
      <c r="OF74" s="88">
        <v>0</v>
      </c>
      <c r="OG74" s="88">
        <v>0</v>
      </c>
      <c r="OH74" s="88">
        <v>0</v>
      </c>
      <c r="OI74" s="88">
        <v>0</v>
      </c>
      <c r="OJ74" s="88">
        <v>0</v>
      </c>
      <c r="OK74" s="88">
        <v>0</v>
      </c>
      <c r="OL74" s="88">
        <v>0</v>
      </c>
      <c r="OM74" s="88">
        <v>5.9993412299999957E-3</v>
      </c>
      <c r="ON74" s="88">
        <v>2.4116996000000005E-4</v>
      </c>
      <c r="OO74" s="88">
        <v>5.9046333999999946E-4</v>
      </c>
      <c r="OP74" s="88">
        <v>1.6470210999999991E-4</v>
      </c>
      <c r="OQ74" s="88">
        <v>6.3594901999999972E-4</v>
      </c>
      <c r="OR74" s="88">
        <v>3.2075433000000006E-4</v>
      </c>
      <c r="OS74" s="88">
        <v>3.0087232400000004E-3</v>
      </c>
      <c r="OT74" s="88">
        <v>1.3583335599999984E-3</v>
      </c>
      <c r="OU74" s="88">
        <v>4.7033038499999886E-3</v>
      </c>
      <c r="OV74" s="88">
        <v>3.950163369999992E-3</v>
      </c>
      <c r="OW74" s="88">
        <v>6.7852844399999886E-3</v>
      </c>
      <c r="OX74" s="88">
        <v>1.6541958699999985E-3</v>
      </c>
      <c r="OY74" s="88">
        <v>1.9904763899999986E-3</v>
      </c>
      <c r="OZ74" s="88">
        <v>0.22113024417000005</v>
      </c>
      <c r="PA74" s="88">
        <v>0</v>
      </c>
      <c r="PB74" s="88">
        <v>0</v>
      </c>
      <c r="PC74" s="88">
        <v>0</v>
      </c>
      <c r="PD74" s="88">
        <v>0</v>
      </c>
      <c r="PE74" s="88">
        <v>0</v>
      </c>
      <c r="PF74" s="88">
        <v>0</v>
      </c>
      <c r="PG74" s="88">
        <v>0</v>
      </c>
      <c r="PH74" s="88">
        <v>0</v>
      </c>
      <c r="PI74" s="88">
        <v>0</v>
      </c>
      <c r="PJ74" s="88">
        <v>0</v>
      </c>
      <c r="PK74" s="88">
        <v>0</v>
      </c>
      <c r="PL74" s="88">
        <v>0</v>
      </c>
      <c r="PM74" s="88">
        <v>0</v>
      </c>
      <c r="PN74" s="88">
        <v>0</v>
      </c>
      <c r="PO74" s="88">
        <v>0</v>
      </c>
      <c r="PP74" s="88">
        <v>0</v>
      </c>
      <c r="PQ74" s="88">
        <v>0</v>
      </c>
      <c r="PR74" s="88">
        <v>0</v>
      </c>
      <c r="PS74" s="88">
        <v>0</v>
      </c>
      <c r="PT74" s="88">
        <v>0</v>
      </c>
      <c r="PU74" s="88">
        <v>0</v>
      </c>
      <c r="PV74" s="88">
        <v>0</v>
      </c>
      <c r="PW74" s="88">
        <v>0</v>
      </c>
      <c r="PX74" s="88">
        <v>0</v>
      </c>
      <c r="PY74" s="88">
        <v>0</v>
      </c>
      <c r="PZ74" s="88">
        <v>0</v>
      </c>
      <c r="QA74" s="88">
        <v>0</v>
      </c>
      <c r="QB74" s="88">
        <v>0</v>
      </c>
      <c r="QC74" s="88">
        <v>0</v>
      </c>
      <c r="QD74" s="88">
        <v>0</v>
      </c>
      <c r="QE74" s="88">
        <v>0</v>
      </c>
      <c r="QF74" s="88">
        <v>0</v>
      </c>
      <c r="QG74" s="88">
        <v>0</v>
      </c>
      <c r="QH74" s="88">
        <v>0</v>
      </c>
      <c r="QI74" s="88">
        <v>0</v>
      </c>
      <c r="QJ74" s="88">
        <v>0</v>
      </c>
      <c r="QK74" s="88">
        <v>0</v>
      </c>
      <c r="QL74" s="88">
        <v>0</v>
      </c>
      <c r="QM74" s="88">
        <v>0</v>
      </c>
      <c r="QN74" s="88">
        <v>0</v>
      </c>
      <c r="QO74" s="88">
        <v>0</v>
      </c>
      <c r="QP74" s="88">
        <v>0</v>
      </c>
      <c r="QQ74" s="88">
        <v>0</v>
      </c>
      <c r="QR74" s="88">
        <v>0</v>
      </c>
      <c r="QS74" s="88">
        <v>0</v>
      </c>
      <c r="QT74" s="88">
        <v>0</v>
      </c>
      <c r="QU74" s="88">
        <v>0</v>
      </c>
      <c r="QV74" s="88">
        <v>0</v>
      </c>
      <c r="QW74" s="88">
        <v>0</v>
      </c>
      <c r="QX74" s="88">
        <v>0</v>
      </c>
      <c r="QY74" s="88">
        <v>0</v>
      </c>
      <c r="QZ74" s="88">
        <v>0</v>
      </c>
      <c r="RA74" s="88">
        <v>0</v>
      </c>
      <c r="RB74" s="88">
        <v>0</v>
      </c>
      <c r="RC74" s="88">
        <v>0</v>
      </c>
      <c r="RD74" s="88">
        <v>0</v>
      </c>
      <c r="RE74" s="88">
        <v>0</v>
      </c>
      <c r="RF74" s="88">
        <v>0</v>
      </c>
      <c r="RG74" s="88">
        <v>0</v>
      </c>
      <c r="RH74" s="88">
        <v>0</v>
      </c>
      <c r="RI74" s="88">
        <v>0</v>
      </c>
      <c r="RJ74" s="88">
        <v>0</v>
      </c>
      <c r="RK74" s="88">
        <v>0</v>
      </c>
      <c r="RL74" s="88">
        <v>0</v>
      </c>
      <c r="RM74" s="88">
        <v>0</v>
      </c>
      <c r="RN74" s="88">
        <v>0</v>
      </c>
      <c r="RO74" s="88">
        <v>0</v>
      </c>
      <c r="RP74" s="88">
        <v>0</v>
      </c>
      <c r="RQ74" s="88">
        <v>0</v>
      </c>
      <c r="RR74" s="88">
        <v>0</v>
      </c>
      <c r="RS74" s="88">
        <v>0</v>
      </c>
      <c r="RT74" s="88">
        <v>0</v>
      </c>
      <c r="RU74" s="88">
        <v>0</v>
      </c>
      <c r="RV74" s="88">
        <v>0</v>
      </c>
      <c r="RW74" s="88">
        <v>0</v>
      </c>
      <c r="RX74" s="88">
        <v>0</v>
      </c>
      <c r="RY74" s="88">
        <v>0</v>
      </c>
      <c r="RZ74" s="88">
        <v>0</v>
      </c>
      <c r="SA74" s="88">
        <v>0</v>
      </c>
      <c r="SB74" s="88">
        <v>0</v>
      </c>
      <c r="SC74" s="88">
        <v>0</v>
      </c>
      <c r="SD74" s="88">
        <v>0</v>
      </c>
      <c r="SE74" s="88">
        <v>0</v>
      </c>
      <c r="SF74" s="88">
        <v>0</v>
      </c>
      <c r="SG74" s="88">
        <v>0</v>
      </c>
      <c r="SH74" s="88">
        <v>0</v>
      </c>
      <c r="SI74" s="88">
        <v>0</v>
      </c>
      <c r="SJ74" s="88">
        <v>0</v>
      </c>
      <c r="SK74" s="88">
        <v>0</v>
      </c>
      <c r="SL74" s="88">
        <v>0</v>
      </c>
      <c r="SM74" s="88">
        <v>0</v>
      </c>
      <c r="SN74" s="88">
        <v>5.9849201120000015E-2</v>
      </c>
      <c r="SO74" s="88">
        <v>0.22113024417000005</v>
      </c>
      <c r="SP74" s="88">
        <v>3.3108153417571042</v>
      </c>
    </row>
    <row r="75" spans="1:510">
      <c r="A75" s="88" t="str">
        <f t="shared" si="52"/>
        <v>ITAD3</v>
      </c>
      <c r="B75" s="88" t="s">
        <v>2230</v>
      </c>
      <c r="C75" s="88" t="s">
        <v>389</v>
      </c>
      <c r="U75" s="88">
        <v>40.976925730955941</v>
      </c>
      <c r="V75" s="88">
        <v>10.22462659775899</v>
      </c>
      <c r="W75" s="88">
        <v>0.8205824080089994</v>
      </c>
      <c r="X75" s="88">
        <v>2.1643333968729999</v>
      </c>
      <c r="Y75" s="88">
        <v>15.759780098811008</v>
      </c>
      <c r="Z75" s="88">
        <v>1.1557876464560006</v>
      </c>
      <c r="AA75" s="88">
        <v>1.2971483608849987</v>
      </c>
      <c r="AB75" s="88">
        <v>3.2262980408490058</v>
      </c>
      <c r="AC75" s="88">
        <v>1.0555598413030005</v>
      </c>
      <c r="AD75" s="88">
        <v>1.253701186334</v>
      </c>
      <c r="AE75" s="88">
        <v>0.16079001760000003</v>
      </c>
      <c r="AF75" s="88">
        <v>1.0463677195659993</v>
      </c>
      <c r="AG75" s="88">
        <v>9.7526459254660001</v>
      </c>
      <c r="AH75" s="88">
        <v>2.8119434044130007</v>
      </c>
      <c r="AI75" s="88">
        <v>0.76741877288000071</v>
      </c>
      <c r="AJ75" s="88">
        <v>0.31286575005999945</v>
      </c>
      <c r="AK75" s="88">
        <v>0.50771709106399965</v>
      </c>
      <c r="AL75" s="88">
        <v>0</v>
      </c>
      <c r="AM75" s="88">
        <v>1.6059751996030001</v>
      </c>
      <c r="AN75" s="88">
        <v>0.55835842296899996</v>
      </c>
      <c r="AO75" s="88">
        <v>2.4347590316790009</v>
      </c>
      <c r="AP75" s="88">
        <v>9.313746743940003</v>
      </c>
      <c r="AQ75" s="88">
        <v>0.123175465783</v>
      </c>
      <c r="AR75" s="88">
        <v>0.72704382075799989</v>
      </c>
      <c r="AS75" s="88">
        <v>2.9886477719540028</v>
      </c>
      <c r="AT75" s="88">
        <v>8.3895051984999969E-2</v>
      </c>
      <c r="AU75" s="88">
        <v>4.6869867468000002E-2</v>
      </c>
      <c r="AV75" s="88">
        <v>0.16230767096599996</v>
      </c>
      <c r="AW75" s="88">
        <v>0.2454571241010001</v>
      </c>
      <c r="AX75" s="88">
        <v>8.2350249946000043E-2</v>
      </c>
      <c r="AY75" s="88">
        <v>0.53491015697500011</v>
      </c>
      <c r="AZ75" s="88">
        <v>0.9233707384990002</v>
      </c>
      <c r="BA75" s="88">
        <v>0.36858987718600017</v>
      </c>
      <c r="BB75" s="88">
        <v>5.1877452000000006E-3</v>
      </c>
      <c r="BC75" s="88">
        <v>1.5075741599999999E-2</v>
      </c>
      <c r="BD75" s="88">
        <v>2.9245784601800047</v>
      </c>
      <c r="BE75" s="88">
        <v>0.28664267176300012</v>
      </c>
      <c r="BF75" s="88">
        <v>3.4473096719000007E-2</v>
      </c>
      <c r="BG75" s="88">
        <v>2.6175085316000012E-2</v>
      </c>
      <c r="BH75" s="88">
        <v>0.9949116292060004</v>
      </c>
      <c r="BI75" s="88">
        <v>0.122438508775</v>
      </c>
      <c r="BJ75" s="88">
        <v>8.6612531200000002E-3</v>
      </c>
      <c r="BK75" s="88">
        <v>0.38634927296000005</v>
      </c>
      <c r="BL75" s="88">
        <v>0.39371220088100012</v>
      </c>
      <c r="BM75" s="88">
        <v>0.31533494297700021</v>
      </c>
      <c r="BN75" s="88">
        <v>2.7204455999999998E-2</v>
      </c>
      <c r="BO75" s="88">
        <v>0</v>
      </c>
      <c r="BP75" s="88">
        <v>0</v>
      </c>
      <c r="BQ75" s="88">
        <v>0</v>
      </c>
      <c r="BR75" s="88">
        <v>0.15380387320000002</v>
      </c>
      <c r="BS75" s="88">
        <v>6.9861444000000007E-3</v>
      </c>
      <c r="BT75" s="88">
        <v>0.95934473752599969</v>
      </c>
      <c r="BU75" s="88">
        <v>1.906533724123</v>
      </c>
      <c r="BV75" s="88">
        <v>8.7022982040000002E-2</v>
      </c>
      <c r="BW75" s="88">
        <v>2.4703154461469974</v>
      </c>
      <c r="BX75" s="88">
        <v>0.93842031723600006</v>
      </c>
      <c r="BY75" s="88">
        <v>1.4999026842559984</v>
      </c>
      <c r="BZ75" s="88">
        <v>0.34989283238300023</v>
      </c>
      <c r="CA75" s="88">
        <v>0.92244193699900079</v>
      </c>
      <c r="CB75" s="88">
        <v>0.96520540304900215</v>
      </c>
      <c r="CC75" s="88">
        <v>0.57128658157300083</v>
      </c>
      <c r="CD75" s="88">
        <v>9.8226085316999959E-2</v>
      </c>
      <c r="CE75" s="88">
        <v>1.1352286866509995</v>
      </c>
      <c r="CF75" s="88">
        <v>0.29543563175399978</v>
      </c>
      <c r="CG75" s="88">
        <v>0</v>
      </c>
      <c r="CH75" s="88">
        <v>0.47198636486899964</v>
      </c>
      <c r="CI75" s="88">
        <v>8.5053282689999968E-2</v>
      </c>
      <c r="CJ75" s="88">
        <v>0</v>
      </c>
      <c r="CK75" s="88">
        <v>1.4772673122520001</v>
      </c>
      <c r="CL75" s="88">
        <v>0</v>
      </c>
      <c r="CM75" s="88">
        <v>0.11439451195499999</v>
      </c>
      <c r="CN75" s="88">
        <v>2.8286420241999993E-2</v>
      </c>
      <c r="CO75" s="88">
        <v>0.19518025319600027</v>
      </c>
      <c r="CP75" s="88">
        <v>8.9399198409E-2</v>
      </c>
      <c r="CQ75" s="88">
        <v>0</v>
      </c>
      <c r="CR75" s="88">
        <v>0</v>
      </c>
      <c r="CS75" s="88">
        <v>4.5977759999999996E-4</v>
      </c>
      <c r="CT75" s="88">
        <v>1.2948023245520004</v>
      </c>
      <c r="CU75" s="88">
        <v>0.15516349556499984</v>
      </c>
      <c r="CV75" s="88">
        <v>0.15554839650199995</v>
      </c>
      <c r="CW75" s="88">
        <v>0.53610577083600008</v>
      </c>
      <c r="CX75" s="88">
        <v>2.2252652133000001E-2</v>
      </c>
      <c r="CY75" s="88">
        <v>2.4347590316790009</v>
      </c>
      <c r="CZ75" s="88">
        <v>0</v>
      </c>
      <c r="DA75" s="88">
        <v>8.6951927939400004</v>
      </c>
      <c r="DB75" s="88">
        <v>0.79096071937200008</v>
      </c>
      <c r="DC75" s="88">
        <v>0</v>
      </c>
      <c r="DD75" s="88">
        <v>0</v>
      </c>
      <c r="DE75" s="88">
        <v>0.3578902109670003</v>
      </c>
      <c r="DF75" s="88">
        <v>0</v>
      </c>
      <c r="DG75" s="88">
        <v>0</v>
      </c>
      <c r="DH75" s="88">
        <v>0.36915360979100009</v>
      </c>
      <c r="DI75" s="88">
        <v>1.1994914885489989</v>
      </c>
      <c r="DJ75" s="88">
        <v>1.3542190446799993</v>
      </c>
      <c r="DK75" s="88">
        <v>8.4923721648000022E-2</v>
      </c>
      <c r="DL75" s="88">
        <v>0.17709801460000002</v>
      </c>
      <c r="DM75" s="88">
        <v>0.1729157211920001</v>
      </c>
      <c r="DN75" s="88">
        <v>6.770872985199998E-2</v>
      </c>
      <c r="DO75" s="88">
        <v>2.3686045470000003E-3</v>
      </c>
      <c r="DP75" s="88">
        <v>1.3817717586000002E-2</v>
      </c>
      <c r="DQ75" s="88">
        <v>0</v>
      </c>
      <c r="DR75" s="88">
        <v>8.3933464775999972E-2</v>
      </c>
      <c r="DS75" s="88">
        <v>2.7889225440000005E-2</v>
      </c>
      <c r="DT75" s="88">
        <v>5.0484980750000019E-2</v>
      </c>
      <c r="DU75" s="88">
        <v>0</v>
      </c>
      <c r="DV75" s="88">
        <v>2.4723705600000001E-3</v>
      </c>
      <c r="DW75" s="88">
        <v>7.987787938600005E-2</v>
      </c>
      <c r="DX75" s="88">
        <v>0.45145018745500015</v>
      </c>
      <c r="DY75" s="88">
        <v>8.345996952000001E-2</v>
      </c>
      <c r="DZ75" s="88">
        <v>0.84163338774200036</v>
      </c>
      <c r="EA75" s="88">
        <v>4.0827868150000009E-2</v>
      </c>
      <c r="EB75" s="88">
        <v>4.0910497320000003E-2</v>
      </c>
      <c r="EC75" s="88">
        <v>0.18696035944200004</v>
      </c>
      <c r="ED75" s="88">
        <v>6.9912461400000001E-2</v>
      </c>
      <c r="EE75" s="88">
        <v>0.11171705634400003</v>
      </c>
      <c r="EF75" s="88">
        <v>1.23225E-2</v>
      </c>
      <c r="EG75" s="88">
        <v>0</v>
      </c>
      <c r="EH75" s="88">
        <v>2.7532415999999998E-3</v>
      </c>
      <c r="EI75" s="88">
        <v>0</v>
      </c>
      <c r="EJ75" s="88">
        <v>0.16310409047999999</v>
      </c>
      <c r="EK75" s="88">
        <v>2.4178167031449984</v>
      </c>
      <c r="EL75" s="88">
        <v>0.27977930867999989</v>
      </c>
      <c r="EM75" s="88">
        <v>6.3877026217000005E-2</v>
      </c>
      <c r="EN75" s="88">
        <v>4.7275023637999999E-2</v>
      </c>
      <c r="EO75" s="88">
        <v>0.108866878306</v>
      </c>
      <c r="EP75" s="88">
        <v>2.3095765052000002E-2</v>
      </c>
      <c r="EQ75" s="88">
        <v>1.4612591838000004E-2</v>
      </c>
      <c r="ER75" s="88">
        <v>9.2792353417999948E-2</v>
      </c>
      <c r="ES75" s="88">
        <v>0</v>
      </c>
      <c r="ET75" s="88">
        <v>0</v>
      </c>
      <c r="EU75" s="88">
        <v>0</v>
      </c>
      <c r="EV75" s="88">
        <v>0</v>
      </c>
      <c r="EW75" s="88">
        <v>6.9877252279999982E-2</v>
      </c>
      <c r="EX75" s="88">
        <v>9.9992720400000016E-3</v>
      </c>
      <c r="EY75" s="88">
        <v>9.5743915999999991E-3</v>
      </c>
      <c r="EZ75" s="88">
        <v>0</v>
      </c>
      <c r="FA75" s="88">
        <v>3.2987592854999997E-2</v>
      </c>
      <c r="FB75" s="88">
        <v>4.2522415599999999E-3</v>
      </c>
      <c r="FC75" s="88">
        <v>4.4090115599999995E-3</v>
      </c>
      <c r="FD75" s="88">
        <v>0</v>
      </c>
      <c r="FE75" s="88">
        <v>0.12712110442600003</v>
      </c>
      <c r="FF75" s="88">
        <v>1.4354858639999999E-2</v>
      </c>
      <c r="FG75" s="88">
        <v>0.12111693495099994</v>
      </c>
      <c r="FH75" s="88">
        <v>0</v>
      </c>
      <c r="FI75" s="88">
        <v>0.12375695041800003</v>
      </c>
      <c r="FJ75" s="88">
        <v>7.6339021372000035E-2</v>
      </c>
      <c r="FK75" s="88">
        <v>0.31737317950899979</v>
      </c>
      <c r="FL75" s="88">
        <v>0</v>
      </c>
      <c r="FM75" s="88">
        <v>0.10237399177399996</v>
      </c>
      <c r="FN75" s="88">
        <v>0.17027245214299996</v>
      </c>
      <c r="FO75" s="88">
        <v>0</v>
      </c>
      <c r="FP75" s="88">
        <v>4.268981115800001E-2</v>
      </c>
      <c r="FQ75" s="88">
        <v>0</v>
      </c>
      <c r="FR75" s="88">
        <v>0</v>
      </c>
      <c r="FS75" s="88">
        <v>0</v>
      </c>
      <c r="FT75" s="88">
        <v>0</v>
      </c>
      <c r="FU75" s="88">
        <v>0</v>
      </c>
      <c r="FV75" s="88">
        <v>0.90280927130899868</v>
      </c>
      <c r="FW75" s="88">
        <v>8.7134698748000006E-2</v>
      </c>
      <c r="FX75" s="88">
        <v>5.6535607377000009E-2</v>
      </c>
      <c r="FY75" s="88">
        <v>1.0654429771249991</v>
      </c>
      <c r="FZ75" s="88">
        <v>0.29914993151800046</v>
      </c>
      <c r="GA75" s="88">
        <v>0</v>
      </c>
      <c r="GB75" s="88">
        <v>0</v>
      </c>
      <c r="GC75" s="88">
        <v>0.18979479234300003</v>
      </c>
      <c r="GD75" s="88">
        <v>0</v>
      </c>
      <c r="GE75" s="88">
        <v>0.95965145818399999</v>
      </c>
      <c r="GF75" s="88">
        <v>0.28012486942999987</v>
      </c>
      <c r="GG75" s="88">
        <v>5.6558908966999971E-2</v>
      </c>
      <c r="GH75" s="88">
        <v>0.4173940575759994</v>
      </c>
      <c r="GI75" s="88">
        <v>0</v>
      </c>
      <c r="GJ75" s="88">
        <v>3.7172428741000012E-2</v>
      </c>
      <c r="GK75" s="88">
        <v>0.13694919935599997</v>
      </c>
      <c r="GL75" s="88">
        <v>0.80122640789599964</v>
      </c>
      <c r="GM75" s="88">
        <v>6.6447257574000038E-2</v>
      </c>
      <c r="GN75" s="88">
        <v>4.4355219751999991E-2</v>
      </c>
      <c r="GO75" s="88">
        <v>2.6394395358000006E-2</v>
      </c>
      <c r="GP75" s="88">
        <v>0</v>
      </c>
      <c r="GQ75" s="88">
        <v>0.45475012459700087</v>
      </c>
      <c r="GR75" s="88">
        <v>1.2405908684000003E-2</v>
      </c>
      <c r="GS75" s="88">
        <v>0.17352333711099979</v>
      </c>
      <c r="GT75" s="88">
        <v>0.66296672336300089</v>
      </c>
      <c r="GU75" s="88">
        <v>5.6126742319000035E-2</v>
      </c>
      <c r="GV75" s="88">
        <v>0.14013123540600025</v>
      </c>
      <c r="GW75" s="88">
        <v>4.6137491698000001E-2</v>
      </c>
      <c r="GX75" s="88">
        <v>7.4810764809999965E-3</v>
      </c>
      <c r="GY75" s="88">
        <v>0.2640358702179999</v>
      </c>
      <c r="GZ75" s="88">
        <v>3.0246903256999996E-2</v>
      </c>
      <c r="HA75" s="88">
        <v>1.9934580640000002E-3</v>
      </c>
      <c r="HB75" s="88">
        <v>0.21867495059599998</v>
      </c>
      <c r="HC75" s="88">
        <v>0.1416917693980001</v>
      </c>
      <c r="HD75" s="88">
        <v>0.19056351933099983</v>
      </c>
      <c r="HE75" s="88">
        <v>8.8136806233999887E-2</v>
      </c>
      <c r="HF75" s="88">
        <v>8.8526179776999989E-2</v>
      </c>
      <c r="HG75" s="88">
        <v>6.5690706667000026E-2</v>
      </c>
      <c r="HH75" s="88">
        <v>8.7036160140000055E-2</v>
      </c>
      <c r="HI75" s="88">
        <v>3.5712100563999982E-2</v>
      </c>
      <c r="HJ75" s="88">
        <v>6.4081746119999975E-3</v>
      </c>
      <c r="HK75" s="88">
        <v>0</v>
      </c>
      <c r="HL75" s="88">
        <v>0</v>
      </c>
      <c r="HM75" s="88">
        <v>0</v>
      </c>
      <c r="HN75" s="88">
        <v>0.66500415574500016</v>
      </c>
      <c r="HO75" s="88">
        <v>7.8492766713000026E-2</v>
      </c>
      <c r="HP75" s="88">
        <v>0</v>
      </c>
      <c r="HQ75" s="88">
        <v>0.13680030947800004</v>
      </c>
      <c r="HR75" s="88">
        <v>8.4906623878000034E-2</v>
      </c>
      <c r="HS75" s="88">
        <v>8.4718386671999948E-2</v>
      </c>
      <c r="HT75" s="88">
        <v>0</v>
      </c>
      <c r="HU75" s="88">
        <v>0.10393438078100013</v>
      </c>
      <c r="HV75" s="88">
        <v>0</v>
      </c>
      <c r="HW75" s="88">
        <v>0.11762602377300001</v>
      </c>
      <c r="HX75" s="88">
        <v>0.26501060524899989</v>
      </c>
      <c r="HY75" s="88">
        <v>0</v>
      </c>
      <c r="HZ75" s="88">
        <v>6.4188334166000019E-2</v>
      </c>
      <c r="IA75" s="88">
        <v>0</v>
      </c>
      <c r="IB75" s="88">
        <v>3.4039156191999993E-2</v>
      </c>
      <c r="IC75" s="88">
        <v>0.42426255157900028</v>
      </c>
      <c r="ID75" s="88">
        <v>0.22496863482499999</v>
      </c>
      <c r="IE75" s="88">
        <v>9.7180484399999999E-3</v>
      </c>
      <c r="IF75" s="88">
        <v>0</v>
      </c>
      <c r="IG75" s="88">
        <v>0.70124901415799945</v>
      </c>
      <c r="IH75" s="88">
        <v>7.0463388327000012E-2</v>
      </c>
      <c r="II75" s="88">
        <v>0</v>
      </c>
      <c r="IJ75" s="88">
        <v>0.27682941230000002</v>
      </c>
      <c r="IK75" s="88">
        <v>9.7583933910999981E-2</v>
      </c>
      <c r="IL75" s="88">
        <v>0</v>
      </c>
      <c r="IM75" s="88">
        <v>9.7574067021999861E-2</v>
      </c>
      <c r="IN75" s="88">
        <v>3.5267150706000006E-2</v>
      </c>
      <c r="IO75" s="88">
        <v>1.599453612E-2</v>
      </c>
      <c r="IP75" s="88">
        <v>0</v>
      </c>
      <c r="IQ75" s="88">
        <v>8.0836809690000011E-2</v>
      </c>
      <c r="IR75" s="88">
        <v>1.4419750199999999E-2</v>
      </c>
      <c r="IS75" s="88">
        <v>1.3807939543620003</v>
      </c>
      <c r="IT75" s="88">
        <v>1.2167980000000001E-3</v>
      </c>
      <c r="IU75" s="88">
        <v>0</v>
      </c>
      <c r="IV75" s="88">
        <v>0</v>
      </c>
      <c r="IW75" s="88">
        <v>0</v>
      </c>
      <c r="IX75" s="88">
        <v>0</v>
      </c>
      <c r="IY75" s="88">
        <v>0</v>
      </c>
      <c r="IZ75" s="88">
        <v>0</v>
      </c>
      <c r="JA75" s="88">
        <v>0</v>
      </c>
      <c r="JB75" s="88">
        <v>0</v>
      </c>
      <c r="JC75" s="88">
        <v>0</v>
      </c>
      <c r="JD75" s="88">
        <v>0</v>
      </c>
      <c r="JE75" s="88">
        <v>0.37106842067999984</v>
      </c>
      <c r="JF75" s="88">
        <v>0.50717367604600028</v>
      </c>
      <c r="JG75" s="88">
        <v>0.41656022782599994</v>
      </c>
      <c r="JH75" s="88">
        <v>0</v>
      </c>
      <c r="JI75" s="88">
        <v>0</v>
      </c>
      <c r="JJ75" s="88">
        <v>0.19662292117200006</v>
      </c>
      <c r="JK75" s="88">
        <v>0.21608264690399998</v>
      </c>
      <c r="JL75" s="88">
        <v>0.12340020275999998</v>
      </c>
      <c r="JM75" s="88">
        <v>0</v>
      </c>
      <c r="JN75" s="88">
        <v>0</v>
      </c>
      <c r="JO75" s="88">
        <v>0</v>
      </c>
      <c r="JP75" s="88">
        <v>0</v>
      </c>
      <c r="JQ75" s="88">
        <v>0.61855395000000002</v>
      </c>
      <c r="JR75" s="88">
        <v>0.17240676937199997</v>
      </c>
      <c r="JS75" s="88">
        <v>0</v>
      </c>
      <c r="JT75" s="88">
        <v>0</v>
      </c>
      <c r="JU75" s="88">
        <v>0</v>
      </c>
      <c r="JV75" s="88">
        <v>0</v>
      </c>
      <c r="JW75" s="88">
        <v>0</v>
      </c>
      <c r="JX75" s="88">
        <v>0</v>
      </c>
      <c r="JY75" s="88">
        <v>0</v>
      </c>
      <c r="JZ75" s="88">
        <v>1.1693294803599992</v>
      </c>
      <c r="KA75" s="88">
        <v>0.18488956431999987</v>
      </c>
      <c r="KB75" s="88">
        <v>0</v>
      </c>
      <c r="KC75" s="88">
        <v>0</v>
      </c>
      <c r="KD75" s="88">
        <v>0</v>
      </c>
      <c r="KE75" s="88">
        <v>0</v>
      </c>
      <c r="KF75" s="88">
        <v>0</v>
      </c>
      <c r="KG75" s="88">
        <v>0</v>
      </c>
      <c r="KH75" s="88">
        <v>0</v>
      </c>
      <c r="KI75" s="88">
        <v>1.10946406E-2</v>
      </c>
      <c r="KJ75" s="88">
        <v>1.9808558495999998E-2</v>
      </c>
      <c r="KK75" s="88">
        <v>7.1611515600000005E-3</v>
      </c>
      <c r="KL75" s="88">
        <v>2.8783380000000001E-2</v>
      </c>
      <c r="KM75" s="88">
        <v>1.6856062120000001E-2</v>
      </c>
      <c r="KN75" s="88">
        <v>2.2967199999999999E-4</v>
      </c>
      <c r="KO75" s="88">
        <v>0</v>
      </c>
      <c r="KP75" s="88">
        <v>0</v>
      </c>
      <c r="KQ75" s="88">
        <v>0</v>
      </c>
      <c r="KR75" s="88">
        <v>1.4746885048000001E-2</v>
      </c>
      <c r="KS75" s="88">
        <v>3.0577962959999995E-3</v>
      </c>
      <c r="KT75" s="88">
        <v>0.2273072048650002</v>
      </c>
      <c r="KU75" s="88">
        <v>3.4523789200000004E-4</v>
      </c>
      <c r="KV75" s="88">
        <v>0</v>
      </c>
      <c r="KW75" s="88">
        <v>0</v>
      </c>
      <c r="KX75" s="88">
        <v>0.45145018745500015</v>
      </c>
      <c r="KY75" s="88">
        <v>0</v>
      </c>
      <c r="KZ75" s="88">
        <v>2.5114017239999998E-2</v>
      </c>
      <c r="LA75" s="88">
        <v>5.8345952280000009E-2</v>
      </c>
      <c r="LB75" s="88">
        <v>0</v>
      </c>
      <c r="LC75" s="88">
        <v>0</v>
      </c>
      <c r="LD75" s="88">
        <v>0</v>
      </c>
      <c r="LE75" s="88">
        <v>0</v>
      </c>
      <c r="LF75" s="88">
        <v>0</v>
      </c>
      <c r="LG75" s="88">
        <v>9.4182283449000037E-2</v>
      </c>
      <c r="LH75" s="88">
        <v>1.6834096559999998E-2</v>
      </c>
      <c r="LI75" s="88">
        <v>7.0067633499999997E-4</v>
      </c>
      <c r="LJ75" s="88">
        <v>0</v>
      </c>
      <c r="LK75" s="88">
        <v>1.23225E-2</v>
      </c>
      <c r="LL75" s="88">
        <v>0</v>
      </c>
      <c r="LM75" s="88">
        <v>0</v>
      </c>
      <c r="LN75" s="88">
        <v>0</v>
      </c>
      <c r="LO75" s="88">
        <v>0</v>
      </c>
      <c r="LP75" s="88">
        <v>0</v>
      </c>
      <c r="LQ75" s="88">
        <v>0</v>
      </c>
      <c r="LR75" s="88">
        <v>0</v>
      </c>
      <c r="LS75" s="88">
        <v>0</v>
      </c>
      <c r="LT75" s="88">
        <v>0</v>
      </c>
      <c r="LU75" s="88">
        <v>0</v>
      </c>
      <c r="LV75" s="88">
        <v>0</v>
      </c>
      <c r="LW75" s="88">
        <v>0</v>
      </c>
      <c r="LX75" s="88">
        <v>0</v>
      </c>
      <c r="LY75" s="88">
        <v>0</v>
      </c>
      <c r="LZ75" s="88">
        <v>0</v>
      </c>
      <c r="MA75" s="88">
        <v>0</v>
      </c>
      <c r="MB75" s="88">
        <v>4.6816486159999993E-3</v>
      </c>
      <c r="MC75" s="88">
        <v>6.5195603663999985E-2</v>
      </c>
      <c r="MD75" s="88">
        <v>0</v>
      </c>
      <c r="ME75" s="88">
        <v>0</v>
      </c>
      <c r="MF75" s="88">
        <v>0</v>
      </c>
      <c r="MG75" s="88">
        <v>0</v>
      </c>
      <c r="MH75" s="88">
        <v>0</v>
      </c>
      <c r="MI75" s="88">
        <v>0</v>
      </c>
      <c r="MJ75" s="88">
        <v>0</v>
      </c>
      <c r="MK75" s="88">
        <v>4.4090115599999995E-3</v>
      </c>
      <c r="ML75" s="88">
        <v>0</v>
      </c>
      <c r="MM75" s="88">
        <v>0</v>
      </c>
      <c r="MN75" s="88">
        <v>0</v>
      </c>
      <c r="MO75" s="88">
        <v>0</v>
      </c>
      <c r="MP75" s="88">
        <v>0</v>
      </c>
      <c r="MQ75" s="88">
        <v>0</v>
      </c>
      <c r="MR75" s="88">
        <v>0</v>
      </c>
      <c r="MS75" s="88">
        <v>3.6405233613000007E-2</v>
      </c>
      <c r="MT75" s="88">
        <v>6.7533951490000004E-3</v>
      </c>
      <c r="MU75" s="88">
        <v>0.24388318465399997</v>
      </c>
      <c r="MV75" s="88">
        <v>3.0331395894000007E-2</v>
      </c>
      <c r="MW75" s="88">
        <v>0</v>
      </c>
      <c r="MX75" s="88">
        <v>0</v>
      </c>
      <c r="MY75" s="88">
        <v>0</v>
      </c>
      <c r="MZ75" s="88">
        <v>0</v>
      </c>
      <c r="NA75" s="88">
        <v>0</v>
      </c>
      <c r="NB75" s="88">
        <v>0</v>
      </c>
      <c r="NC75" s="88">
        <v>0</v>
      </c>
      <c r="ND75" s="88">
        <v>0</v>
      </c>
      <c r="NE75" s="88">
        <v>0</v>
      </c>
      <c r="NF75" s="88">
        <v>0</v>
      </c>
      <c r="NG75" s="88">
        <v>0.52661649873499972</v>
      </c>
      <c r="NH75" s="88">
        <v>0.37619054433300053</v>
      </c>
      <c r="NI75" s="88">
        <v>0</v>
      </c>
      <c r="NJ75" s="88">
        <v>0</v>
      </c>
      <c r="NK75" s="88">
        <v>0</v>
      </c>
      <c r="NL75" s="88">
        <v>0</v>
      </c>
      <c r="NM75" s="88">
        <v>0</v>
      </c>
      <c r="NN75" s="88">
        <v>0</v>
      </c>
      <c r="NO75" s="88">
        <v>0</v>
      </c>
      <c r="NP75" s="88">
        <v>1.9021983239999998E-2</v>
      </c>
      <c r="NQ75" s="88">
        <v>1.4769612624000001E-2</v>
      </c>
      <c r="NR75" s="88">
        <v>0</v>
      </c>
      <c r="NS75" s="88">
        <v>0</v>
      </c>
      <c r="NT75" s="88">
        <v>0</v>
      </c>
      <c r="NU75" s="88">
        <v>0</v>
      </c>
      <c r="NV75" s="88">
        <v>0</v>
      </c>
      <c r="NW75" s="88">
        <v>0</v>
      </c>
      <c r="NX75" s="88">
        <v>0</v>
      </c>
      <c r="NY75" s="88">
        <v>0</v>
      </c>
      <c r="NZ75" s="88">
        <v>0</v>
      </c>
      <c r="OA75" s="88">
        <v>0</v>
      </c>
      <c r="OB75" s="88">
        <v>0</v>
      </c>
      <c r="OC75" s="88">
        <v>0</v>
      </c>
      <c r="OD75" s="88">
        <v>0</v>
      </c>
      <c r="OE75" s="88">
        <v>0</v>
      </c>
      <c r="OF75" s="88">
        <v>0</v>
      </c>
      <c r="OG75" s="88">
        <v>0</v>
      </c>
      <c r="OH75" s="88">
        <v>0</v>
      </c>
      <c r="OI75" s="88">
        <v>0</v>
      </c>
      <c r="OJ75" s="88">
        <v>0</v>
      </c>
      <c r="OK75" s="88">
        <v>0</v>
      </c>
      <c r="OL75" s="88">
        <v>0</v>
      </c>
      <c r="OM75" s="88">
        <v>6.0017116599999911E-3</v>
      </c>
      <c r="ON75" s="88">
        <v>2.6116894000000014E-4</v>
      </c>
      <c r="OO75" s="88">
        <v>5.8184201000000013E-4</v>
      </c>
      <c r="OP75" s="88">
        <v>1.3382816999999995E-4</v>
      </c>
      <c r="OQ75" s="88">
        <v>5.7068951000000011E-4</v>
      </c>
      <c r="OR75" s="88">
        <v>3.2203184000000003E-4</v>
      </c>
      <c r="OS75" s="88">
        <v>3.1485026800000008E-3</v>
      </c>
      <c r="OT75" s="88">
        <v>1.305680350000001E-3</v>
      </c>
      <c r="OU75" s="88">
        <v>4.7373573669999862E-3</v>
      </c>
      <c r="OV75" s="88">
        <v>4.0068559650000019E-3</v>
      </c>
      <c r="OW75" s="88">
        <v>6.8630212899999906E-3</v>
      </c>
      <c r="OX75" s="88">
        <v>1.892295760000002E-3</v>
      </c>
      <c r="OY75" s="88">
        <v>1.8268964299999989E-3</v>
      </c>
      <c r="OZ75" s="88">
        <v>0.23257126035000067</v>
      </c>
      <c r="PA75" s="88">
        <v>0</v>
      </c>
      <c r="PB75" s="88">
        <v>0</v>
      </c>
      <c r="PC75" s="88">
        <v>0</v>
      </c>
      <c r="PD75" s="88">
        <v>0</v>
      </c>
      <c r="PE75" s="88">
        <v>0</v>
      </c>
      <c r="PF75" s="88">
        <v>0</v>
      </c>
      <c r="PG75" s="88">
        <v>0</v>
      </c>
      <c r="PH75" s="88">
        <v>0</v>
      </c>
      <c r="PI75" s="88">
        <v>0</v>
      </c>
      <c r="PJ75" s="88">
        <v>0</v>
      </c>
      <c r="PK75" s="88">
        <v>0</v>
      </c>
      <c r="PL75" s="88">
        <v>0</v>
      </c>
      <c r="PM75" s="88">
        <v>0</v>
      </c>
      <c r="PN75" s="88">
        <v>0</v>
      </c>
      <c r="PO75" s="88">
        <v>0</v>
      </c>
      <c r="PP75" s="88">
        <v>0</v>
      </c>
      <c r="PQ75" s="88">
        <v>0</v>
      </c>
      <c r="PR75" s="88">
        <v>0</v>
      </c>
      <c r="PS75" s="88">
        <v>0</v>
      </c>
      <c r="PT75" s="88">
        <v>0</v>
      </c>
      <c r="PU75" s="88">
        <v>0</v>
      </c>
      <c r="PV75" s="88">
        <v>0</v>
      </c>
      <c r="PW75" s="88">
        <v>0</v>
      </c>
      <c r="PX75" s="88">
        <v>0</v>
      </c>
      <c r="PY75" s="88">
        <v>0</v>
      </c>
      <c r="PZ75" s="88">
        <v>0</v>
      </c>
      <c r="QA75" s="88">
        <v>0</v>
      </c>
      <c r="QB75" s="88">
        <v>0</v>
      </c>
      <c r="QC75" s="88">
        <v>0</v>
      </c>
      <c r="QD75" s="88">
        <v>0</v>
      </c>
      <c r="QE75" s="88">
        <v>0</v>
      </c>
      <c r="QF75" s="88">
        <v>0</v>
      </c>
      <c r="QG75" s="88">
        <v>0</v>
      </c>
      <c r="QH75" s="88">
        <v>0</v>
      </c>
      <c r="QI75" s="88">
        <v>0</v>
      </c>
      <c r="QJ75" s="88">
        <v>0</v>
      </c>
      <c r="QK75" s="88">
        <v>0</v>
      </c>
      <c r="QL75" s="88">
        <v>0</v>
      </c>
      <c r="QM75" s="88">
        <v>0</v>
      </c>
      <c r="QN75" s="88">
        <v>0</v>
      </c>
      <c r="QO75" s="88">
        <v>0</v>
      </c>
      <c r="QP75" s="88">
        <v>0</v>
      </c>
      <c r="QQ75" s="88">
        <v>0</v>
      </c>
      <c r="QR75" s="88">
        <v>0</v>
      </c>
      <c r="QS75" s="88">
        <v>0</v>
      </c>
      <c r="QT75" s="88">
        <v>0</v>
      </c>
      <c r="QU75" s="88">
        <v>0</v>
      </c>
      <c r="QV75" s="88">
        <v>0</v>
      </c>
      <c r="QW75" s="88">
        <v>0</v>
      </c>
      <c r="QX75" s="88">
        <v>0</v>
      </c>
      <c r="QY75" s="88">
        <v>0</v>
      </c>
      <c r="QZ75" s="88">
        <v>0</v>
      </c>
      <c r="RA75" s="88">
        <v>0</v>
      </c>
      <c r="RB75" s="88">
        <v>0</v>
      </c>
      <c r="RC75" s="88">
        <v>0</v>
      </c>
      <c r="RD75" s="88">
        <v>0</v>
      </c>
      <c r="RE75" s="88">
        <v>0</v>
      </c>
      <c r="RF75" s="88">
        <v>0</v>
      </c>
      <c r="RG75" s="88">
        <v>0</v>
      </c>
      <c r="RH75" s="88">
        <v>0</v>
      </c>
      <c r="RI75" s="88">
        <v>0</v>
      </c>
      <c r="RJ75" s="88">
        <v>0</v>
      </c>
      <c r="RK75" s="88">
        <v>0</v>
      </c>
      <c r="RL75" s="88">
        <v>0</v>
      </c>
      <c r="RM75" s="88">
        <v>0</v>
      </c>
      <c r="RN75" s="88">
        <v>0</v>
      </c>
      <c r="RO75" s="88">
        <v>0</v>
      </c>
      <c r="RP75" s="88">
        <v>0</v>
      </c>
      <c r="RQ75" s="88">
        <v>0</v>
      </c>
      <c r="RR75" s="88">
        <v>0</v>
      </c>
      <c r="RS75" s="88">
        <v>0</v>
      </c>
      <c r="RT75" s="88">
        <v>0</v>
      </c>
      <c r="RU75" s="88">
        <v>0</v>
      </c>
      <c r="RV75" s="88">
        <v>0</v>
      </c>
      <c r="RW75" s="88">
        <v>0</v>
      </c>
      <c r="RX75" s="88">
        <v>0</v>
      </c>
      <c r="RY75" s="88">
        <v>0</v>
      </c>
      <c r="RZ75" s="88">
        <v>0</v>
      </c>
      <c r="SA75" s="88">
        <v>0</v>
      </c>
      <c r="SB75" s="88">
        <v>0</v>
      </c>
      <c r="SC75" s="88">
        <v>0</v>
      </c>
      <c r="SD75" s="88">
        <v>0</v>
      </c>
      <c r="SE75" s="88">
        <v>0</v>
      </c>
      <c r="SF75" s="88">
        <v>0</v>
      </c>
      <c r="SG75" s="88">
        <v>0</v>
      </c>
      <c r="SH75" s="88">
        <v>0</v>
      </c>
      <c r="SI75" s="88">
        <v>0</v>
      </c>
      <c r="SJ75" s="88">
        <v>0</v>
      </c>
      <c r="SK75" s="88">
        <v>0</v>
      </c>
      <c r="SL75" s="88">
        <v>0</v>
      </c>
      <c r="SM75" s="88">
        <v>0</v>
      </c>
      <c r="SN75" s="88">
        <v>6.3422517970000036E-2</v>
      </c>
      <c r="SO75" s="88">
        <v>0.23257126035000067</v>
      </c>
      <c r="SP75" s="88">
        <v>3.5591297370311077</v>
      </c>
    </row>
    <row r="76" spans="1:510">
      <c r="A76" s="88" t="str">
        <f t="shared" si="52"/>
        <v>ITAD4</v>
      </c>
      <c r="B76" s="88" t="s">
        <v>2230</v>
      </c>
      <c r="C76" s="88" t="s">
        <v>390</v>
      </c>
      <c r="U76" s="88">
        <v>48.360005251608968</v>
      </c>
      <c r="V76" s="88">
        <v>11.532652276582999</v>
      </c>
      <c r="W76" s="88">
        <v>0.93815144064399991</v>
      </c>
      <c r="X76" s="88">
        <v>2.7825406183620003</v>
      </c>
      <c r="Y76" s="88">
        <v>18.161850582920003</v>
      </c>
      <c r="Z76" s="88">
        <v>1.5676615417909983</v>
      </c>
      <c r="AA76" s="88">
        <v>1.4446525632980001</v>
      </c>
      <c r="AB76" s="88">
        <v>4.0251226368720028</v>
      </c>
      <c r="AC76" s="88">
        <v>1.1826505208770013</v>
      </c>
      <c r="AD76" s="88">
        <v>1.7009708245049975</v>
      </c>
      <c r="AE76" s="88">
        <v>0.212339436125</v>
      </c>
      <c r="AF76" s="88">
        <v>1.4938202314899989</v>
      </c>
      <c r="AG76" s="88">
        <v>10.985574860468013</v>
      </c>
      <c r="AH76" s="88">
        <v>3.3175892342910038</v>
      </c>
      <c r="AI76" s="88">
        <v>0.88461180552599983</v>
      </c>
      <c r="AJ76" s="88">
        <v>0.40247304811900009</v>
      </c>
      <c r="AK76" s="88">
        <v>0.53567857155200016</v>
      </c>
      <c r="AL76" s="88">
        <v>0</v>
      </c>
      <c r="AM76" s="88">
        <v>2.0126879466800012</v>
      </c>
      <c r="AN76" s="88">
        <v>0.76985246391000062</v>
      </c>
      <c r="AO76" s="88">
        <v>1.8484537582579987</v>
      </c>
      <c r="AP76" s="88">
        <v>11.669262551209997</v>
      </c>
      <c r="AQ76" s="88">
        <v>0.18440415159599993</v>
      </c>
      <c r="AR76" s="88">
        <v>0.89814921293599914</v>
      </c>
      <c r="AS76" s="88">
        <v>3.2926049157929973</v>
      </c>
      <c r="AT76" s="88">
        <v>0.17386035475800002</v>
      </c>
      <c r="AU76" s="88">
        <v>6.0637264811999984E-2</v>
      </c>
      <c r="AV76" s="88">
        <v>0.18903843785100002</v>
      </c>
      <c r="AW76" s="88">
        <v>0.28814819372900008</v>
      </c>
      <c r="AX76" s="88">
        <v>0.11642315424600014</v>
      </c>
      <c r="AY76" s="88">
        <v>0.73955375262000012</v>
      </c>
      <c r="AZ76" s="88">
        <v>0.93221174876200052</v>
      </c>
      <c r="BA76" s="88">
        <v>0.50045435438599972</v>
      </c>
      <c r="BB76" s="88">
        <v>1.1986481897999997E-2</v>
      </c>
      <c r="BC76" s="88">
        <v>3.5086778400000005E-3</v>
      </c>
      <c r="BD76" s="88">
        <v>3.6514226963550018</v>
      </c>
      <c r="BE76" s="88">
        <v>0.37019110618400003</v>
      </c>
      <c r="BF76" s="88">
        <v>4.1076131300999998E-2</v>
      </c>
      <c r="BG76" s="88">
        <v>3.7183489727000009E-2</v>
      </c>
      <c r="BH76" s="88">
        <v>1.1043904607790012</v>
      </c>
      <c r="BI76" s="88">
        <v>0.21531640700899995</v>
      </c>
      <c r="BJ76" s="88">
        <v>1.4984950059999998E-2</v>
      </c>
      <c r="BK76" s="88">
        <v>0.46002780031399976</v>
      </c>
      <c r="BL76" s="88">
        <v>0.54857172610400007</v>
      </c>
      <c r="BM76" s="88">
        <v>0.4090870461870002</v>
      </c>
      <c r="BN76" s="88">
        <v>5.2985706480000005E-2</v>
      </c>
      <c r="BO76" s="88">
        <v>0</v>
      </c>
      <c r="BP76" s="88">
        <v>0</v>
      </c>
      <c r="BQ76" s="88">
        <v>0</v>
      </c>
      <c r="BR76" s="88">
        <v>0.19482125532500003</v>
      </c>
      <c r="BS76" s="88">
        <v>1.7518180799999998E-2</v>
      </c>
      <c r="BT76" s="88">
        <v>1.3360415304100004</v>
      </c>
      <c r="BU76" s="88">
        <v>2.0790098388709999</v>
      </c>
      <c r="BV76" s="88">
        <v>0.15777870108</v>
      </c>
      <c r="BW76" s="88">
        <v>2.8128552322510005</v>
      </c>
      <c r="BX76" s="88">
        <v>1.0334770276429992</v>
      </c>
      <c r="BY76" s="88">
        <v>1.7209958130989993</v>
      </c>
      <c r="BZ76" s="88">
        <v>0.4098123862209998</v>
      </c>
      <c r="CA76" s="88">
        <v>1.0216715033270012</v>
      </c>
      <c r="CB76" s="88">
        <v>1.097776702805999</v>
      </c>
      <c r="CC76" s="88">
        <v>0.65732263542700087</v>
      </c>
      <c r="CD76" s="88">
        <v>0.10731400461200011</v>
      </c>
      <c r="CE76" s="88">
        <v>1.3699374842789993</v>
      </c>
      <c r="CF76" s="88">
        <v>0.33753097477799987</v>
      </c>
      <c r="CG76" s="88">
        <v>0</v>
      </c>
      <c r="CH76" s="88">
        <v>0.54707722461600106</v>
      </c>
      <c r="CI76" s="88">
        <v>0.12899777358200004</v>
      </c>
      <c r="CJ76" s="88">
        <v>0</v>
      </c>
      <c r="CK76" s="88">
        <v>1.6813245228030018</v>
      </c>
      <c r="CL76" s="88">
        <v>0</v>
      </c>
      <c r="CM76" s="88">
        <v>0.13732957024</v>
      </c>
      <c r="CN76" s="88">
        <v>6.0259371606000013E-2</v>
      </c>
      <c r="CO76" s="88">
        <v>0.23607253795500013</v>
      </c>
      <c r="CP76" s="88">
        <v>0.10614191950400015</v>
      </c>
      <c r="CQ76" s="88">
        <v>0</v>
      </c>
      <c r="CR76" s="88">
        <v>0</v>
      </c>
      <c r="CS76" s="88">
        <v>3.9163943339999997E-3</v>
      </c>
      <c r="CT76" s="88">
        <v>1.6560701098750017</v>
      </c>
      <c r="CU76" s="88">
        <v>0.16406037021899991</v>
      </c>
      <c r="CV76" s="88">
        <v>0.18864164739499995</v>
      </c>
      <c r="CW76" s="88">
        <v>0.74321735004300027</v>
      </c>
      <c r="CX76" s="88">
        <v>2.6635113867000012E-2</v>
      </c>
      <c r="CY76" s="88">
        <v>1.8369148079779987</v>
      </c>
      <c r="CZ76" s="88">
        <v>1.1538950280000002E-2</v>
      </c>
      <c r="DA76" s="88">
        <v>10.714343483209998</v>
      </c>
      <c r="DB76" s="88">
        <v>1.2238949765999998</v>
      </c>
      <c r="DC76" s="88">
        <v>0</v>
      </c>
      <c r="DD76" s="88">
        <v>0</v>
      </c>
      <c r="DE76" s="88">
        <v>0.38831082948099982</v>
      </c>
      <c r="DF76" s="88">
        <v>0</v>
      </c>
      <c r="DG76" s="88">
        <v>0</v>
      </c>
      <c r="DH76" s="88">
        <v>0.5098386413510001</v>
      </c>
      <c r="DI76" s="88">
        <v>1.2501424737130005</v>
      </c>
      <c r="DJ76" s="88">
        <v>1.5824837271129999</v>
      </c>
      <c r="DK76" s="88">
        <v>8.7048332967000014E-2</v>
      </c>
      <c r="DL76" s="88">
        <v>0.16282879644000003</v>
      </c>
      <c r="DM76" s="88">
        <v>0.21010211126400008</v>
      </c>
      <c r="DN76" s="88">
        <v>0.157253863257</v>
      </c>
      <c r="DO76" s="88">
        <v>4.8752656650000014E-3</v>
      </c>
      <c r="DP76" s="88">
        <v>1.1731225836E-2</v>
      </c>
      <c r="DQ76" s="88">
        <v>0</v>
      </c>
      <c r="DR76" s="88">
        <v>9.4987403769999978E-2</v>
      </c>
      <c r="DS76" s="88">
        <v>3.2149129902000008E-2</v>
      </c>
      <c r="DT76" s="88">
        <v>6.1901904178999982E-2</v>
      </c>
      <c r="DU76" s="88">
        <v>0</v>
      </c>
      <c r="DV76" s="88">
        <v>3.85269024E-2</v>
      </c>
      <c r="DW76" s="88">
        <v>7.7896251845999923E-2</v>
      </c>
      <c r="DX76" s="88">
        <v>0.51305278163900059</v>
      </c>
      <c r="DY76" s="88">
        <v>0.22650097098099997</v>
      </c>
      <c r="DZ76" s="88">
        <v>0.843365317128</v>
      </c>
      <c r="EA76" s="88">
        <v>4.2093493240000016E-2</v>
      </c>
      <c r="EB76" s="88">
        <v>4.675319867999999E-2</v>
      </c>
      <c r="EC76" s="88">
        <v>0.21590680524800004</v>
      </c>
      <c r="ED76" s="88">
        <v>0.13859374848000003</v>
      </c>
      <c r="EE76" s="88">
        <v>0.14595380065799998</v>
      </c>
      <c r="EF76" s="88">
        <v>0</v>
      </c>
      <c r="EG76" s="88">
        <v>0</v>
      </c>
      <c r="EH76" s="88">
        <v>3.5086778400000005E-3</v>
      </c>
      <c r="EI76" s="88">
        <v>0</v>
      </c>
      <c r="EJ76" s="88">
        <v>0.20094011036399997</v>
      </c>
      <c r="EK76" s="88">
        <v>2.9309765177160028</v>
      </c>
      <c r="EL76" s="88">
        <v>0.42647045090399999</v>
      </c>
      <c r="EM76" s="88">
        <v>9.3034717585000024E-2</v>
      </c>
      <c r="EN76" s="88">
        <v>6.1694368404000013E-2</v>
      </c>
      <c r="EO76" s="88">
        <v>0.13170981754499997</v>
      </c>
      <c r="EP76" s="88">
        <v>5.2180391280000002E-2</v>
      </c>
      <c r="EQ76" s="88">
        <v>5.1274687199999993E-3</v>
      </c>
      <c r="ER76" s="88">
        <v>0.11947887615000004</v>
      </c>
      <c r="ES76" s="88">
        <v>0</v>
      </c>
      <c r="ET76" s="88">
        <v>0</v>
      </c>
      <c r="EU76" s="88">
        <v>0</v>
      </c>
      <c r="EV76" s="88">
        <v>0</v>
      </c>
      <c r="EW76" s="88">
        <v>0.10662233007800002</v>
      </c>
      <c r="EX76" s="88">
        <v>2.4304048799999999E-2</v>
      </c>
      <c r="EY76" s="88">
        <v>2.9885598244000004E-2</v>
      </c>
      <c r="EZ76" s="88">
        <v>0</v>
      </c>
      <c r="FA76" s="88">
        <v>5.4504293547000003E-2</v>
      </c>
      <c r="FB76" s="88">
        <v>8.3990368599999986E-3</v>
      </c>
      <c r="FC76" s="88">
        <v>6.5859132000000006E-3</v>
      </c>
      <c r="FD76" s="88">
        <v>0</v>
      </c>
      <c r="FE76" s="88">
        <v>0.13832112374399999</v>
      </c>
      <c r="FF76" s="88">
        <v>1.5052059539999999E-2</v>
      </c>
      <c r="FG76" s="88">
        <v>0.15407433681900007</v>
      </c>
      <c r="FH76" s="88">
        <v>0</v>
      </c>
      <c r="FI76" s="88">
        <v>0.15258056250400004</v>
      </c>
      <c r="FJ76" s="88">
        <v>0.127459272708</v>
      </c>
      <c r="FK76" s="88">
        <v>0.42111245339600029</v>
      </c>
      <c r="FL76" s="88">
        <v>0</v>
      </c>
      <c r="FM76" s="88">
        <v>0.12790560083800007</v>
      </c>
      <c r="FN76" s="88">
        <v>0.23071894519800024</v>
      </c>
      <c r="FO76" s="88">
        <v>0</v>
      </c>
      <c r="FP76" s="88">
        <v>5.0463378987999991E-2</v>
      </c>
      <c r="FQ76" s="88">
        <v>0</v>
      </c>
      <c r="FR76" s="88">
        <v>0</v>
      </c>
      <c r="FS76" s="88">
        <v>0</v>
      </c>
      <c r="FT76" s="88">
        <v>0</v>
      </c>
      <c r="FU76" s="88">
        <v>0</v>
      </c>
      <c r="FV76" s="88">
        <v>1.2756404979660005</v>
      </c>
      <c r="FW76" s="88">
        <v>8.6845950318000006E-2</v>
      </c>
      <c r="FX76" s="88">
        <v>6.0400928069999991E-2</v>
      </c>
      <c r="FY76" s="88">
        <v>1.1433676597870008</v>
      </c>
      <c r="FZ76" s="88">
        <v>0.33010646256999954</v>
      </c>
      <c r="GA76" s="88">
        <v>0</v>
      </c>
      <c r="GB76" s="88">
        <v>0</v>
      </c>
      <c r="GC76" s="88">
        <v>0.22649709371699978</v>
      </c>
      <c r="GD76" s="88">
        <v>0</v>
      </c>
      <c r="GE76" s="88">
        <v>1.0379760998830019</v>
      </c>
      <c r="GF76" s="88">
        <v>0.34097529435499924</v>
      </c>
      <c r="GG76" s="88">
        <v>7.9429321973999961E-2</v>
      </c>
      <c r="GH76" s="88">
        <v>0.45551038965199997</v>
      </c>
      <c r="GI76" s="88">
        <v>0</v>
      </c>
      <c r="GJ76" s="88">
        <v>4.130104765099997E-2</v>
      </c>
      <c r="GK76" s="88">
        <v>0.14476917301300021</v>
      </c>
      <c r="GL76" s="88">
        <v>0.87225664581599993</v>
      </c>
      <c r="GM76" s="88">
        <v>8.0192500111999965E-2</v>
      </c>
      <c r="GN76" s="88">
        <v>5.6660274046999984E-2</v>
      </c>
      <c r="GO76" s="88">
        <v>2.4367830940000001E-2</v>
      </c>
      <c r="GP76" s="88">
        <v>0</v>
      </c>
      <c r="GQ76" s="88">
        <v>0.49856548349099977</v>
      </c>
      <c r="GR76" s="88">
        <v>2.4278707427000012E-2</v>
      </c>
      <c r="GS76" s="88">
        <v>0.20196163797699992</v>
      </c>
      <c r="GT76" s="88">
        <v>0.7815052610659996</v>
      </c>
      <c r="GU76" s="88">
        <v>6.5605214952000016E-2</v>
      </c>
      <c r="GV76" s="88">
        <v>0.14908145333899997</v>
      </c>
      <c r="GW76" s="88">
        <v>5.8468792495999997E-2</v>
      </c>
      <c r="GX76" s="88">
        <v>8.8783898840000021E-3</v>
      </c>
      <c r="GY76" s="88">
        <v>0.30747431341499953</v>
      </c>
      <c r="GZ76" s="88">
        <v>3.1903742648999985E-2</v>
      </c>
      <c r="HA76" s="88">
        <v>3.0890339460000003E-3</v>
      </c>
      <c r="HB76" s="88">
        <v>0.23944287685799961</v>
      </c>
      <c r="HC76" s="88">
        <v>0.15810692482999991</v>
      </c>
      <c r="HD76" s="88">
        <v>0.20729483804600035</v>
      </c>
      <c r="HE76" s="88">
        <v>9.7971647980999915E-2</v>
      </c>
      <c r="HF76" s="88">
        <v>0.10421036297299996</v>
      </c>
      <c r="HG76" s="88">
        <v>6.6196389101999972E-2</v>
      </c>
      <c r="HH76" s="88">
        <v>8.4628454216000071E-2</v>
      </c>
      <c r="HI76" s="88">
        <v>5.3377849316000016E-2</v>
      </c>
      <c r="HJ76" s="88">
        <v>1.0447843195999999E-2</v>
      </c>
      <c r="HK76" s="88">
        <v>0</v>
      </c>
      <c r="HL76" s="88">
        <v>0</v>
      </c>
      <c r="HM76" s="88">
        <v>0</v>
      </c>
      <c r="HN76" s="88">
        <v>0.74820166125600107</v>
      </c>
      <c r="HO76" s="88">
        <v>9.1310259782000053E-2</v>
      </c>
      <c r="HP76" s="88">
        <v>0</v>
      </c>
      <c r="HQ76" s="88">
        <v>0.15306306190400018</v>
      </c>
      <c r="HR76" s="88">
        <v>0.10519743335499993</v>
      </c>
      <c r="HS76" s="88">
        <v>8.4073128250999982E-2</v>
      </c>
      <c r="HT76" s="88">
        <v>0</v>
      </c>
      <c r="HU76" s="88">
        <v>0.12451956998800001</v>
      </c>
      <c r="HV76" s="88">
        <v>0</v>
      </c>
      <c r="HW76" s="88">
        <v>0.15653816569400003</v>
      </c>
      <c r="HX76" s="88">
        <v>0.2921874994239998</v>
      </c>
      <c r="HY76" s="88">
        <v>0</v>
      </c>
      <c r="HZ76" s="88">
        <v>7.4423851870999966E-2</v>
      </c>
      <c r="IA76" s="88">
        <v>0</v>
      </c>
      <c r="IB76" s="88">
        <v>3.2892553788000024E-2</v>
      </c>
      <c r="IC76" s="88">
        <v>0.52324321801399987</v>
      </c>
      <c r="ID76" s="88">
        <v>0.25978657295899932</v>
      </c>
      <c r="IE76" s="88">
        <v>2.2462979458E-2</v>
      </c>
      <c r="IF76" s="88">
        <v>0</v>
      </c>
      <c r="IG76" s="88">
        <v>0.82423339915500082</v>
      </c>
      <c r="IH76" s="88">
        <v>7.7744547177000037E-2</v>
      </c>
      <c r="II76" s="88">
        <v>0</v>
      </c>
      <c r="IJ76" s="88">
        <v>0.30903455840000021</v>
      </c>
      <c r="IK76" s="88">
        <v>0.129553604653</v>
      </c>
      <c r="IL76" s="88">
        <v>0</v>
      </c>
      <c r="IM76" s="88">
        <v>0.10848949252200005</v>
      </c>
      <c r="IN76" s="88">
        <v>5.8381777586000001E-2</v>
      </c>
      <c r="IO76" s="88">
        <v>2.1099043416E-2</v>
      </c>
      <c r="IP76" s="88">
        <v>0</v>
      </c>
      <c r="IQ76" s="88">
        <v>9.2217688353999988E-2</v>
      </c>
      <c r="IR76" s="88">
        <v>4.4255448869999998E-2</v>
      </c>
      <c r="IS76" s="88">
        <v>1.541687477579001</v>
      </c>
      <c r="IT76" s="88">
        <v>3.163908E-3</v>
      </c>
      <c r="IU76" s="88">
        <v>0</v>
      </c>
      <c r="IV76" s="88">
        <v>0</v>
      </c>
      <c r="IW76" s="88">
        <v>0</v>
      </c>
      <c r="IX76" s="88">
        <v>0</v>
      </c>
      <c r="IY76" s="88">
        <v>0</v>
      </c>
      <c r="IZ76" s="88">
        <v>0</v>
      </c>
      <c r="JA76" s="88">
        <v>0</v>
      </c>
      <c r="JB76" s="88">
        <v>0</v>
      </c>
      <c r="JC76" s="88">
        <v>0</v>
      </c>
      <c r="JD76" s="88">
        <v>0</v>
      </c>
      <c r="JE76" s="88">
        <v>0.57843211641499992</v>
      </c>
      <c r="JF76" s="88">
        <v>0.67427157249599978</v>
      </c>
      <c r="JG76" s="88">
        <v>0.40336642096399994</v>
      </c>
      <c r="JH76" s="88">
        <v>0</v>
      </c>
      <c r="JI76" s="88">
        <v>0</v>
      </c>
      <c r="JJ76" s="88">
        <v>0.25914612402000003</v>
      </c>
      <c r="JK76" s="88">
        <v>0.33489528676700003</v>
      </c>
      <c r="JL76" s="88">
        <v>0.14917593925599995</v>
      </c>
      <c r="JM76" s="88">
        <v>0</v>
      </c>
      <c r="JN76" s="88">
        <v>0</v>
      </c>
      <c r="JO76" s="88">
        <v>0</v>
      </c>
      <c r="JP76" s="88">
        <v>0</v>
      </c>
      <c r="JQ76" s="88">
        <v>0.95491906800000004</v>
      </c>
      <c r="JR76" s="88">
        <v>0.26897590860000004</v>
      </c>
      <c r="JS76" s="88">
        <v>0</v>
      </c>
      <c r="JT76" s="88">
        <v>0</v>
      </c>
      <c r="JU76" s="88">
        <v>0</v>
      </c>
      <c r="JV76" s="88">
        <v>0</v>
      </c>
      <c r="JW76" s="88">
        <v>0</v>
      </c>
      <c r="JX76" s="88">
        <v>0</v>
      </c>
      <c r="JY76" s="88">
        <v>0</v>
      </c>
      <c r="JZ76" s="88">
        <v>1.390452891439</v>
      </c>
      <c r="KA76" s="88">
        <v>0.19203083567400001</v>
      </c>
      <c r="KB76" s="88">
        <v>0</v>
      </c>
      <c r="KC76" s="88">
        <v>0</v>
      </c>
      <c r="KD76" s="88">
        <v>0</v>
      </c>
      <c r="KE76" s="88">
        <v>0</v>
      </c>
      <c r="KF76" s="88">
        <v>0</v>
      </c>
      <c r="KG76" s="88">
        <v>0</v>
      </c>
      <c r="KH76" s="88">
        <v>0</v>
      </c>
      <c r="KI76" s="88">
        <v>1.9310115229999997E-2</v>
      </c>
      <c r="KJ76" s="88">
        <v>3.9543157519999997E-2</v>
      </c>
      <c r="KK76" s="88">
        <v>8.1311179999999997E-3</v>
      </c>
      <c r="KL76" s="88">
        <v>1.8096277819999999E-2</v>
      </c>
      <c r="KM76" s="88">
        <v>7.6646580000000013E-3</v>
      </c>
      <c r="KN76" s="88">
        <v>2.2420772000000004E-3</v>
      </c>
      <c r="KO76" s="88">
        <v>0</v>
      </c>
      <c r="KP76" s="88">
        <v>0</v>
      </c>
      <c r="KQ76" s="88">
        <v>0</v>
      </c>
      <c r="KR76" s="88">
        <v>1.8230918315999996E-2</v>
      </c>
      <c r="KS76" s="88">
        <v>1.0039012524E-2</v>
      </c>
      <c r="KT76" s="88">
        <v>0.25844122824400007</v>
      </c>
      <c r="KU76" s="88">
        <v>1.437034645E-3</v>
      </c>
      <c r="KV76" s="88">
        <v>0</v>
      </c>
      <c r="KW76" s="88">
        <v>0</v>
      </c>
      <c r="KX76" s="88">
        <v>0.51305278163900059</v>
      </c>
      <c r="KY76" s="88">
        <v>0</v>
      </c>
      <c r="KZ76" s="88">
        <v>9.2812530760000025E-2</v>
      </c>
      <c r="LA76" s="88">
        <v>0.13368844022100002</v>
      </c>
      <c r="LB76" s="88">
        <v>0</v>
      </c>
      <c r="LC76" s="88">
        <v>0</v>
      </c>
      <c r="LD76" s="88">
        <v>0</v>
      </c>
      <c r="LE76" s="88">
        <v>0</v>
      </c>
      <c r="LF76" s="88">
        <v>0</v>
      </c>
      <c r="LG76" s="88">
        <v>0.10400705710800001</v>
      </c>
      <c r="LH76" s="88">
        <v>3.3782322600000005E-2</v>
      </c>
      <c r="LI76" s="88">
        <v>8.1644209499999992E-3</v>
      </c>
      <c r="LJ76" s="88">
        <v>0</v>
      </c>
      <c r="LK76" s="88">
        <v>0</v>
      </c>
      <c r="LL76" s="88">
        <v>0</v>
      </c>
      <c r="LM76" s="88">
        <v>0</v>
      </c>
      <c r="LN76" s="88">
        <v>0</v>
      </c>
      <c r="LO76" s="88">
        <v>0</v>
      </c>
      <c r="LP76" s="88">
        <v>0</v>
      </c>
      <c r="LQ76" s="88">
        <v>0</v>
      </c>
      <c r="LR76" s="88">
        <v>0</v>
      </c>
      <c r="LS76" s="88">
        <v>0</v>
      </c>
      <c r="LT76" s="88">
        <v>0</v>
      </c>
      <c r="LU76" s="88">
        <v>0</v>
      </c>
      <c r="LV76" s="88">
        <v>0</v>
      </c>
      <c r="LW76" s="88">
        <v>0</v>
      </c>
      <c r="LX76" s="88">
        <v>0</v>
      </c>
      <c r="LY76" s="88">
        <v>0</v>
      </c>
      <c r="LZ76" s="88">
        <v>0</v>
      </c>
      <c r="MA76" s="88">
        <v>0</v>
      </c>
      <c r="MB76" s="88">
        <v>6.88518768E-3</v>
      </c>
      <c r="MC76" s="88">
        <v>9.9737142398000023E-2</v>
      </c>
      <c r="MD76" s="88">
        <v>0</v>
      </c>
      <c r="ME76" s="88">
        <v>0</v>
      </c>
      <c r="MF76" s="88">
        <v>0</v>
      </c>
      <c r="MG76" s="88">
        <v>0</v>
      </c>
      <c r="MH76" s="88">
        <v>0</v>
      </c>
      <c r="MI76" s="88">
        <v>0</v>
      </c>
      <c r="MJ76" s="88">
        <v>3.4694999999999999E-5</v>
      </c>
      <c r="MK76" s="88">
        <v>6.5512182000000002E-3</v>
      </c>
      <c r="ML76" s="88">
        <v>0</v>
      </c>
      <c r="MM76" s="88">
        <v>0</v>
      </c>
      <c r="MN76" s="88">
        <v>0</v>
      </c>
      <c r="MO76" s="88">
        <v>0</v>
      </c>
      <c r="MP76" s="88">
        <v>0</v>
      </c>
      <c r="MQ76" s="88">
        <v>0</v>
      </c>
      <c r="MR76" s="88">
        <v>0</v>
      </c>
      <c r="MS76" s="88">
        <v>8.3043731415000016E-2</v>
      </c>
      <c r="MT76" s="88">
        <v>1.7783382586999998E-2</v>
      </c>
      <c r="MU76" s="88">
        <v>0.26219888899499999</v>
      </c>
      <c r="MV76" s="88">
        <v>5.8086560317000005E-2</v>
      </c>
      <c r="MW76" s="88">
        <v>0</v>
      </c>
      <c r="MX76" s="88">
        <v>0</v>
      </c>
      <c r="MY76" s="88">
        <v>0</v>
      </c>
      <c r="MZ76" s="88">
        <v>0</v>
      </c>
      <c r="NA76" s="88">
        <v>0</v>
      </c>
      <c r="NB76" s="88">
        <v>0</v>
      </c>
      <c r="NC76" s="88">
        <v>0</v>
      </c>
      <c r="ND76" s="88">
        <v>0</v>
      </c>
      <c r="NE76" s="88">
        <v>0</v>
      </c>
      <c r="NF76" s="88">
        <v>0</v>
      </c>
      <c r="NG76" s="88">
        <v>0.73033980516299901</v>
      </c>
      <c r="NH76" s="88">
        <v>0.54529919794600012</v>
      </c>
      <c r="NI76" s="88">
        <v>0</v>
      </c>
      <c r="NJ76" s="88">
        <v>0</v>
      </c>
      <c r="NK76" s="88">
        <v>0</v>
      </c>
      <c r="NL76" s="88">
        <v>0</v>
      </c>
      <c r="NM76" s="88">
        <v>0</v>
      </c>
      <c r="NN76" s="88">
        <v>0</v>
      </c>
      <c r="NO76" s="88">
        <v>0</v>
      </c>
      <c r="NP76" s="88">
        <v>3.3715087944000001E-2</v>
      </c>
      <c r="NQ76" s="88">
        <v>1.5801864635999995E-2</v>
      </c>
      <c r="NR76" s="88">
        <v>0</v>
      </c>
      <c r="NS76" s="88">
        <v>0</v>
      </c>
      <c r="NT76" s="88">
        <v>0</v>
      </c>
      <c r="NU76" s="88">
        <v>0</v>
      </c>
      <c r="NV76" s="88">
        <v>0</v>
      </c>
      <c r="NW76" s="88">
        <v>0</v>
      </c>
      <c r="NX76" s="88">
        <v>0</v>
      </c>
      <c r="NY76" s="88">
        <v>0</v>
      </c>
      <c r="NZ76" s="88">
        <v>0</v>
      </c>
      <c r="OA76" s="88">
        <v>0</v>
      </c>
      <c r="OB76" s="88">
        <v>0</v>
      </c>
      <c r="OC76" s="88">
        <v>0</v>
      </c>
      <c r="OD76" s="88">
        <v>0</v>
      </c>
      <c r="OE76" s="88">
        <v>0</v>
      </c>
      <c r="OF76" s="88">
        <v>0</v>
      </c>
      <c r="OG76" s="88">
        <v>0</v>
      </c>
      <c r="OH76" s="88">
        <v>0</v>
      </c>
      <c r="OI76" s="88">
        <v>0</v>
      </c>
      <c r="OJ76" s="88">
        <v>0</v>
      </c>
      <c r="OK76" s="88">
        <v>0</v>
      </c>
      <c r="OL76" s="88">
        <v>0</v>
      </c>
      <c r="OM76" s="88">
        <v>5.9983717400000228E-3</v>
      </c>
      <c r="ON76" s="88">
        <v>2.7581066E-4</v>
      </c>
      <c r="OO76" s="88">
        <v>5.4618526000000029E-4</v>
      </c>
      <c r="OP76" s="88">
        <v>1.2184851999999993E-4</v>
      </c>
      <c r="OQ76" s="88">
        <v>6.3146031000000053E-4</v>
      </c>
      <c r="OR76" s="88">
        <v>3.6454268000000035E-4</v>
      </c>
      <c r="OS76" s="88">
        <v>3.152821980000001E-3</v>
      </c>
      <c r="OT76" s="88">
        <v>1.2702450100000016E-3</v>
      </c>
      <c r="OU76" s="88">
        <v>4.7521938110000042E-3</v>
      </c>
      <c r="OV76" s="88">
        <v>4.031007980999997E-3</v>
      </c>
      <c r="OW76" s="88">
        <v>6.9973944700000195E-3</v>
      </c>
      <c r="OX76" s="88">
        <v>2.0029070499999993E-3</v>
      </c>
      <c r="OY76" s="88">
        <v>1.7813752400000012E-3</v>
      </c>
      <c r="OZ76" s="88">
        <v>0.23685181640999975</v>
      </c>
      <c r="PA76" s="88">
        <v>0</v>
      </c>
      <c r="PB76" s="88">
        <v>0</v>
      </c>
      <c r="PC76" s="88">
        <v>0</v>
      </c>
      <c r="PD76" s="88">
        <v>0</v>
      </c>
      <c r="PE76" s="88">
        <v>0</v>
      </c>
      <c r="PF76" s="88">
        <v>0</v>
      </c>
      <c r="PG76" s="88">
        <v>0</v>
      </c>
      <c r="PH76" s="88">
        <v>0</v>
      </c>
      <c r="PI76" s="88">
        <v>0</v>
      </c>
      <c r="PJ76" s="88">
        <v>0</v>
      </c>
      <c r="PK76" s="88">
        <v>0</v>
      </c>
      <c r="PL76" s="88">
        <v>0</v>
      </c>
      <c r="PM76" s="88">
        <v>0</v>
      </c>
      <c r="PN76" s="88">
        <v>0</v>
      </c>
      <c r="PO76" s="88">
        <v>0</v>
      </c>
      <c r="PP76" s="88">
        <v>0</v>
      </c>
      <c r="PQ76" s="88">
        <v>0</v>
      </c>
      <c r="PR76" s="88">
        <v>0</v>
      </c>
      <c r="PS76" s="88">
        <v>0</v>
      </c>
      <c r="PT76" s="88">
        <v>0</v>
      </c>
      <c r="PU76" s="88">
        <v>0</v>
      </c>
      <c r="PV76" s="88">
        <v>0</v>
      </c>
      <c r="PW76" s="88">
        <v>0</v>
      </c>
      <c r="PX76" s="88">
        <v>0</v>
      </c>
      <c r="PY76" s="88">
        <v>0</v>
      </c>
      <c r="PZ76" s="88">
        <v>0</v>
      </c>
      <c r="QA76" s="88">
        <v>0</v>
      </c>
      <c r="QB76" s="88">
        <v>0</v>
      </c>
      <c r="QC76" s="88">
        <v>0</v>
      </c>
      <c r="QD76" s="88">
        <v>0</v>
      </c>
      <c r="QE76" s="88">
        <v>0</v>
      </c>
      <c r="QF76" s="88">
        <v>0</v>
      </c>
      <c r="QG76" s="88">
        <v>0</v>
      </c>
      <c r="QH76" s="88">
        <v>0</v>
      </c>
      <c r="QI76" s="88">
        <v>0</v>
      </c>
      <c r="QJ76" s="88">
        <v>0</v>
      </c>
      <c r="QK76" s="88">
        <v>0</v>
      </c>
      <c r="QL76" s="88">
        <v>0</v>
      </c>
      <c r="QM76" s="88">
        <v>0</v>
      </c>
      <c r="QN76" s="88">
        <v>0</v>
      </c>
      <c r="QO76" s="88">
        <v>0</v>
      </c>
      <c r="QP76" s="88">
        <v>0</v>
      </c>
      <c r="QQ76" s="88">
        <v>0</v>
      </c>
      <c r="QR76" s="88">
        <v>0</v>
      </c>
      <c r="QS76" s="88">
        <v>0</v>
      </c>
      <c r="QT76" s="88">
        <v>0</v>
      </c>
      <c r="QU76" s="88">
        <v>0</v>
      </c>
      <c r="QV76" s="88">
        <v>0</v>
      </c>
      <c r="QW76" s="88">
        <v>0</v>
      </c>
      <c r="QX76" s="88">
        <v>0</v>
      </c>
      <c r="QY76" s="88">
        <v>0</v>
      </c>
      <c r="QZ76" s="88">
        <v>0</v>
      </c>
      <c r="RA76" s="88">
        <v>0</v>
      </c>
      <c r="RB76" s="88">
        <v>0</v>
      </c>
      <c r="RC76" s="88">
        <v>0</v>
      </c>
      <c r="RD76" s="88">
        <v>0</v>
      </c>
      <c r="RE76" s="88">
        <v>0</v>
      </c>
      <c r="RF76" s="88">
        <v>0</v>
      </c>
      <c r="RG76" s="88">
        <v>0</v>
      </c>
      <c r="RH76" s="88">
        <v>0</v>
      </c>
      <c r="RI76" s="88">
        <v>0</v>
      </c>
      <c r="RJ76" s="88">
        <v>0</v>
      </c>
      <c r="RK76" s="88">
        <v>0</v>
      </c>
      <c r="RL76" s="88">
        <v>0</v>
      </c>
      <c r="RM76" s="88">
        <v>0</v>
      </c>
      <c r="RN76" s="88">
        <v>0</v>
      </c>
      <c r="RO76" s="88">
        <v>0</v>
      </c>
      <c r="RP76" s="88">
        <v>0</v>
      </c>
      <c r="RQ76" s="88">
        <v>0</v>
      </c>
      <c r="RR76" s="88">
        <v>0</v>
      </c>
      <c r="RS76" s="88">
        <v>0</v>
      </c>
      <c r="RT76" s="88">
        <v>0</v>
      </c>
      <c r="RU76" s="88">
        <v>0</v>
      </c>
      <c r="RV76" s="88">
        <v>0</v>
      </c>
      <c r="RW76" s="88">
        <v>0</v>
      </c>
      <c r="RX76" s="88">
        <v>0</v>
      </c>
      <c r="RY76" s="88">
        <v>0</v>
      </c>
      <c r="RZ76" s="88">
        <v>0</v>
      </c>
      <c r="SA76" s="88">
        <v>0</v>
      </c>
      <c r="SB76" s="88">
        <v>0</v>
      </c>
      <c r="SC76" s="88">
        <v>0</v>
      </c>
      <c r="SD76" s="88">
        <v>0</v>
      </c>
      <c r="SE76" s="88">
        <v>0</v>
      </c>
      <c r="SF76" s="88">
        <v>0</v>
      </c>
      <c r="SG76" s="88">
        <v>0</v>
      </c>
      <c r="SH76" s="88">
        <v>0</v>
      </c>
      <c r="SI76" s="88">
        <v>0</v>
      </c>
      <c r="SJ76" s="88">
        <v>0</v>
      </c>
      <c r="SK76" s="88">
        <v>0</v>
      </c>
      <c r="SL76" s="88">
        <v>0</v>
      </c>
      <c r="SM76" s="88">
        <v>0</v>
      </c>
      <c r="SN76" s="88">
        <v>6.1769351430000133E-2</v>
      </c>
      <c r="SO76" s="88">
        <v>0.23685181640999975</v>
      </c>
      <c r="SP76" s="88">
        <v>3.8301315471367032</v>
      </c>
    </row>
    <row r="77" spans="1:510">
      <c r="A77" s="88" t="str">
        <f t="shared" si="52"/>
        <v>ITAD5</v>
      </c>
      <c r="B77" s="88" t="s">
        <v>2230</v>
      </c>
      <c r="C77" s="88" t="s">
        <v>391</v>
      </c>
      <c r="U77" s="88">
        <v>55.350529141793999</v>
      </c>
      <c r="V77" s="88">
        <v>12.337020460934994</v>
      </c>
      <c r="W77" s="88">
        <v>1.0687581635179988</v>
      </c>
      <c r="X77" s="88">
        <v>3.3252218455029996</v>
      </c>
      <c r="Y77" s="88">
        <v>19.989963094169987</v>
      </c>
      <c r="Z77" s="88">
        <v>1.8464544739159996</v>
      </c>
      <c r="AA77" s="88">
        <v>1.8661312829810002</v>
      </c>
      <c r="AB77" s="88">
        <v>4.7204165403979994</v>
      </c>
      <c r="AC77" s="88">
        <v>1.3075432779309983</v>
      </c>
      <c r="AD77" s="88">
        <v>2.3552406805259967</v>
      </c>
      <c r="AE77" s="88">
        <v>0.36371529783000001</v>
      </c>
      <c r="AF77" s="88">
        <v>2.0357940558469974</v>
      </c>
      <c r="AG77" s="88">
        <v>11.766489308276016</v>
      </c>
      <c r="AH77" s="88">
        <v>4.1342641008799967</v>
      </c>
      <c r="AI77" s="88">
        <v>0.92371902191200039</v>
      </c>
      <c r="AJ77" s="88">
        <v>0.52100142108299963</v>
      </c>
      <c r="AK77" s="88">
        <v>0.54775818746299987</v>
      </c>
      <c r="AL77" s="88">
        <v>0</v>
      </c>
      <c r="AM77" s="88">
        <v>2.4763423654320005</v>
      </c>
      <c r="AN77" s="88">
        <v>0.84888106303200006</v>
      </c>
      <c r="AO77" s="88">
        <v>1.9651883641339993</v>
      </c>
      <c r="AP77" s="88">
        <v>12.804728984400004</v>
      </c>
      <c r="AQ77" s="88">
        <v>0.26832110855999997</v>
      </c>
      <c r="AR77" s="88">
        <v>0.98651372756100053</v>
      </c>
      <c r="AS77" s="88">
        <v>3.5650570104640025</v>
      </c>
      <c r="AT77" s="88">
        <v>0.15720134309200001</v>
      </c>
      <c r="AU77" s="88">
        <v>9.7257316723999981E-2</v>
      </c>
      <c r="AV77" s="88">
        <v>0.29983970087799994</v>
      </c>
      <c r="AW77" s="88">
        <v>0.311059035865</v>
      </c>
      <c r="AX77" s="88">
        <v>0.15183056583499979</v>
      </c>
      <c r="AY77" s="88">
        <v>0.82927027576600054</v>
      </c>
      <c r="AZ77" s="88">
        <v>1.168060508161999</v>
      </c>
      <c r="BA77" s="88">
        <v>0.68721295983900021</v>
      </c>
      <c r="BB77" s="88">
        <v>1.0857696E-2</v>
      </c>
      <c r="BC77" s="88">
        <v>2.6175463639000002E-2</v>
      </c>
      <c r="BD77" s="88">
        <v>4.227150165983999</v>
      </c>
      <c r="BE77" s="88">
        <v>0.46709092734200042</v>
      </c>
      <c r="BF77" s="88">
        <v>3.9577340639000015E-2</v>
      </c>
      <c r="BG77" s="88">
        <v>4.6463909195999992E-2</v>
      </c>
      <c r="BH77" s="88">
        <v>1.2215014646939995</v>
      </c>
      <c r="BI77" s="88">
        <v>0.30186134488499999</v>
      </c>
      <c r="BJ77" s="88">
        <v>1.8113974840000002E-2</v>
      </c>
      <c r="BK77" s="88">
        <v>0.58858492751299951</v>
      </c>
      <c r="BL77" s="88">
        <v>0.680941422721</v>
      </c>
      <c r="BM77" s="88">
        <v>0.58730427933199969</v>
      </c>
      <c r="BN77" s="88">
        <v>0.17843719335200001</v>
      </c>
      <c r="BO77" s="88">
        <v>0</v>
      </c>
      <c r="BP77" s="88">
        <v>0</v>
      </c>
      <c r="BQ77" s="88">
        <v>0</v>
      </c>
      <c r="BR77" s="88">
        <v>0.31160494742999983</v>
      </c>
      <c r="BS77" s="88">
        <v>5.2110350400000005E-2</v>
      </c>
      <c r="BT77" s="88">
        <v>1.7778122890069978</v>
      </c>
      <c r="BU77" s="88">
        <v>2.2166999256840008</v>
      </c>
      <c r="BV77" s="88">
        <v>0.25798176684000002</v>
      </c>
      <c r="BW77" s="88">
        <v>3.0396451220490008</v>
      </c>
      <c r="BX77" s="88">
        <v>1.1436944949650021</v>
      </c>
      <c r="BY77" s="88">
        <v>1.8259954972360046</v>
      </c>
      <c r="BZ77" s="88">
        <v>0.42781206233699981</v>
      </c>
      <c r="CA77" s="88">
        <v>1.0803537280039994</v>
      </c>
      <c r="CB77" s="88">
        <v>1.1531319125789976</v>
      </c>
      <c r="CC77" s="88">
        <v>0.73900281651100042</v>
      </c>
      <c r="CD77" s="88">
        <v>0.12914185327800001</v>
      </c>
      <c r="CE77" s="88">
        <v>1.677654819377999</v>
      </c>
      <c r="CF77" s="88">
        <v>0.35318557217400032</v>
      </c>
      <c r="CG77" s="88">
        <v>0</v>
      </c>
      <c r="CH77" s="88">
        <v>0.57053359716699936</v>
      </c>
      <c r="CI77" s="88">
        <v>0.23452434384600007</v>
      </c>
      <c r="CJ77" s="88">
        <v>0</v>
      </c>
      <c r="CK77" s="88">
        <v>1.9648484066170016</v>
      </c>
      <c r="CL77" s="88">
        <v>0</v>
      </c>
      <c r="CM77" s="88">
        <v>0.25723672863000008</v>
      </c>
      <c r="CN77" s="88">
        <v>9.5090778740999984E-2</v>
      </c>
      <c r="CO77" s="88">
        <v>0.29552153366000022</v>
      </c>
      <c r="CP77" s="88">
        <v>0.13038899066000015</v>
      </c>
      <c r="CQ77" s="88">
        <v>0</v>
      </c>
      <c r="CR77" s="88">
        <v>0</v>
      </c>
      <c r="CS77" s="88">
        <v>1.2217003799999999E-2</v>
      </c>
      <c r="CT77" s="88">
        <v>1.9752631095329982</v>
      </c>
      <c r="CU77" s="88">
        <v>0.21101488547700004</v>
      </c>
      <c r="CV77" s="88">
        <v>0.27784780135900017</v>
      </c>
      <c r="CW77" s="88">
        <v>0.80512352794599984</v>
      </c>
      <c r="CX77" s="88">
        <v>4.3757535086000013E-2</v>
      </c>
      <c r="CY77" s="88">
        <v>1.9289964955339995</v>
      </c>
      <c r="CZ77" s="88">
        <v>3.6191868600000003E-2</v>
      </c>
      <c r="DA77" s="88">
        <v>11.866872034800002</v>
      </c>
      <c r="DB77" s="88">
        <v>1.3380106212339999</v>
      </c>
      <c r="DC77" s="88">
        <v>0</v>
      </c>
      <c r="DD77" s="88">
        <v>0</v>
      </c>
      <c r="DE77" s="88">
        <v>0.36579061881499991</v>
      </c>
      <c r="DF77" s="88">
        <v>0</v>
      </c>
      <c r="DG77" s="88">
        <v>0</v>
      </c>
      <c r="DH77" s="88">
        <v>0.62072307157899997</v>
      </c>
      <c r="DI77" s="88">
        <v>1.2874369333210007</v>
      </c>
      <c r="DJ77" s="88">
        <v>1.6873909717590014</v>
      </c>
      <c r="DK77" s="88">
        <v>0.145012972933</v>
      </c>
      <c r="DL77" s="88">
        <v>0.17792684506000001</v>
      </c>
      <c r="DM77" s="88">
        <v>0.2672910878230001</v>
      </c>
      <c r="DN77" s="88">
        <v>0.14392769660800001</v>
      </c>
      <c r="DO77" s="88">
        <v>8.3932374360000013E-3</v>
      </c>
      <c r="DP77" s="88">
        <v>4.8804090479999994E-3</v>
      </c>
      <c r="DQ77" s="88">
        <v>0</v>
      </c>
      <c r="DR77" s="88">
        <v>0.15152867179399998</v>
      </c>
      <c r="DS77" s="88">
        <v>4.5782179039999989E-2</v>
      </c>
      <c r="DT77" s="88">
        <v>0.10252885004400003</v>
      </c>
      <c r="DU77" s="88">
        <v>0</v>
      </c>
      <c r="DV77" s="88">
        <v>1.836612768E-2</v>
      </c>
      <c r="DW77" s="88">
        <v>0.13346443815499986</v>
      </c>
      <c r="DX77" s="88">
        <v>0.57316333063000036</v>
      </c>
      <c r="DY77" s="88">
        <v>0.25610694513600002</v>
      </c>
      <c r="DZ77" s="88">
        <v>1.0524833144609991</v>
      </c>
      <c r="EA77" s="88">
        <v>4.3927945712000004E-2</v>
      </c>
      <c r="EB77" s="88">
        <v>7.1649682908000001E-2</v>
      </c>
      <c r="EC77" s="88">
        <v>0.25542123410700002</v>
      </c>
      <c r="ED77" s="88">
        <v>0.18089368499999994</v>
      </c>
      <c r="EE77" s="88">
        <v>0.25089804073200006</v>
      </c>
      <c r="EF77" s="88">
        <v>2.2869996390000001E-3</v>
      </c>
      <c r="EG77" s="88">
        <v>1.3676662400000001E-2</v>
      </c>
      <c r="EH77" s="88">
        <v>1.0211801599999999E-2</v>
      </c>
      <c r="EI77" s="88">
        <v>0</v>
      </c>
      <c r="EJ77" s="88">
        <v>0.35786612719200001</v>
      </c>
      <c r="EK77" s="88">
        <v>3.3493055404620011</v>
      </c>
      <c r="EL77" s="88">
        <v>0.41443453776</v>
      </c>
      <c r="EM77" s="88">
        <v>0.10554108349000001</v>
      </c>
      <c r="EN77" s="88">
        <v>7.562862469199999E-2</v>
      </c>
      <c r="EO77" s="88">
        <v>0.13737588500300008</v>
      </c>
      <c r="EP77" s="88">
        <v>9.1496864279999993E-2</v>
      </c>
      <c r="EQ77" s="88">
        <v>2.4136339199999999E-2</v>
      </c>
      <c r="ER77" s="88">
        <v>0.13845351204699996</v>
      </c>
      <c r="ES77" s="88">
        <v>0</v>
      </c>
      <c r="ET77" s="88">
        <v>0</v>
      </c>
      <c r="EU77" s="88">
        <v>0</v>
      </c>
      <c r="EV77" s="88">
        <v>0</v>
      </c>
      <c r="EW77" s="88">
        <v>0.142156685068</v>
      </c>
      <c r="EX77" s="88">
        <v>2.9417492280000002E-2</v>
      </c>
      <c r="EY77" s="88">
        <v>4.7968732603999989E-2</v>
      </c>
      <c r="EZ77" s="88">
        <v>0</v>
      </c>
      <c r="FA77" s="88">
        <v>8.2318434932999993E-2</v>
      </c>
      <c r="FB77" s="88">
        <v>2.3483103999999999E-3</v>
      </c>
      <c r="FC77" s="88">
        <v>1.576566444E-2</v>
      </c>
      <c r="FD77" s="88">
        <v>0</v>
      </c>
      <c r="FE77" s="88">
        <v>0.17228465293800002</v>
      </c>
      <c r="FF77" s="88">
        <v>3.7152235679999999E-2</v>
      </c>
      <c r="FG77" s="88">
        <v>0.15155550274499999</v>
      </c>
      <c r="FH77" s="88">
        <v>0</v>
      </c>
      <c r="FI77" s="88">
        <v>0.227591954102</v>
      </c>
      <c r="FJ77" s="88">
        <v>0.19072374659900004</v>
      </c>
      <c r="FK77" s="88">
        <v>0.49021767612199996</v>
      </c>
      <c r="FL77" s="88">
        <v>0</v>
      </c>
      <c r="FM77" s="88">
        <v>0.21245426516300003</v>
      </c>
      <c r="FN77" s="88">
        <v>0.30052492011100013</v>
      </c>
      <c r="FO77" s="88">
        <v>0</v>
      </c>
      <c r="FP77" s="88">
        <v>7.4327703087000041E-2</v>
      </c>
      <c r="FQ77" s="88">
        <v>0</v>
      </c>
      <c r="FR77" s="88">
        <v>0</v>
      </c>
      <c r="FS77" s="88">
        <v>0</v>
      </c>
      <c r="FT77" s="88">
        <v>0</v>
      </c>
      <c r="FU77" s="88">
        <v>0</v>
      </c>
      <c r="FV77" s="88">
        <v>1.6514070303079975</v>
      </c>
      <c r="FW77" s="88">
        <v>9.9272561914999946E-2</v>
      </c>
      <c r="FX77" s="88">
        <v>0.12640573948699999</v>
      </c>
      <c r="FY77" s="88">
        <v>1.1623846464220005</v>
      </c>
      <c r="FZ77" s="88">
        <v>0.32784795822899987</v>
      </c>
      <c r="GA77" s="88">
        <v>0</v>
      </c>
      <c r="GB77" s="88">
        <v>0</v>
      </c>
      <c r="GC77" s="88">
        <v>0.28501250969700015</v>
      </c>
      <c r="GD77" s="88">
        <v>0</v>
      </c>
      <c r="GE77" s="88">
        <v>1.1333194120020011</v>
      </c>
      <c r="GF77" s="88">
        <v>0.32419096208999987</v>
      </c>
      <c r="GG77" s="88">
        <v>8.7401408490999977E-2</v>
      </c>
      <c r="GH77" s="88">
        <v>0.48032812768600008</v>
      </c>
      <c r="GI77" s="88">
        <v>0</v>
      </c>
      <c r="GJ77" s="88">
        <v>6.6467934276999999E-2</v>
      </c>
      <c r="GK77" s="88">
        <v>0.19435120849299994</v>
      </c>
      <c r="GL77" s="88">
        <v>0.94953185262900119</v>
      </c>
      <c r="GM77" s="88">
        <v>0.10176038536800001</v>
      </c>
      <c r="GN77" s="88">
        <v>6.2524870930000073E-2</v>
      </c>
      <c r="GO77" s="88">
        <v>2.9878811240999975E-2</v>
      </c>
      <c r="GP77" s="88">
        <v>0</v>
      </c>
      <c r="GQ77" s="88">
        <v>0.48309299489700031</v>
      </c>
      <c r="GR77" s="88">
        <v>6.1741564709000024E-2</v>
      </c>
      <c r="GS77" s="88">
        <v>0.24203949429499999</v>
      </c>
      <c r="GT77" s="88">
        <v>0.79854606632599967</v>
      </c>
      <c r="GU77" s="88">
        <v>7.5520725542000011E-2</v>
      </c>
      <c r="GV77" s="88">
        <v>0.16505850552299986</v>
      </c>
      <c r="GW77" s="88">
        <v>5.9248184643000044E-2</v>
      </c>
      <c r="GX77" s="88">
        <v>9.7247328340000026E-3</v>
      </c>
      <c r="GY77" s="88">
        <v>0.31698956815899992</v>
      </c>
      <c r="GZ77" s="88">
        <v>3.7955290032000009E-2</v>
      </c>
      <c r="HA77" s="88">
        <v>3.8965084660000007E-3</v>
      </c>
      <c r="HB77" s="88">
        <v>0.25245924225100008</v>
      </c>
      <c r="HC77" s="88">
        <v>0.15905538003500011</v>
      </c>
      <c r="HD77" s="88">
        <v>0.21079044245600048</v>
      </c>
      <c r="HE77" s="88">
        <v>9.9426446789000159E-2</v>
      </c>
      <c r="HF77" s="88">
        <v>0.103619836094</v>
      </c>
      <c r="HG77" s="88">
        <v>7.9063236775999982E-2</v>
      </c>
      <c r="HH77" s="88">
        <v>0.10229521844700004</v>
      </c>
      <c r="HI77" s="88">
        <v>6.3024725193000064E-2</v>
      </c>
      <c r="HJ77" s="88">
        <v>1.0623875154999999E-2</v>
      </c>
      <c r="HK77" s="88">
        <v>0</v>
      </c>
      <c r="HL77" s="88">
        <v>0</v>
      </c>
      <c r="HM77" s="88">
        <v>0</v>
      </c>
      <c r="HN77" s="88">
        <v>0.78253525051799877</v>
      </c>
      <c r="HO77" s="88">
        <v>9.7394925169000043E-2</v>
      </c>
      <c r="HP77" s="88">
        <v>0</v>
      </c>
      <c r="HQ77" s="88">
        <v>0.16076362111100009</v>
      </c>
      <c r="HR77" s="88">
        <v>0.11244118175100001</v>
      </c>
      <c r="HS77" s="88">
        <v>9.1911797784999902E-2</v>
      </c>
      <c r="HT77" s="88">
        <v>0</v>
      </c>
      <c r="HU77" s="88">
        <v>0.14214934588900005</v>
      </c>
      <c r="HV77" s="88">
        <v>0</v>
      </c>
      <c r="HW77" s="88">
        <v>0.16276343017199973</v>
      </c>
      <c r="HX77" s="88">
        <v>0.34217938605400028</v>
      </c>
      <c r="HY77" s="88">
        <v>0</v>
      </c>
      <c r="HZ77" s="88">
        <v>8.5459276240999971E-2</v>
      </c>
      <c r="IA77" s="88">
        <v>0</v>
      </c>
      <c r="IB77" s="88">
        <v>4.3684243988999998E-2</v>
      </c>
      <c r="IC77" s="88">
        <v>0.64382669704600048</v>
      </c>
      <c r="ID77" s="88">
        <v>0.27300319536399981</v>
      </c>
      <c r="IE77" s="88">
        <v>2.4652884780000005E-2</v>
      </c>
      <c r="IF77" s="88">
        <v>0</v>
      </c>
      <c r="IG77" s="88">
        <v>1.0091789705279997</v>
      </c>
      <c r="IH77" s="88">
        <v>8.0183228475000048E-2</v>
      </c>
      <c r="II77" s="88">
        <v>0</v>
      </c>
      <c r="IJ77" s="88">
        <v>0.32645292236899975</v>
      </c>
      <c r="IK77" s="88">
        <v>0.12876535829300001</v>
      </c>
      <c r="IL77" s="88">
        <v>0</v>
      </c>
      <c r="IM77" s="88">
        <v>0.11531593488099993</v>
      </c>
      <c r="IN77" s="88">
        <v>7.702683378599999E-2</v>
      </c>
      <c r="IO77" s="88">
        <v>5.8704013399999977E-2</v>
      </c>
      <c r="IP77" s="88">
        <v>0</v>
      </c>
      <c r="IQ77" s="88">
        <v>0.16350556603599992</v>
      </c>
      <c r="IR77" s="88">
        <v>5.3203372795999987E-2</v>
      </c>
      <c r="IS77" s="88">
        <v>1.7455449119350017</v>
      </c>
      <c r="IT77" s="88">
        <v>2.5947548000000002E-3</v>
      </c>
      <c r="IU77" s="88">
        <v>0</v>
      </c>
      <c r="IV77" s="88">
        <v>0</v>
      </c>
      <c r="IW77" s="88">
        <v>0</v>
      </c>
      <c r="IX77" s="88">
        <v>0</v>
      </c>
      <c r="IY77" s="88">
        <v>0</v>
      </c>
      <c r="IZ77" s="88">
        <v>0</v>
      </c>
      <c r="JA77" s="88">
        <v>0</v>
      </c>
      <c r="JB77" s="88">
        <v>0</v>
      </c>
      <c r="JC77" s="88">
        <v>0</v>
      </c>
      <c r="JD77" s="88">
        <v>0</v>
      </c>
      <c r="JE77" s="88">
        <v>0.58005291893799982</v>
      </c>
      <c r="JF77" s="88">
        <v>0.84376115279200048</v>
      </c>
      <c r="JG77" s="88">
        <v>0.55144903780300014</v>
      </c>
      <c r="JH77" s="88">
        <v>0</v>
      </c>
      <c r="JI77" s="88">
        <v>0</v>
      </c>
      <c r="JJ77" s="88">
        <v>0.258093057146</v>
      </c>
      <c r="JK77" s="88">
        <v>0.38068387143200011</v>
      </c>
      <c r="JL77" s="88">
        <v>0.16634659936799998</v>
      </c>
      <c r="JM77" s="88">
        <v>0</v>
      </c>
      <c r="JN77" s="88">
        <v>0</v>
      </c>
      <c r="JO77" s="88">
        <v>0</v>
      </c>
      <c r="JP77" s="88">
        <v>0</v>
      </c>
      <c r="JQ77" s="88">
        <v>0.93785694959999999</v>
      </c>
      <c r="JR77" s="88">
        <v>0.40015367163400001</v>
      </c>
      <c r="JS77" s="88">
        <v>0</v>
      </c>
      <c r="JT77" s="88">
        <v>0</v>
      </c>
      <c r="JU77" s="88">
        <v>0</v>
      </c>
      <c r="JV77" s="88">
        <v>0</v>
      </c>
      <c r="JW77" s="88">
        <v>0</v>
      </c>
      <c r="JX77" s="88">
        <v>0</v>
      </c>
      <c r="JY77" s="88">
        <v>0</v>
      </c>
      <c r="JZ77" s="88">
        <v>1.5212532350550005</v>
      </c>
      <c r="KA77" s="88">
        <v>0.16613773670400003</v>
      </c>
      <c r="KB77" s="88">
        <v>0</v>
      </c>
      <c r="KC77" s="88">
        <v>0</v>
      </c>
      <c r="KD77" s="88">
        <v>0</v>
      </c>
      <c r="KE77" s="88">
        <v>0</v>
      </c>
      <c r="KF77" s="88">
        <v>0</v>
      </c>
      <c r="KG77" s="88">
        <v>0</v>
      </c>
      <c r="KH77" s="88">
        <v>0</v>
      </c>
      <c r="KI77" s="88">
        <v>4.3051591999999993E-2</v>
      </c>
      <c r="KJ77" s="88">
        <v>5.0563380880000001E-2</v>
      </c>
      <c r="KK77" s="88">
        <v>1.3262014824000001E-2</v>
      </c>
      <c r="KL77" s="88">
        <v>3.6941844349999996E-2</v>
      </c>
      <c r="KM77" s="88">
        <v>7.3016460400000018E-3</v>
      </c>
      <c r="KN77" s="88">
        <v>4.0819370000000002E-4</v>
      </c>
      <c r="KO77" s="88">
        <v>0</v>
      </c>
      <c r="KP77" s="88">
        <v>0</v>
      </c>
      <c r="KQ77" s="88">
        <v>0</v>
      </c>
      <c r="KR77" s="88">
        <v>3.2498493998999997E-2</v>
      </c>
      <c r="KS77" s="88">
        <v>6.2739608320000013E-3</v>
      </c>
      <c r="KT77" s="88">
        <v>0.27086224900399997</v>
      </c>
      <c r="KU77" s="88">
        <v>1.42433203E-3</v>
      </c>
      <c r="KV77" s="88">
        <v>0</v>
      </c>
      <c r="KW77" s="88">
        <v>0</v>
      </c>
      <c r="KX77" s="88">
        <v>0.57316333063000036</v>
      </c>
      <c r="KY77" s="88">
        <v>0</v>
      </c>
      <c r="KZ77" s="88">
        <v>0.13150666104000003</v>
      </c>
      <c r="LA77" s="88">
        <v>0.12460028409600002</v>
      </c>
      <c r="LB77" s="88">
        <v>0</v>
      </c>
      <c r="LC77" s="88">
        <v>0</v>
      </c>
      <c r="LD77" s="88">
        <v>0</v>
      </c>
      <c r="LE77" s="88">
        <v>0</v>
      </c>
      <c r="LF77" s="88">
        <v>0</v>
      </c>
      <c r="LG77" s="88">
        <v>0.17618718818199997</v>
      </c>
      <c r="LH77" s="88">
        <v>6.6625776755999996E-2</v>
      </c>
      <c r="LI77" s="88">
        <v>8.085075794E-3</v>
      </c>
      <c r="LJ77" s="88">
        <v>0</v>
      </c>
      <c r="LK77" s="88">
        <v>2.2869996390000001E-3</v>
      </c>
      <c r="LL77" s="88">
        <v>0</v>
      </c>
      <c r="LM77" s="88">
        <v>0</v>
      </c>
      <c r="LN77" s="88">
        <v>0</v>
      </c>
      <c r="LO77" s="88">
        <v>0</v>
      </c>
      <c r="LP77" s="88">
        <v>0</v>
      </c>
      <c r="LQ77" s="88">
        <v>0</v>
      </c>
      <c r="LR77" s="88">
        <v>0</v>
      </c>
      <c r="LS77" s="88">
        <v>0</v>
      </c>
      <c r="LT77" s="88">
        <v>0</v>
      </c>
      <c r="LU77" s="88">
        <v>0</v>
      </c>
      <c r="LV77" s="88">
        <v>0</v>
      </c>
      <c r="LW77" s="88">
        <v>0</v>
      </c>
      <c r="LX77" s="88">
        <v>0</v>
      </c>
      <c r="LY77" s="88">
        <v>0</v>
      </c>
      <c r="LZ77" s="88">
        <v>0</v>
      </c>
      <c r="MA77" s="88">
        <v>0</v>
      </c>
      <c r="MB77" s="88">
        <v>1.4618285424999999E-2</v>
      </c>
      <c r="MC77" s="88">
        <v>0.12753839964299998</v>
      </c>
      <c r="MD77" s="88">
        <v>0</v>
      </c>
      <c r="ME77" s="88">
        <v>0</v>
      </c>
      <c r="MF77" s="88">
        <v>0</v>
      </c>
      <c r="MG77" s="88">
        <v>0</v>
      </c>
      <c r="MH77" s="88">
        <v>0</v>
      </c>
      <c r="MI77" s="88">
        <v>0</v>
      </c>
      <c r="MJ77" s="88">
        <v>2.7427200000000001E-3</v>
      </c>
      <c r="MK77" s="88">
        <v>1.302294444E-2</v>
      </c>
      <c r="ML77" s="88">
        <v>0</v>
      </c>
      <c r="MM77" s="88">
        <v>0</v>
      </c>
      <c r="MN77" s="88">
        <v>0</v>
      </c>
      <c r="MO77" s="88">
        <v>0</v>
      </c>
      <c r="MP77" s="88">
        <v>0</v>
      </c>
      <c r="MQ77" s="88">
        <v>0</v>
      </c>
      <c r="MR77" s="88">
        <v>0</v>
      </c>
      <c r="MS77" s="88">
        <v>0.10699330580799997</v>
      </c>
      <c r="MT77" s="88">
        <v>2.3332247257000012E-2</v>
      </c>
      <c r="MU77" s="88">
        <v>0.28217252985000002</v>
      </c>
      <c r="MV77" s="88">
        <v>7.7719427024999982E-2</v>
      </c>
      <c r="MW77" s="88">
        <v>0</v>
      </c>
      <c r="MX77" s="88">
        <v>0</v>
      </c>
      <c r="MY77" s="88">
        <v>0</v>
      </c>
      <c r="MZ77" s="88">
        <v>0</v>
      </c>
      <c r="NA77" s="88">
        <v>0</v>
      </c>
      <c r="NB77" s="88">
        <v>0</v>
      </c>
      <c r="NC77" s="88">
        <v>0</v>
      </c>
      <c r="ND77" s="88">
        <v>0</v>
      </c>
      <c r="NE77" s="88">
        <v>0</v>
      </c>
      <c r="NF77" s="88">
        <v>0</v>
      </c>
      <c r="NG77" s="88">
        <v>1.0117390473960004</v>
      </c>
      <c r="NH77" s="88">
        <v>0.63966463305100085</v>
      </c>
      <c r="NI77" s="88">
        <v>0</v>
      </c>
      <c r="NJ77" s="88">
        <v>0</v>
      </c>
      <c r="NK77" s="88">
        <v>0</v>
      </c>
      <c r="NL77" s="88">
        <v>0</v>
      </c>
      <c r="NM77" s="88">
        <v>0</v>
      </c>
      <c r="NN77" s="88">
        <v>0</v>
      </c>
      <c r="NO77" s="88">
        <v>0</v>
      </c>
      <c r="NP77" s="88">
        <v>4.4161934339999993E-2</v>
      </c>
      <c r="NQ77" s="88">
        <v>5.4631562319999993E-2</v>
      </c>
      <c r="NR77" s="88">
        <v>0</v>
      </c>
      <c r="NS77" s="88">
        <v>0</v>
      </c>
      <c r="NT77" s="88">
        <v>0</v>
      </c>
      <c r="NU77" s="88">
        <v>0</v>
      </c>
      <c r="NV77" s="88">
        <v>0</v>
      </c>
      <c r="NW77" s="88">
        <v>0</v>
      </c>
      <c r="NX77" s="88">
        <v>0</v>
      </c>
      <c r="NY77" s="88">
        <v>0</v>
      </c>
      <c r="NZ77" s="88">
        <v>0</v>
      </c>
      <c r="OA77" s="88">
        <v>0</v>
      </c>
      <c r="OB77" s="88">
        <v>0</v>
      </c>
      <c r="OC77" s="88">
        <v>0</v>
      </c>
      <c r="OD77" s="88">
        <v>0</v>
      </c>
      <c r="OE77" s="88">
        <v>0</v>
      </c>
      <c r="OF77" s="88">
        <v>0</v>
      </c>
      <c r="OG77" s="88">
        <v>0</v>
      </c>
      <c r="OH77" s="88">
        <v>0</v>
      </c>
      <c r="OI77" s="88">
        <v>0</v>
      </c>
      <c r="OJ77" s="88">
        <v>0</v>
      </c>
      <c r="OK77" s="88">
        <v>0</v>
      </c>
      <c r="OL77" s="88">
        <v>0</v>
      </c>
      <c r="OM77" s="88">
        <v>6.0000603100000072E-3</v>
      </c>
      <c r="ON77" s="88">
        <v>2.8442885000000005E-4</v>
      </c>
      <c r="OO77" s="88">
        <v>5.7321153000000017E-4</v>
      </c>
      <c r="OP77" s="88">
        <v>1.2412487E-4</v>
      </c>
      <c r="OQ77" s="88">
        <v>5.6184622000000006E-4</v>
      </c>
      <c r="OR77" s="88">
        <v>3.3825191000000007E-4</v>
      </c>
      <c r="OS77" s="88">
        <v>3.2573352999999946E-3</v>
      </c>
      <c r="OT77" s="88">
        <v>1.1991135399999991E-3</v>
      </c>
      <c r="OU77" s="88">
        <v>4.7531611319999965E-3</v>
      </c>
      <c r="OV77" s="88">
        <v>4.0362470640000038E-3</v>
      </c>
      <c r="OW77" s="88">
        <v>7.076569770000013E-3</v>
      </c>
      <c r="OX77" s="88">
        <v>2.2830220899999983E-3</v>
      </c>
      <c r="OY77" s="88">
        <v>1.5361594300000011E-3</v>
      </c>
      <c r="OZ77" s="88">
        <v>0.23913350703000014</v>
      </c>
      <c r="PA77" s="88">
        <v>0</v>
      </c>
      <c r="PB77" s="88">
        <v>0</v>
      </c>
      <c r="PC77" s="88">
        <v>0</v>
      </c>
      <c r="PD77" s="88">
        <v>0</v>
      </c>
      <c r="PE77" s="88">
        <v>0</v>
      </c>
      <c r="PF77" s="88">
        <v>0</v>
      </c>
      <c r="PG77" s="88">
        <v>0</v>
      </c>
      <c r="PH77" s="88">
        <v>0</v>
      </c>
      <c r="PI77" s="88">
        <v>0</v>
      </c>
      <c r="PJ77" s="88">
        <v>0</v>
      </c>
      <c r="PK77" s="88">
        <v>0</v>
      </c>
      <c r="PL77" s="88">
        <v>0</v>
      </c>
      <c r="PM77" s="88">
        <v>0</v>
      </c>
      <c r="PN77" s="88">
        <v>0</v>
      </c>
      <c r="PO77" s="88">
        <v>0</v>
      </c>
      <c r="PP77" s="88">
        <v>0</v>
      </c>
      <c r="PQ77" s="88">
        <v>0</v>
      </c>
      <c r="PR77" s="88">
        <v>0</v>
      </c>
      <c r="PS77" s="88">
        <v>0</v>
      </c>
      <c r="PT77" s="88">
        <v>0</v>
      </c>
      <c r="PU77" s="88">
        <v>0</v>
      </c>
      <c r="PV77" s="88">
        <v>0</v>
      </c>
      <c r="PW77" s="88">
        <v>0</v>
      </c>
      <c r="PX77" s="88">
        <v>0</v>
      </c>
      <c r="PY77" s="88">
        <v>0</v>
      </c>
      <c r="PZ77" s="88">
        <v>0</v>
      </c>
      <c r="QA77" s="88">
        <v>0</v>
      </c>
      <c r="QB77" s="88">
        <v>0</v>
      </c>
      <c r="QC77" s="88">
        <v>0</v>
      </c>
      <c r="QD77" s="88">
        <v>0</v>
      </c>
      <c r="QE77" s="88">
        <v>0</v>
      </c>
      <c r="QF77" s="88">
        <v>0</v>
      </c>
      <c r="QG77" s="88">
        <v>0</v>
      </c>
      <c r="QH77" s="88">
        <v>0</v>
      </c>
      <c r="QI77" s="88">
        <v>0</v>
      </c>
      <c r="QJ77" s="88">
        <v>0</v>
      </c>
      <c r="QK77" s="88">
        <v>0</v>
      </c>
      <c r="QL77" s="88">
        <v>0</v>
      </c>
      <c r="QM77" s="88">
        <v>0</v>
      </c>
      <c r="QN77" s="88">
        <v>0</v>
      </c>
      <c r="QO77" s="88">
        <v>0</v>
      </c>
      <c r="QP77" s="88">
        <v>0</v>
      </c>
      <c r="QQ77" s="88">
        <v>0</v>
      </c>
      <c r="QR77" s="88">
        <v>0</v>
      </c>
      <c r="QS77" s="88">
        <v>0</v>
      </c>
      <c r="QT77" s="88">
        <v>0</v>
      </c>
      <c r="QU77" s="88">
        <v>0</v>
      </c>
      <c r="QV77" s="88">
        <v>0</v>
      </c>
      <c r="QW77" s="88">
        <v>0</v>
      </c>
      <c r="QX77" s="88">
        <v>0</v>
      </c>
      <c r="QY77" s="88">
        <v>0</v>
      </c>
      <c r="QZ77" s="88">
        <v>0</v>
      </c>
      <c r="RA77" s="88">
        <v>0</v>
      </c>
      <c r="RB77" s="88">
        <v>0</v>
      </c>
      <c r="RC77" s="88">
        <v>0</v>
      </c>
      <c r="RD77" s="88">
        <v>0</v>
      </c>
      <c r="RE77" s="88">
        <v>0</v>
      </c>
      <c r="RF77" s="88">
        <v>0</v>
      </c>
      <c r="RG77" s="88">
        <v>0</v>
      </c>
      <c r="RH77" s="88">
        <v>0</v>
      </c>
      <c r="RI77" s="88">
        <v>0</v>
      </c>
      <c r="RJ77" s="88">
        <v>0</v>
      </c>
      <c r="RK77" s="88">
        <v>0</v>
      </c>
      <c r="RL77" s="88">
        <v>0</v>
      </c>
      <c r="RM77" s="88">
        <v>0</v>
      </c>
      <c r="RN77" s="88">
        <v>0</v>
      </c>
      <c r="RO77" s="88">
        <v>0</v>
      </c>
      <c r="RP77" s="88">
        <v>0</v>
      </c>
      <c r="RQ77" s="88">
        <v>0</v>
      </c>
      <c r="RR77" s="88">
        <v>0</v>
      </c>
      <c r="RS77" s="88">
        <v>0</v>
      </c>
      <c r="RT77" s="88">
        <v>0</v>
      </c>
      <c r="RU77" s="88">
        <v>0</v>
      </c>
      <c r="RV77" s="88">
        <v>0</v>
      </c>
      <c r="RW77" s="88">
        <v>0</v>
      </c>
      <c r="RX77" s="88">
        <v>0</v>
      </c>
      <c r="RY77" s="88">
        <v>0</v>
      </c>
      <c r="RZ77" s="88">
        <v>0</v>
      </c>
      <c r="SA77" s="88">
        <v>0</v>
      </c>
      <c r="SB77" s="88">
        <v>0</v>
      </c>
      <c r="SC77" s="88">
        <v>0</v>
      </c>
      <c r="SD77" s="88">
        <v>0</v>
      </c>
      <c r="SE77" s="88">
        <v>0</v>
      </c>
      <c r="SF77" s="88">
        <v>0</v>
      </c>
      <c r="SG77" s="88">
        <v>0</v>
      </c>
      <c r="SH77" s="88">
        <v>0</v>
      </c>
      <c r="SI77" s="88">
        <v>0</v>
      </c>
      <c r="SJ77" s="88">
        <v>0</v>
      </c>
      <c r="SK77" s="88">
        <v>0</v>
      </c>
      <c r="SL77" s="88">
        <v>0</v>
      </c>
      <c r="SM77" s="88">
        <v>0</v>
      </c>
      <c r="SN77" s="88">
        <v>6.0914327499999969E-2</v>
      </c>
      <c r="SO77" s="88">
        <v>0.23913350703000014</v>
      </c>
      <c r="SP77" s="88">
        <v>3.9296955510215024</v>
      </c>
    </row>
    <row r="78" spans="1:510">
      <c r="A78" s="88" t="str">
        <f t="shared" si="52"/>
        <v>ITAD6</v>
      </c>
      <c r="B78" s="88" t="s">
        <v>2230</v>
      </c>
      <c r="C78" s="88" t="s">
        <v>392</v>
      </c>
      <c r="U78" s="88">
        <v>63.884529266835969</v>
      </c>
      <c r="V78" s="88">
        <v>13.551888243778988</v>
      </c>
      <c r="W78" s="88">
        <v>1.2222318085269994</v>
      </c>
      <c r="X78" s="88">
        <v>4.0180500417889968</v>
      </c>
      <c r="Y78" s="88">
        <v>22.408223323883981</v>
      </c>
      <c r="Z78" s="88">
        <v>2.3732642296839996</v>
      </c>
      <c r="AA78" s="88">
        <v>2.2230052003240006</v>
      </c>
      <c r="AB78" s="88">
        <v>5.8017901014880051</v>
      </c>
      <c r="AC78" s="88">
        <v>1.437018342715001</v>
      </c>
      <c r="AD78" s="88">
        <v>3.1434443226349997</v>
      </c>
      <c r="AE78" s="88">
        <v>0.43827340563599981</v>
      </c>
      <c r="AF78" s="88">
        <v>2.5987231714700014</v>
      </c>
      <c r="AG78" s="88">
        <v>12.910080852779018</v>
      </c>
      <c r="AH78" s="88">
        <v>4.6686146536199962</v>
      </c>
      <c r="AI78" s="88">
        <v>1.0208964626590025</v>
      </c>
      <c r="AJ78" s="88">
        <v>0.58125063413600009</v>
      </c>
      <c r="AK78" s="88">
        <v>0.64098197789699984</v>
      </c>
      <c r="AL78" s="88">
        <v>0</v>
      </c>
      <c r="AM78" s="88">
        <v>2.952004491549002</v>
      </c>
      <c r="AN78" s="88">
        <v>1.0660463068049995</v>
      </c>
      <c r="AO78" s="88">
        <v>1.7992192863449998</v>
      </c>
      <c r="AP78" s="88">
        <v>14.582406012800002</v>
      </c>
      <c r="AQ78" s="88">
        <v>0.35604840848500002</v>
      </c>
      <c r="AR78" s="88">
        <v>1.0626196523050004</v>
      </c>
      <c r="AS78" s="88">
        <v>3.9577539536360042</v>
      </c>
      <c r="AT78" s="88">
        <v>0.28844178547799998</v>
      </c>
      <c r="AU78" s="88">
        <v>0.12312320062399998</v>
      </c>
      <c r="AV78" s="88">
        <v>0.42338125210899996</v>
      </c>
      <c r="AW78" s="88">
        <v>0.32985279223499997</v>
      </c>
      <c r="AX78" s="88">
        <v>0.18579324235299996</v>
      </c>
      <c r="AY78" s="88">
        <v>1.0226725340639997</v>
      </c>
      <c r="AZ78" s="88">
        <v>1.3147265117079974</v>
      </c>
      <c r="BA78" s="88">
        <v>0.89920011818100043</v>
      </c>
      <c r="BB78" s="88">
        <v>9.0784882800000015E-3</v>
      </c>
      <c r="BC78" s="88">
        <v>4.8799255239999999E-2</v>
      </c>
      <c r="BD78" s="88">
        <v>5.1785293955429985</v>
      </c>
      <c r="BE78" s="88">
        <v>0.57446087433899984</v>
      </c>
      <c r="BF78" s="88">
        <v>7.8367856104000044E-2</v>
      </c>
      <c r="BG78" s="88">
        <v>6.8988492218000019E-2</v>
      </c>
      <c r="BH78" s="88">
        <v>1.2896621472059997</v>
      </c>
      <c r="BI78" s="88">
        <v>0.42811899126100028</v>
      </c>
      <c r="BJ78" s="88">
        <v>5.0563855919999998E-2</v>
      </c>
      <c r="BK78" s="88">
        <v>0.8108140049690008</v>
      </c>
      <c r="BL78" s="88">
        <v>0.94104217335799978</v>
      </c>
      <c r="BM78" s="88">
        <v>0.7031615253629997</v>
      </c>
      <c r="BN78" s="88">
        <v>0.20974393679999997</v>
      </c>
      <c r="BO78" s="88">
        <v>0</v>
      </c>
      <c r="BP78" s="88">
        <v>0</v>
      </c>
      <c r="BQ78" s="88">
        <v>0</v>
      </c>
      <c r="BR78" s="88">
        <v>0.40272134943599985</v>
      </c>
      <c r="BS78" s="88">
        <v>3.5552056200000001E-2</v>
      </c>
      <c r="BT78" s="88">
        <v>2.238778221406001</v>
      </c>
      <c r="BU78" s="88">
        <v>2.3872953353380026</v>
      </c>
      <c r="BV78" s="88">
        <v>0.35994495006400001</v>
      </c>
      <c r="BW78" s="88">
        <v>3.4094329564440002</v>
      </c>
      <c r="BX78" s="88">
        <v>1.2091220550059996</v>
      </c>
      <c r="BY78" s="88">
        <v>1.9930328986060031</v>
      </c>
      <c r="BZ78" s="88">
        <v>0.45702781555899991</v>
      </c>
      <c r="CA78" s="88">
        <v>1.2159324179380016</v>
      </c>
      <c r="CB78" s="88">
        <v>1.2995294335249998</v>
      </c>
      <c r="CC78" s="88">
        <v>0.82187407516800048</v>
      </c>
      <c r="CD78" s="88">
        <v>0.14040248677300013</v>
      </c>
      <c r="CE78" s="88">
        <v>1.986952829055002</v>
      </c>
      <c r="CF78" s="88">
        <v>0.37908736852599922</v>
      </c>
      <c r="CG78" s="88">
        <v>0</v>
      </c>
      <c r="CH78" s="88">
        <v>0.64180816700700016</v>
      </c>
      <c r="CI78" s="88">
        <v>0.24365974384199998</v>
      </c>
      <c r="CJ78" s="88">
        <v>0</v>
      </c>
      <c r="CK78" s="88">
        <v>2.1020067124549988</v>
      </c>
      <c r="CL78" s="88">
        <v>0</v>
      </c>
      <c r="CM78" s="88">
        <v>0.33599552524700005</v>
      </c>
      <c r="CN78" s="88">
        <v>0.115271144161</v>
      </c>
      <c r="CO78" s="88">
        <v>0.30638582819800003</v>
      </c>
      <c r="CP78" s="88">
        <v>0.15959681391700006</v>
      </c>
      <c r="CQ78" s="88">
        <v>0</v>
      </c>
      <c r="CR78" s="88">
        <v>0</v>
      </c>
      <c r="CS78" s="88">
        <v>5.1096047999999988E-3</v>
      </c>
      <c r="CT78" s="88">
        <v>2.3915951608499992</v>
      </c>
      <c r="CU78" s="88">
        <v>0.26292216018000003</v>
      </c>
      <c r="CV78" s="88">
        <v>0.29237784011000018</v>
      </c>
      <c r="CW78" s="88">
        <v>1.0192050396959991</v>
      </c>
      <c r="CX78" s="88">
        <v>4.6841267108999995E-2</v>
      </c>
      <c r="CY78" s="88">
        <v>1.7816760085829997</v>
      </c>
      <c r="CZ78" s="88">
        <v>1.7543277762000001E-2</v>
      </c>
      <c r="DA78" s="88">
        <v>13.653414786800003</v>
      </c>
      <c r="DB78" s="88">
        <v>1.5791677909699999</v>
      </c>
      <c r="DC78" s="88">
        <v>0</v>
      </c>
      <c r="DD78" s="88">
        <v>0</v>
      </c>
      <c r="DE78" s="88">
        <v>0.43561455041199965</v>
      </c>
      <c r="DF78" s="88">
        <v>0</v>
      </c>
      <c r="DG78" s="88">
        <v>0</v>
      </c>
      <c r="DH78" s="88">
        <v>0.62700515040900029</v>
      </c>
      <c r="DI78" s="88">
        <v>1.3546793449329992</v>
      </c>
      <c r="DJ78" s="88">
        <v>1.9983438032490013</v>
      </c>
      <c r="DK78" s="88">
        <v>0.124253386866</v>
      </c>
      <c r="DL78" s="88">
        <v>0.176687114216</v>
      </c>
      <c r="DM78" s="88">
        <v>0.30379004088699996</v>
      </c>
      <c r="DN78" s="88">
        <v>0.22859174488399991</v>
      </c>
      <c r="DO78" s="88">
        <v>1.3644310024E-2</v>
      </c>
      <c r="DP78" s="88">
        <v>4.6205730569999992E-2</v>
      </c>
      <c r="DQ78" s="88">
        <v>0</v>
      </c>
      <c r="DR78" s="88">
        <v>0.191962143433</v>
      </c>
      <c r="DS78" s="88">
        <v>8.4260831711999953E-2</v>
      </c>
      <c r="DT78" s="88">
        <v>0.14715827696400002</v>
      </c>
      <c r="DU78" s="88">
        <v>0</v>
      </c>
      <c r="DV78" s="88">
        <v>3.0403110007999994E-2</v>
      </c>
      <c r="DW78" s="88">
        <v>0.15539030386499997</v>
      </c>
      <c r="DX78" s="88">
        <v>0.61911273338400008</v>
      </c>
      <c r="DY78" s="88">
        <v>0.40355980068000002</v>
      </c>
      <c r="DZ78" s="88">
        <v>1.1527701844379985</v>
      </c>
      <c r="EA78" s="88">
        <v>4.2199612339999998E-2</v>
      </c>
      <c r="EB78" s="88">
        <v>0.11975724665300001</v>
      </c>
      <c r="EC78" s="88">
        <v>0.34661654013900012</v>
      </c>
      <c r="ED78" s="88">
        <v>0.31710665651999992</v>
      </c>
      <c r="EE78" s="88">
        <v>0.23547692152199987</v>
      </c>
      <c r="EF78" s="88">
        <v>1.9390047440000002E-2</v>
      </c>
      <c r="EG78" s="88">
        <v>1.57312844E-2</v>
      </c>
      <c r="EH78" s="88">
        <v>1.3677923399999998E-2</v>
      </c>
      <c r="EI78" s="88">
        <v>0</v>
      </c>
      <c r="EJ78" s="88">
        <v>0.47789536472300015</v>
      </c>
      <c r="EK78" s="88">
        <v>3.7461970578219956</v>
      </c>
      <c r="EL78" s="88">
        <v>0.78981616636800023</v>
      </c>
      <c r="EM78" s="88">
        <v>0.16462063689000012</v>
      </c>
      <c r="EN78" s="88">
        <v>8.7468018311999976E-2</v>
      </c>
      <c r="EO78" s="88">
        <v>0.16787445016499999</v>
      </c>
      <c r="EP78" s="88">
        <v>0.122768569792</v>
      </c>
      <c r="EQ78" s="88">
        <v>1.4864649420000001E-2</v>
      </c>
      <c r="ER78" s="88">
        <v>0.18148522707999989</v>
      </c>
      <c r="ES78" s="88">
        <v>0</v>
      </c>
      <c r="ET78" s="88">
        <v>0</v>
      </c>
      <c r="EU78" s="88">
        <v>0</v>
      </c>
      <c r="EV78" s="88">
        <v>0</v>
      </c>
      <c r="EW78" s="88">
        <v>0.23247995098099999</v>
      </c>
      <c r="EX78" s="88">
        <v>3.4253277480000004E-2</v>
      </c>
      <c r="EY78" s="88">
        <v>8.0865216505999982E-2</v>
      </c>
      <c r="EZ78" s="88">
        <v>0</v>
      </c>
      <c r="FA78" s="88">
        <v>8.0520774671999987E-2</v>
      </c>
      <c r="FB78" s="88">
        <v>1.9202371199999999E-2</v>
      </c>
      <c r="FC78" s="88">
        <v>3.1361484719999999E-2</v>
      </c>
      <c r="FD78" s="88">
        <v>0</v>
      </c>
      <c r="FE78" s="88">
        <v>0.26888072600399993</v>
      </c>
      <c r="FF78" s="88">
        <v>4.6057874232000001E-2</v>
      </c>
      <c r="FG78" s="88">
        <v>0.20420503987299993</v>
      </c>
      <c r="FH78" s="88">
        <v>0</v>
      </c>
      <c r="FI78" s="88">
        <v>0.29167063307800001</v>
      </c>
      <c r="FJ78" s="88">
        <v>0.32721659842100004</v>
      </c>
      <c r="FK78" s="88">
        <v>0.61382559585000107</v>
      </c>
      <c r="FL78" s="88">
        <v>0</v>
      </c>
      <c r="FM78" s="88">
        <v>0.31000662061299999</v>
      </c>
      <c r="FN78" s="88">
        <v>0.30930031968699956</v>
      </c>
      <c r="FO78" s="88">
        <v>0</v>
      </c>
      <c r="FP78" s="88">
        <v>8.3855236454999954E-2</v>
      </c>
      <c r="FQ78" s="88">
        <v>0</v>
      </c>
      <c r="FR78" s="88">
        <v>0</v>
      </c>
      <c r="FS78" s="88">
        <v>0</v>
      </c>
      <c r="FT78" s="88">
        <v>0</v>
      </c>
      <c r="FU78" s="88">
        <v>0</v>
      </c>
      <c r="FV78" s="88">
        <v>2.1209464419280009</v>
      </c>
      <c r="FW78" s="88">
        <v>0.10089647734400001</v>
      </c>
      <c r="FX78" s="88">
        <v>0.11783152319900002</v>
      </c>
      <c r="FY78" s="88">
        <v>1.2149994163029996</v>
      </c>
      <c r="FZ78" s="88">
        <v>0.38346635526800066</v>
      </c>
      <c r="GA78" s="88">
        <v>0</v>
      </c>
      <c r="GB78" s="88">
        <v>0</v>
      </c>
      <c r="GC78" s="88">
        <v>0.28527442604800007</v>
      </c>
      <c r="GD78" s="88">
        <v>0</v>
      </c>
      <c r="GE78" s="88">
        <v>1.3086149922810002</v>
      </c>
      <c r="GF78" s="88">
        <v>0.37820254065600023</v>
      </c>
      <c r="GG78" s="88">
        <v>8.0541621745000014E-2</v>
      </c>
      <c r="GH78" s="88">
        <v>0.53179985521299999</v>
      </c>
      <c r="GI78" s="88">
        <v>0</v>
      </c>
      <c r="GJ78" s="88">
        <v>9.7829028837999987E-2</v>
      </c>
      <c r="GK78" s="88">
        <v>0.21719176325399978</v>
      </c>
      <c r="GL78" s="88">
        <v>0.98943804257400036</v>
      </c>
      <c r="GM78" s="88">
        <v>0.11976899800299995</v>
      </c>
      <c r="GN78" s="88">
        <v>6.9048941748000053E-2</v>
      </c>
      <c r="GO78" s="88">
        <v>3.0864349822000009E-2</v>
      </c>
      <c r="GP78" s="88">
        <v>0</v>
      </c>
      <c r="GQ78" s="88">
        <v>0.53854747721700003</v>
      </c>
      <c r="GR78" s="88">
        <v>5.1237544903999996E-2</v>
      </c>
      <c r="GS78" s="88">
        <v>0.25861185161500017</v>
      </c>
      <c r="GT78" s="88">
        <v>0.88353694458100052</v>
      </c>
      <c r="GU78" s="88">
        <v>8.9000314410999953E-2</v>
      </c>
      <c r="GV78" s="88">
        <v>0.17209748425599974</v>
      </c>
      <c r="GW78" s="88">
        <v>6.9085525832999969E-2</v>
      </c>
      <c r="GX78" s="88">
        <v>9.4124128710000032E-3</v>
      </c>
      <c r="GY78" s="88">
        <v>0.33986526893999947</v>
      </c>
      <c r="GZ78" s="88">
        <v>3.6556836172999992E-2</v>
      </c>
      <c r="HA78" s="88">
        <v>2.1111714339999998E-3</v>
      </c>
      <c r="HB78" s="88">
        <v>0.28022714997899995</v>
      </c>
      <c r="HC78" s="88">
        <v>0.1762623885999999</v>
      </c>
      <c r="HD78" s="88">
        <v>0.22741086408499936</v>
      </c>
      <c r="HE78" s="88">
        <v>0.10569605411100012</v>
      </c>
      <c r="HF78" s="88">
        <v>0.11828102697299994</v>
      </c>
      <c r="HG78" s="88">
        <v>0.10131450347299999</v>
      </c>
      <c r="HH78" s="88">
        <v>0.11660859215799993</v>
      </c>
      <c r="HI78" s="88">
        <v>7.8550813785999929E-2</v>
      </c>
      <c r="HJ78" s="88">
        <v>1.1580353669000005E-2</v>
      </c>
      <c r="HK78" s="88">
        <v>0</v>
      </c>
      <c r="HL78" s="88">
        <v>0</v>
      </c>
      <c r="HM78" s="88">
        <v>0</v>
      </c>
      <c r="HN78" s="88">
        <v>0.88938763947700028</v>
      </c>
      <c r="HO78" s="88">
        <v>0.11432212082899997</v>
      </c>
      <c r="HP78" s="88">
        <v>0</v>
      </c>
      <c r="HQ78" s="88">
        <v>0.1705750331329999</v>
      </c>
      <c r="HR78" s="88">
        <v>0.12524622399900009</v>
      </c>
      <c r="HS78" s="88">
        <v>9.8435704693000114E-2</v>
      </c>
      <c r="HT78" s="88">
        <v>0</v>
      </c>
      <c r="HU78" s="88">
        <v>0.14306273147799997</v>
      </c>
      <c r="HV78" s="88">
        <v>0</v>
      </c>
      <c r="HW78" s="88">
        <v>0.17772394875000017</v>
      </c>
      <c r="HX78" s="88">
        <v>0.40264999797100026</v>
      </c>
      <c r="HY78" s="88">
        <v>0</v>
      </c>
      <c r="HZ78" s="88">
        <v>9.4899703323000115E-2</v>
      </c>
      <c r="IA78" s="88">
        <v>0</v>
      </c>
      <c r="IB78" s="88">
        <v>4.5503514854999989E-2</v>
      </c>
      <c r="IC78" s="88">
        <v>0.89085562019299969</v>
      </c>
      <c r="ID78" s="88">
        <v>0.29236853048499989</v>
      </c>
      <c r="IE78" s="88">
        <v>2.2936655292000001E-2</v>
      </c>
      <c r="IF78" s="88">
        <v>0</v>
      </c>
      <c r="IG78" s="88">
        <v>1.0731614542149996</v>
      </c>
      <c r="IH78" s="88">
        <v>8.6716385650000061E-2</v>
      </c>
      <c r="II78" s="88">
        <v>0</v>
      </c>
      <c r="IJ78" s="88">
        <v>0.36741484183700035</v>
      </c>
      <c r="IK78" s="88">
        <v>0.14485148089799993</v>
      </c>
      <c r="IL78" s="88">
        <v>0</v>
      </c>
      <c r="IM78" s="88">
        <v>0.12954548291300008</v>
      </c>
      <c r="IN78" s="88">
        <v>7.8862282541999992E-2</v>
      </c>
      <c r="IO78" s="88">
        <v>5.3595259319999998E-2</v>
      </c>
      <c r="IP78" s="88">
        <v>0</v>
      </c>
      <c r="IQ78" s="88">
        <v>0.17581928423600002</v>
      </c>
      <c r="IR78" s="88">
        <v>7.3629867032000001E-2</v>
      </c>
      <c r="IS78" s="88">
        <v>1.8423194195219985</v>
      </c>
      <c r="IT78" s="88">
        <v>1.0238141664999999E-2</v>
      </c>
      <c r="IU78" s="88">
        <v>0</v>
      </c>
      <c r="IV78" s="88">
        <v>0</v>
      </c>
      <c r="IW78" s="88">
        <v>0</v>
      </c>
      <c r="IX78" s="88">
        <v>0</v>
      </c>
      <c r="IY78" s="88">
        <v>0</v>
      </c>
      <c r="IZ78" s="88">
        <v>0</v>
      </c>
      <c r="JA78" s="88">
        <v>0</v>
      </c>
      <c r="JB78" s="88">
        <v>0</v>
      </c>
      <c r="JC78" s="88">
        <v>0</v>
      </c>
      <c r="JD78" s="88">
        <v>0</v>
      </c>
      <c r="JE78" s="88">
        <v>0.80612593623599993</v>
      </c>
      <c r="JF78" s="88">
        <v>0.99356265958599976</v>
      </c>
      <c r="JG78" s="88">
        <v>0.5919065650280001</v>
      </c>
      <c r="JH78" s="88">
        <v>0</v>
      </c>
      <c r="JI78" s="88">
        <v>0</v>
      </c>
      <c r="JJ78" s="88">
        <v>0.41019230421599995</v>
      </c>
      <c r="JK78" s="88">
        <v>0.46534608554800011</v>
      </c>
      <c r="JL78" s="88">
        <v>0.14366664993199996</v>
      </c>
      <c r="JM78" s="88">
        <v>0</v>
      </c>
      <c r="JN78" s="88">
        <v>0</v>
      </c>
      <c r="JO78" s="88">
        <v>0</v>
      </c>
      <c r="JP78" s="88">
        <v>0</v>
      </c>
      <c r="JQ78" s="88">
        <v>0.92899122599999995</v>
      </c>
      <c r="JR78" s="88">
        <v>0.65017656496999998</v>
      </c>
      <c r="JS78" s="88">
        <v>0</v>
      </c>
      <c r="JT78" s="88">
        <v>0</v>
      </c>
      <c r="JU78" s="88">
        <v>0</v>
      </c>
      <c r="JV78" s="88">
        <v>0</v>
      </c>
      <c r="JW78" s="88">
        <v>0</v>
      </c>
      <c r="JX78" s="88">
        <v>0</v>
      </c>
      <c r="JY78" s="88">
        <v>0</v>
      </c>
      <c r="JZ78" s="88">
        <v>1.8107369021210016</v>
      </c>
      <c r="KA78" s="88">
        <v>0.18760690112800002</v>
      </c>
      <c r="KB78" s="88">
        <v>0</v>
      </c>
      <c r="KC78" s="88">
        <v>0</v>
      </c>
      <c r="KD78" s="88">
        <v>0</v>
      </c>
      <c r="KE78" s="88">
        <v>0</v>
      </c>
      <c r="KF78" s="88">
        <v>0</v>
      </c>
      <c r="KG78" s="88">
        <v>0</v>
      </c>
      <c r="KH78" s="88">
        <v>0</v>
      </c>
      <c r="KI78" s="88">
        <v>4.7213286040000003E-2</v>
      </c>
      <c r="KJ78" s="88">
        <v>8.1114770385000021E-2</v>
      </c>
      <c r="KK78" s="88">
        <v>2.7066395200000003E-2</v>
      </c>
      <c r="KL78" s="88">
        <v>2.1073570087999999E-2</v>
      </c>
      <c r="KM78" s="88">
        <v>1.549412172E-2</v>
      </c>
      <c r="KN78" s="88">
        <v>0</v>
      </c>
      <c r="KO78" s="88">
        <v>0</v>
      </c>
      <c r="KP78" s="88">
        <v>0</v>
      </c>
      <c r="KQ78" s="88">
        <v>0</v>
      </c>
      <c r="KR78" s="88">
        <v>2.8351716488000004E-2</v>
      </c>
      <c r="KS78" s="88">
        <v>8.1950278969999991E-3</v>
      </c>
      <c r="KT78" s="88">
        <v>0.28782572964899977</v>
      </c>
      <c r="KU78" s="88">
        <v>5.4808899509999993E-3</v>
      </c>
      <c r="KV78" s="88">
        <v>0</v>
      </c>
      <c r="KW78" s="88">
        <v>0</v>
      </c>
      <c r="KX78" s="88">
        <v>0.61911273338400008</v>
      </c>
      <c r="KY78" s="88">
        <v>0</v>
      </c>
      <c r="KZ78" s="88">
        <v>0.18138927767999999</v>
      </c>
      <c r="LA78" s="88">
        <v>0.22217052300000001</v>
      </c>
      <c r="LB78" s="88">
        <v>0</v>
      </c>
      <c r="LC78" s="88">
        <v>0</v>
      </c>
      <c r="LD78" s="88">
        <v>0</v>
      </c>
      <c r="LE78" s="88">
        <v>0</v>
      </c>
      <c r="LF78" s="88">
        <v>0</v>
      </c>
      <c r="LG78" s="88">
        <v>0.17275140493699986</v>
      </c>
      <c r="LH78" s="88">
        <v>6.0085532659999996E-2</v>
      </c>
      <c r="LI78" s="88">
        <v>2.6399839250000005E-3</v>
      </c>
      <c r="LJ78" s="88">
        <v>7.4166874400000008E-3</v>
      </c>
      <c r="LK78" s="88">
        <v>1.1973360000000001E-2</v>
      </c>
      <c r="LL78" s="88">
        <v>0</v>
      </c>
      <c r="LM78" s="88">
        <v>0</v>
      </c>
      <c r="LN78" s="88">
        <v>0</v>
      </c>
      <c r="LO78" s="88">
        <v>0</v>
      </c>
      <c r="LP78" s="88">
        <v>0</v>
      </c>
      <c r="LQ78" s="88">
        <v>0</v>
      </c>
      <c r="LR78" s="88">
        <v>0</v>
      </c>
      <c r="LS78" s="88">
        <v>0</v>
      </c>
      <c r="LT78" s="88">
        <v>0</v>
      </c>
      <c r="LU78" s="88">
        <v>0</v>
      </c>
      <c r="LV78" s="88">
        <v>0</v>
      </c>
      <c r="LW78" s="88">
        <v>0</v>
      </c>
      <c r="LX78" s="88">
        <v>0</v>
      </c>
      <c r="LY78" s="88">
        <v>0</v>
      </c>
      <c r="LZ78" s="88">
        <v>0</v>
      </c>
      <c r="MA78" s="88">
        <v>0</v>
      </c>
      <c r="MB78" s="88">
        <v>1.2156724416000001E-2</v>
      </c>
      <c r="MC78" s="88">
        <v>0.22032322656500003</v>
      </c>
      <c r="MD78" s="88">
        <v>0</v>
      </c>
      <c r="ME78" s="88">
        <v>0</v>
      </c>
      <c r="MF78" s="88">
        <v>0</v>
      </c>
      <c r="MG78" s="88">
        <v>0</v>
      </c>
      <c r="MH78" s="88">
        <v>0</v>
      </c>
      <c r="MI78" s="88">
        <v>0</v>
      </c>
      <c r="MJ78" s="88">
        <v>1.2980952600000002E-2</v>
      </c>
      <c r="MK78" s="88">
        <v>1.8380532119999998E-2</v>
      </c>
      <c r="ML78" s="88">
        <v>0</v>
      </c>
      <c r="MM78" s="88">
        <v>0</v>
      </c>
      <c r="MN78" s="88">
        <v>0</v>
      </c>
      <c r="MO78" s="88">
        <v>0</v>
      </c>
      <c r="MP78" s="88">
        <v>0</v>
      </c>
      <c r="MQ78" s="88">
        <v>0</v>
      </c>
      <c r="MR78" s="88">
        <v>0</v>
      </c>
      <c r="MS78" s="88">
        <v>0.156746758269</v>
      </c>
      <c r="MT78" s="88">
        <v>3.4340367389000009E-2</v>
      </c>
      <c r="MU78" s="88">
        <v>0.32643751445399977</v>
      </c>
      <c r="MV78" s="88">
        <v>9.6300601703999927E-2</v>
      </c>
      <c r="MW78" s="88">
        <v>0</v>
      </c>
      <c r="MX78" s="88">
        <v>0</v>
      </c>
      <c r="MY78" s="88">
        <v>0</v>
      </c>
      <c r="MZ78" s="88">
        <v>0</v>
      </c>
      <c r="NA78" s="88">
        <v>0</v>
      </c>
      <c r="NB78" s="88">
        <v>0</v>
      </c>
      <c r="NC78" s="88">
        <v>0</v>
      </c>
      <c r="ND78" s="88">
        <v>0</v>
      </c>
      <c r="NE78" s="88">
        <v>0</v>
      </c>
      <c r="NF78" s="88">
        <v>0</v>
      </c>
      <c r="NG78" s="88">
        <v>1.3645969019289979</v>
      </c>
      <c r="NH78" s="88">
        <v>0.75635040845300039</v>
      </c>
      <c r="NI78" s="88">
        <v>0</v>
      </c>
      <c r="NJ78" s="88">
        <v>0</v>
      </c>
      <c r="NK78" s="88">
        <v>0</v>
      </c>
      <c r="NL78" s="88">
        <v>0</v>
      </c>
      <c r="NM78" s="88">
        <v>0</v>
      </c>
      <c r="NN78" s="88">
        <v>0</v>
      </c>
      <c r="NO78" s="88">
        <v>0</v>
      </c>
      <c r="NP78" s="88">
        <v>6.6528802548000004E-2</v>
      </c>
      <c r="NQ78" s="88">
        <v>4.4673399432000001E-2</v>
      </c>
      <c r="NR78" s="88">
        <v>0</v>
      </c>
      <c r="NS78" s="88">
        <v>0</v>
      </c>
      <c r="NT78" s="88">
        <v>0</v>
      </c>
      <c r="NU78" s="88">
        <v>0</v>
      </c>
      <c r="NV78" s="88">
        <v>0</v>
      </c>
      <c r="NW78" s="88">
        <v>0</v>
      </c>
      <c r="NX78" s="88">
        <v>0</v>
      </c>
      <c r="NY78" s="88">
        <v>0</v>
      </c>
      <c r="NZ78" s="88">
        <v>0</v>
      </c>
      <c r="OA78" s="88">
        <v>0</v>
      </c>
      <c r="OB78" s="88">
        <v>0</v>
      </c>
      <c r="OC78" s="88">
        <v>0</v>
      </c>
      <c r="OD78" s="88">
        <v>0</v>
      </c>
      <c r="OE78" s="88">
        <v>0</v>
      </c>
      <c r="OF78" s="88">
        <v>0</v>
      </c>
      <c r="OG78" s="88">
        <v>0</v>
      </c>
      <c r="OH78" s="88">
        <v>0</v>
      </c>
      <c r="OI78" s="88">
        <v>0</v>
      </c>
      <c r="OJ78" s="88">
        <v>0</v>
      </c>
      <c r="OK78" s="88">
        <v>0</v>
      </c>
      <c r="OL78" s="88">
        <v>0</v>
      </c>
      <c r="OM78" s="88">
        <v>5.9898053100000022E-3</v>
      </c>
      <c r="ON78" s="88">
        <v>2.5983531000000004E-4</v>
      </c>
      <c r="OO78" s="88">
        <v>5.163000900000001E-4</v>
      </c>
      <c r="OP78" s="88">
        <v>1.1079708999999998E-4</v>
      </c>
      <c r="OQ78" s="88">
        <v>5.6603364999999975E-4</v>
      </c>
      <c r="OR78" s="88">
        <v>3.4645355000000006E-4</v>
      </c>
      <c r="OS78" s="88">
        <v>3.3801889600000045E-3</v>
      </c>
      <c r="OT78" s="88">
        <v>1.1566502099999993E-3</v>
      </c>
      <c r="OU78" s="88">
        <v>4.788039434999984E-3</v>
      </c>
      <c r="OV78" s="88">
        <v>4.0903469049999967E-3</v>
      </c>
      <c r="OW78" s="88">
        <v>7.0618789499999942E-3</v>
      </c>
      <c r="OX78" s="88">
        <v>2.3861438800000007E-3</v>
      </c>
      <c r="OY78" s="88">
        <v>1.5600787299999985E-3</v>
      </c>
      <c r="OZ78" s="88">
        <v>0.24763292334000025</v>
      </c>
      <c r="PA78" s="88">
        <v>0</v>
      </c>
      <c r="PB78" s="88">
        <v>0</v>
      </c>
      <c r="PC78" s="88">
        <v>0</v>
      </c>
      <c r="PD78" s="88">
        <v>0</v>
      </c>
      <c r="PE78" s="88">
        <v>0</v>
      </c>
      <c r="PF78" s="88">
        <v>0</v>
      </c>
      <c r="PG78" s="88">
        <v>0</v>
      </c>
      <c r="PH78" s="88">
        <v>0</v>
      </c>
      <c r="PI78" s="88">
        <v>0</v>
      </c>
      <c r="PJ78" s="88">
        <v>0</v>
      </c>
      <c r="PK78" s="88">
        <v>0</v>
      </c>
      <c r="PL78" s="88">
        <v>0</v>
      </c>
      <c r="PM78" s="88">
        <v>0</v>
      </c>
      <c r="PN78" s="88">
        <v>0</v>
      </c>
      <c r="PO78" s="88">
        <v>0</v>
      </c>
      <c r="PP78" s="88">
        <v>0</v>
      </c>
      <c r="PQ78" s="88">
        <v>0</v>
      </c>
      <c r="PR78" s="88">
        <v>0</v>
      </c>
      <c r="PS78" s="88">
        <v>0</v>
      </c>
      <c r="PT78" s="88">
        <v>0</v>
      </c>
      <c r="PU78" s="88">
        <v>0</v>
      </c>
      <c r="PV78" s="88">
        <v>0</v>
      </c>
      <c r="PW78" s="88">
        <v>0</v>
      </c>
      <c r="PX78" s="88">
        <v>0</v>
      </c>
      <c r="PY78" s="88">
        <v>0</v>
      </c>
      <c r="PZ78" s="88">
        <v>0</v>
      </c>
      <c r="QA78" s="88">
        <v>0</v>
      </c>
      <c r="QB78" s="88">
        <v>0</v>
      </c>
      <c r="QC78" s="88">
        <v>0</v>
      </c>
      <c r="QD78" s="88">
        <v>0</v>
      </c>
      <c r="QE78" s="88">
        <v>0</v>
      </c>
      <c r="QF78" s="88">
        <v>0</v>
      </c>
      <c r="QG78" s="88">
        <v>0</v>
      </c>
      <c r="QH78" s="88">
        <v>0</v>
      </c>
      <c r="QI78" s="88">
        <v>0</v>
      </c>
      <c r="QJ78" s="88">
        <v>0</v>
      </c>
      <c r="QK78" s="88">
        <v>0</v>
      </c>
      <c r="QL78" s="88">
        <v>0</v>
      </c>
      <c r="QM78" s="88">
        <v>0</v>
      </c>
      <c r="QN78" s="88">
        <v>0</v>
      </c>
      <c r="QO78" s="88">
        <v>0</v>
      </c>
      <c r="QP78" s="88">
        <v>0</v>
      </c>
      <c r="QQ78" s="88">
        <v>0</v>
      </c>
      <c r="QR78" s="88">
        <v>0</v>
      </c>
      <c r="QS78" s="88">
        <v>0</v>
      </c>
      <c r="QT78" s="88">
        <v>0</v>
      </c>
      <c r="QU78" s="88">
        <v>0</v>
      </c>
      <c r="QV78" s="88">
        <v>0</v>
      </c>
      <c r="QW78" s="88">
        <v>0</v>
      </c>
      <c r="QX78" s="88">
        <v>0</v>
      </c>
      <c r="QY78" s="88">
        <v>0</v>
      </c>
      <c r="QZ78" s="88">
        <v>0</v>
      </c>
      <c r="RA78" s="88">
        <v>0</v>
      </c>
      <c r="RB78" s="88">
        <v>0</v>
      </c>
      <c r="RC78" s="88">
        <v>0</v>
      </c>
      <c r="RD78" s="88">
        <v>0</v>
      </c>
      <c r="RE78" s="88">
        <v>0</v>
      </c>
      <c r="RF78" s="88">
        <v>0</v>
      </c>
      <c r="RG78" s="88">
        <v>0</v>
      </c>
      <c r="RH78" s="88">
        <v>0</v>
      </c>
      <c r="RI78" s="88">
        <v>0</v>
      </c>
      <c r="RJ78" s="88">
        <v>0</v>
      </c>
      <c r="RK78" s="88">
        <v>0</v>
      </c>
      <c r="RL78" s="88">
        <v>0</v>
      </c>
      <c r="RM78" s="88">
        <v>0</v>
      </c>
      <c r="RN78" s="88">
        <v>0</v>
      </c>
      <c r="RO78" s="88">
        <v>0</v>
      </c>
      <c r="RP78" s="88">
        <v>0</v>
      </c>
      <c r="RQ78" s="88">
        <v>0</v>
      </c>
      <c r="RR78" s="88">
        <v>0</v>
      </c>
      <c r="RS78" s="88">
        <v>0</v>
      </c>
      <c r="RT78" s="88">
        <v>0</v>
      </c>
      <c r="RU78" s="88">
        <v>0</v>
      </c>
      <c r="RV78" s="88">
        <v>0</v>
      </c>
      <c r="RW78" s="88">
        <v>0</v>
      </c>
      <c r="RX78" s="88">
        <v>0</v>
      </c>
      <c r="RY78" s="88">
        <v>0</v>
      </c>
      <c r="RZ78" s="88">
        <v>0</v>
      </c>
      <c r="SA78" s="88">
        <v>0</v>
      </c>
      <c r="SB78" s="88">
        <v>0</v>
      </c>
      <c r="SC78" s="88">
        <v>0</v>
      </c>
      <c r="SD78" s="88">
        <v>0</v>
      </c>
      <c r="SE78" s="88">
        <v>0</v>
      </c>
      <c r="SF78" s="88">
        <v>0</v>
      </c>
      <c r="SG78" s="88">
        <v>0</v>
      </c>
      <c r="SH78" s="88">
        <v>0</v>
      </c>
      <c r="SI78" s="88">
        <v>0</v>
      </c>
      <c r="SJ78" s="88">
        <v>0</v>
      </c>
      <c r="SK78" s="88">
        <v>0</v>
      </c>
      <c r="SL78" s="88">
        <v>0</v>
      </c>
      <c r="SM78" s="88">
        <v>0</v>
      </c>
      <c r="SN78" s="88">
        <v>6.1010329980000062E-2</v>
      </c>
      <c r="SO78" s="88">
        <v>0.24763292334000025</v>
      </c>
      <c r="SP78" s="88">
        <v>4.0556242597696013</v>
      </c>
    </row>
    <row r="79" spans="1:510">
      <c r="A79" s="88" t="str">
        <f t="shared" si="52"/>
        <v>ITAD7</v>
      </c>
      <c r="B79" s="88" t="s">
        <v>2230</v>
      </c>
      <c r="C79" s="88" t="s">
        <v>393</v>
      </c>
      <c r="U79" s="88">
        <v>73.868115313906074</v>
      </c>
      <c r="V79" s="88">
        <v>14.819558786310004</v>
      </c>
      <c r="W79" s="88">
        <v>1.4864091485049979</v>
      </c>
      <c r="X79" s="88">
        <v>4.7383657547259981</v>
      </c>
      <c r="Y79" s="88">
        <v>25.157616233863983</v>
      </c>
      <c r="Z79" s="88">
        <v>3.183956273777</v>
      </c>
      <c r="AA79" s="88">
        <v>2.7396059897600007</v>
      </c>
      <c r="AB79" s="88">
        <v>7.0895528730779969</v>
      </c>
      <c r="AC79" s="88">
        <v>1.5198775573639989</v>
      </c>
      <c r="AD79" s="88">
        <v>3.7389877723359977</v>
      </c>
      <c r="AE79" s="88">
        <v>0.48568938778400006</v>
      </c>
      <c r="AF79" s="88">
        <v>3.4734476120119973</v>
      </c>
      <c r="AG79" s="88">
        <v>14.118243993616982</v>
      </c>
      <c r="AH79" s="88">
        <v>5.4350418834190002</v>
      </c>
      <c r="AI79" s="88">
        <v>1.1114939712880005</v>
      </c>
      <c r="AJ79" s="88">
        <v>0.77630248774100086</v>
      </c>
      <c r="AK79" s="88">
        <v>0.71010655283400015</v>
      </c>
      <c r="AL79" s="88">
        <v>0</v>
      </c>
      <c r="AM79" s="88">
        <v>3.5738015384380035</v>
      </c>
      <c r="AN79" s="88">
        <v>1.1645635425539995</v>
      </c>
      <c r="AO79" s="88">
        <v>2.0303201995199998</v>
      </c>
      <c r="AP79" s="88">
        <v>16.234747510750001</v>
      </c>
      <c r="AQ79" s="88">
        <v>0.43889985554099997</v>
      </c>
      <c r="AR79" s="88">
        <v>1.3416600784069985</v>
      </c>
      <c r="AS79" s="88">
        <v>4.3826125508389957</v>
      </c>
      <c r="AT79" s="88">
        <v>0.57340078532499994</v>
      </c>
      <c r="AU79" s="88">
        <v>0.16378725797999999</v>
      </c>
      <c r="AV79" s="88">
        <v>0.53875183655900027</v>
      </c>
      <c r="AW79" s="88">
        <v>0.40396530497100031</v>
      </c>
      <c r="AX79" s="88">
        <v>0.24613384774400018</v>
      </c>
      <c r="AY79" s="88">
        <v>1.2579199635309988</v>
      </c>
      <c r="AZ79" s="88">
        <v>1.5301988283300014</v>
      </c>
      <c r="BA79" s="88">
        <v>1.1927812573899998</v>
      </c>
      <c r="BB79" s="88">
        <v>1.6625423027999998E-2</v>
      </c>
      <c r="BC79" s="88">
        <v>8.5794978480000006E-2</v>
      </c>
      <c r="BD79" s="88">
        <v>6.2650074768630013</v>
      </c>
      <c r="BE79" s="88">
        <v>0.7387476970450001</v>
      </c>
      <c r="BF79" s="88">
        <v>5.0523644014999973E-2</v>
      </c>
      <c r="BG79" s="88">
        <v>7.5792649835000003E-2</v>
      </c>
      <c r="BH79" s="88">
        <v>1.3935610066819994</v>
      </c>
      <c r="BI79" s="88">
        <v>0.44965677272899995</v>
      </c>
      <c r="BJ79" s="88">
        <v>5.2147649788000003E-2</v>
      </c>
      <c r="BK79" s="88">
        <v>0.96089282271999987</v>
      </c>
      <c r="BL79" s="88">
        <v>1.1799735964609992</v>
      </c>
      <c r="BM79" s="88">
        <v>0.83622249567100071</v>
      </c>
      <c r="BN79" s="88">
        <v>0.26010014319000002</v>
      </c>
      <c r="BO79" s="88">
        <v>0</v>
      </c>
      <c r="BP79" s="88">
        <v>0</v>
      </c>
      <c r="BQ79" s="88">
        <v>0</v>
      </c>
      <c r="BR79" s="88">
        <v>0.42710385898400005</v>
      </c>
      <c r="BS79" s="88">
        <v>5.8585528800000002E-2</v>
      </c>
      <c r="BT79" s="88">
        <v>2.6665110450559979</v>
      </c>
      <c r="BU79" s="88">
        <v>2.5401618919910032</v>
      </c>
      <c r="BV79" s="88">
        <v>0.80693656695600002</v>
      </c>
      <c r="BW79" s="88">
        <v>3.6740072451719983</v>
      </c>
      <c r="BX79" s="88">
        <v>1.3315570030119992</v>
      </c>
      <c r="BY79" s="88">
        <v>2.1517902468770012</v>
      </c>
      <c r="BZ79" s="88">
        <v>0.51024490167299996</v>
      </c>
      <c r="CA79" s="88">
        <v>1.4065310722260034</v>
      </c>
      <c r="CB79" s="88">
        <v>1.4457659694020024</v>
      </c>
      <c r="CC79" s="88">
        <v>0.92045826697400002</v>
      </c>
      <c r="CD79" s="88">
        <v>0.15011265622599981</v>
      </c>
      <c r="CE79" s="88">
        <v>2.1842191793510013</v>
      </c>
      <c r="CF79" s="88">
        <v>0.41018191275299998</v>
      </c>
      <c r="CG79" s="88">
        <v>0</v>
      </c>
      <c r="CH79" s="88">
        <v>0.70131415020300059</v>
      </c>
      <c r="CI79" s="88">
        <v>0.37813818458199999</v>
      </c>
      <c r="CJ79" s="88">
        <v>0</v>
      </c>
      <c r="CK79" s="88">
        <v>2.4160870282200007</v>
      </c>
      <c r="CL79" s="88">
        <v>0</v>
      </c>
      <c r="CM79" s="88">
        <v>0.4565976601470001</v>
      </c>
      <c r="CN79" s="88">
        <v>0.11035273822599993</v>
      </c>
      <c r="CO79" s="88">
        <v>0.44259684703699975</v>
      </c>
      <c r="CP79" s="88">
        <v>0.22335614911499996</v>
      </c>
      <c r="CQ79" s="88">
        <v>0</v>
      </c>
      <c r="CR79" s="88">
        <v>0</v>
      </c>
      <c r="CS79" s="88">
        <v>9.2665121999999985E-3</v>
      </c>
      <c r="CT79" s="88">
        <v>2.890448643137002</v>
      </c>
      <c r="CU79" s="88">
        <v>0.30155968806800004</v>
      </c>
      <c r="CV79" s="88">
        <v>0.37252622901000032</v>
      </c>
      <c r="CW79" s="88">
        <v>1.0961670521419997</v>
      </c>
      <c r="CX79" s="88">
        <v>6.839649041199998E-2</v>
      </c>
      <c r="CY79" s="88">
        <v>1.9676246515199998</v>
      </c>
      <c r="CZ79" s="88">
        <v>6.2695548000000004E-2</v>
      </c>
      <c r="DA79" s="88">
        <v>15.186579339549999</v>
      </c>
      <c r="DB79" s="88">
        <v>1.7775435700819999</v>
      </c>
      <c r="DC79" s="88">
        <v>0</v>
      </c>
      <c r="DD79" s="88">
        <v>0</v>
      </c>
      <c r="DE79" s="88">
        <v>0.44433135272500013</v>
      </c>
      <c r="DF79" s="88">
        <v>0</v>
      </c>
      <c r="DG79" s="88">
        <v>0</v>
      </c>
      <c r="DH79" s="88">
        <v>0.8973291700999998</v>
      </c>
      <c r="DI79" s="88">
        <v>1.4673574778029996</v>
      </c>
      <c r="DJ79" s="88">
        <v>2.2135103101729983</v>
      </c>
      <c r="DK79" s="88">
        <v>0.19752125844000001</v>
      </c>
      <c r="DL79" s="88">
        <v>0.16967689757199997</v>
      </c>
      <c r="DM79" s="88">
        <v>0.33454602537500011</v>
      </c>
      <c r="DN79" s="88">
        <v>0.47938024924000011</v>
      </c>
      <c r="DO79" s="88">
        <v>3.5717316587999995E-2</v>
      </c>
      <c r="DP79" s="88">
        <v>5.8303219497000014E-2</v>
      </c>
      <c r="DQ79" s="88">
        <v>0</v>
      </c>
      <c r="DR79" s="88">
        <v>0.25304174212999997</v>
      </c>
      <c r="DS79" s="88">
        <v>8.4731961959999977E-2</v>
      </c>
      <c r="DT79" s="88">
        <v>0.20097813246900001</v>
      </c>
      <c r="DU79" s="88">
        <v>0</v>
      </c>
      <c r="DV79" s="88">
        <v>3.4403265576E-2</v>
      </c>
      <c r="DW79" s="88">
        <v>0.21173058216800017</v>
      </c>
      <c r="DX79" s="88">
        <v>0.65720453966399972</v>
      </c>
      <c r="DY79" s="88">
        <v>0.60071538973400007</v>
      </c>
      <c r="DZ79" s="88">
        <v>1.317884610526</v>
      </c>
      <c r="EA79" s="88">
        <v>7.5431744079999974E-2</v>
      </c>
      <c r="EB79" s="88">
        <v>0.13688296904599997</v>
      </c>
      <c r="EC79" s="88">
        <v>0.39498156848399996</v>
      </c>
      <c r="ED79" s="88">
        <v>0.44870203452000001</v>
      </c>
      <c r="EE79" s="88">
        <v>0.34909765438599988</v>
      </c>
      <c r="EF79" s="88">
        <v>2.4523412000000001E-2</v>
      </c>
      <c r="EG79" s="88">
        <v>4.35679E-2</v>
      </c>
      <c r="EH79" s="88">
        <v>1.7703666480000001E-2</v>
      </c>
      <c r="EI79" s="88">
        <v>0</v>
      </c>
      <c r="EJ79" s="88">
        <v>0.61628027538399999</v>
      </c>
      <c r="EK79" s="88">
        <v>4.2378333389140108</v>
      </c>
      <c r="EL79" s="88">
        <v>1.1836641086570001</v>
      </c>
      <c r="EM79" s="88">
        <v>0.22722796046900001</v>
      </c>
      <c r="EN79" s="88">
        <v>9.1577057501999973E-2</v>
      </c>
      <c r="EO79" s="88">
        <v>0.18131094445599993</v>
      </c>
      <c r="EP79" s="88">
        <v>0.21025753296000002</v>
      </c>
      <c r="EQ79" s="88">
        <v>5.8233641760000003E-2</v>
      </c>
      <c r="ER79" s="88">
        <v>0.19736836724700008</v>
      </c>
      <c r="ES79" s="88">
        <v>0</v>
      </c>
      <c r="ET79" s="88">
        <v>0</v>
      </c>
      <c r="EU79" s="88">
        <v>0</v>
      </c>
      <c r="EV79" s="88">
        <v>0</v>
      </c>
      <c r="EW79" s="88">
        <v>0.23024596424900001</v>
      </c>
      <c r="EX79" s="88">
        <v>7.4320605520000013E-2</v>
      </c>
      <c r="EY79" s="88">
        <v>8.1725937188000003E-2</v>
      </c>
      <c r="EZ79" s="88">
        <v>0</v>
      </c>
      <c r="FA79" s="88">
        <v>6.3364265772000009E-2</v>
      </c>
      <c r="FB79" s="88">
        <v>1.0959609320000001E-2</v>
      </c>
      <c r="FC79" s="88">
        <v>4.1188040468000002E-2</v>
      </c>
      <c r="FD79" s="88">
        <v>0</v>
      </c>
      <c r="FE79" s="88">
        <v>0.30034937916899968</v>
      </c>
      <c r="FF79" s="88">
        <v>7.0782012887999998E-2</v>
      </c>
      <c r="FG79" s="88">
        <v>0.26496730919599998</v>
      </c>
      <c r="FH79" s="88">
        <v>0</v>
      </c>
      <c r="FI79" s="88">
        <v>0.32479609278600025</v>
      </c>
      <c r="FJ79" s="88">
        <v>0.41380737962200009</v>
      </c>
      <c r="FK79" s="88">
        <v>0.76616635432900015</v>
      </c>
      <c r="FL79" s="88">
        <v>0</v>
      </c>
      <c r="FM79" s="88">
        <v>0.30730968764100003</v>
      </c>
      <c r="FN79" s="88">
        <v>0.41004080428999951</v>
      </c>
      <c r="FO79" s="88">
        <v>0</v>
      </c>
      <c r="FP79" s="88">
        <v>0.11887398940799999</v>
      </c>
      <c r="FQ79" s="88">
        <v>0</v>
      </c>
      <c r="FR79" s="88">
        <v>0</v>
      </c>
      <c r="FS79" s="88">
        <v>0</v>
      </c>
      <c r="FT79" s="88">
        <v>0</v>
      </c>
      <c r="FU79" s="88">
        <v>0</v>
      </c>
      <c r="FV79" s="88">
        <v>2.4888426077149965</v>
      </c>
      <c r="FW79" s="88">
        <v>0.11188053032300006</v>
      </c>
      <c r="FX79" s="88">
        <v>0.17766708630000011</v>
      </c>
      <c r="FY79" s="88">
        <v>1.2692073644200004</v>
      </c>
      <c r="FZ79" s="88">
        <v>0.41300958318100062</v>
      </c>
      <c r="GA79" s="88">
        <v>0</v>
      </c>
      <c r="GB79" s="88">
        <v>0</v>
      </c>
      <c r="GC79" s="88">
        <v>0.32350614507899977</v>
      </c>
      <c r="GD79" s="88">
        <v>0</v>
      </c>
      <c r="GE79" s="88">
        <v>1.3447403467400001</v>
      </c>
      <c r="GF79" s="88">
        <v>0.3570558270930001</v>
      </c>
      <c r="GG79" s="88">
        <v>0.12570857127499999</v>
      </c>
      <c r="GH79" s="88">
        <v>0.54318475826299972</v>
      </c>
      <c r="GI79" s="88">
        <v>0</v>
      </c>
      <c r="GJ79" s="88">
        <v>8.5831780139999994E-2</v>
      </c>
      <c r="GK79" s="88">
        <v>0.29340113926299988</v>
      </c>
      <c r="GL79" s="88">
        <v>1.0658029880080011</v>
      </c>
      <c r="GM79" s="88">
        <v>0.13780483350999978</v>
      </c>
      <c r="GN79" s="88">
        <v>9.0433817772999942E-2</v>
      </c>
      <c r="GO79" s="88">
        <v>3.7513377450999981E-2</v>
      </c>
      <c r="GP79" s="88">
        <v>0</v>
      </c>
      <c r="GQ79" s="88">
        <v>0.54955589179900055</v>
      </c>
      <c r="GR79" s="88">
        <v>6.5132213657999982E-2</v>
      </c>
      <c r="GS79" s="88">
        <v>0.30762233067500033</v>
      </c>
      <c r="GT79" s="88">
        <v>0.96107157727699943</v>
      </c>
      <c r="GU79" s="88">
        <v>8.6989564967999991E-2</v>
      </c>
      <c r="GV79" s="88">
        <v>0.18142309193599981</v>
      </c>
      <c r="GW79" s="88">
        <v>7.4546244318000013E-2</v>
      </c>
      <c r="GX79" s="88">
        <v>1.0513087962000003E-2</v>
      </c>
      <c r="GY79" s="88">
        <v>0.38168730821299984</v>
      </c>
      <c r="GZ79" s="88">
        <v>3.9294400973000007E-2</v>
      </c>
      <c r="HA79" s="88">
        <v>4.2076711739999998E-3</v>
      </c>
      <c r="HB79" s="88">
        <v>0.31710433338800026</v>
      </c>
      <c r="HC79" s="88">
        <v>0.1986847959549998</v>
      </c>
      <c r="HD79" s="88">
        <v>0.24436574493400015</v>
      </c>
      <c r="HE79" s="88">
        <v>0.12152452104100007</v>
      </c>
      <c r="HF79" s="88">
        <v>0.15518404595899998</v>
      </c>
      <c r="HG79" s="88">
        <v>0.12060810692299989</v>
      </c>
      <c r="HH79" s="88">
        <v>0.14787540509299987</v>
      </c>
      <c r="HI79" s="88">
        <v>8.2792670854999945E-2</v>
      </c>
      <c r="HJ79" s="88">
        <v>1.8399229877E-2</v>
      </c>
      <c r="HK79" s="88">
        <v>0</v>
      </c>
      <c r="HL79" s="88">
        <v>0</v>
      </c>
      <c r="HM79" s="88">
        <v>0</v>
      </c>
      <c r="HN79" s="88">
        <v>0.98147426811700045</v>
      </c>
      <c r="HO79" s="88">
        <v>0.12156045782400003</v>
      </c>
      <c r="HP79" s="88">
        <v>0</v>
      </c>
      <c r="HQ79" s="88">
        <v>0.20215832675499984</v>
      </c>
      <c r="HR79" s="88">
        <v>0.14056932807300007</v>
      </c>
      <c r="HS79" s="88">
        <v>9.8262431127000074E-2</v>
      </c>
      <c r="HT79" s="88">
        <v>0</v>
      </c>
      <c r="HU79" s="88">
        <v>0.1718861213840002</v>
      </c>
      <c r="HV79" s="88">
        <v>0</v>
      </c>
      <c r="HW79" s="88">
        <v>0.22775454630800024</v>
      </c>
      <c r="HX79" s="88">
        <v>0.42255512616500007</v>
      </c>
      <c r="HY79" s="88">
        <v>0</v>
      </c>
      <c r="HZ79" s="88">
        <v>0.10198297100499987</v>
      </c>
      <c r="IA79" s="88">
        <v>0</v>
      </c>
      <c r="IB79" s="88">
        <v>4.8130720249999995E-2</v>
      </c>
      <c r="IC79" s="88">
        <v>0.94244829052599921</v>
      </c>
      <c r="ID79" s="88">
        <v>0.31667841447400019</v>
      </c>
      <c r="IE79" s="88">
        <v>3.6035946960000009E-2</v>
      </c>
      <c r="IF79" s="88">
        <v>0</v>
      </c>
      <c r="IG79" s="88">
        <v>1.2057377551239976</v>
      </c>
      <c r="IH79" s="88">
        <v>9.3501253040000024E-2</v>
      </c>
      <c r="II79" s="88">
        <v>0</v>
      </c>
      <c r="IJ79" s="88">
        <v>0.39840748371000029</v>
      </c>
      <c r="IK79" s="88">
        <v>0.16738503653699999</v>
      </c>
      <c r="IL79" s="88">
        <v>0</v>
      </c>
      <c r="IM79" s="88">
        <v>0.13552251910400009</v>
      </c>
      <c r="IN79" s="88">
        <v>0.17461582513799995</v>
      </c>
      <c r="IO79" s="88">
        <v>7.8142146564000009E-2</v>
      </c>
      <c r="IP79" s="88">
        <v>0</v>
      </c>
      <c r="IQ79" s="88">
        <v>0.27883315275700005</v>
      </c>
      <c r="IR79" s="88">
        <v>0.13851166596299999</v>
      </c>
      <c r="IS79" s="88">
        <v>1.9881097893550008</v>
      </c>
      <c r="IT79" s="88">
        <v>1.0632293120000001E-2</v>
      </c>
      <c r="IU79" s="88">
        <v>0</v>
      </c>
      <c r="IV79" s="88">
        <v>0</v>
      </c>
      <c r="IW79" s="88">
        <v>0</v>
      </c>
      <c r="IX79" s="88">
        <v>0</v>
      </c>
      <c r="IY79" s="88">
        <v>0</v>
      </c>
      <c r="IZ79" s="88">
        <v>0</v>
      </c>
      <c r="JA79" s="88">
        <v>0</v>
      </c>
      <c r="JB79" s="88">
        <v>0</v>
      </c>
      <c r="JC79" s="88">
        <v>0</v>
      </c>
      <c r="JD79" s="88">
        <v>0</v>
      </c>
      <c r="JE79" s="88">
        <v>0.96519829168999971</v>
      </c>
      <c r="JF79" s="88">
        <v>1.2616000299989998</v>
      </c>
      <c r="JG79" s="88">
        <v>0.66365032144800029</v>
      </c>
      <c r="JH79" s="88">
        <v>0</v>
      </c>
      <c r="JI79" s="88">
        <v>0</v>
      </c>
      <c r="JJ79" s="88">
        <v>0.42646947067400004</v>
      </c>
      <c r="JK79" s="88">
        <v>0.50032296913599994</v>
      </c>
      <c r="JL79" s="88">
        <v>0.16937457335999997</v>
      </c>
      <c r="JM79" s="88">
        <v>0</v>
      </c>
      <c r="JN79" s="88">
        <v>0</v>
      </c>
      <c r="JO79" s="88">
        <v>0</v>
      </c>
      <c r="JP79" s="88">
        <v>0</v>
      </c>
      <c r="JQ79" s="88">
        <v>1.0481681711999999</v>
      </c>
      <c r="JR79" s="88">
        <v>0.72937539888199987</v>
      </c>
      <c r="JS79" s="88">
        <v>0</v>
      </c>
      <c r="JT79" s="88">
        <v>0</v>
      </c>
      <c r="JU79" s="88">
        <v>0</v>
      </c>
      <c r="JV79" s="88">
        <v>0</v>
      </c>
      <c r="JW79" s="88">
        <v>0</v>
      </c>
      <c r="JX79" s="88">
        <v>0</v>
      </c>
      <c r="JY79" s="88">
        <v>0</v>
      </c>
      <c r="JZ79" s="88">
        <v>2.0331771043239977</v>
      </c>
      <c r="KA79" s="88">
        <v>0.18033320584900001</v>
      </c>
      <c r="KB79" s="88">
        <v>0</v>
      </c>
      <c r="KC79" s="88">
        <v>0</v>
      </c>
      <c r="KD79" s="88">
        <v>0</v>
      </c>
      <c r="KE79" s="88">
        <v>0</v>
      </c>
      <c r="KF79" s="88">
        <v>0</v>
      </c>
      <c r="KG79" s="88">
        <v>0</v>
      </c>
      <c r="KH79" s="88">
        <v>0</v>
      </c>
      <c r="KI79" s="88">
        <v>6.8602663039999998E-2</v>
      </c>
      <c r="KJ79" s="88">
        <v>9.0965262685000006E-2</v>
      </c>
      <c r="KK79" s="88">
        <v>3.0741006125000001E-2</v>
      </c>
      <c r="KL79" s="88">
        <v>4.2441274000000001E-2</v>
      </c>
      <c r="KM79" s="88">
        <v>1.5688420279999997E-2</v>
      </c>
      <c r="KN79" s="88">
        <v>4.603116E-3</v>
      </c>
      <c r="KO79" s="88">
        <v>0</v>
      </c>
      <c r="KP79" s="88">
        <v>0</v>
      </c>
      <c r="KQ79" s="88">
        <v>0</v>
      </c>
      <c r="KR79" s="88">
        <v>3.4557297029999996E-2</v>
      </c>
      <c r="KS79" s="88">
        <v>9.9957731359999989E-3</v>
      </c>
      <c r="KT79" s="88">
        <v>0.355967068306</v>
      </c>
      <c r="KU79" s="88">
        <v>3.4452098180000001E-3</v>
      </c>
      <c r="KV79" s="88">
        <v>0</v>
      </c>
      <c r="KW79" s="88">
        <v>0</v>
      </c>
      <c r="KX79" s="88">
        <v>0.65720453966399972</v>
      </c>
      <c r="KY79" s="88">
        <v>0</v>
      </c>
      <c r="KZ79" s="88">
        <v>0.24616449095999998</v>
      </c>
      <c r="LA79" s="88">
        <v>0.35455089877400003</v>
      </c>
      <c r="LB79" s="88">
        <v>0</v>
      </c>
      <c r="LC79" s="88">
        <v>0</v>
      </c>
      <c r="LD79" s="88">
        <v>0</v>
      </c>
      <c r="LE79" s="88">
        <v>0</v>
      </c>
      <c r="LF79" s="88">
        <v>0</v>
      </c>
      <c r="LG79" s="88">
        <v>0.25538808711000005</v>
      </c>
      <c r="LH79" s="88">
        <v>6.9418097159999997E-2</v>
      </c>
      <c r="LI79" s="88">
        <v>2.4291470116E-2</v>
      </c>
      <c r="LJ79" s="88">
        <v>3.3170040000000001E-3</v>
      </c>
      <c r="LK79" s="88">
        <v>2.1206408E-2</v>
      </c>
      <c r="LL79" s="88">
        <v>0</v>
      </c>
      <c r="LM79" s="88">
        <v>0</v>
      </c>
      <c r="LN79" s="88">
        <v>0</v>
      </c>
      <c r="LO79" s="88">
        <v>0</v>
      </c>
      <c r="LP79" s="88">
        <v>0</v>
      </c>
      <c r="LQ79" s="88">
        <v>0</v>
      </c>
      <c r="LR79" s="88">
        <v>0</v>
      </c>
      <c r="LS79" s="88">
        <v>0</v>
      </c>
      <c r="LT79" s="88">
        <v>0</v>
      </c>
      <c r="LU79" s="88">
        <v>0</v>
      </c>
      <c r="LV79" s="88">
        <v>0</v>
      </c>
      <c r="LW79" s="88">
        <v>0</v>
      </c>
      <c r="LX79" s="88">
        <v>0</v>
      </c>
      <c r="LY79" s="88">
        <v>0</v>
      </c>
      <c r="LZ79" s="88">
        <v>0</v>
      </c>
      <c r="MA79" s="88">
        <v>0</v>
      </c>
      <c r="MB79" s="88">
        <v>1.2796877899999998E-2</v>
      </c>
      <c r="MC79" s="88">
        <v>0.21744908634900006</v>
      </c>
      <c r="MD79" s="88">
        <v>0</v>
      </c>
      <c r="ME79" s="88">
        <v>0</v>
      </c>
      <c r="MF79" s="88">
        <v>0</v>
      </c>
      <c r="MG79" s="88">
        <v>0</v>
      </c>
      <c r="MH79" s="88">
        <v>0</v>
      </c>
      <c r="MI79" s="88">
        <v>0</v>
      </c>
      <c r="MJ79" s="88">
        <v>2.7919859120000001E-2</v>
      </c>
      <c r="MK79" s="88">
        <v>1.3268181347999999E-2</v>
      </c>
      <c r="ML79" s="88">
        <v>0</v>
      </c>
      <c r="MM79" s="88">
        <v>0</v>
      </c>
      <c r="MN79" s="88">
        <v>0</v>
      </c>
      <c r="MO79" s="88">
        <v>0</v>
      </c>
      <c r="MP79" s="88">
        <v>0</v>
      </c>
      <c r="MQ79" s="88">
        <v>0</v>
      </c>
      <c r="MR79" s="88">
        <v>0</v>
      </c>
      <c r="MS79" s="88">
        <v>0.17330741864800001</v>
      </c>
      <c r="MT79" s="88">
        <v>6.7440491790999979E-2</v>
      </c>
      <c r="MU79" s="88">
        <v>0.37929028319400004</v>
      </c>
      <c r="MV79" s="88">
        <v>0.146128769159</v>
      </c>
      <c r="MW79" s="88">
        <v>0</v>
      </c>
      <c r="MX79" s="88">
        <v>0</v>
      </c>
      <c r="MY79" s="88">
        <v>0</v>
      </c>
      <c r="MZ79" s="88">
        <v>0</v>
      </c>
      <c r="NA79" s="88">
        <v>0</v>
      </c>
      <c r="NB79" s="88">
        <v>0</v>
      </c>
      <c r="NC79" s="88">
        <v>0</v>
      </c>
      <c r="ND79" s="88">
        <v>0</v>
      </c>
      <c r="NE79" s="88">
        <v>0</v>
      </c>
      <c r="NF79" s="88">
        <v>0</v>
      </c>
      <c r="NG79" s="88">
        <v>1.6136565306349986</v>
      </c>
      <c r="NH79" s="88">
        <v>0.87518974200300037</v>
      </c>
      <c r="NI79" s="88">
        <v>0</v>
      </c>
      <c r="NJ79" s="88">
        <v>0</v>
      </c>
      <c r="NK79" s="88">
        <v>0</v>
      </c>
      <c r="NL79" s="88">
        <v>0</v>
      </c>
      <c r="NM79" s="88">
        <v>0</v>
      </c>
      <c r="NN79" s="88">
        <v>0</v>
      </c>
      <c r="NO79" s="88">
        <v>0</v>
      </c>
      <c r="NP79" s="88">
        <v>8.1504571264000014E-2</v>
      </c>
      <c r="NQ79" s="88">
        <v>4.3875641616000015E-2</v>
      </c>
      <c r="NR79" s="88">
        <v>0</v>
      </c>
      <c r="NS79" s="88">
        <v>0</v>
      </c>
      <c r="NT79" s="88">
        <v>0</v>
      </c>
      <c r="NU79" s="88">
        <v>0</v>
      </c>
      <c r="NV79" s="88">
        <v>0</v>
      </c>
      <c r="NW79" s="88">
        <v>0</v>
      </c>
      <c r="NX79" s="88">
        <v>0</v>
      </c>
      <c r="NY79" s="88">
        <v>0</v>
      </c>
      <c r="NZ79" s="88">
        <v>0</v>
      </c>
      <c r="OA79" s="88">
        <v>0</v>
      </c>
      <c r="OB79" s="88">
        <v>0</v>
      </c>
      <c r="OC79" s="88">
        <v>0</v>
      </c>
      <c r="OD79" s="88">
        <v>0</v>
      </c>
      <c r="OE79" s="88">
        <v>0</v>
      </c>
      <c r="OF79" s="88">
        <v>0</v>
      </c>
      <c r="OG79" s="88">
        <v>0</v>
      </c>
      <c r="OH79" s="88">
        <v>0</v>
      </c>
      <c r="OI79" s="88">
        <v>0</v>
      </c>
      <c r="OJ79" s="88">
        <v>0</v>
      </c>
      <c r="OK79" s="88">
        <v>0</v>
      </c>
      <c r="OL79" s="88">
        <v>0</v>
      </c>
      <c r="OM79" s="88">
        <v>6.0120087900000039E-3</v>
      </c>
      <c r="ON79" s="88">
        <v>3.004415899999999E-4</v>
      </c>
      <c r="OO79" s="88">
        <v>5.3919677999999941E-4</v>
      </c>
      <c r="OP79" s="88">
        <v>8.8115319999999988E-5</v>
      </c>
      <c r="OQ79" s="88">
        <v>4.992075099999998E-4</v>
      </c>
      <c r="OR79" s="88">
        <v>3.2240015000000014E-4</v>
      </c>
      <c r="OS79" s="88">
        <v>3.4662489900000016E-3</v>
      </c>
      <c r="OT79" s="88">
        <v>1.1187985999999985E-3</v>
      </c>
      <c r="OU79" s="88">
        <v>4.8149005670000047E-3</v>
      </c>
      <c r="OV79" s="88">
        <v>4.1287802009999982E-3</v>
      </c>
      <c r="OW79" s="88">
        <v>7.1519665899999951E-3</v>
      </c>
      <c r="OX79" s="88">
        <v>2.5362534500000013E-3</v>
      </c>
      <c r="OY79" s="88">
        <v>1.42920305E-3</v>
      </c>
      <c r="OZ79" s="88">
        <v>0.25555928903999997</v>
      </c>
      <c r="PA79" s="88">
        <v>0</v>
      </c>
      <c r="PB79" s="88">
        <v>0</v>
      </c>
      <c r="PC79" s="88">
        <v>0</v>
      </c>
      <c r="PD79" s="88">
        <v>0</v>
      </c>
      <c r="PE79" s="88">
        <v>0</v>
      </c>
      <c r="PF79" s="88">
        <v>0</v>
      </c>
      <c r="PG79" s="88">
        <v>0</v>
      </c>
      <c r="PH79" s="88">
        <v>0</v>
      </c>
      <c r="PI79" s="88">
        <v>0</v>
      </c>
      <c r="PJ79" s="88">
        <v>0</v>
      </c>
      <c r="PK79" s="88">
        <v>0</v>
      </c>
      <c r="PL79" s="88">
        <v>0</v>
      </c>
      <c r="PM79" s="88">
        <v>0</v>
      </c>
      <c r="PN79" s="88">
        <v>0</v>
      </c>
      <c r="PO79" s="88">
        <v>0</v>
      </c>
      <c r="PP79" s="88">
        <v>0</v>
      </c>
      <c r="PQ79" s="88">
        <v>0</v>
      </c>
      <c r="PR79" s="88">
        <v>0</v>
      </c>
      <c r="PS79" s="88">
        <v>0</v>
      </c>
      <c r="PT79" s="88">
        <v>0</v>
      </c>
      <c r="PU79" s="88">
        <v>0</v>
      </c>
      <c r="PV79" s="88">
        <v>0</v>
      </c>
      <c r="PW79" s="88">
        <v>0</v>
      </c>
      <c r="PX79" s="88">
        <v>0</v>
      </c>
      <c r="PY79" s="88">
        <v>0</v>
      </c>
      <c r="PZ79" s="88">
        <v>0</v>
      </c>
      <c r="QA79" s="88">
        <v>0</v>
      </c>
      <c r="QB79" s="88">
        <v>0</v>
      </c>
      <c r="QC79" s="88">
        <v>0</v>
      </c>
      <c r="QD79" s="88">
        <v>0</v>
      </c>
      <c r="QE79" s="88">
        <v>0</v>
      </c>
      <c r="QF79" s="88">
        <v>0</v>
      </c>
      <c r="QG79" s="88">
        <v>0</v>
      </c>
      <c r="QH79" s="88">
        <v>0</v>
      </c>
      <c r="QI79" s="88">
        <v>0</v>
      </c>
      <c r="QJ79" s="88">
        <v>0</v>
      </c>
      <c r="QK79" s="88">
        <v>0</v>
      </c>
      <c r="QL79" s="88">
        <v>0</v>
      </c>
      <c r="QM79" s="88">
        <v>0</v>
      </c>
      <c r="QN79" s="88">
        <v>0</v>
      </c>
      <c r="QO79" s="88">
        <v>0</v>
      </c>
      <c r="QP79" s="88">
        <v>0</v>
      </c>
      <c r="QQ79" s="88">
        <v>0</v>
      </c>
      <c r="QR79" s="88">
        <v>0</v>
      </c>
      <c r="QS79" s="88">
        <v>0</v>
      </c>
      <c r="QT79" s="88">
        <v>0</v>
      </c>
      <c r="QU79" s="88">
        <v>0</v>
      </c>
      <c r="QV79" s="88">
        <v>0</v>
      </c>
      <c r="QW79" s="88">
        <v>0</v>
      </c>
      <c r="QX79" s="88">
        <v>0</v>
      </c>
      <c r="QY79" s="88">
        <v>0</v>
      </c>
      <c r="QZ79" s="88">
        <v>0</v>
      </c>
      <c r="RA79" s="88">
        <v>0</v>
      </c>
      <c r="RB79" s="88">
        <v>0</v>
      </c>
      <c r="RC79" s="88">
        <v>0</v>
      </c>
      <c r="RD79" s="88">
        <v>0</v>
      </c>
      <c r="RE79" s="88">
        <v>0</v>
      </c>
      <c r="RF79" s="88">
        <v>0</v>
      </c>
      <c r="RG79" s="88">
        <v>0</v>
      </c>
      <c r="RH79" s="88">
        <v>0</v>
      </c>
      <c r="RI79" s="88">
        <v>0</v>
      </c>
      <c r="RJ79" s="88">
        <v>0</v>
      </c>
      <c r="RK79" s="88">
        <v>0</v>
      </c>
      <c r="RL79" s="88">
        <v>0</v>
      </c>
      <c r="RM79" s="88">
        <v>0</v>
      </c>
      <c r="RN79" s="88">
        <v>0</v>
      </c>
      <c r="RO79" s="88">
        <v>0</v>
      </c>
      <c r="RP79" s="88">
        <v>0</v>
      </c>
      <c r="RQ79" s="88">
        <v>0</v>
      </c>
      <c r="RR79" s="88">
        <v>0</v>
      </c>
      <c r="RS79" s="88">
        <v>0</v>
      </c>
      <c r="RT79" s="88">
        <v>0</v>
      </c>
      <c r="RU79" s="88">
        <v>0</v>
      </c>
      <c r="RV79" s="88">
        <v>0</v>
      </c>
      <c r="RW79" s="88">
        <v>0</v>
      </c>
      <c r="RX79" s="88">
        <v>0</v>
      </c>
      <c r="RY79" s="88">
        <v>0</v>
      </c>
      <c r="RZ79" s="88">
        <v>0</v>
      </c>
      <c r="SA79" s="88">
        <v>0</v>
      </c>
      <c r="SB79" s="88">
        <v>0</v>
      </c>
      <c r="SC79" s="88">
        <v>0</v>
      </c>
      <c r="SD79" s="88">
        <v>0</v>
      </c>
      <c r="SE79" s="88">
        <v>0</v>
      </c>
      <c r="SF79" s="88">
        <v>0</v>
      </c>
      <c r="SG79" s="88">
        <v>0</v>
      </c>
      <c r="SH79" s="88">
        <v>0</v>
      </c>
      <c r="SI79" s="88">
        <v>0</v>
      </c>
      <c r="SJ79" s="88">
        <v>0</v>
      </c>
      <c r="SK79" s="88">
        <v>0</v>
      </c>
      <c r="SL79" s="88">
        <v>0</v>
      </c>
      <c r="SM79" s="88">
        <v>0</v>
      </c>
      <c r="SN79" s="88">
        <v>6.2635885120000082E-2</v>
      </c>
      <c r="SO79" s="88">
        <v>0.25555928903999997</v>
      </c>
      <c r="SP79" s="88">
        <v>4.4770315198299881</v>
      </c>
    </row>
    <row r="80" spans="1:510">
      <c r="A80" s="88" t="str">
        <f t="shared" si="52"/>
        <v>ITAD8</v>
      </c>
      <c r="B80" s="88" t="s">
        <v>2230</v>
      </c>
      <c r="C80" s="88" t="s">
        <v>394</v>
      </c>
      <c r="U80" s="88">
        <v>86.514361511884019</v>
      </c>
      <c r="V80" s="88">
        <v>15.531992223908009</v>
      </c>
      <c r="W80" s="88">
        <v>1.5419923198510046</v>
      </c>
      <c r="X80" s="88">
        <v>6.1841935461729971</v>
      </c>
      <c r="Y80" s="88">
        <v>28.797181204338031</v>
      </c>
      <c r="Z80" s="88">
        <v>3.9130320640709981</v>
      </c>
      <c r="AA80" s="88">
        <v>3.4321895516179972</v>
      </c>
      <c r="AB80" s="88">
        <v>8.4214600291120245</v>
      </c>
      <c r="AC80" s="88">
        <v>1.7551362453360004</v>
      </c>
      <c r="AD80" s="88">
        <v>5.2847103829230004</v>
      </c>
      <c r="AE80" s="88">
        <v>0.70030386355000007</v>
      </c>
      <c r="AF80" s="88">
        <v>4.5554767150869919</v>
      </c>
      <c r="AG80" s="88">
        <v>14.770835984644002</v>
      </c>
      <c r="AH80" s="88">
        <v>6.3966975843200045</v>
      </c>
      <c r="AI80" s="88">
        <v>1.2123481962900002</v>
      </c>
      <c r="AJ80" s="88">
        <v>0.79545157498899977</v>
      </c>
      <c r="AK80" s="88">
        <v>0.74654025621899955</v>
      </c>
      <c r="AL80" s="88">
        <v>0</v>
      </c>
      <c r="AM80" s="88">
        <v>4.8230102047659988</v>
      </c>
      <c r="AN80" s="88">
        <v>1.3611828941990012</v>
      </c>
      <c r="AO80" s="88">
        <v>1.5055516058279999</v>
      </c>
      <c r="AP80" s="88">
        <v>18.470530383</v>
      </c>
      <c r="AQ80" s="88">
        <v>0.68941289285399987</v>
      </c>
      <c r="AR80" s="88">
        <v>1.5616814005960009</v>
      </c>
      <c r="AS80" s="88">
        <v>4.7235120633210066</v>
      </c>
      <c r="AT80" s="88">
        <v>0.72082920603199951</v>
      </c>
      <c r="AU80" s="88">
        <v>0.23573002564700005</v>
      </c>
      <c r="AV80" s="88">
        <v>0.54900073431199969</v>
      </c>
      <c r="AW80" s="88">
        <v>0.47872314833699947</v>
      </c>
      <c r="AX80" s="88">
        <v>0.31203598280700018</v>
      </c>
      <c r="AY80" s="88">
        <v>1.6167183535180001</v>
      </c>
      <c r="AZ80" s="88">
        <v>1.8893542707530009</v>
      </c>
      <c r="BA80" s="88">
        <v>1.4893520843550012</v>
      </c>
      <c r="BB80" s="88">
        <v>5.348319255999999E-2</v>
      </c>
      <c r="BC80" s="88">
        <v>0.33952071388800004</v>
      </c>
      <c r="BD80" s="88">
        <v>7.1797272871760143</v>
      </c>
      <c r="BE80" s="88">
        <v>0.90220808450999956</v>
      </c>
      <c r="BF80" s="88">
        <v>7.9700302176000076E-2</v>
      </c>
      <c r="BG80" s="88">
        <v>0.11944240822600001</v>
      </c>
      <c r="BH80" s="88">
        <v>1.5559930039350007</v>
      </c>
      <c r="BI80" s="88">
        <v>0.62245362111799984</v>
      </c>
      <c r="BJ80" s="88">
        <v>0.12038592578800002</v>
      </c>
      <c r="BK80" s="88">
        <v>1.2348773406330014</v>
      </c>
      <c r="BL80" s="88">
        <v>1.5029732632540009</v>
      </c>
      <c r="BM80" s="88">
        <v>1.1374522900319999</v>
      </c>
      <c r="BN80" s="88">
        <v>0.66657038665099999</v>
      </c>
      <c r="BO80" s="88">
        <v>0</v>
      </c>
      <c r="BP80" s="88">
        <v>0</v>
      </c>
      <c r="BQ80" s="88">
        <v>0</v>
      </c>
      <c r="BR80" s="88">
        <v>0.64353741294999978</v>
      </c>
      <c r="BS80" s="88">
        <v>5.6766450600000004E-2</v>
      </c>
      <c r="BT80" s="88">
        <v>3.3841180135269937</v>
      </c>
      <c r="BU80" s="88">
        <v>2.732771153248005</v>
      </c>
      <c r="BV80" s="88">
        <v>1.1713587015600002</v>
      </c>
      <c r="BW80" s="88">
        <v>3.7717069495950035</v>
      </c>
      <c r="BX80" s="88">
        <v>1.3844424377589968</v>
      </c>
      <c r="BY80" s="88">
        <v>2.2304588443620035</v>
      </c>
      <c r="BZ80" s="88">
        <v>0.54276212719199934</v>
      </c>
      <c r="CA80" s="88">
        <v>1.4550548058259996</v>
      </c>
      <c r="CB80" s="88">
        <v>1.5125940415480041</v>
      </c>
      <c r="CC80" s="88">
        <v>1.0028760362999989</v>
      </c>
      <c r="CD80" s="88">
        <v>0.15712778666800009</v>
      </c>
      <c r="CE80" s="88">
        <v>2.5316047339769985</v>
      </c>
      <c r="CF80" s="88">
        <v>0.45119182014100034</v>
      </c>
      <c r="CG80" s="88">
        <v>0</v>
      </c>
      <c r="CH80" s="88">
        <v>0.76115663449099979</v>
      </c>
      <c r="CI80" s="88">
        <v>0.51653729596899989</v>
      </c>
      <c r="CJ80" s="88">
        <v>0</v>
      </c>
      <c r="CK80" s="88">
        <v>2.710576275071003</v>
      </c>
      <c r="CL80" s="88">
        <v>0</v>
      </c>
      <c r="CM80" s="88">
        <v>0.63797891517699978</v>
      </c>
      <c r="CN80" s="88">
        <v>0.15239429325400003</v>
      </c>
      <c r="CO80" s="88">
        <v>0.44727499845499991</v>
      </c>
      <c r="CP80" s="88">
        <v>0.19578008848499989</v>
      </c>
      <c r="CQ80" s="88">
        <v>0</v>
      </c>
      <c r="CR80" s="88">
        <v>0</v>
      </c>
      <c r="CS80" s="88">
        <v>1.161636162E-2</v>
      </c>
      <c r="CT80" s="88">
        <v>3.979490684741001</v>
      </c>
      <c r="CU80" s="88">
        <v>0.36852396023800055</v>
      </c>
      <c r="CV80" s="88">
        <v>0.46337966624000004</v>
      </c>
      <c r="CW80" s="88">
        <v>1.277604929538001</v>
      </c>
      <c r="CX80" s="88">
        <v>8.3577964660999968E-2</v>
      </c>
      <c r="CY80" s="88">
        <v>1.4358137594279998</v>
      </c>
      <c r="CZ80" s="88">
        <v>6.9737846400000011E-2</v>
      </c>
      <c r="DA80" s="88">
        <v>17.157879213600001</v>
      </c>
      <c r="DB80" s="88">
        <v>3.1591446116830002</v>
      </c>
      <c r="DC80" s="88">
        <v>0</v>
      </c>
      <c r="DD80" s="88">
        <v>0</v>
      </c>
      <c r="DE80" s="88">
        <v>0.51606304509900003</v>
      </c>
      <c r="DF80" s="88">
        <v>0</v>
      </c>
      <c r="DG80" s="88">
        <v>0</v>
      </c>
      <c r="DH80" s="88">
        <v>1.045618465037</v>
      </c>
      <c r="DI80" s="88">
        <v>1.5339293947559987</v>
      </c>
      <c r="DJ80" s="88">
        <v>2.3265407684189969</v>
      </c>
      <c r="DK80" s="88">
        <v>0.18190547586299999</v>
      </c>
      <c r="DL80" s="88">
        <v>0.22347481606999992</v>
      </c>
      <c r="DM80" s="88">
        <v>0.45766187057200003</v>
      </c>
      <c r="DN80" s="88">
        <v>0.65007908202899978</v>
      </c>
      <c r="DO80" s="88">
        <v>1.9992032048000003E-2</v>
      </c>
      <c r="DP80" s="88">
        <v>5.0758091955000001E-2</v>
      </c>
      <c r="DQ80" s="88">
        <v>0</v>
      </c>
      <c r="DR80" s="88">
        <v>0.24497205881399997</v>
      </c>
      <c r="DS80" s="88">
        <v>0.11375300222400005</v>
      </c>
      <c r="DT80" s="88">
        <v>0.19027567327400002</v>
      </c>
      <c r="DU80" s="88">
        <v>0</v>
      </c>
      <c r="DV80" s="88">
        <v>4.6711424959000006E-2</v>
      </c>
      <c r="DW80" s="88">
        <v>0.26532455784799996</v>
      </c>
      <c r="DX80" s="88">
        <v>0.72208094564099812</v>
      </c>
      <c r="DY80" s="88">
        <v>0.89463726795299969</v>
      </c>
      <c r="DZ80" s="88">
        <v>1.5274171215050005</v>
      </c>
      <c r="EA80" s="88">
        <v>8.5344401949000004E-2</v>
      </c>
      <c r="EB80" s="88">
        <v>0.27659254027000002</v>
      </c>
      <c r="EC80" s="88">
        <v>0.51065859828999993</v>
      </c>
      <c r="ED80" s="88">
        <v>0.57738025290799977</v>
      </c>
      <c r="EE80" s="88">
        <v>0.40131323315700013</v>
      </c>
      <c r="EF80" s="88">
        <v>0.27573623808800002</v>
      </c>
      <c r="EG80" s="88">
        <v>3.7737920000000001E-2</v>
      </c>
      <c r="EH80" s="88">
        <v>2.6046555800000003E-2</v>
      </c>
      <c r="EI80" s="88">
        <v>0</v>
      </c>
      <c r="EJ80" s="88">
        <v>0.78958464810999962</v>
      </c>
      <c r="EK80" s="88">
        <v>4.7564540422080013</v>
      </c>
      <c r="EL80" s="88">
        <v>1.2956844642800001</v>
      </c>
      <c r="EM80" s="88">
        <v>0.33799964701500018</v>
      </c>
      <c r="EN80" s="88">
        <v>0.15093478751600001</v>
      </c>
      <c r="EO80" s="88">
        <v>0.18959811194000009</v>
      </c>
      <c r="EP80" s="88">
        <v>0.280408418386</v>
      </c>
      <c r="EQ80" s="88">
        <v>4.3391553119999995E-2</v>
      </c>
      <c r="ER80" s="88">
        <v>0.23787533258100005</v>
      </c>
      <c r="ES80" s="88">
        <v>0</v>
      </c>
      <c r="ET80" s="88">
        <v>0</v>
      </c>
      <c r="EU80" s="88">
        <v>0</v>
      </c>
      <c r="EV80" s="88">
        <v>0</v>
      </c>
      <c r="EW80" s="88">
        <v>0.28026090306299994</v>
      </c>
      <c r="EX80" s="88">
        <v>0.10040416752</v>
      </c>
      <c r="EY80" s="88">
        <v>9.824141711199999E-2</v>
      </c>
      <c r="EZ80" s="88">
        <v>0</v>
      </c>
      <c r="FA80" s="88">
        <v>0.14354747114899996</v>
      </c>
      <c r="FB80" s="88">
        <v>6.3430973840000002E-2</v>
      </c>
      <c r="FC80" s="88">
        <v>5.6954951948000002E-2</v>
      </c>
      <c r="FD80" s="88">
        <v>0</v>
      </c>
      <c r="FE80" s="88">
        <v>0.3805312176330003</v>
      </c>
      <c r="FF80" s="88">
        <v>8.6540208224000006E-2</v>
      </c>
      <c r="FG80" s="88">
        <v>0.32593801913099996</v>
      </c>
      <c r="FH80" s="88">
        <v>0</v>
      </c>
      <c r="FI80" s="88">
        <v>0.44186570340999992</v>
      </c>
      <c r="FJ80" s="88">
        <v>0.5612862435960001</v>
      </c>
      <c r="FK80" s="88">
        <v>0.94168701965799906</v>
      </c>
      <c r="FL80" s="88">
        <v>0</v>
      </c>
      <c r="FM80" s="88">
        <v>0.46127860174999991</v>
      </c>
      <c r="FN80" s="88">
        <v>0.5625830218629998</v>
      </c>
      <c r="FO80" s="88">
        <v>0</v>
      </c>
      <c r="FP80" s="88">
        <v>0.1135932569909999</v>
      </c>
      <c r="FQ80" s="88">
        <v>0</v>
      </c>
      <c r="FR80" s="88">
        <v>0</v>
      </c>
      <c r="FS80" s="88">
        <v>0</v>
      </c>
      <c r="FT80" s="88">
        <v>0</v>
      </c>
      <c r="FU80" s="88">
        <v>0</v>
      </c>
      <c r="FV80" s="88">
        <v>3.1733210596809949</v>
      </c>
      <c r="FW80" s="88">
        <v>0.11603545585500001</v>
      </c>
      <c r="FX80" s="88">
        <v>0.21079588468000007</v>
      </c>
      <c r="FY80" s="88">
        <v>1.3601429728039967</v>
      </c>
      <c r="FZ80" s="88">
        <v>0.4363795957320008</v>
      </c>
      <c r="GA80" s="88">
        <v>0</v>
      </c>
      <c r="GB80" s="88">
        <v>0</v>
      </c>
      <c r="GC80" s="88">
        <v>0.35005706632400008</v>
      </c>
      <c r="GD80" s="88">
        <v>0</v>
      </c>
      <c r="GE80" s="88">
        <v>1.4310289054190026</v>
      </c>
      <c r="GF80" s="88">
        <v>0.36455700944600039</v>
      </c>
      <c r="GG80" s="88">
        <v>0.12146492707600003</v>
      </c>
      <c r="GH80" s="88">
        <v>0.54003892055700031</v>
      </c>
      <c r="GI80" s="88">
        <v>0</v>
      </c>
      <c r="GJ80" s="88">
        <v>0.10390692883899992</v>
      </c>
      <c r="GK80" s="88">
        <v>0.24993197859900004</v>
      </c>
      <c r="GL80" s="88">
        <v>1.1247622561259982</v>
      </c>
      <c r="GM80" s="88">
        <v>0.135560008579</v>
      </c>
      <c r="GN80" s="88">
        <v>9.2721476352000023E-2</v>
      </c>
      <c r="GO80" s="88">
        <v>3.139973076900001E-2</v>
      </c>
      <c r="GP80" s="88">
        <v>0</v>
      </c>
      <c r="GQ80" s="88">
        <v>0.55594084888499995</v>
      </c>
      <c r="GR80" s="88">
        <v>3.7865016163999995E-2</v>
      </c>
      <c r="GS80" s="88">
        <v>0.32446452292000022</v>
      </c>
      <c r="GT80" s="88">
        <v>1.0044139241069998</v>
      </c>
      <c r="GU80" s="88">
        <v>9.9382324000000008E-2</v>
      </c>
      <c r="GV80" s="88">
        <v>0.20839558516799975</v>
      </c>
      <c r="GW80" s="88">
        <v>7.7573005833000003E-2</v>
      </c>
      <c r="GX80" s="88">
        <v>1.0555484793000001E-2</v>
      </c>
      <c r="GY80" s="88">
        <v>0.40868472144099965</v>
      </c>
      <c r="GZ80" s="88">
        <v>4.3330778718000014E-2</v>
      </c>
      <c r="HA80" s="88">
        <v>2.6196561909999998E-3</v>
      </c>
      <c r="HB80" s="88">
        <v>0.33174990623499984</v>
      </c>
      <c r="HC80" s="88">
        <v>0.19521485989599976</v>
      </c>
      <c r="HD80" s="88">
        <v>0.25744359982899967</v>
      </c>
      <c r="HE80" s="88">
        <v>0.11431004173199993</v>
      </c>
      <c r="HF80" s="88">
        <v>0.16952787038100003</v>
      </c>
      <c r="HG80" s="88">
        <v>0.13256386085700003</v>
      </c>
      <c r="HH80" s="88">
        <v>0.15153121641099987</v>
      </c>
      <c r="HI80" s="88">
        <v>8.4042857959999953E-2</v>
      </c>
      <c r="HJ80" s="88">
        <v>1.8668033129999997E-2</v>
      </c>
      <c r="HK80" s="88">
        <v>0</v>
      </c>
      <c r="HL80" s="88">
        <v>0</v>
      </c>
      <c r="HM80" s="88">
        <v>0</v>
      </c>
      <c r="HN80" s="88">
        <v>1.0435032725139994</v>
      </c>
      <c r="HO80" s="88">
        <v>0.13090583991899982</v>
      </c>
      <c r="HP80" s="88">
        <v>0</v>
      </c>
      <c r="HQ80" s="88">
        <v>0.18622166918000013</v>
      </c>
      <c r="HR80" s="88">
        <v>0.15195683436499993</v>
      </c>
      <c r="HS80" s="88">
        <v>9.3092536641999915E-2</v>
      </c>
      <c r="HT80" s="88">
        <v>0</v>
      </c>
      <c r="HU80" s="88">
        <v>0.20577181746300005</v>
      </c>
      <c r="HV80" s="88">
        <v>0</v>
      </c>
      <c r="HW80" s="88">
        <v>0.23386032331199977</v>
      </c>
      <c r="HX80" s="88">
        <v>0.4701494278929999</v>
      </c>
      <c r="HY80" s="88">
        <v>0</v>
      </c>
      <c r="HZ80" s="88">
        <v>0.11005831945000007</v>
      </c>
      <c r="IA80" s="88">
        <v>0</v>
      </c>
      <c r="IB80" s="88">
        <v>4.7070222930000023E-2</v>
      </c>
      <c r="IC80" s="88">
        <v>1.1919209621109994</v>
      </c>
      <c r="ID80" s="88">
        <v>0.35210798775299995</v>
      </c>
      <c r="IE80" s="88">
        <v>5.1378735948000007E-2</v>
      </c>
      <c r="IF80" s="88">
        <v>0</v>
      </c>
      <c r="IG80" s="88">
        <v>1.2883066801899981</v>
      </c>
      <c r="IH80" s="88">
        <v>9.9084142238999903E-2</v>
      </c>
      <c r="II80" s="88">
        <v>0</v>
      </c>
      <c r="IJ80" s="88">
        <v>0.42644897401900034</v>
      </c>
      <c r="IK80" s="88">
        <v>0.18038872637499995</v>
      </c>
      <c r="IL80" s="88">
        <v>0</v>
      </c>
      <c r="IM80" s="88">
        <v>0.15432037036599991</v>
      </c>
      <c r="IN80" s="88">
        <v>0.20274077344799996</v>
      </c>
      <c r="IO80" s="88">
        <v>0.10092928835999999</v>
      </c>
      <c r="IP80" s="88">
        <v>0</v>
      </c>
      <c r="IQ80" s="88">
        <v>0.34823097638099992</v>
      </c>
      <c r="IR80" s="88">
        <v>0.18791603899199996</v>
      </c>
      <c r="IS80" s="88">
        <v>2.1687211187579991</v>
      </c>
      <c r="IT80" s="88">
        <v>5.7079168000000007E-3</v>
      </c>
      <c r="IU80" s="88">
        <v>0</v>
      </c>
      <c r="IV80" s="88">
        <v>0</v>
      </c>
      <c r="IW80" s="88">
        <v>0</v>
      </c>
      <c r="IX80" s="88">
        <v>0</v>
      </c>
      <c r="IY80" s="88">
        <v>0</v>
      </c>
      <c r="IZ80" s="88">
        <v>0</v>
      </c>
      <c r="JA80" s="88">
        <v>0</v>
      </c>
      <c r="JB80" s="88">
        <v>0</v>
      </c>
      <c r="JC80" s="88">
        <v>0</v>
      </c>
      <c r="JD80" s="88">
        <v>0</v>
      </c>
      <c r="JE80" s="88">
        <v>1.5911336284340007</v>
      </c>
      <c r="JF80" s="88">
        <v>1.5495753735980013</v>
      </c>
      <c r="JG80" s="88">
        <v>0.83878168270899989</v>
      </c>
      <c r="JH80" s="88">
        <v>0</v>
      </c>
      <c r="JI80" s="88">
        <v>0</v>
      </c>
      <c r="JJ80" s="88">
        <v>0.50529323710899987</v>
      </c>
      <c r="JK80" s="88">
        <v>0.57823061357399996</v>
      </c>
      <c r="JL80" s="88">
        <v>0.19408107885499995</v>
      </c>
      <c r="JM80" s="88">
        <v>0</v>
      </c>
      <c r="JN80" s="88">
        <v>0</v>
      </c>
      <c r="JO80" s="88">
        <v>0</v>
      </c>
      <c r="JP80" s="88">
        <v>0</v>
      </c>
      <c r="JQ80" s="88">
        <v>1.3126511694</v>
      </c>
      <c r="JR80" s="88">
        <v>1.8464934422829995</v>
      </c>
      <c r="JS80" s="88">
        <v>0</v>
      </c>
      <c r="JT80" s="88">
        <v>0</v>
      </c>
      <c r="JU80" s="88">
        <v>0</v>
      </c>
      <c r="JV80" s="88">
        <v>0</v>
      </c>
      <c r="JW80" s="88">
        <v>0</v>
      </c>
      <c r="JX80" s="88">
        <v>0</v>
      </c>
      <c r="JY80" s="88">
        <v>0</v>
      </c>
      <c r="JZ80" s="88">
        <v>2.086016610764998</v>
      </c>
      <c r="KA80" s="88">
        <v>0.24052415765399993</v>
      </c>
      <c r="KB80" s="88">
        <v>0</v>
      </c>
      <c r="KC80" s="88">
        <v>0</v>
      </c>
      <c r="KD80" s="88">
        <v>0</v>
      </c>
      <c r="KE80" s="88">
        <v>0</v>
      </c>
      <c r="KF80" s="88">
        <v>0</v>
      </c>
      <c r="KG80" s="88">
        <v>0</v>
      </c>
      <c r="KH80" s="88">
        <v>0</v>
      </c>
      <c r="KI80" s="88">
        <v>4.6271270159999996E-2</v>
      </c>
      <c r="KJ80" s="88">
        <v>8.4416268739000003E-2</v>
      </c>
      <c r="KK80" s="88">
        <v>1.7523223880000004E-2</v>
      </c>
      <c r="KL80" s="88">
        <v>7.1453769715000004E-2</v>
      </c>
      <c r="KM80" s="88">
        <v>2.3813505319999997E-2</v>
      </c>
      <c r="KN80" s="88">
        <v>1.4940210000000001E-3</v>
      </c>
      <c r="KO80" s="88">
        <v>0</v>
      </c>
      <c r="KP80" s="88">
        <v>0</v>
      </c>
      <c r="KQ80" s="88">
        <v>0</v>
      </c>
      <c r="KR80" s="88">
        <v>4.7043758027000004E-2</v>
      </c>
      <c r="KS80" s="88">
        <v>1.7835073440000002E-2</v>
      </c>
      <c r="KT80" s="88">
        <v>0.39985197938999922</v>
      </c>
      <c r="KU80" s="88">
        <v>1.3992832654999999E-2</v>
      </c>
      <c r="KV80" s="88">
        <v>0</v>
      </c>
      <c r="KW80" s="88">
        <v>0</v>
      </c>
      <c r="KX80" s="88">
        <v>0.72208094564099812</v>
      </c>
      <c r="KY80" s="88">
        <v>0</v>
      </c>
      <c r="KZ80" s="88">
        <v>0.34442422656300009</v>
      </c>
      <c r="LA80" s="88">
        <v>0.55021304139000016</v>
      </c>
      <c r="LB80" s="88">
        <v>0</v>
      </c>
      <c r="LC80" s="88">
        <v>0</v>
      </c>
      <c r="LD80" s="88">
        <v>0</v>
      </c>
      <c r="LE80" s="88">
        <v>0</v>
      </c>
      <c r="LF80" s="88">
        <v>0</v>
      </c>
      <c r="LG80" s="88">
        <v>0.2828785825459999</v>
      </c>
      <c r="LH80" s="88">
        <v>9.7469452639999996E-2</v>
      </c>
      <c r="LI80" s="88">
        <v>2.0965197971000001E-2</v>
      </c>
      <c r="LJ80" s="88">
        <v>8.1442078087999997E-2</v>
      </c>
      <c r="LK80" s="88">
        <v>0.19429415999999999</v>
      </c>
      <c r="LL80" s="88">
        <v>0</v>
      </c>
      <c r="LM80" s="88">
        <v>0</v>
      </c>
      <c r="LN80" s="88">
        <v>0</v>
      </c>
      <c r="LO80" s="88">
        <v>0</v>
      </c>
      <c r="LP80" s="88">
        <v>0</v>
      </c>
      <c r="LQ80" s="88">
        <v>0</v>
      </c>
      <c r="LR80" s="88">
        <v>0</v>
      </c>
      <c r="LS80" s="88">
        <v>0</v>
      </c>
      <c r="LT80" s="88">
        <v>0</v>
      </c>
      <c r="LU80" s="88">
        <v>0</v>
      </c>
      <c r="LV80" s="88">
        <v>0</v>
      </c>
      <c r="LW80" s="88">
        <v>0</v>
      </c>
      <c r="LX80" s="88">
        <v>0</v>
      </c>
      <c r="LY80" s="88">
        <v>0</v>
      </c>
      <c r="LZ80" s="88">
        <v>0</v>
      </c>
      <c r="MA80" s="88">
        <v>0</v>
      </c>
      <c r="MB80" s="88">
        <v>1.3770470010999999E-2</v>
      </c>
      <c r="MC80" s="88">
        <v>0.26649043305199999</v>
      </c>
      <c r="MD80" s="88">
        <v>0</v>
      </c>
      <c r="ME80" s="88">
        <v>0</v>
      </c>
      <c r="MF80" s="88">
        <v>0</v>
      </c>
      <c r="MG80" s="88">
        <v>0</v>
      </c>
      <c r="MH80" s="88">
        <v>0</v>
      </c>
      <c r="MI80" s="88">
        <v>0</v>
      </c>
      <c r="MJ80" s="88">
        <v>5.4337771999999991E-3</v>
      </c>
      <c r="MK80" s="88">
        <v>5.1521174748000005E-2</v>
      </c>
      <c r="ML80" s="88">
        <v>0</v>
      </c>
      <c r="MM80" s="88">
        <v>0</v>
      </c>
      <c r="MN80" s="88">
        <v>0</v>
      </c>
      <c r="MO80" s="88">
        <v>0</v>
      </c>
      <c r="MP80" s="88">
        <v>0</v>
      </c>
      <c r="MQ80" s="88">
        <v>0</v>
      </c>
      <c r="MR80" s="88">
        <v>0</v>
      </c>
      <c r="MS80" s="88">
        <v>0.27227310456899989</v>
      </c>
      <c r="MT80" s="88">
        <v>5.9823790323999995E-2</v>
      </c>
      <c r="MU80" s="88">
        <v>0.42739148991499964</v>
      </c>
      <c r="MV80" s="88">
        <v>0.18219796564900004</v>
      </c>
      <c r="MW80" s="88">
        <v>0</v>
      </c>
      <c r="MX80" s="88">
        <v>0</v>
      </c>
      <c r="MY80" s="88">
        <v>0</v>
      </c>
      <c r="MZ80" s="88">
        <v>0</v>
      </c>
      <c r="NA80" s="88">
        <v>0</v>
      </c>
      <c r="NB80" s="88">
        <v>0</v>
      </c>
      <c r="NC80" s="88">
        <v>0</v>
      </c>
      <c r="ND80" s="88">
        <v>0</v>
      </c>
      <c r="NE80" s="88">
        <v>0</v>
      </c>
      <c r="NF80" s="88">
        <v>0</v>
      </c>
      <c r="NG80" s="88">
        <v>2.1133558001590003</v>
      </c>
      <c r="NH80" s="88">
        <v>1.0599666747459995</v>
      </c>
      <c r="NI80" s="88">
        <v>0</v>
      </c>
      <c r="NJ80" s="88">
        <v>0</v>
      </c>
      <c r="NK80" s="88">
        <v>0</v>
      </c>
      <c r="NL80" s="88">
        <v>0</v>
      </c>
      <c r="NM80" s="88">
        <v>0</v>
      </c>
      <c r="NN80" s="88">
        <v>0</v>
      </c>
      <c r="NO80" s="88">
        <v>0</v>
      </c>
      <c r="NP80" s="88">
        <v>0.12217725014399999</v>
      </c>
      <c r="NQ80" s="88">
        <v>9.0689984017E-2</v>
      </c>
      <c r="NR80" s="88">
        <v>0</v>
      </c>
      <c r="NS80" s="88">
        <v>0</v>
      </c>
      <c r="NT80" s="88">
        <v>0</v>
      </c>
      <c r="NU80" s="88">
        <v>0</v>
      </c>
      <c r="NV80" s="88">
        <v>0</v>
      </c>
      <c r="NW80" s="88">
        <v>0</v>
      </c>
      <c r="NX80" s="88">
        <v>0</v>
      </c>
      <c r="NY80" s="88">
        <v>0</v>
      </c>
      <c r="NZ80" s="88">
        <v>0</v>
      </c>
      <c r="OA80" s="88">
        <v>0</v>
      </c>
      <c r="OB80" s="88">
        <v>0</v>
      </c>
      <c r="OC80" s="88">
        <v>0</v>
      </c>
      <c r="OD80" s="88">
        <v>0</v>
      </c>
      <c r="OE80" s="88">
        <v>0</v>
      </c>
      <c r="OF80" s="88">
        <v>0</v>
      </c>
      <c r="OG80" s="88">
        <v>0</v>
      </c>
      <c r="OH80" s="88">
        <v>0</v>
      </c>
      <c r="OI80" s="88">
        <v>0</v>
      </c>
      <c r="OJ80" s="88">
        <v>0</v>
      </c>
      <c r="OK80" s="88">
        <v>0</v>
      </c>
      <c r="OL80" s="88">
        <v>0</v>
      </c>
      <c r="OM80" s="88">
        <v>5.9992802300000017E-3</v>
      </c>
      <c r="ON80" s="88">
        <v>2.2307298999999997E-4</v>
      </c>
      <c r="OO80" s="88">
        <v>5.1958587999999988E-4</v>
      </c>
      <c r="OP80" s="88">
        <v>1.1392051000000002E-4</v>
      </c>
      <c r="OQ80" s="88">
        <v>4.9862851000000022E-4</v>
      </c>
      <c r="OR80" s="88">
        <v>3.2428380000000008E-4</v>
      </c>
      <c r="OS80" s="88">
        <v>3.6051397399999964E-3</v>
      </c>
      <c r="OT80" s="88">
        <v>1.0389326000000009E-3</v>
      </c>
      <c r="OU80" s="88">
        <v>4.8319514259999915E-3</v>
      </c>
      <c r="OV80" s="88">
        <v>4.1527534059999935E-3</v>
      </c>
      <c r="OW80" s="88">
        <v>7.094464110000016E-3</v>
      </c>
      <c r="OX80" s="88">
        <v>2.6601336899999988E-3</v>
      </c>
      <c r="OY80" s="88">
        <v>1.4436345599999998E-3</v>
      </c>
      <c r="OZ80" s="88">
        <v>0.25772572287000006</v>
      </c>
      <c r="PA80" s="88">
        <v>0</v>
      </c>
      <c r="PB80" s="88">
        <v>0</v>
      </c>
      <c r="PC80" s="88">
        <v>0</v>
      </c>
      <c r="PD80" s="88">
        <v>0</v>
      </c>
      <c r="PE80" s="88">
        <v>0</v>
      </c>
      <c r="PF80" s="88">
        <v>0</v>
      </c>
      <c r="PG80" s="88">
        <v>0</v>
      </c>
      <c r="PH80" s="88">
        <v>0</v>
      </c>
      <c r="PI80" s="88">
        <v>0</v>
      </c>
      <c r="PJ80" s="88">
        <v>0</v>
      </c>
      <c r="PK80" s="88">
        <v>0</v>
      </c>
      <c r="PL80" s="88">
        <v>0</v>
      </c>
      <c r="PM80" s="88">
        <v>0</v>
      </c>
      <c r="PN80" s="88">
        <v>0</v>
      </c>
      <c r="PO80" s="88">
        <v>0</v>
      </c>
      <c r="PP80" s="88">
        <v>0</v>
      </c>
      <c r="PQ80" s="88">
        <v>0</v>
      </c>
      <c r="PR80" s="88">
        <v>0</v>
      </c>
      <c r="PS80" s="88">
        <v>0</v>
      </c>
      <c r="PT80" s="88">
        <v>0</v>
      </c>
      <c r="PU80" s="88">
        <v>0</v>
      </c>
      <c r="PV80" s="88">
        <v>0</v>
      </c>
      <c r="PW80" s="88">
        <v>0</v>
      </c>
      <c r="PX80" s="88">
        <v>0</v>
      </c>
      <c r="PY80" s="88">
        <v>0</v>
      </c>
      <c r="PZ80" s="88">
        <v>0</v>
      </c>
      <c r="QA80" s="88">
        <v>0</v>
      </c>
      <c r="QB80" s="88">
        <v>0</v>
      </c>
      <c r="QC80" s="88">
        <v>0</v>
      </c>
      <c r="QD80" s="88">
        <v>0</v>
      </c>
      <c r="QE80" s="88">
        <v>0</v>
      </c>
      <c r="QF80" s="88">
        <v>0</v>
      </c>
      <c r="QG80" s="88">
        <v>0</v>
      </c>
      <c r="QH80" s="88">
        <v>0</v>
      </c>
      <c r="QI80" s="88">
        <v>0</v>
      </c>
      <c r="QJ80" s="88">
        <v>0</v>
      </c>
      <c r="QK80" s="88">
        <v>0</v>
      </c>
      <c r="QL80" s="88">
        <v>0</v>
      </c>
      <c r="QM80" s="88">
        <v>0</v>
      </c>
      <c r="QN80" s="88">
        <v>0</v>
      </c>
      <c r="QO80" s="88">
        <v>0</v>
      </c>
      <c r="QP80" s="88">
        <v>0</v>
      </c>
      <c r="QQ80" s="88">
        <v>0</v>
      </c>
      <c r="QR80" s="88">
        <v>0</v>
      </c>
      <c r="QS80" s="88">
        <v>0</v>
      </c>
      <c r="QT80" s="88">
        <v>0</v>
      </c>
      <c r="QU80" s="88">
        <v>0</v>
      </c>
      <c r="QV80" s="88">
        <v>0</v>
      </c>
      <c r="QW80" s="88">
        <v>0</v>
      </c>
      <c r="QX80" s="88">
        <v>0</v>
      </c>
      <c r="QY80" s="88">
        <v>0</v>
      </c>
      <c r="QZ80" s="88">
        <v>0</v>
      </c>
      <c r="RA80" s="88">
        <v>0</v>
      </c>
      <c r="RB80" s="88">
        <v>0</v>
      </c>
      <c r="RC80" s="88">
        <v>0</v>
      </c>
      <c r="RD80" s="88">
        <v>0</v>
      </c>
      <c r="RE80" s="88">
        <v>0</v>
      </c>
      <c r="RF80" s="88">
        <v>0</v>
      </c>
      <c r="RG80" s="88">
        <v>0</v>
      </c>
      <c r="RH80" s="88">
        <v>0</v>
      </c>
      <c r="RI80" s="88">
        <v>0</v>
      </c>
      <c r="RJ80" s="88">
        <v>0</v>
      </c>
      <c r="RK80" s="88">
        <v>0</v>
      </c>
      <c r="RL80" s="88">
        <v>0</v>
      </c>
      <c r="RM80" s="88">
        <v>0</v>
      </c>
      <c r="RN80" s="88">
        <v>0</v>
      </c>
      <c r="RO80" s="88">
        <v>0</v>
      </c>
      <c r="RP80" s="88">
        <v>0</v>
      </c>
      <c r="RQ80" s="88">
        <v>0</v>
      </c>
      <c r="RR80" s="88">
        <v>0</v>
      </c>
      <c r="RS80" s="88">
        <v>0</v>
      </c>
      <c r="RT80" s="88">
        <v>0</v>
      </c>
      <c r="RU80" s="88">
        <v>0</v>
      </c>
      <c r="RV80" s="88">
        <v>0</v>
      </c>
      <c r="RW80" s="88">
        <v>0</v>
      </c>
      <c r="RX80" s="88">
        <v>0</v>
      </c>
      <c r="RY80" s="88">
        <v>0</v>
      </c>
      <c r="RZ80" s="88">
        <v>0</v>
      </c>
      <c r="SA80" s="88">
        <v>0</v>
      </c>
      <c r="SB80" s="88">
        <v>0</v>
      </c>
      <c r="SC80" s="88">
        <v>0</v>
      </c>
      <c r="SD80" s="88">
        <v>0</v>
      </c>
      <c r="SE80" s="88">
        <v>0</v>
      </c>
      <c r="SF80" s="88">
        <v>0</v>
      </c>
      <c r="SG80" s="88">
        <v>0</v>
      </c>
      <c r="SH80" s="88">
        <v>0</v>
      </c>
      <c r="SI80" s="88">
        <v>0</v>
      </c>
      <c r="SJ80" s="88">
        <v>0</v>
      </c>
      <c r="SK80" s="88">
        <v>0</v>
      </c>
      <c r="SL80" s="88">
        <v>0</v>
      </c>
      <c r="SM80" s="88">
        <v>0</v>
      </c>
      <c r="SN80" s="88">
        <v>6.2525022159999999E-2</v>
      </c>
      <c r="SO80" s="88">
        <v>0.25772572287000006</v>
      </c>
      <c r="SP80" s="88">
        <v>4.6296806808513047</v>
      </c>
    </row>
    <row r="81" spans="1:510">
      <c r="A81" s="88" t="str">
        <f t="shared" si="52"/>
        <v>ITAD9</v>
      </c>
      <c r="B81" s="88" t="s">
        <v>2230</v>
      </c>
      <c r="C81" s="88" t="s">
        <v>395</v>
      </c>
      <c r="U81" s="88">
        <v>108.02299419884311</v>
      </c>
      <c r="V81" s="88">
        <v>18.507160562350045</v>
      </c>
      <c r="W81" s="88">
        <v>1.7872789470970019</v>
      </c>
      <c r="X81" s="88">
        <v>7.2672688281180085</v>
      </c>
      <c r="Y81" s="88">
        <v>33.492092218074994</v>
      </c>
      <c r="Z81" s="88">
        <v>5.926201826483994</v>
      </c>
      <c r="AA81" s="88">
        <v>4.4989427284279992</v>
      </c>
      <c r="AB81" s="88">
        <v>11.235551000219983</v>
      </c>
      <c r="AC81" s="88">
        <v>1.9554014312959977</v>
      </c>
      <c r="AD81" s="88">
        <v>6.7757932582459981</v>
      </c>
      <c r="AE81" s="88">
        <v>1.1998937781999996</v>
      </c>
      <c r="AF81" s="88">
        <v>7.263086440802013</v>
      </c>
      <c r="AG81" s="88">
        <v>17.594511221646037</v>
      </c>
      <c r="AH81" s="88">
        <v>8.1143166701460068</v>
      </c>
      <c r="AI81" s="88">
        <v>1.4473213698779996</v>
      </c>
      <c r="AJ81" s="88">
        <v>0.98284524830700104</v>
      </c>
      <c r="AK81" s="88">
        <v>0.80443459813400098</v>
      </c>
      <c r="AL81" s="88">
        <v>0</v>
      </c>
      <c r="AM81" s="88">
        <v>5.6611344202460065</v>
      </c>
      <c r="AN81" s="88">
        <v>1.6061329406210005</v>
      </c>
      <c r="AO81" s="88">
        <v>1.7877254674160006</v>
      </c>
      <c r="AP81" s="88">
        <v>20.551600030760003</v>
      </c>
      <c r="AQ81" s="88">
        <v>1.2298640597999999</v>
      </c>
      <c r="AR81" s="88">
        <v>1.8743997262010019</v>
      </c>
      <c r="AS81" s="88">
        <v>5.3462524324240039</v>
      </c>
      <c r="AT81" s="88">
        <v>1.5421305218099999</v>
      </c>
      <c r="AU81" s="88">
        <v>0.27912588222599993</v>
      </c>
      <c r="AV81" s="88">
        <v>1.002507510648001</v>
      </c>
      <c r="AW81" s="88">
        <v>0.55701660007100051</v>
      </c>
      <c r="AX81" s="88">
        <v>0.38823328777600036</v>
      </c>
      <c r="AY81" s="88">
        <v>2.1571883956959987</v>
      </c>
      <c r="AZ81" s="88">
        <v>2.3273800283730011</v>
      </c>
      <c r="BA81" s="88">
        <v>2.1498845652500012</v>
      </c>
      <c r="BB81" s="88">
        <v>2.1677990118E-2</v>
      </c>
      <c r="BC81" s="88">
        <v>0.6753604339599999</v>
      </c>
      <c r="BD81" s="88">
        <v>9.273043401872993</v>
      </c>
      <c r="BE81" s="88">
        <v>1.2871471109600017</v>
      </c>
      <c r="BF81" s="88">
        <v>8.5548719085999966E-2</v>
      </c>
      <c r="BG81" s="88">
        <v>0.13942089986899997</v>
      </c>
      <c r="BH81" s="88">
        <v>1.7304324609319974</v>
      </c>
      <c r="BI81" s="88">
        <v>0.88739487509999992</v>
      </c>
      <c r="BJ81" s="88">
        <v>0.181020358701</v>
      </c>
      <c r="BK81" s="88">
        <v>1.5655299346100044</v>
      </c>
      <c r="BL81" s="88">
        <v>1.785055627836003</v>
      </c>
      <c r="BM81" s="88">
        <v>1.3312359439630004</v>
      </c>
      <c r="BN81" s="88">
        <v>1.0255624679000002</v>
      </c>
      <c r="BO81" s="88">
        <v>0</v>
      </c>
      <c r="BP81" s="88">
        <v>0</v>
      </c>
      <c r="BQ81" s="88">
        <v>0</v>
      </c>
      <c r="BR81" s="88">
        <v>1.1415617586399998</v>
      </c>
      <c r="BS81" s="88">
        <v>5.833201955999999E-2</v>
      </c>
      <c r="BT81" s="88">
        <v>4.3165486863220064</v>
      </c>
      <c r="BU81" s="88">
        <v>3.1063955884899959</v>
      </c>
      <c r="BV81" s="88">
        <v>2.94653775448</v>
      </c>
      <c r="BW81" s="88">
        <v>4.5541334906549968</v>
      </c>
      <c r="BX81" s="88">
        <v>1.7618851297469988</v>
      </c>
      <c r="BY81" s="88">
        <v>2.6612056250440039</v>
      </c>
      <c r="BZ81" s="88">
        <v>0.67591150058200022</v>
      </c>
      <c r="CA81" s="88">
        <v>1.695707159375001</v>
      </c>
      <c r="CB81" s="88">
        <v>1.7564072102120016</v>
      </c>
      <c r="CC81" s="88">
        <v>1.1956135030620016</v>
      </c>
      <c r="CD81" s="88">
        <v>0.1870446590720003</v>
      </c>
      <c r="CE81" s="88">
        <v>3.3335675090719987</v>
      </c>
      <c r="CF81" s="88">
        <v>0.53467128091100047</v>
      </c>
      <c r="CG81" s="88">
        <v>0</v>
      </c>
      <c r="CH81" s="88">
        <v>0.91264310952100069</v>
      </c>
      <c r="CI81" s="88">
        <v>0.68004085691799976</v>
      </c>
      <c r="CJ81" s="88">
        <v>0</v>
      </c>
      <c r="CK81" s="88">
        <v>3.2560951284660011</v>
      </c>
      <c r="CL81" s="88">
        <v>0</v>
      </c>
      <c r="CM81" s="88">
        <v>0.84461335753700029</v>
      </c>
      <c r="CN81" s="88">
        <v>0.16458807769399986</v>
      </c>
      <c r="CO81" s="88">
        <v>0.60632729506699945</v>
      </c>
      <c r="CP81" s="88">
        <v>0.21192928563700014</v>
      </c>
      <c r="CQ81" s="88">
        <v>0</v>
      </c>
      <c r="CR81" s="88">
        <v>0</v>
      </c>
      <c r="CS81" s="88">
        <v>1.2592675800000001E-2</v>
      </c>
      <c r="CT81" s="88">
        <v>4.5942925330150022</v>
      </c>
      <c r="CU81" s="88">
        <v>0.436073410163</v>
      </c>
      <c r="CV81" s="88">
        <v>0.61817869382099944</v>
      </c>
      <c r="CW81" s="88">
        <v>1.5120146078160015</v>
      </c>
      <c r="CX81" s="88">
        <v>9.4118332804999941E-2</v>
      </c>
      <c r="CY81" s="88">
        <v>1.5956833534520005</v>
      </c>
      <c r="CZ81" s="88">
        <v>0.19204211396399998</v>
      </c>
      <c r="DA81" s="88">
        <v>19.446423057560001</v>
      </c>
      <c r="DB81" s="88">
        <v>3.8074281420850005</v>
      </c>
      <c r="DC81" s="88">
        <v>0</v>
      </c>
      <c r="DD81" s="88">
        <v>0</v>
      </c>
      <c r="DE81" s="88">
        <v>0.52324047040700006</v>
      </c>
      <c r="DF81" s="88">
        <v>0</v>
      </c>
      <c r="DG81" s="88">
        <v>0</v>
      </c>
      <c r="DH81" s="88">
        <v>1.3511594224299994</v>
      </c>
      <c r="DI81" s="88">
        <v>1.6709362968559995</v>
      </c>
      <c r="DJ81" s="88">
        <v>2.601679567425998</v>
      </c>
      <c r="DK81" s="88">
        <v>0.23054674627399999</v>
      </c>
      <c r="DL81" s="88">
        <v>0.26819742835999999</v>
      </c>
      <c r="DM81" s="88">
        <v>0.574892424465</v>
      </c>
      <c r="DN81" s="88">
        <v>1.408772529158</v>
      </c>
      <c r="DO81" s="88">
        <v>5.7888730175999999E-2</v>
      </c>
      <c r="DP81" s="88">
        <v>7.5469262476000026E-2</v>
      </c>
      <c r="DQ81" s="88">
        <v>0</v>
      </c>
      <c r="DR81" s="88">
        <v>0.50845783450299997</v>
      </c>
      <c r="DS81" s="88">
        <v>0.14488592139400003</v>
      </c>
      <c r="DT81" s="88">
        <v>0.34916375475099992</v>
      </c>
      <c r="DU81" s="88">
        <v>0</v>
      </c>
      <c r="DV81" s="88">
        <v>9.8148857913999993E-2</v>
      </c>
      <c r="DW81" s="88">
        <v>0.29008442986200017</v>
      </c>
      <c r="DX81" s="88">
        <v>0.91824930228800006</v>
      </c>
      <c r="DY81" s="88">
        <v>1.238939113707999</v>
      </c>
      <c r="DZ81" s="88">
        <v>1.8812188296410024</v>
      </c>
      <c r="EA81" s="88">
        <v>0.12427467157800004</v>
      </c>
      <c r="EB81" s="88">
        <v>0.32188596383999996</v>
      </c>
      <c r="EC81" s="88">
        <v>0.61001473771199966</v>
      </c>
      <c r="ED81" s="88">
        <v>1.0389303774600001</v>
      </c>
      <c r="EE81" s="88">
        <v>0.50093945007799978</v>
      </c>
      <c r="EF81" s="88">
        <v>0.60093227520000003</v>
      </c>
      <c r="EG81" s="88">
        <v>4.8784126120000007E-2</v>
      </c>
      <c r="EH81" s="88">
        <v>2.5644032640000002E-2</v>
      </c>
      <c r="EI81" s="88">
        <v>0</v>
      </c>
      <c r="EJ81" s="88">
        <v>1.1205769321579999</v>
      </c>
      <c r="EK81" s="88">
        <v>5.6740389162440108</v>
      </c>
      <c r="EL81" s="88">
        <v>1.9995410171319994</v>
      </c>
      <c r="EM81" s="88">
        <v>0.4788849872940002</v>
      </c>
      <c r="EN81" s="88">
        <v>0.18137281027699995</v>
      </c>
      <c r="EO81" s="88">
        <v>0.24026618218299986</v>
      </c>
      <c r="EP81" s="88">
        <v>0.48574869892600014</v>
      </c>
      <c r="EQ81" s="88">
        <v>7.4770497983999998E-2</v>
      </c>
      <c r="ER81" s="88">
        <v>0.30498958739499987</v>
      </c>
      <c r="ES81" s="88">
        <v>0</v>
      </c>
      <c r="ET81" s="88">
        <v>0</v>
      </c>
      <c r="EU81" s="88">
        <v>0</v>
      </c>
      <c r="EV81" s="88">
        <v>0</v>
      </c>
      <c r="EW81" s="88">
        <v>0.39136044513599966</v>
      </c>
      <c r="EX81" s="88">
        <v>0.14272785587</v>
      </c>
      <c r="EY81" s="88">
        <v>0.14145736204799997</v>
      </c>
      <c r="EZ81" s="88">
        <v>0</v>
      </c>
      <c r="FA81" s="88">
        <v>0.21184958571499998</v>
      </c>
      <c r="FB81" s="88">
        <v>0.12616099449000001</v>
      </c>
      <c r="FC81" s="88">
        <v>5.485936421100001E-2</v>
      </c>
      <c r="FD81" s="88">
        <v>0</v>
      </c>
      <c r="FE81" s="88">
        <v>0.4547132627249999</v>
      </c>
      <c r="FF81" s="88">
        <v>0.15279049418400004</v>
      </c>
      <c r="FG81" s="88">
        <v>0.45467309261499955</v>
      </c>
      <c r="FH81" s="88">
        <v>0</v>
      </c>
      <c r="FI81" s="88">
        <v>0.50335260584500008</v>
      </c>
      <c r="FJ81" s="88">
        <v>0.54896779798799999</v>
      </c>
      <c r="FK81" s="88">
        <v>1.2360878298480005</v>
      </c>
      <c r="FL81" s="88">
        <v>0</v>
      </c>
      <c r="FM81" s="88">
        <v>0.5118840421519999</v>
      </c>
      <c r="FN81" s="88">
        <v>0.67657783734200061</v>
      </c>
      <c r="FO81" s="88">
        <v>0</v>
      </c>
      <c r="FP81" s="88">
        <v>0.14277687061899999</v>
      </c>
      <c r="FQ81" s="88">
        <v>0</v>
      </c>
      <c r="FR81" s="88">
        <v>0</v>
      </c>
      <c r="FS81" s="88">
        <v>0</v>
      </c>
      <c r="FT81" s="88">
        <v>0</v>
      </c>
      <c r="FU81" s="88">
        <v>0</v>
      </c>
      <c r="FV81" s="88">
        <v>4.0874965216140042</v>
      </c>
      <c r="FW81" s="88">
        <v>0.1548676658059997</v>
      </c>
      <c r="FX81" s="88">
        <v>0.22905257552899985</v>
      </c>
      <c r="FY81" s="88">
        <v>1.4986870653759974</v>
      </c>
      <c r="FZ81" s="88">
        <v>0.51004316775499903</v>
      </c>
      <c r="GA81" s="88">
        <v>0</v>
      </c>
      <c r="GB81" s="88">
        <v>0</v>
      </c>
      <c r="GC81" s="88">
        <v>0.40832902321199926</v>
      </c>
      <c r="GD81" s="88">
        <v>0</v>
      </c>
      <c r="GE81" s="88">
        <v>1.6533834846400008</v>
      </c>
      <c r="GF81" s="88">
        <v>0.42991658778900027</v>
      </c>
      <c r="GG81" s="88">
        <v>0.17533919382400007</v>
      </c>
      <c r="GH81" s="88">
        <v>0.64391382129599928</v>
      </c>
      <c r="GI81" s="88">
        <v>0</v>
      </c>
      <c r="GJ81" s="88">
        <v>0.12453775660100004</v>
      </c>
      <c r="GK81" s="88">
        <v>0.34937378394500035</v>
      </c>
      <c r="GL81" s="88">
        <v>1.3849996234659994</v>
      </c>
      <c r="GM81" s="88">
        <v>0.21563120141499995</v>
      </c>
      <c r="GN81" s="88">
        <v>0.11662672966899992</v>
      </c>
      <c r="GO81" s="88">
        <v>4.463059251600001E-2</v>
      </c>
      <c r="GP81" s="88">
        <v>0</v>
      </c>
      <c r="GQ81" s="88">
        <v>0.61069512876099952</v>
      </c>
      <c r="GR81" s="88">
        <v>6.8740705216000009E-2</v>
      </c>
      <c r="GS81" s="88">
        <v>0.38755726307900018</v>
      </c>
      <c r="GT81" s="88">
        <v>1.1936896236539996</v>
      </c>
      <c r="GU81" s="88">
        <v>0.11641456589299996</v>
      </c>
      <c r="GV81" s="88">
        <v>0.28410830815500004</v>
      </c>
      <c r="GW81" s="88">
        <v>9.9651059851000062E-2</v>
      </c>
      <c r="GX81" s="88">
        <v>1.5428680741000006E-2</v>
      </c>
      <c r="GY81" s="88">
        <v>0.50726463774700059</v>
      </c>
      <c r="GZ81" s="88">
        <v>4.7785425856000013E-2</v>
      </c>
      <c r="HA81" s="88">
        <v>5.7862934370000001E-3</v>
      </c>
      <c r="HB81" s="88">
        <v>0.40624870786100004</v>
      </c>
      <c r="HC81" s="88">
        <v>0.20860641783099987</v>
      </c>
      <c r="HD81" s="88">
        <v>0.29025571305400005</v>
      </c>
      <c r="HE81" s="88">
        <v>0.14221404384400008</v>
      </c>
      <c r="HF81" s="88">
        <v>0.18827337302799996</v>
      </c>
      <c r="HG81" s="88">
        <v>0.140303627879</v>
      </c>
      <c r="HH81" s="88">
        <v>0.18266260358200015</v>
      </c>
      <c r="HI81" s="88">
        <v>0.11717312772899996</v>
      </c>
      <c r="HJ81" s="88">
        <v>1.9974400125999998E-2</v>
      </c>
      <c r="HK81" s="88">
        <v>0</v>
      </c>
      <c r="HL81" s="88">
        <v>0</v>
      </c>
      <c r="HM81" s="88">
        <v>0</v>
      </c>
      <c r="HN81" s="88">
        <v>1.2142169572200006</v>
      </c>
      <c r="HO81" s="88">
        <v>0.14369580829700002</v>
      </c>
      <c r="HP81" s="88">
        <v>0</v>
      </c>
      <c r="HQ81" s="88">
        <v>0.21672457404899961</v>
      </c>
      <c r="HR81" s="88">
        <v>0.18176116999</v>
      </c>
      <c r="HS81" s="88">
        <v>0.11424478593399988</v>
      </c>
      <c r="HT81" s="88">
        <v>0</v>
      </c>
      <c r="HU81" s="88">
        <v>0.23097076390099999</v>
      </c>
      <c r="HV81" s="88">
        <v>0</v>
      </c>
      <c r="HW81" s="88">
        <v>0.31593648978500016</v>
      </c>
      <c r="HX81" s="88">
        <v>0.53446214857300056</v>
      </c>
      <c r="HY81" s="88">
        <v>0</v>
      </c>
      <c r="HZ81" s="88">
        <v>0.11612154245399985</v>
      </c>
      <c r="IA81" s="88">
        <v>0</v>
      </c>
      <c r="IB81" s="88">
        <v>7.0922720504999939E-2</v>
      </c>
      <c r="IC81" s="88">
        <v>1.6642062195460015</v>
      </c>
      <c r="ID81" s="88">
        <v>0.42351084410800066</v>
      </c>
      <c r="IE81" s="88">
        <v>5.5195156428000006E-2</v>
      </c>
      <c r="IF81" s="88">
        <v>0</v>
      </c>
      <c r="IG81" s="88">
        <v>1.6141657213849983</v>
      </c>
      <c r="IH81" s="88">
        <v>0.11115878530399999</v>
      </c>
      <c r="II81" s="88">
        <v>0</v>
      </c>
      <c r="IJ81" s="88">
        <v>0.50977256836999985</v>
      </c>
      <c r="IK81" s="88">
        <v>0.20624137929499994</v>
      </c>
      <c r="IL81" s="88">
        <v>0</v>
      </c>
      <c r="IM81" s="88">
        <v>0.19663555372100011</v>
      </c>
      <c r="IN81" s="88">
        <v>0.303136809896</v>
      </c>
      <c r="IO81" s="88">
        <v>0.13439615508400002</v>
      </c>
      <c r="IP81" s="88">
        <v>0</v>
      </c>
      <c r="IQ81" s="88">
        <v>0.46888875184600026</v>
      </c>
      <c r="IR81" s="88">
        <v>0.29085934409000008</v>
      </c>
      <c r="IS81" s="88">
        <v>2.4739241107899987</v>
      </c>
      <c r="IT81" s="88">
        <v>2.2422912E-2</v>
      </c>
      <c r="IU81" s="88">
        <v>0</v>
      </c>
      <c r="IV81" s="88">
        <v>0</v>
      </c>
      <c r="IW81" s="88">
        <v>0</v>
      </c>
      <c r="IX81" s="88">
        <v>0</v>
      </c>
      <c r="IY81" s="88">
        <v>0</v>
      </c>
      <c r="IZ81" s="88">
        <v>0</v>
      </c>
      <c r="JA81" s="88">
        <v>0</v>
      </c>
      <c r="JB81" s="88">
        <v>0</v>
      </c>
      <c r="JC81" s="88">
        <v>0</v>
      </c>
      <c r="JD81" s="88">
        <v>0</v>
      </c>
      <c r="JE81" s="88">
        <v>1.684525359529</v>
      </c>
      <c r="JF81" s="88">
        <v>1.97582138601</v>
      </c>
      <c r="JG81" s="88">
        <v>0.93394578747599999</v>
      </c>
      <c r="JH81" s="88">
        <v>0</v>
      </c>
      <c r="JI81" s="88">
        <v>0</v>
      </c>
      <c r="JJ81" s="88">
        <v>0.6168380439650003</v>
      </c>
      <c r="JK81" s="88">
        <v>0.70798098999099968</v>
      </c>
      <c r="JL81" s="88">
        <v>0.18719550291599996</v>
      </c>
      <c r="JM81" s="88">
        <v>0</v>
      </c>
      <c r="JN81" s="88">
        <v>0</v>
      </c>
      <c r="JO81" s="88">
        <v>0</v>
      </c>
      <c r="JP81" s="88">
        <v>0</v>
      </c>
      <c r="JQ81" s="88">
        <v>1.1051769732000001</v>
      </c>
      <c r="JR81" s="88">
        <v>2.7022511688850002</v>
      </c>
      <c r="JS81" s="88">
        <v>0</v>
      </c>
      <c r="JT81" s="88">
        <v>0</v>
      </c>
      <c r="JU81" s="88">
        <v>0</v>
      </c>
      <c r="JV81" s="88">
        <v>0</v>
      </c>
      <c r="JW81" s="88">
        <v>0</v>
      </c>
      <c r="JX81" s="88">
        <v>0</v>
      </c>
      <c r="JY81" s="88">
        <v>0</v>
      </c>
      <c r="JZ81" s="88">
        <v>2.3458669971849972</v>
      </c>
      <c r="KA81" s="88">
        <v>0.25581257024100007</v>
      </c>
      <c r="KB81" s="88">
        <v>0</v>
      </c>
      <c r="KC81" s="88">
        <v>0</v>
      </c>
      <c r="KD81" s="88">
        <v>0</v>
      </c>
      <c r="KE81" s="88">
        <v>0</v>
      </c>
      <c r="KF81" s="88">
        <v>0</v>
      </c>
      <c r="KG81" s="88">
        <v>0</v>
      </c>
      <c r="KH81" s="88">
        <v>0</v>
      </c>
      <c r="KI81" s="88">
        <v>0.12726209472</v>
      </c>
      <c r="KJ81" s="88">
        <v>0.13062540847400003</v>
      </c>
      <c r="KK81" s="88">
        <v>4.3424855530000001E-2</v>
      </c>
      <c r="KL81" s="88">
        <v>0.12276939934999999</v>
      </c>
      <c r="KM81" s="88">
        <v>7.6357757809000004E-2</v>
      </c>
      <c r="KN81" s="88">
        <v>8.0182983200000005E-3</v>
      </c>
      <c r="KO81" s="88">
        <v>0</v>
      </c>
      <c r="KP81" s="88">
        <v>0</v>
      </c>
      <c r="KQ81" s="88">
        <v>0</v>
      </c>
      <c r="KR81" s="88">
        <v>5.9682572981999957E-2</v>
      </c>
      <c r="KS81" s="88">
        <v>2.1436386479999993E-2</v>
      </c>
      <c r="KT81" s="88">
        <v>0.46330481349000047</v>
      </c>
      <c r="KU81" s="88">
        <v>1.2592378650999998E-2</v>
      </c>
      <c r="KV81" s="88">
        <v>0</v>
      </c>
      <c r="KW81" s="88">
        <v>0</v>
      </c>
      <c r="KX81" s="88">
        <v>0.91824930228800006</v>
      </c>
      <c r="KY81" s="88">
        <v>0</v>
      </c>
      <c r="KZ81" s="88">
        <v>0.61164360273999985</v>
      </c>
      <c r="LA81" s="88">
        <v>0.62729551096799996</v>
      </c>
      <c r="LB81" s="88">
        <v>0</v>
      </c>
      <c r="LC81" s="88">
        <v>0</v>
      </c>
      <c r="LD81" s="88">
        <v>0</v>
      </c>
      <c r="LE81" s="88">
        <v>0</v>
      </c>
      <c r="LF81" s="88">
        <v>0</v>
      </c>
      <c r="LG81" s="88">
        <v>0.35912733750099984</v>
      </c>
      <c r="LH81" s="88">
        <v>0.11631683855999997</v>
      </c>
      <c r="LI81" s="88">
        <v>2.5495274016999993E-2</v>
      </c>
      <c r="LJ81" s="88">
        <v>0.25101662320000001</v>
      </c>
      <c r="LK81" s="88">
        <v>0.34991565200000002</v>
      </c>
      <c r="LL81" s="88">
        <v>0</v>
      </c>
      <c r="LM81" s="88">
        <v>0</v>
      </c>
      <c r="LN81" s="88">
        <v>0</v>
      </c>
      <c r="LO81" s="88">
        <v>0</v>
      </c>
      <c r="LP81" s="88">
        <v>0</v>
      </c>
      <c r="LQ81" s="88">
        <v>0</v>
      </c>
      <c r="LR81" s="88">
        <v>0</v>
      </c>
      <c r="LS81" s="88">
        <v>0</v>
      </c>
      <c r="LT81" s="88">
        <v>0</v>
      </c>
      <c r="LU81" s="88">
        <v>0</v>
      </c>
      <c r="LV81" s="88">
        <v>0</v>
      </c>
      <c r="LW81" s="88">
        <v>0</v>
      </c>
      <c r="LX81" s="88">
        <v>0</v>
      </c>
      <c r="LY81" s="88">
        <v>0</v>
      </c>
      <c r="LZ81" s="88">
        <v>0</v>
      </c>
      <c r="MA81" s="88">
        <v>0</v>
      </c>
      <c r="MB81" s="88">
        <v>4.0788377748000003E-2</v>
      </c>
      <c r="MC81" s="88">
        <v>0.3505722212979997</v>
      </c>
      <c r="MD81" s="88">
        <v>0</v>
      </c>
      <c r="ME81" s="88">
        <v>0</v>
      </c>
      <c r="MF81" s="88">
        <v>0</v>
      </c>
      <c r="MG81" s="88">
        <v>0</v>
      </c>
      <c r="MH81" s="88">
        <v>0</v>
      </c>
      <c r="MI81" s="88">
        <v>0</v>
      </c>
      <c r="MJ81" s="88">
        <v>1.6158244634999999E-2</v>
      </c>
      <c r="MK81" s="88">
        <v>3.8701119576000004E-2</v>
      </c>
      <c r="ML81" s="88">
        <v>0</v>
      </c>
      <c r="MM81" s="88">
        <v>0</v>
      </c>
      <c r="MN81" s="88">
        <v>0</v>
      </c>
      <c r="MO81" s="88">
        <v>0</v>
      </c>
      <c r="MP81" s="88">
        <v>0</v>
      </c>
      <c r="MQ81" s="88">
        <v>0</v>
      </c>
      <c r="MR81" s="88">
        <v>0</v>
      </c>
      <c r="MS81" s="88">
        <v>0.39259482154299946</v>
      </c>
      <c r="MT81" s="88">
        <v>0.11002858026199999</v>
      </c>
      <c r="MU81" s="88">
        <v>0.48024845829899981</v>
      </c>
      <c r="MV81" s="88">
        <v>0.25321504554599988</v>
      </c>
      <c r="MW81" s="88">
        <v>0</v>
      </c>
      <c r="MX81" s="88">
        <v>0</v>
      </c>
      <c r="MY81" s="88">
        <v>0</v>
      </c>
      <c r="MZ81" s="88">
        <v>0</v>
      </c>
      <c r="NA81" s="88">
        <v>0</v>
      </c>
      <c r="NB81" s="88">
        <v>0</v>
      </c>
      <c r="NC81" s="88">
        <v>0</v>
      </c>
      <c r="ND81" s="88">
        <v>0</v>
      </c>
      <c r="NE81" s="88">
        <v>0</v>
      </c>
      <c r="NF81" s="88">
        <v>0</v>
      </c>
      <c r="NG81" s="88">
        <v>2.858316196329</v>
      </c>
      <c r="NH81" s="88">
        <v>1.2291820186679983</v>
      </c>
      <c r="NI81" s="88">
        <v>0</v>
      </c>
      <c r="NJ81" s="88">
        <v>0</v>
      </c>
      <c r="NK81" s="88">
        <v>0</v>
      </c>
      <c r="NL81" s="88">
        <v>0</v>
      </c>
      <c r="NM81" s="88">
        <v>0</v>
      </c>
      <c r="NN81" s="88">
        <v>0</v>
      </c>
      <c r="NO81" s="88">
        <v>0</v>
      </c>
      <c r="NP81" s="88">
        <v>0.147062386791</v>
      </c>
      <c r="NQ81" s="88">
        <v>9.5445505147000009E-2</v>
      </c>
      <c r="NR81" s="88">
        <v>0</v>
      </c>
      <c r="NS81" s="88">
        <v>0</v>
      </c>
      <c r="NT81" s="88">
        <v>0</v>
      </c>
      <c r="NU81" s="88">
        <v>0</v>
      </c>
      <c r="NV81" s="88">
        <v>0</v>
      </c>
      <c r="NW81" s="88">
        <v>0</v>
      </c>
      <c r="NX81" s="88">
        <v>0</v>
      </c>
      <c r="NY81" s="88">
        <v>0</v>
      </c>
      <c r="NZ81" s="88">
        <v>0</v>
      </c>
      <c r="OA81" s="88">
        <v>0</v>
      </c>
      <c r="OB81" s="88">
        <v>0</v>
      </c>
      <c r="OC81" s="88">
        <v>0</v>
      </c>
      <c r="OD81" s="88">
        <v>0</v>
      </c>
      <c r="OE81" s="88">
        <v>0</v>
      </c>
      <c r="OF81" s="88">
        <v>0</v>
      </c>
      <c r="OG81" s="88">
        <v>0</v>
      </c>
      <c r="OH81" s="88">
        <v>0</v>
      </c>
      <c r="OI81" s="88">
        <v>0</v>
      </c>
      <c r="OJ81" s="88">
        <v>0</v>
      </c>
      <c r="OK81" s="88">
        <v>0</v>
      </c>
      <c r="OL81" s="88">
        <v>0</v>
      </c>
      <c r="OM81" s="88">
        <v>6.0032201100000083E-3</v>
      </c>
      <c r="ON81" s="88">
        <v>2.6353757000000005E-4</v>
      </c>
      <c r="OO81" s="88">
        <v>4.7447123000000002E-4</v>
      </c>
      <c r="OP81" s="88">
        <v>8.9502119999999993E-5</v>
      </c>
      <c r="OQ81" s="88">
        <v>4.2802213999999973E-4</v>
      </c>
      <c r="OR81" s="88">
        <v>2.9022854999999993E-4</v>
      </c>
      <c r="OS81" s="88">
        <v>3.6980282099999982E-3</v>
      </c>
      <c r="OT81" s="88">
        <v>1.0496588399999997E-3</v>
      </c>
      <c r="OU81" s="88">
        <v>4.894660603000001E-3</v>
      </c>
      <c r="OV81" s="88">
        <v>4.2540221049999962E-3</v>
      </c>
      <c r="OW81" s="88">
        <v>7.1206018400000086E-3</v>
      </c>
      <c r="OX81" s="88">
        <v>2.8011618900000016E-3</v>
      </c>
      <c r="OY81" s="88">
        <v>1.3248884599999988E-3</v>
      </c>
      <c r="OZ81" s="88">
        <v>0.27720273438000032</v>
      </c>
      <c r="PA81" s="88">
        <v>0</v>
      </c>
      <c r="PB81" s="88">
        <v>0</v>
      </c>
      <c r="PC81" s="88">
        <v>0</v>
      </c>
      <c r="PD81" s="88">
        <v>0</v>
      </c>
      <c r="PE81" s="88">
        <v>0</v>
      </c>
      <c r="PF81" s="88">
        <v>0</v>
      </c>
      <c r="PG81" s="88">
        <v>0</v>
      </c>
      <c r="PH81" s="88">
        <v>0</v>
      </c>
      <c r="PI81" s="88">
        <v>0</v>
      </c>
      <c r="PJ81" s="88">
        <v>0</v>
      </c>
      <c r="PK81" s="88">
        <v>0</v>
      </c>
      <c r="PL81" s="88">
        <v>0</v>
      </c>
      <c r="PM81" s="88">
        <v>0</v>
      </c>
      <c r="PN81" s="88">
        <v>0</v>
      </c>
      <c r="PO81" s="88">
        <v>0</v>
      </c>
      <c r="PP81" s="88">
        <v>0</v>
      </c>
      <c r="PQ81" s="88">
        <v>0</v>
      </c>
      <c r="PR81" s="88">
        <v>0</v>
      </c>
      <c r="PS81" s="88">
        <v>0</v>
      </c>
      <c r="PT81" s="88">
        <v>0</v>
      </c>
      <c r="PU81" s="88">
        <v>0</v>
      </c>
      <c r="PV81" s="88">
        <v>0</v>
      </c>
      <c r="PW81" s="88">
        <v>0</v>
      </c>
      <c r="PX81" s="88">
        <v>0</v>
      </c>
      <c r="PY81" s="88">
        <v>0</v>
      </c>
      <c r="PZ81" s="88">
        <v>0</v>
      </c>
      <c r="QA81" s="88">
        <v>0</v>
      </c>
      <c r="QB81" s="88">
        <v>0</v>
      </c>
      <c r="QC81" s="88">
        <v>0</v>
      </c>
      <c r="QD81" s="88">
        <v>0</v>
      </c>
      <c r="QE81" s="88">
        <v>0</v>
      </c>
      <c r="QF81" s="88">
        <v>0</v>
      </c>
      <c r="QG81" s="88">
        <v>0</v>
      </c>
      <c r="QH81" s="88">
        <v>0</v>
      </c>
      <c r="QI81" s="88">
        <v>0</v>
      </c>
      <c r="QJ81" s="88">
        <v>0</v>
      </c>
      <c r="QK81" s="88">
        <v>0</v>
      </c>
      <c r="QL81" s="88">
        <v>0</v>
      </c>
      <c r="QM81" s="88">
        <v>0</v>
      </c>
      <c r="QN81" s="88">
        <v>0</v>
      </c>
      <c r="QO81" s="88">
        <v>0</v>
      </c>
      <c r="QP81" s="88">
        <v>0</v>
      </c>
      <c r="QQ81" s="88">
        <v>0</v>
      </c>
      <c r="QR81" s="88">
        <v>0</v>
      </c>
      <c r="QS81" s="88">
        <v>0</v>
      </c>
      <c r="QT81" s="88">
        <v>0</v>
      </c>
      <c r="QU81" s="88">
        <v>0</v>
      </c>
      <c r="QV81" s="88">
        <v>0</v>
      </c>
      <c r="QW81" s="88">
        <v>0</v>
      </c>
      <c r="QX81" s="88">
        <v>0</v>
      </c>
      <c r="QY81" s="88">
        <v>0</v>
      </c>
      <c r="QZ81" s="88">
        <v>0</v>
      </c>
      <c r="RA81" s="88">
        <v>0</v>
      </c>
      <c r="RB81" s="88">
        <v>0</v>
      </c>
      <c r="RC81" s="88">
        <v>0</v>
      </c>
      <c r="RD81" s="88">
        <v>0</v>
      </c>
      <c r="RE81" s="88">
        <v>0</v>
      </c>
      <c r="RF81" s="88">
        <v>0</v>
      </c>
      <c r="RG81" s="88">
        <v>0</v>
      </c>
      <c r="RH81" s="88">
        <v>0</v>
      </c>
      <c r="RI81" s="88">
        <v>0</v>
      </c>
      <c r="RJ81" s="88">
        <v>0</v>
      </c>
      <c r="RK81" s="88">
        <v>0</v>
      </c>
      <c r="RL81" s="88">
        <v>0</v>
      </c>
      <c r="RM81" s="88">
        <v>0</v>
      </c>
      <c r="RN81" s="88">
        <v>0</v>
      </c>
      <c r="RO81" s="88">
        <v>0</v>
      </c>
      <c r="RP81" s="88">
        <v>0</v>
      </c>
      <c r="RQ81" s="88">
        <v>0</v>
      </c>
      <c r="RR81" s="88">
        <v>0</v>
      </c>
      <c r="RS81" s="88">
        <v>0</v>
      </c>
      <c r="RT81" s="88">
        <v>0</v>
      </c>
      <c r="RU81" s="88">
        <v>0</v>
      </c>
      <c r="RV81" s="88">
        <v>0</v>
      </c>
      <c r="RW81" s="88">
        <v>0</v>
      </c>
      <c r="RX81" s="88">
        <v>0</v>
      </c>
      <c r="RY81" s="88">
        <v>0</v>
      </c>
      <c r="RZ81" s="88">
        <v>0</v>
      </c>
      <c r="SA81" s="88">
        <v>0</v>
      </c>
      <c r="SB81" s="88">
        <v>0</v>
      </c>
      <c r="SC81" s="88">
        <v>0</v>
      </c>
      <c r="SD81" s="88">
        <v>0</v>
      </c>
      <c r="SE81" s="88">
        <v>0</v>
      </c>
      <c r="SF81" s="88">
        <v>0</v>
      </c>
      <c r="SG81" s="88">
        <v>0</v>
      </c>
      <c r="SH81" s="88">
        <v>0</v>
      </c>
      <c r="SI81" s="88">
        <v>0</v>
      </c>
      <c r="SJ81" s="88">
        <v>0</v>
      </c>
      <c r="SK81" s="88">
        <v>0</v>
      </c>
      <c r="SL81" s="88">
        <v>0</v>
      </c>
      <c r="SM81" s="88">
        <v>0</v>
      </c>
      <c r="SN81" s="88">
        <v>6.2215048809999965E-2</v>
      </c>
      <c r="SO81" s="88">
        <v>0.27720273438000032</v>
      </c>
      <c r="SP81" s="88">
        <v>5.1115540512460074</v>
      </c>
    </row>
    <row r="82" spans="1:510">
      <c r="A82" s="88" t="str">
        <f t="shared" si="52"/>
        <v>ITAD10</v>
      </c>
      <c r="B82" s="88" t="s">
        <v>2230</v>
      </c>
      <c r="C82" s="88" t="s">
        <v>396</v>
      </c>
      <c r="U82" s="88">
        <v>180.31127749317088</v>
      </c>
      <c r="V82" s="88">
        <v>21.224009406186035</v>
      </c>
      <c r="W82" s="88">
        <v>2.314585482608007</v>
      </c>
      <c r="X82" s="88">
        <v>12.685345423697997</v>
      </c>
      <c r="Y82" s="88">
        <v>44.742035134677018</v>
      </c>
      <c r="Z82" s="88">
        <v>15.013248880841003</v>
      </c>
      <c r="AA82" s="88">
        <v>8.2321355866480008</v>
      </c>
      <c r="AB82" s="88">
        <v>34.536317475220031</v>
      </c>
      <c r="AC82" s="88">
        <v>2.5573696554700001</v>
      </c>
      <c r="AD82" s="88">
        <v>13.037469083375029</v>
      </c>
      <c r="AE82" s="88">
        <v>1.8266094425919994</v>
      </c>
      <c r="AF82" s="88">
        <v>11.691141663711022</v>
      </c>
      <c r="AG82" s="88">
        <v>20.161656780700028</v>
      </c>
      <c r="AH82" s="88">
        <v>12.451003186107984</v>
      </c>
      <c r="AI82" s="88">
        <v>1.6759095140620028</v>
      </c>
      <c r="AJ82" s="88">
        <v>1.4128942227200045</v>
      </c>
      <c r="AK82" s="88">
        <v>0.90169502896200016</v>
      </c>
      <c r="AL82" s="88">
        <v>0</v>
      </c>
      <c r="AM82" s="88">
        <v>10.014895025343014</v>
      </c>
      <c r="AN82" s="88">
        <v>2.6704503783109992</v>
      </c>
      <c r="AO82" s="88">
        <v>2.4827824779900003</v>
      </c>
      <c r="AP82" s="88">
        <v>23.672690501379996</v>
      </c>
      <c r="AQ82" s="88">
        <v>3.2355588238089998</v>
      </c>
      <c r="AR82" s="88">
        <v>2.6364161240860016</v>
      </c>
      <c r="AS82" s="88">
        <v>6.2895158760580037</v>
      </c>
      <c r="AT82" s="88">
        <v>7.315172084072004</v>
      </c>
      <c r="AU82" s="88">
        <v>0.90468035167199978</v>
      </c>
      <c r="AV82" s="88">
        <v>1.8496997066440011</v>
      </c>
      <c r="AW82" s="88">
        <v>0.86903784343200086</v>
      </c>
      <c r="AX82" s="88">
        <v>0.53239703772799973</v>
      </c>
      <c r="AY82" s="88">
        <v>3.5422620804629958</v>
      </c>
      <c r="AZ82" s="88">
        <v>3.3602590860770012</v>
      </c>
      <c r="BA82" s="88">
        <v>4.655152788744001</v>
      </c>
      <c r="BB82" s="88">
        <v>0.21672356487</v>
      </c>
      <c r="BC82" s="88">
        <v>18.915216013270001</v>
      </c>
      <c r="BD82" s="88">
        <v>12.859616845448006</v>
      </c>
      <c r="BE82" s="88">
        <v>2.7614795028630006</v>
      </c>
      <c r="BF82" s="88">
        <v>0.13615410782799989</v>
      </c>
      <c r="BG82" s="88">
        <v>0.23221862745299993</v>
      </c>
      <c r="BH82" s="88">
        <v>2.1889948545909985</v>
      </c>
      <c r="BI82" s="88">
        <v>1.5714454631269996</v>
      </c>
      <c r="BJ82" s="88">
        <v>0.80055651599299993</v>
      </c>
      <c r="BK82" s="88">
        <v>2.3906835422560002</v>
      </c>
      <c r="BL82" s="88">
        <v>2.7765982025460043</v>
      </c>
      <c r="BM82" s="88">
        <v>1.8192734269050019</v>
      </c>
      <c r="BN82" s="88">
        <v>3.6789210027449992</v>
      </c>
      <c r="BO82" s="88">
        <v>0</v>
      </c>
      <c r="BP82" s="88">
        <v>0</v>
      </c>
      <c r="BQ82" s="88">
        <v>0</v>
      </c>
      <c r="BR82" s="88">
        <v>1.6555134261519995</v>
      </c>
      <c r="BS82" s="88">
        <v>0.17109601643999997</v>
      </c>
      <c r="BT82" s="88">
        <v>6.0132737574869983</v>
      </c>
      <c r="BU82" s="88">
        <v>3.594133304336995</v>
      </c>
      <c r="BV82" s="88">
        <v>5.6778677750139979</v>
      </c>
      <c r="BW82" s="88">
        <v>5.1986210082839897</v>
      </c>
      <c r="BX82" s="88">
        <v>1.9775592073540005</v>
      </c>
      <c r="BY82" s="88">
        <v>2.8601995905730031</v>
      </c>
      <c r="BZ82" s="88">
        <v>0.82086317054399993</v>
      </c>
      <c r="CA82" s="88">
        <v>2.0425234258810034</v>
      </c>
      <c r="CB82" s="88">
        <v>2.0294902247900017</v>
      </c>
      <c r="CC82" s="88">
        <v>1.4856134912089987</v>
      </c>
      <c r="CD82" s="88">
        <v>0.24077455344699966</v>
      </c>
      <c r="CE82" s="88">
        <v>4.4646769860320026</v>
      </c>
      <c r="CF82" s="88">
        <v>0.61355623625099842</v>
      </c>
      <c r="CG82" s="88">
        <v>0</v>
      </c>
      <c r="CH82" s="88">
        <v>1.0623494248760013</v>
      </c>
      <c r="CI82" s="88">
        <v>1.3778819570189993</v>
      </c>
      <c r="CJ82" s="88">
        <v>0</v>
      </c>
      <c r="CK82" s="88">
        <v>4.2293121815319967</v>
      </c>
      <c r="CL82" s="88">
        <v>0</v>
      </c>
      <c r="CM82" s="88">
        <v>2.3791326913230004</v>
      </c>
      <c r="CN82" s="88">
        <v>0.30414407684799999</v>
      </c>
      <c r="CO82" s="88">
        <v>0.79067350976000061</v>
      </c>
      <c r="CP82" s="88">
        <v>0.31807790379900031</v>
      </c>
      <c r="CQ82" s="88">
        <v>0</v>
      </c>
      <c r="CR82" s="88">
        <v>0</v>
      </c>
      <c r="CS82" s="88">
        <v>2.4005537999999996E-2</v>
      </c>
      <c r="CT82" s="88">
        <v>8.3686860680459976</v>
      </c>
      <c r="CU82" s="88">
        <v>0.71140260392699972</v>
      </c>
      <c r="CV82" s="88">
        <v>0.91079984639199973</v>
      </c>
      <c r="CW82" s="88">
        <v>2.5369424931340001</v>
      </c>
      <c r="CX82" s="88">
        <v>0.13350788517699999</v>
      </c>
      <c r="CY82" s="88">
        <v>1.8707765842129997</v>
      </c>
      <c r="CZ82" s="88">
        <v>0.61200589377699999</v>
      </c>
      <c r="DA82" s="88">
        <v>22.493029645779998</v>
      </c>
      <c r="DB82" s="88">
        <v>7.6047320731980017</v>
      </c>
      <c r="DC82" s="88">
        <v>0</v>
      </c>
      <c r="DD82" s="88">
        <v>0</v>
      </c>
      <c r="DE82" s="88">
        <v>0.61926239257599947</v>
      </c>
      <c r="DF82" s="88">
        <v>0</v>
      </c>
      <c r="DG82" s="88">
        <v>0</v>
      </c>
      <c r="DH82" s="88">
        <v>2.0171536691820005</v>
      </c>
      <c r="DI82" s="88">
        <v>1.9650768736700024</v>
      </c>
      <c r="DJ82" s="88">
        <v>3.102625144046999</v>
      </c>
      <c r="DK82" s="88">
        <v>0.24646968945799994</v>
      </c>
      <c r="DL82" s="88">
        <v>0.27596085594499992</v>
      </c>
      <c r="DM82" s="88">
        <v>0.69938349854500015</v>
      </c>
      <c r="DN82" s="88">
        <v>6.9897080960380036</v>
      </c>
      <c r="DO82" s="88">
        <v>0.17538662699999993</v>
      </c>
      <c r="DP82" s="88">
        <v>0.15007736103400005</v>
      </c>
      <c r="DQ82" s="88">
        <v>0</v>
      </c>
      <c r="DR82" s="88">
        <v>0.93379260201200032</v>
      </c>
      <c r="DS82" s="88">
        <v>0.27678728150000004</v>
      </c>
      <c r="DT82" s="88">
        <v>0.63911982313199989</v>
      </c>
      <c r="DU82" s="88">
        <v>0</v>
      </c>
      <c r="DV82" s="88">
        <v>0.11494093078199999</v>
      </c>
      <c r="DW82" s="88">
        <v>0.41745610694599972</v>
      </c>
      <c r="DX82" s="88">
        <v>1.112638832886</v>
      </c>
      <c r="DY82" s="88">
        <v>2.4296230344259997</v>
      </c>
      <c r="DZ82" s="88">
        <v>2.229250088355001</v>
      </c>
      <c r="EA82" s="88">
        <v>0.14724459039400006</v>
      </c>
      <c r="EB82" s="88">
        <v>0.98376683711999968</v>
      </c>
      <c r="EC82" s="88">
        <v>0.98126196000899979</v>
      </c>
      <c r="ED82" s="88">
        <v>2.8451301126230004</v>
      </c>
      <c r="EE82" s="88">
        <v>0.82876071611199997</v>
      </c>
      <c r="EF82" s="88">
        <v>18.299156253950002</v>
      </c>
      <c r="EG82" s="88">
        <v>0.53448018429999999</v>
      </c>
      <c r="EH82" s="88">
        <v>8.1579575019999989E-2</v>
      </c>
      <c r="EI82" s="88">
        <v>0</v>
      </c>
      <c r="EJ82" s="88">
        <v>1.8175385943559998</v>
      </c>
      <c r="EK82" s="88">
        <v>6.734404265684991</v>
      </c>
      <c r="EL82" s="88">
        <v>3.5573207100119992</v>
      </c>
      <c r="EM82" s="88">
        <v>0.75034884057299878</v>
      </c>
      <c r="EN82" s="88">
        <v>0.29335778242799998</v>
      </c>
      <c r="EO82" s="88">
        <v>0.29008852628799991</v>
      </c>
      <c r="EP82" s="88">
        <v>1.6989351500759997</v>
      </c>
      <c r="EQ82" s="88">
        <v>0.10531018872000002</v>
      </c>
      <c r="ER82" s="88">
        <v>0.37378741850500008</v>
      </c>
      <c r="ES82" s="88">
        <v>0</v>
      </c>
      <c r="ET82" s="88">
        <v>0</v>
      </c>
      <c r="EU82" s="88">
        <v>0</v>
      </c>
      <c r="EV82" s="88">
        <v>0</v>
      </c>
      <c r="EW82" s="88">
        <v>0.59389223795000046</v>
      </c>
      <c r="EX82" s="88">
        <v>0.29394098540500002</v>
      </c>
      <c r="EY82" s="88">
        <v>0.35745170535600007</v>
      </c>
      <c r="EZ82" s="88">
        <v>0</v>
      </c>
      <c r="FA82" s="88">
        <v>0.32616024920199982</v>
      </c>
      <c r="FB82" s="88">
        <v>0.68838667217299998</v>
      </c>
      <c r="FC82" s="88">
        <v>0.11216984381999999</v>
      </c>
      <c r="FD82" s="88">
        <v>0</v>
      </c>
      <c r="FE82" s="88">
        <v>0.69443036960899984</v>
      </c>
      <c r="FF82" s="88">
        <v>0.2360501378360001</v>
      </c>
      <c r="FG82" s="88">
        <v>0.71207907542699989</v>
      </c>
      <c r="FH82" s="88">
        <v>0</v>
      </c>
      <c r="FI82" s="88">
        <v>0.74812342444299951</v>
      </c>
      <c r="FJ82" s="88">
        <v>1.0413426525440008</v>
      </c>
      <c r="FK82" s="88">
        <v>1.7352556464609978</v>
      </c>
      <c r="FL82" s="88">
        <v>0</v>
      </c>
      <c r="FM82" s="88">
        <v>0.69926751906000051</v>
      </c>
      <c r="FN82" s="88">
        <v>0.94019708133499968</v>
      </c>
      <c r="FO82" s="88">
        <v>0</v>
      </c>
      <c r="FP82" s="88">
        <v>0.17981149352099993</v>
      </c>
      <c r="FQ82" s="88">
        <v>0</v>
      </c>
      <c r="FR82" s="88">
        <v>0</v>
      </c>
      <c r="FS82" s="88">
        <v>0</v>
      </c>
      <c r="FT82" s="88">
        <v>0</v>
      </c>
      <c r="FU82" s="88">
        <v>0</v>
      </c>
      <c r="FV82" s="88">
        <v>5.7535271537479993</v>
      </c>
      <c r="FW82" s="88">
        <v>0.16774889028299997</v>
      </c>
      <c r="FX82" s="88">
        <v>0.25974638534299982</v>
      </c>
      <c r="FY82" s="88">
        <v>1.6774373161000018</v>
      </c>
      <c r="FZ82" s="88">
        <v>0.56340767705699968</v>
      </c>
      <c r="GA82" s="88">
        <v>0</v>
      </c>
      <c r="GB82" s="88">
        <v>0</v>
      </c>
      <c r="GC82" s="88">
        <v>0.48384715693500047</v>
      </c>
      <c r="GD82" s="88">
        <v>0</v>
      </c>
      <c r="GE82" s="88">
        <v>2.0307048617390002</v>
      </c>
      <c r="GF82" s="88">
        <v>0.4850278207919998</v>
      </c>
      <c r="GG82" s="88">
        <v>0.16782850651799996</v>
      </c>
      <c r="GH82" s="88">
        <v>0.63518374947400025</v>
      </c>
      <c r="GI82" s="88">
        <v>0</v>
      </c>
      <c r="GJ82" s="88">
        <v>0.16412851009000001</v>
      </c>
      <c r="GK82" s="88">
        <v>0.45983679744099992</v>
      </c>
      <c r="GL82" s="88">
        <v>1.575888167515</v>
      </c>
      <c r="GM82" s="88">
        <v>0.21142870294400001</v>
      </c>
      <c r="GN82" s="88">
        <v>0.13494588140300012</v>
      </c>
      <c r="GO82" s="88">
        <v>5.5294440099999995E-2</v>
      </c>
      <c r="GP82" s="88">
        <v>0</v>
      </c>
      <c r="GQ82" s="88">
        <v>0.64625726744999901</v>
      </c>
      <c r="GR82" s="88">
        <v>8.5745889027000033E-2</v>
      </c>
      <c r="GS82" s="88">
        <v>0.4718596712320004</v>
      </c>
      <c r="GT82" s="88">
        <v>1.2697689421939997</v>
      </c>
      <c r="GU82" s="88">
        <v>0.13138304551999985</v>
      </c>
      <c r="GV82" s="88">
        <v>0.25518289027200014</v>
      </c>
      <c r="GW82" s="88">
        <v>0.12242897705400008</v>
      </c>
      <c r="GX82" s="88">
        <v>1.3098074937999986E-2</v>
      </c>
      <c r="GY82" s="88">
        <v>0.62905954922500051</v>
      </c>
      <c r="GZ82" s="88">
        <v>4.5932053777000027E-2</v>
      </c>
      <c r="HA82" s="88">
        <v>1.0348736794999992E-2</v>
      </c>
      <c r="HB82" s="88">
        <v>0.47371250994000036</v>
      </c>
      <c r="HC82" s="88">
        <v>0.26145207458699993</v>
      </c>
      <c r="HD82" s="88">
        <v>0.34230519517399965</v>
      </c>
      <c r="HE82" s="88">
        <v>0.17080308404200001</v>
      </c>
      <c r="HF82" s="88">
        <v>0.21161450093999978</v>
      </c>
      <c r="HG82" s="88">
        <v>0.1737199635760002</v>
      </c>
      <c r="HH82" s="88">
        <v>0.22076254099700021</v>
      </c>
      <c r="HI82" s="88">
        <v>0.16214126776799986</v>
      </c>
      <c r="HJ82" s="88">
        <v>2.6015332386000001E-2</v>
      </c>
      <c r="HK82" s="88">
        <v>0</v>
      </c>
      <c r="HL82" s="88">
        <v>0</v>
      </c>
      <c r="HM82" s="88">
        <v>0</v>
      </c>
      <c r="HN82" s="88">
        <v>1.3783521434899964</v>
      </c>
      <c r="HO82" s="88">
        <v>0.184415488016</v>
      </c>
      <c r="HP82" s="88">
        <v>0</v>
      </c>
      <c r="HQ82" s="88">
        <v>0.24816051431799996</v>
      </c>
      <c r="HR82" s="88">
        <v>0.21856123108700004</v>
      </c>
      <c r="HS82" s="88">
        <v>0.11627858494999989</v>
      </c>
      <c r="HT82" s="88">
        <v>0</v>
      </c>
      <c r="HU82" s="88">
        <v>0.2797915548789997</v>
      </c>
      <c r="HV82" s="88">
        <v>0</v>
      </c>
      <c r="HW82" s="88">
        <v>0.3878661259479998</v>
      </c>
      <c r="HX82" s="88">
        <v>0.7016738054699998</v>
      </c>
      <c r="HY82" s="88">
        <v>0</v>
      </c>
      <c r="HZ82" s="88">
        <v>0.15604580296399997</v>
      </c>
      <c r="IA82" s="88">
        <v>0</v>
      </c>
      <c r="IB82" s="88">
        <v>8.4728648659999933E-2</v>
      </c>
      <c r="IC82" s="88">
        <v>2.2459253340640015</v>
      </c>
      <c r="ID82" s="88">
        <v>0.46895430814799977</v>
      </c>
      <c r="IE82" s="88">
        <v>9.3525259996000004E-2</v>
      </c>
      <c r="IF82" s="88">
        <v>0</v>
      </c>
      <c r="IG82" s="88">
        <v>2.1252316510900036</v>
      </c>
      <c r="IH82" s="88">
        <v>0.14460104889100014</v>
      </c>
      <c r="II82" s="88">
        <v>0</v>
      </c>
      <c r="IJ82" s="88">
        <v>0.60925227488099942</v>
      </c>
      <c r="IK82" s="88">
        <v>0.235719079961</v>
      </c>
      <c r="IL82" s="88">
        <v>0</v>
      </c>
      <c r="IM82" s="88">
        <v>0.21737801282999986</v>
      </c>
      <c r="IN82" s="88">
        <v>0.63662773508899984</v>
      </c>
      <c r="IO82" s="88">
        <v>0.24899758508</v>
      </c>
      <c r="IP82" s="88">
        <v>0</v>
      </c>
      <c r="IQ82" s="88">
        <v>0.7849997182820001</v>
      </c>
      <c r="IR82" s="88">
        <v>0.58448075838200009</v>
      </c>
      <c r="IS82" s="88">
        <v>2.7699045380279985</v>
      </c>
      <c r="IT82" s="88">
        <v>8.9927226846999997E-2</v>
      </c>
      <c r="IU82" s="88">
        <v>0</v>
      </c>
      <c r="IV82" s="88">
        <v>0</v>
      </c>
      <c r="IW82" s="88">
        <v>0</v>
      </c>
      <c r="IX82" s="88">
        <v>0</v>
      </c>
      <c r="IY82" s="88">
        <v>0</v>
      </c>
      <c r="IZ82" s="88">
        <v>0</v>
      </c>
      <c r="JA82" s="88">
        <v>0</v>
      </c>
      <c r="JB82" s="88">
        <v>0</v>
      </c>
      <c r="JC82" s="88">
        <v>0</v>
      </c>
      <c r="JD82" s="88">
        <v>0</v>
      </c>
      <c r="JE82" s="88">
        <v>3.3668671049579979</v>
      </c>
      <c r="JF82" s="88">
        <v>3.7129586252680022</v>
      </c>
      <c r="JG82" s="88">
        <v>1.2888603378200001</v>
      </c>
      <c r="JH82" s="88">
        <v>0</v>
      </c>
      <c r="JI82" s="88">
        <v>0</v>
      </c>
      <c r="JJ82" s="88">
        <v>1.0150667477780004</v>
      </c>
      <c r="JK82" s="88">
        <v>1.245059869658</v>
      </c>
      <c r="JL82" s="88">
        <v>0.27681587569799998</v>
      </c>
      <c r="JM82" s="88">
        <v>0</v>
      </c>
      <c r="JN82" s="88">
        <v>0</v>
      </c>
      <c r="JO82" s="88">
        <v>0</v>
      </c>
      <c r="JP82" s="88">
        <v>0</v>
      </c>
      <c r="JQ82" s="88">
        <v>1.1796608555999999</v>
      </c>
      <c r="JR82" s="88">
        <v>6.4250712175980018</v>
      </c>
      <c r="JS82" s="88">
        <v>0</v>
      </c>
      <c r="JT82" s="88">
        <v>0</v>
      </c>
      <c r="JU82" s="88">
        <v>0</v>
      </c>
      <c r="JV82" s="88">
        <v>0</v>
      </c>
      <c r="JW82" s="88">
        <v>0</v>
      </c>
      <c r="JX82" s="88">
        <v>0</v>
      </c>
      <c r="JY82" s="88">
        <v>0</v>
      </c>
      <c r="JZ82" s="88">
        <v>2.8351366731279986</v>
      </c>
      <c r="KA82" s="88">
        <v>0.26748847091900002</v>
      </c>
      <c r="KB82" s="88">
        <v>0</v>
      </c>
      <c r="KC82" s="88">
        <v>0</v>
      </c>
      <c r="KD82" s="88">
        <v>0</v>
      </c>
      <c r="KE82" s="88">
        <v>0</v>
      </c>
      <c r="KF82" s="88">
        <v>0</v>
      </c>
      <c r="KG82" s="88">
        <v>0</v>
      </c>
      <c r="KH82" s="88">
        <v>0</v>
      </c>
      <c r="KI82" s="88">
        <v>0.15084607024000002</v>
      </c>
      <c r="KJ82" s="88">
        <v>0.23988194241000002</v>
      </c>
      <c r="KK82" s="88">
        <v>7.773214965200001E-2</v>
      </c>
      <c r="KL82" s="88">
        <v>0.31676442809500011</v>
      </c>
      <c r="KM82" s="88">
        <v>0.14473889181499999</v>
      </c>
      <c r="KN82" s="88">
        <v>3.8291198000000005E-3</v>
      </c>
      <c r="KO82" s="88">
        <v>0</v>
      </c>
      <c r="KP82" s="88">
        <v>0</v>
      </c>
      <c r="KQ82" s="88">
        <v>0</v>
      </c>
      <c r="KR82" s="88">
        <v>0.16830543013800001</v>
      </c>
      <c r="KS82" s="88">
        <v>4.1923485511999994E-2</v>
      </c>
      <c r="KT82" s="88">
        <v>0.64487636106799973</v>
      </c>
      <c r="KU82" s="88">
        <v>1.3932505981000005E-2</v>
      </c>
      <c r="KV82" s="88">
        <v>0</v>
      </c>
      <c r="KW82" s="88">
        <v>0</v>
      </c>
      <c r="KX82" s="88">
        <v>1.112638832886</v>
      </c>
      <c r="KY82" s="88">
        <v>0</v>
      </c>
      <c r="KZ82" s="88">
        <v>1.5453861165869993</v>
      </c>
      <c r="LA82" s="88">
        <v>0.88423691783899971</v>
      </c>
      <c r="LB82" s="88">
        <v>0</v>
      </c>
      <c r="LC82" s="88">
        <v>0</v>
      </c>
      <c r="LD82" s="88">
        <v>0</v>
      </c>
      <c r="LE82" s="88">
        <v>0</v>
      </c>
      <c r="LF82" s="88">
        <v>0</v>
      </c>
      <c r="LG82" s="88">
        <v>0.45399121535799997</v>
      </c>
      <c r="LH82" s="88">
        <v>0.32566570184399996</v>
      </c>
      <c r="LI82" s="88">
        <v>4.9103798910000003E-2</v>
      </c>
      <c r="LJ82" s="88">
        <v>14.925423698149999</v>
      </c>
      <c r="LK82" s="88">
        <v>3.3737325557999998</v>
      </c>
      <c r="LL82" s="88">
        <v>0</v>
      </c>
      <c r="LM82" s="88">
        <v>0</v>
      </c>
      <c r="LN82" s="88">
        <v>0</v>
      </c>
      <c r="LO82" s="88">
        <v>0</v>
      </c>
      <c r="LP82" s="88">
        <v>0</v>
      </c>
      <c r="LQ82" s="88">
        <v>0</v>
      </c>
      <c r="LR82" s="88">
        <v>0</v>
      </c>
      <c r="LS82" s="88">
        <v>0</v>
      </c>
      <c r="LT82" s="88">
        <v>0</v>
      </c>
      <c r="LU82" s="88">
        <v>0</v>
      </c>
      <c r="LV82" s="88">
        <v>0</v>
      </c>
      <c r="LW82" s="88">
        <v>0</v>
      </c>
      <c r="LX82" s="88">
        <v>0</v>
      </c>
      <c r="LY82" s="88">
        <v>0</v>
      </c>
      <c r="LZ82" s="88">
        <v>0</v>
      </c>
      <c r="MA82" s="88">
        <v>0</v>
      </c>
      <c r="MB82" s="88">
        <v>2.4291287481000002E-2</v>
      </c>
      <c r="MC82" s="88">
        <v>0.5696009504690005</v>
      </c>
      <c r="MD82" s="88">
        <v>0</v>
      </c>
      <c r="ME82" s="88">
        <v>0</v>
      </c>
      <c r="MF82" s="88">
        <v>0</v>
      </c>
      <c r="MG82" s="88">
        <v>0</v>
      </c>
      <c r="MH82" s="88">
        <v>0</v>
      </c>
      <c r="MI82" s="88">
        <v>0</v>
      </c>
      <c r="MJ82" s="88">
        <v>3.6449671259999997E-2</v>
      </c>
      <c r="MK82" s="88">
        <v>7.5720172560000007E-2</v>
      </c>
      <c r="ML82" s="88">
        <v>0</v>
      </c>
      <c r="MM82" s="88">
        <v>0</v>
      </c>
      <c r="MN82" s="88">
        <v>0</v>
      </c>
      <c r="MO82" s="88">
        <v>0</v>
      </c>
      <c r="MP82" s="88">
        <v>0</v>
      </c>
      <c r="MQ82" s="88">
        <v>0</v>
      </c>
      <c r="MR82" s="88">
        <v>0</v>
      </c>
      <c r="MS82" s="88">
        <v>0.60876833355200033</v>
      </c>
      <c r="MT82" s="88">
        <v>0.15955830043300004</v>
      </c>
      <c r="MU82" s="88">
        <v>0.56955271680700026</v>
      </c>
      <c r="MV82" s="88">
        <v>0.39737569593999994</v>
      </c>
      <c r="MW82" s="88">
        <v>0</v>
      </c>
      <c r="MX82" s="88">
        <v>0</v>
      </c>
      <c r="MY82" s="88">
        <v>0</v>
      </c>
      <c r="MZ82" s="88">
        <v>0</v>
      </c>
      <c r="NA82" s="88">
        <v>0</v>
      </c>
      <c r="NB82" s="88">
        <v>0</v>
      </c>
      <c r="NC82" s="88">
        <v>0</v>
      </c>
      <c r="ND82" s="88">
        <v>0</v>
      </c>
      <c r="NE82" s="88">
        <v>0</v>
      </c>
      <c r="NF82" s="88">
        <v>0</v>
      </c>
      <c r="NG82" s="88">
        <v>4.1099138184820019</v>
      </c>
      <c r="NH82" s="88">
        <v>1.6436102329640003</v>
      </c>
      <c r="NI82" s="88">
        <v>0</v>
      </c>
      <c r="NJ82" s="88">
        <v>0</v>
      </c>
      <c r="NK82" s="88">
        <v>0</v>
      </c>
      <c r="NL82" s="88">
        <v>0</v>
      </c>
      <c r="NM82" s="88">
        <v>0</v>
      </c>
      <c r="NN82" s="88">
        <v>0</v>
      </c>
      <c r="NO82" s="88">
        <v>0</v>
      </c>
      <c r="NP82" s="88">
        <v>0.34423798152200002</v>
      </c>
      <c r="NQ82" s="88">
        <v>0.14801865532800002</v>
      </c>
      <c r="NR82" s="88">
        <v>0</v>
      </c>
      <c r="NS82" s="88">
        <v>0</v>
      </c>
      <c r="NT82" s="88">
        <v>0</v>
      </c>
      <c r="NU82" s="88">
        <v>0</v>
      </c>
      <c r="NV82" s="88">
        <v>0</v>
      </c>
      <c r="NW82" s="88">
        <v>0</v>
      </c>
      <c r="NX82" s="88">
        <v>0</v>
      </c>
      <c r="NY82" s="88">
        <v>0</v>
      </c>
      <c r="NZ82" s="88">
        <v>0</v>
      </c>
      <c r="OA82" s="88">
        <v>0</v>
      </c>
      <c r="OB82" s="88">
        <v>0</v>
      </c>
      <c r="OC82" s="88">
        <v>0</v>
      </c>
      <c r="OD82" s="88">
        <v>0</v>
      </c>
      <c r="OE82" s="88">
        <v>0</v>
      </c>
      <c r="OF82" s="88">
        <v>0</v>
      </c>
      <c r="OG82" s="88">
        <v>0</v>
      </c>
      <c r="OH82" s="88">
        <v>0</v>
      </c>
      <c r="OI82" s="88">
        <v>0</v>
      </c>
      <c r="OJ82" s="88">
        <v>0</v>
      </c>
      <c r="OK82" s="88">
        <v>0</v>
      </c>
      <c r="OL82" s="88">
        <v>0</v>
      </c>
      <c r="OM82" s="88">
        <v>6.0007933700000106E-3</v>
      </c>
      <c r="ON82" s="88">
        <v>2.1376268999999986E-4</v>
      </c>
      <c r="OO82" s="88">
        <v>5.0328937999999997E-4</v>
      </c>
      <c r="OP82" s="88">
        <v>6.4257079999999997E-5</v>
      </c>
      <c r="OQ82" s="88">
        <v>4.1045509999999993E-4</v>
      </c>
      <c r="OR82" s="88">
        <v>2.9486644E-4</v>
      </c>
      <c r="OS82" s="88">
        <v>3.7397620000000019E-3</v>
      </c>
      <c r="OT82" s="88">
        <v>1.0692671199999987E-3</v>
      </c>
      <c r="OU82" s="88">
        <v>4.9362782829999955E-3</v>
      </c>
      <c r="OV82" s="88">
        <v>4.3222085010000012E-3</v>
      </c>
      <c r="OW82" s="88">
        <v>7.0254796900000088E-3</v>
      </c>
      <c r="OX82" s="88">
        <v>2.8697484499999996E-3</v>
      </c>
      <c r="OY82" s="88">
        <v>1.2804686500000005E-3</v>
      </c>
      <c r="OZ82" s="88">
        <v>0.29011400154000005</v>
      </c>
      <c r="PA82" s="88">
        <v>0</v>
      </c>
      <c r="PB82" s="88">
        <v>0</v>
      </c>
      <c r="PC82" s="88">
        <v>0</v>
      </c>
      <c r="PD82" s="88">
        <v>0</v>
      </c>
      <c r="PE82" s="88">
        <v>0</v>
      </c>
      <c r="PF82" s="88">
        <v>0</v>
      </c>
      <c r="PG82" s="88">
        <v>0</v>
      </c>
      <c r="PH82" s="88">
        <v>0</v>
      </c>
      <c r="PI82" s="88">
        <v>0</v>
      </c>
      <c r="PJ82" s="88">
        <v>0</v>
      </c>
      <c r="PK82" s="88">
        <v>0</v>
      </c>
      <c r="PL82" s="88">
        <v>0</v>
      </c>
      <c r="PM82" s="88">
        <v>0</v>
      </c>
      <c r="PN82" s="88">
        <v>0</v>
      </c>
      <c r="PO82" s="88">
        <v>0</v>
      </c>
      <c r="PP82" s="88">
        <v>0</v>
      </c>
      <c r="PQ82" s="88">
        <v>0</v>
      </c>
      <c r="PR82" s="88">
        <v>0</v>
      </c>
      <c r="PS82" s="88">
        <v>0</v>
      </c>
      <c r="PT82" s="88">
        <v>0</v>
      </c>
      <c r="PU82" s="88">
        <v>0</v>
      </c>
      <c r="PV82" s="88">
        <v>0</v>
      </c>
      <c r="PW82" s="88">
        <v>0</v>
      </c>
      <c r="PX82" s="88">
        <v>0</v>
      </c>
      <c r="PY82" s="88">
        <v>0</v>
      </c>
      <c r="PZ82" s="88">
        <v>0</v>
      </c>
      <c r="QA82" s="88">
        <v>0</v>
      </c>
      <c r="QB82" s="88">
        <v>0</v>
      </c>
      <c r="QC82" s="88">
        <v>0</v>
      </c>
      <c r="QD82" s="88">
        <v>0</v>
      </c>
      <c r="QE82" s="88">
        <v>0</v>
      </c>
      <c r="QF82" s="88">
        <v>0</v>
      </c>
      <c r="QG82" s="88">
        <v>0</v>
      </c>
      <c r="QH82" s="88">
        <v>0</v>
      </c>
      <c r="QI82" s="88">
        <v>0</v>
      </c>
      <c r="QJ82" s="88">
        <v>0</v>
      </c>
      <c r="QK82" s="88">
        <v>0</v>
      </c>
      <c r="QL82" s="88">
        <v>0</v>
      </c>
      <c r="QM82" s="88">
        <v>0</v>
      </c>
      <c r="QN82" s="88">
        <v>0</v>
      </c>
      <c r="QO82" s="88">
        <v>0</v>
      </c>
      <c r="QP82" s="88">
        <v>0</v>
      </c>
      <c r="QQ82" s="88">
        <v>0</v>
      </c>
      <c r="QR82" s="88">
        <v>0</v>
      </c>
      <c r="QS82" s="88">
        <v>0</v>
      </c>
      <c r="QT82" s="88">
        <v>0</v>
      </c>
      <c r="QU82" s="88">
        <v>0</v>
      </c>
      <c r="QV82" s="88">
        <v>0</v>
      </c>
      <c r="QW82" s="88">
        <v>0</v>
      </c>
      <c r="QX82" s="88">
        <v>0</v>
      </c>
      <c r="QY82" s="88">
        <v>0</v>
      </c>
      <c r="QZ82" s="88">
        <v>0</v>
      </c>
      <c r="RA82" s="88">
        <v>0</v>
      </c>
      <c r="RB82" s="88">
        <v>0</v>
      </c>
      <c r="RC82" s="88">
        <v>0</v>
      </c>
      <c r="RD82" s="88">
        <v>0</v>
      </c>
      <c r="RE82" s="88">
        <v>0</v>
      </c>
      <c r="RF82" s="88">
        <v>0</v>
      </c>
      <c r="RG82" s="88">
        <v>0</v>
      </c>
      <c r="RH82" s="88">
        <v>0</v>
      </c>
      <c r="RI82" s="88">
        <v>0</v>
      </c>
      <c r="RJ82" s="88">
        <v>0</v>
      </c>
      <c r="RK82" s="88">
        <v>0</v>
      </c>
      <c r="RL82" s="88">
        <v>0</v>
      </c>
      <c r="RM82" s="88">
        <v>0</v>
      </c>
      <c r="RN82" s="88">
        <v>0</v>
      </c>
      <c r="RO82" s="88">
        <v>0</v>
      </c>
      <c r="RP82" s="88">
        <v>0</v>
      </c>
      <c r="RQ82" s="88">
        <v>0</v>
      </c>
      <c r="RR82" s="88">
        <v>0</v>
      </c>
      <c r="RS82" s="88">
        <v>0</v>
      </c>
      <c r="RT82" s="88">
        <v>0</v>
      </c>
      <c r="RU82" s="88">
        <v>0</v>
      </c>
      <c r="RV82" s="88">
        <v>0</v>
      </c>
      <c r="RW82" s="88">
        <v>0</v>
      </c>
      <c r="RX82" s="88">
        <v>0</v>
      </c>
      <c r="RY82" s="88">
        <v>0</v>
      </c>
      <c r="RZ82" s="88">
        <v>0</v>
      </c>
      <c r="SA82" s="88">
        <v>0</v>
      </c>
      <c r="SB82" s="88">
        <v>0</v>
      </c>
      <c r="SC82" s="88">
        <v>0</v>
      </c>
      <c r="SD82" s="88">
        <v>0</v>
      </c>
      <c r="SE82" s="88">
        <v>0</v>
      </c>
      <c r="SF82" s="88">
        <v>0</v>
      </c>
      <c r="SG82" s="88">
        <v>0</v>
      </c>
      <c r="SH82" s="88">
        <v>0</v>
      </c>
      <c r="SI82" s="88">
        <v>0</v>
      </c>
      <c r="SJ82" s="88">
        <v>0</v>
      </c>
      <c r="SK82" s="88">
        <v>0</v>
      </c>
      <c r="SL82" s="88">
        <v>0</v>
      </c>
      <c r="SM82" s="88">
        <v>0</v>
      </c>
      <c r="SN82" s="88">
        <v>6.24715458E-2</v>
      </c>
      <c r="SO82" s="88">
        <v>0.29011400154000005</v>
      </c>
      <c r="SP82" s="88">
        <v>5.3780478997169991</v>
      </c>
    </row>
    <row r="83" spans="1:510">
      <c r="A83" s="88" t="str">
        <f t="shared" ref="A83:A116" si="53">+B83&amp;C83</f>
        <v>ITATotal</v>
      </c>
      <c r="B83" s="88" t="s">
        <v>2230</v>
      </c>
      <c r="C83" s="88" t="s">
        <v>397</v>
      </c>
      <c r="U83" s="88">
        <v>712.95513245961934</v>
      </c>
      <c r="V83" s="88">
        <v>133.19807452693067</v>
      </c>
      <c r="W83" s="88">
        <v>12.427452279150977</v>
      </c>
      <c r="X83" s="88">
        <v>45.475218075977956</v>
      </c>
      <c r="Y83" s="88">
        <v>230.8953401950906</v>
      </c>
      <c r="Z83" s="88">
        <v>36.334969619221944</v>
      </c>
      <c r="AA83" s="88">
        <v>27.179806165540093</v>
      </c>
      <c r="AB83" s="88">
        <v>82.894024001838133</v>
      </c>
      <c r="AC83" s="88">
        <v>14.379706805834067</v>
      </c>
      <c r="AD83" s="88">
        <v>38.530538293088</v>
      </c>
      <c r="AE83" s="88">
        <v>5.4832656460169984</v>
      </c>
      <c r="AF83" s="88">
        <v>35.156464883977002</v>
      </c>
      <c r="AG83" s="88">
        <v>126.87194526776429</v>
      </c>
      <c r="AH83" s="88">
        <v>51.000231364037582</v>
      </c>
      <c r="AI83" s="88">
        <v>10.158199421915992</v>
      </c>
      <c r="AJ83" s="88">
        <v>6.2063840582759697</v>
      </c>
      <c r="AK83" s="88">
        <v>6.2210751088030101</v>
      </c>
      <c r="AL83" s="88">
        <v>0</v>
      </c>
      <c r="AM83" s="88">
        <v>34.79959325966005</v>
      </c>
      <c r="AN83" s="88">
        <v>10.675623566647008</v>
      </c>
      <c r="AO83" s="88">
        <v>20.027512818472985</v>
      </c>
      <c r="AP83" s="88">
        <v>139.82948114244007</v>
      </c>
      <c r="AQ83" s="88">
        <v>6.6043638438330028</v>
      </c>
      <c r="AR83" s="88">
        <v>12.056493345341046</v>
      </c>
      <c r="AS83" s="88">
        <v>39.047278079001813</v>
      </c>
      <c r="AT83" s="88">
        <v>10.905972583998997</v>
      </c>
      <c r="AU83" s="88">
        <v>1.9473395016619985</v>
      </c>
      <c r="AV83" s="88">
        <v>5.1365811732189872</v>
      </c>
      <c r="AW83" s="88">
        <v>3.8021159738389882</v>
      </c>
      <c r="AX83" s="88">
        <v>2.0983507083110009</v>
      </c>
      <c r="AY83" s="88">
        <v>12.444627960082052</v>
      </c>
      <c r="AZ83" s="88">
        <v>14.576206882447959</v>
      </c>
      <c r="BA83" s="88">
        <v>12.257053650571024</v>
      </c>
      <c r="BB83" s="88">
        <v>0.34654491543399996</v>
      </c>
      <c r="BC83" s="88">
        <v>20.116639441017</v>
      </c>
      <c r="BD83" s="88">
        <v>55.03087088443106</v>
      </c>
      <c r="BE83" s="88">
        <v>7.7464988734180098</v>
      </c>
      <c r="BF83" s="88">
        <v>0.57094561108700059</v>
      </c>
      <c r="BG83" s="88">
        <v>0.76880387578400078</v>
      </c>
      <c r="BH83" s="88">
        <v>13.039954186547066</v>
      </c>
      <c r="BI83" s="88">
        <v>4.6830352296760065</v>
      </c>
      <c r="BJ83" s="88">
        <v>1.2511202994100001</v>
      </c>
      <c r="BK83" s="88">
        <v>8.7176040848820247</v>
      </c>
      <c r="BL83" s="88">
        <v>10.27113210112603</v>
      </c>
      <c r="BM83" s="88">
        <v>7.5030257842519754</v>
      </c>
      <c r="BN83" s="88">
        <v>6.1046520216779996</v>
      </c>
      <c r="BO83" s="88">
        <v>0</v>
      </c>
      <c r="BP83" s="88">
        <v>0</v>
      </c>
      <c r="BQ83" s="88">
        <v>0</v>
      </c>
      <c r="BR83" s="88">
        <v>5.023596661616998</v>
      </c>
      <c r="BS83" s="88">
        <v>0.45966898440000009</v>
      </c>
      <c r="BT83" s="88">
        <v>23.667373310813019</v>
      </c>
      <c r="BU83" s="88">
        <v>23.530511606253949</v>
      </c>
      <c r="BV83" s="88">
        <v>11.489091441954001</v>
      </c>
      <c r="BW83" s="88">
        <v>32.751763923138043</v>
      </c>
      <c r="BX83" s="88">
        <v>12.182780860622083</v>
      </c>
      <c r="BY83" s="88">
        <v>19.18537930644003</v>
      </c>
      <c r="BZ83" s="88">
        <v>4.732022700014026</v>
      </c>
      <c r="CA83" s="88">
        <v>12.216410143496029</v>
      </c>
      <c r="CB83" s="88">
        <v>12.695822202849975</v>
      </c>
      <c r="CC83" s="88">
        <v>8.1824936551809611</v>
      </c>
      <c r="CD83" s="88">
        <v>1.3461366457869983</v>
      </c>
      <c r="CE83" s="88">
        <v>19.992545708705034</v>
      </c>
      <c r="CF83" s="88">
        <v>3.8320575149729894</v>
      </c>
      <c r="CG83" s="88">
        <v>0</v>
      </c>
      <c r="CH83" s="88">
        <v>6.3261341251000136</v>
      </c>
      <c r="CI83" s="88">
        <v>3.7108716358510034</v>
      </c>
      <c r="CJ83" s="88">
        <v>0</v>
      </c>
      <c r="CK83" s="88">
        <v>22.031738885607044</v>
      </c>
      <c r="CL83" s="88">
        <v>0</v>
      </c>
      <c r="CM83" s="88">
        <v>5.2650768972559971</v>
      </c>
      <c r="CN83" s="88">
        <v>1.0701483913309986</v>
      </c>
      <c r="CO83" s="88">
        <v>3.5708037103659986</v>
      </c>
      <c r="CP83" s="88">
        <v>1.5654359818619981</v>
      </c>
      <c r="CQ83" s="88">
        <v>0</v>
      </c>
      <c r="CR83" s="88">
        <v>0</v>
      </c>
      <c r="CS83" s="88">
        <v>8.2566752154000014E-2</v>
      </c>
      <c r="CT83" s="88">
        <v>28.489753479909986</v>
      </c>
      <c r="CU83" s="88">
        <v>2.7881001377709995</v>
      </c>
      <c r="CV83" s="88">
        <v>3.4391749562950062</v>
      </c>
      <c r="CW83" s="88">
        <v>10.120259160194989</v>
      </c>
      <c r="CX83" s="88">
        <v>0.55536440645200025</v>
      </c>
      <c r="CY83" s="88">
        <v>19.022735759289976</v>
      </c>
      <c r="CZ83" s="88">
        <v>1.0047770591829999</v>
      </c>
      <c r="DA83" s="88">
        <v>130.47005739984007</v>
      </c>
      <c r="DB83" s="88">
        <v>22.689634344423986</v>
      </c>
      <c r="DC83" s="88">
        <v>0</v>
      </c>
      <c r="DD83" s="88">
        <v>0</v>
      </c>
      <c r="DE83" s="88">
        <v>4.2525804852869902</v>
      </c>
      <c r="DF83" s="88">
        <v>0</v>
      </c>
      <c r="DG83" s="88">
        <v>0</v>
      </c>
      <c r="DH83" s="88">
        <v>7.8039139464330018</v>
      </c>
      <c r="DI83" s="88">
        <v>13.872088434626935</v>
      </c>
      <c r="DJ83" s="88">
        <v>18.761802038099056</v>
      </c>
      <c r="DK83" s="88">
        <v>1.389326292819</v>
      </c>
      <c r="DL83" s="88">
        <v>1.8445916483909985</v>
      </c>
      <c r="DM83" s="88">
        <v>3.1794721305260016</v>
      </c>
      <c r="DN83" s="88">
        <v>10.166276585909003</v>
      </c>
      <c r="DO83" s="88">
        <v>0.32101203944399992</v>
      </c>
      <c r="DP83" s="88">
        <v>0.41868395864599989</v>
      </c>
      <c r="DQ83" s="88">
        <v>0</v>
      </c>
      <c r="DR83" s="88">
        <v>2.5097889684739991</v>
      </c>
      <c r="DS83" s="88">
        <v>0.84772343477799961</v>
      </c>
      <c r="DT83" s="88">
        <v>1.7790687699670007</v>
      </c>
      <c r="DU83" s="88">
        <v>0</v>
      </c>
      <c r="DV83" s="88">
        <v>0.39007011307899997</v>
      </c>
      <c r="DW83" s="88">
        <v>1.7082807667519995</v>
      </c>
      <c r="DX83" s="88">
        <v>6.2468740029559742</v>
      </c>
      <c r="DY83" s="88">
        <v>6.1977535902180039</v>
      </c>
      <c r="DZ83" s="88">
        <v>11.903398405028938</v>
      </c>
      <c r="EA83" s="88">
        <v>0.638814699104999</v>
      </c>
      <c r="EB83" s="88">
        <v>2.0339994715969993</v>
      </c>
      <c r="EC83" s="88">
        <v>3.6486476180970011</v>
      </c>
      <c r="ED83" s="88">
        <v>5.6971548852310017</v>
      </c>
      <c r="EE83" s="88">
        <v>2.9112511472429929</v>
      </c>
      <c r="EF83" s="88">
        <v>19.237752649097004</v>
      </c>
      <c r="EG83" s="88">
        <v>0.69397807722000004</v>
      </c>
      <c r="EH83" s="88">
        <v>0.18490871469999992</v>
      </c>
      <c r="EI83" s="88">
        <v>0</v>
      </c>
      <c r="EJ83" s="88">
        <v>5.6536761355329972</v>
      </c>
      <c r="EK83" s="88">
        <v>36.921606935420968</v>
      </c>
      <c r="EL83" s="88">
        <v>10.180354111673001</v>
      </c>
      <c r="EM83" s="88">
        <v>2.2752156391440002</v>
      </c>
      <c r="EN83" s="88">
        <v>1.0397646782130006</v>
      </c>
      <c r="EO83" s="88">
        <v>1.6178100923160015</v>
      </c>
      <c r="EP83" s="88">
        <v>2.9843025036320006</v>
      </c>
      <c r="EQ83" s="88">
        <v>0.34477073815799997</v>
      </c>
      <c r="ER83" s="88">
        <v>1.7598511158050034</v>
      </c>
      <c r="ES83" s="88">
        <v>0</v>
      </c>
      <c r="ET83" s="88">
        <v>0</v>
      </c>
      <c r="EU83" s="88">
        <v>0</v>
      </c>
      <c r="EV83" s="88">
        <v>0</v>
      </c>
      <c r="EW83" s="88">
        <v>2.099718454137999</v>
      </c>
      <c r="EX83" s="88">
        <v>0.71255714111500001</v>
      </c>
      <c r="EY83" s="88">
        <v>0.8565520878979993</v>
      </c>
      <c r="EZ83" s="88">
        <v>0</v>
      </c>
      <c r="FA83" s="88">
        <v>1.0142080647440002</v>
      </c>
      <c r="FB83" s="88">
        <v>0.92782602504299994</v>
      </c>
      <c r="FC83" s="88">
        <v>0.32329427436699992</v>
      </c>
      <c r="FD83" s="88">
        <v>0</v>
      </c>
      <c r="FE83" s="88">
        <v>2.6399936478800039</v>
      </c>
      <c r="FF83" s="88">
        <v>0.66051014322399948</v>
      </c>
      <c r="FG83" s="88">
        <v>2.4933465071259948</v>
      </c>
      <c r="FH83" s="88">
        <v>0</v>
      </c>
      <c r="FI83" s="88">
        <v>2.923753229574007</v>
      </c>
      <c r="FJ83" s="88">
        <v>3.3560416671059898</v>
      </c>
      <c r="FK83" s="88">
        <v>6.9150906888820165</v>
      </c>
      <c r="FL83" s="88">
        <v>0</v>
      </c>
      <c r="FM83" s="88">
        <v>2.8611400798469968</v>
      </c>
      <c r="FN83" s="88">
        <v>3.7700404906079932</v>
      </c>
      <c r="FO83" s="88">
        <v>0</v>
      </c>
      <c r="FP83" s="88">
        <v>0.87186142782299914</v>
      </c>
      <c r="FQ83" s="88">
        <v>0</v>
      </c>
      <c r="FR83" s="88">
        <v>0</v>
      </c>
      <c r="FS83" s="88">
        <v>0</v>
      </c>
      <c r="FT83" s="88">
        <v>0</v>
      </c>
      <c r="FU83" s="88">
        <v>0</v>
      </c>
      <c r="FV83" s="88">
        <v>22.378082428412991</v>
      </c>
      <c r="FW83" s="88">
        <v>1.0552115384039995</v>
      </c>
      <c r="FX83" s="88">
        <v>1.2892889667119996</v>
      </c>
      <c r="FY83" s="88">
        <v>12.181095953888063</v>
      </c>
      <c r="FZ83" s="88">
        <v>3.7189749901330109</v>
      </c>
      <c r="GA83" s="88">
        <v>0</v>
      </c>
      <c r="GB83" s="88">
        <v>0</v>
      </c>
      <c r="GC83" s="88">
        <v>2.7917577228049906</v>
      </c>
      <c r="GD83" s="88">
        <v>0</v>
      </c>
      <c r="GE83" s="88">
        <v>12.383234950277016</v>
      </c>
      <c r="GF83" s="88">
        <v>3.4532661156359961</v>
      </c>
      <c r="GG83" s="88">
        <v>0.95771558284700142</v>
      </c>
      <c r="GH83" s="88">
        <v>4.9444395898050129</v>
      </c>
      <c r="GI83" s="88">
        <v>0</v>
      </c>
      <c r="GJ83" s="88">
        <v>0.76516897190400091</v>
      </c>
      <c r="GK83" s="88">
        <v>2.2330481084499993</v>
      </c>
      <c r="GL83" s="88">
        <v>9.9901822359180485</v>
      </c>
      <c r="GM83" s="88">
        <v>1.1601043914939995</v>
      </c>
      <c r="GN83" s="88">
        <v>0.72438542384899851</v>
      </c>
      <c r="GO83" s="88">
        <v>0.3081121491919997</v>
      </c>
      <c r="GP83" s="88">
        <v>0</v>
      </c>
      <c r="GQ83" s="88">
        <v>5.1007950808819951</v>
      </c>
      <c r="GR83" s="88">
        <v>0.42563118728600036</v>
      </c>
      <c r="GS83" s="88">
        <v>2.5933950236949963</v>
      </c>
      <c r="GT83" s="88">
        <v>8.4845111696999957</v>
      </c>
      <c r="GU83" s="88">
        <v>0.79491120014600103</v>
      </c>
      <c r="GV83" s="88">
        <v>1.7861555224089971</v>
      </c>
      <c r="GW83" s="88">
        <v>0.6773126998679968</v>
      </c>
      <c r="GX83" s="88">
        <v>9.680698147900009E-2</v>
      </c>
      <c r="GY83" s="88">
        <v>3.552349855451002</v>
      </c>
      <c r="GZ83" s="88">
        <v>0.36951565513999951</v>
      </c>
      <c r="HA83" s="88">
        <v>3.6061037719000003E-2</v>
      </c>
      <c r="HB83" s="88">
        <v>2.8098179471550018</v>
      </c>
      <c r="HC83" s="88">
        <v>1.7258241005630053</v>
      </c>
      <c r="HD83" s="88">
        <v>2.2817321197400044</v>
      </c>
      <c r="HE83" s="88">
        <v>1.080950976111998</v>
      </c>
      <c r="HF83" s="88">
        <v>1.2794456692410026</v>
      </c>
      <c r="HG83" s="88">
        <v>0.97035119843999851</v>
      </c>
      <c r="HH83" s="88">
        <v>1.2070148217150001</v>
      </c>
      <c r="HI83" s="88">
        <v>0.73245530022600258</v>
      </c>
      <c r="HJ83" s="88">
        <v>0.12885104671100017</v>
      </c>
      <c r="HK83" s="88">
        <v>0</v>
      </c>
      <c r="HL83" s="88">
        <v>0</v>
      </c>
      <c r="HM83" s="88">
        <v>0</v>
      </c>
      <c r="HN83" s="88">
        <v>8.6766829773170127</v>
      </c>
      <c r="HO83" s="88">
        <v>1.0766042678680008</v>
      </c>
      <c r="HP83" s="88">
        <v>0</v>
      </c>
      <c r="HQ83" s="88">
        <v>1.6993573768739993</v>
      </c>
      <c r="HR83" s="88">
        <v>1.2431561888199982</v>
      </c>
      <c r="HS83" s="88">
        <v>0.9278102577870011</v>
      </c>
      <c r="HT83" s="88">
        <v>0</v>
      </c>
      <c r="HU83" s="88">
        <v>1.5356538994150053</v>
      </c>
      <c r="HV83" s="88">
        <v>0</v>
      </c>
      <c r="HW83" s="88">
        <v>1.9356134028450032</v>
      </c>
      <c r="HX83" s="88">
        <v>3.7834104709759959</v>
      </c>
      <c r="HY83" s="88">
        <v>0</v>
      </c>
      <c r="HZ83" s="88">
        <v>0.89891332001200119</v>
      </c>
      <c r="IA83" s="88">
        <v>0</v>
      </c>
      <c r="IB83" s="88">
        <v>0.44723271283099908</v>
      </c>
      <c r="IC83" s="88">
        <v>8.9188057861819896</v>
      </c>
      <c r="ID83" s="88">
        <v>2.9730703882680007</v>
      </c>
      <c r="IE83" s="88">
        <v>0.32526998243800009</v>
      </c>
      <c r="IF83" s="88">
        <v>0</v>
      </c>
      <c r="IG83" s="88">
        <v>10.748488272994026</v>
      </c>
      <c r="IH83" s="88">
        <v>0.85897326806399632</v>
      </c>
      <c r="II83" s="88">
        <v>0</v>
      </c>
      <c r="IJ83" s="88">
        <v>3.6003758147890044</v>
      </c>
      <c r="IK83" s="88">
        <v>1.4316303244040007</v>
      </c>
      <c r="IL83" s="88">
        <v>0</v>
      </c>
      <c r="IM83" s="88">
        <v>1.2941438150510023</v>
      </c>
      <c r="IN83" s="88">
        <v>1.5885611396909989</v>
      </c>
      <c r="IO83" s="88">
        <v>0.72446734594399975</v>
      </c>
      <c r="IP83" s="88">
        <v>0</v>
      </c>
      <c r="IQ83" s="88">
        <v>2.4529756441490007</v>
      </c>
      <c r="IR83" s="88">
        <v>1.4126030821729996</v>
      </c>
      <c r="IS83" s="88">
        <v>18.019043086105025</v>
      </c>
      <c r="IT83" s="88">
        <v>0.14711697123200004</v>
      </c>
      <c r="IU83" s="88">
        <v>0</v>
      </c>
      <c r="IV83" s="88">
        <v>0</v>
      </c>
      <c r="IW83" s="88">
        <v>0</v>
      </c>
      <c r="IX83" s="88">
        <v>0</v>
      </c>
      <c r="IY83" s="88">
        <v>0</v>
      </c>
      <c r="IZ83" s="88">
        <v>0</v>
      </c>
      <c r="JA83" s="88">
        <v>0</v>
      </c>
      <c r="JB83" s="88">
        <v>0</v>
      </c>
      <c r="JC83" s="88">
        <v>0</v>
      </c>
      <c r="JD83" s="88">
        <v>0</v>
      </c>
      <c r="JE83" s="88">
        <v>10.38422650584002</v>
      </c>
      <c r="JF83" s="88">
        <v>11.990407734096998</v>
      </c>
      <c r="JG83" s="88">
        <v>6.1151192399730006</v>
      </c>
      <c r="JH83" s="88">
        <v>0</v>
      </c>
      <c r="JI83" s="88">
        <v>0</v>
      </c>
      <c r="JJ83" s="88">
        <v>3.8964946810439964</v>
      </c>
      <c r="JK83" s="88">
        <v>4.6934908789980012</v>
      </c>
      <c r="JL83" s="88">
        <v>1.5302734902370021</v>
      </c>
      <c r="JM83" s="88">
        <v>0</v>
      </c>
      <c r="JN83" s="88">
        <v>0</v>
      </c>
      <c r="JO83" s="88">
        <v>0</v>
      </c>
      <c r="JP83" s="88">
        <v>0</v>
      </c>
      <c r="JQ83" s="88">
        <v>9.3594237426000007</v>
      </c>
      <c r="JR83" s="88">
        <v>13.330210601823998</v>
      </c>
      <c r="JS83" s="88">
        <v>0</v>
      </c>
      <c r="JT83" s="88">
        <v>0</v>
      </c>
      <c r="JU83" s="88">
        <v>0</v>
      </c>
      <c r="JV83" s="88">
        <v>0</v>
      </c>
      <c r="JW83" s="88">
        <v>0</v>
      </c>
      <c r="JX83" s="88">
        <v>0</v>
      </c>
      <c r="JY83" s="88">
        <v>0</v>
      </c>
      <c r="JZ83" s="88">
        <v>16.752870542457028</v>
      </c>
      <c r="KA83" s="88">
        <v>2.0089314956420048</v>
      </c>
      <c r="KB83" s="88">
        <v>0</v>
      </c>
      <c r="KC83" s="88">
        <v>0</v>
      </c>
      <c r="KD83" s="88">
        <v>0</v>
      </c>
      <c r="KE83" s="88">
        <v>0</v>
      </c>
      <c r="KF83" s="88">
        <v>0</v>
      </c>
      <c r="KG83" s="88">
        <v>0</v>
      </c>
      <c r="KH83" s="88">
        <v>0</v>
      </c>
      <c r="KI83" s="88">
        <v>0.53521556035000006</v>
      </c>
      <c r="KJ83" s="88">
        <v>0.75140860504699991</v>
      </c>
      <c r="KK83" s="88">
        <v>0.23157657197099996</v>
      </c>
      <c r="KL83" s="88">
        <v>0.66087181560599972</v>
      </c>
      <c r="KM83" s="88">
        <v>0.30989189717999993</v>
      </c>
      <c r="KN83" s="88">
        <v>2.0824498019999998E-2</v>
      </c>
      <c r="KO83" s="88">
        <v>0</v>
      </c>
      <c r="KP83" s="88">
        <v>0</v>
      </c>
      <c r="KQ83" s="88">
        <v>0</v>
      </c>
      <c r="KR83" s="88">
        <v>0.4169021675299997</v>
      </c>
      <c r="KS83" s="88">
        <v>0.11993840913699999</v>
      </c>
      <c r="KT83" s="88">
        <v>3.212625576591996</v>
      </c>
      <c r="KU83" s="88">
        <v>5.2650421623000009E-2</v>
      </c>
      <c r="KV83" s="88">
        <v>0</v>
      </c>
      <c r="KW83" s="88">
        <v>0</v>
      </c>
      <c r="KX83" s="88">
        <v>6.2468740029559742</v>
      </c>
      <c r="KY83" s="88">
        <v>0</v>
      </c>
      <c r="KZ83" s="88">
        <v>3.2193520918100007</v>
      </c>
      <c r="LA83" s="88">
        <v>2.9784014984079992</v>
      </c>
      <c r="LB83" s="88">
        <v>0</v>
      </c>
      <c r="LC83" s="88">
        <v>0</v>
      </c>
      <c r="LD83" s="88">
        <v>0</v>
      </c>
      <c r="LE83" s="88">
        <v>0</v>
      </c>
      <c r="LF83" s="88">
        <v>0</v>
      </c>
      <c r="LG83" s="88">
        <v>1.9760464917149994</v>
      </c>
      <c r="LH83" s="88">
        <v>0.79458965157999994</v>
      </c>
      <c r="LI83" s="88">
        <v>0.14061500394799994</v>
      </c>
      <c r="LJ83" s="88">
        <v>15.268616090878</v>
      </c>
      <c r="LK83" s="88">
        <v>3.9691365582189997</v>
      </c>
      <c r="LL83" s="88">
        <v>0</v>
      </c>
      <c r="LM83" s="88">
        <v>0</v>
      </c>
      <c r="LN83" s="88">
        <v>0</v>
      </c>
      <c r="LO83" s="88">
        <v>0</v>
      </c>
      <c r="LP83" s="88">
        <v>0</v>
      </c>
      <c r="LQ83" s="88">
        <v>0</v>
      </c>
      <c r="LR83" s="88">
        <v>0</v>
      </c>
      <c r="LS83" s="88">
        <v>0</v>
      </c>
      <c r="LT83" s="88">
        <v>0</v>
      </c>
      <c r="LU83" s="88">
        <v>0</v>
      </c>
      <c r="LV83" s="88">
        <v>0</v>
      </c>
      <c r="LW83" s="88">
        <v>0</v>
      </c>
      <c r="LX83" s="88">
        <v>0</v>
      </c>
      <c r="LY83" s="88">
        <v>0</v>
      </c>
      <c r="LZ83" s="88">
        <v>0</v>
      </c>
      <c r="MA83" s="88">
        <v>0</v>
      </c>
      <c r="MB83" s="88">
        <v>0.13107446804900003</v>
      </c>
      <c r="MC83" s="88">
        <v>1.9686441399989989</v>
      </c>
      <c r="MD83" s="88">
        <v>0</v>
      </c>
      <c r="ME83" s="88">
        <v>0</v>
      </c>
      <c r="MF83" s="88">
        <v>0</v>
      </c>
      <c r="MG83" s="88">
        <v>0</v>
      </c>
      <c r="MH83" s="88">
        <v>0</v>
      </c>
      <c r="MI83" s="88">
        <v>0</v>
      </c>
      <c r="MJ83" s="88">
        <v>0.10171991981499998</v>
      </c>
      <c r="MK83" s="88">
        <v>0.22157435455199992</v>
      </c>
      <c r="ML83" s="88">
        <v>0</v>
      </c>
      <c r="MM83" s="88">
        <v>0</v>
      </c>
      <c r="MN83" s="88">
        <v>0</v>
      </c>
      <c r="MO83" s="88">
        <v>0</v>
      </c>
      <c r="MP83" s="88">
        <v>0</v>
      </c>
      <c r="MQ83" s="88">
        <v>0</v>
      </c>
      <c r="MR83" s="88">
        <v>0</v>
      </c>
      <c r="MS83" s="88">
        <v>1.8611357150890024</v>
      </c>
      <c r="MT83" s="88">
        <v>0.48660297501800004</v>
      </c>
      <c r="MU83" s="88">
        <v>3.3020203213590027</v>
      </c>
      <c r="MV83" s="88">
        <v>1.2653297660549983</v>
      </c>
      <c r="MW83" s="88">
        <v>0</v>
      </c>
      <c r="MX83" s="88">
        <v>0</v>
      </c>
      <c r="MY83" s="88">
        <v>0</v>
      </c>
      <c r="MZ83" s="88">
        <v>0</v>
      </c>
      <c r="NA83" s="88">
        <v>0</v>
      </c>
      <c r="NB83" s="88">
        <v>0</v>
      </c>
      <c r="NC83" s="88">
        <v>0</v>
      </c>
      <c r="ND83" s="88">
        <v>0</v>
      </c>
      <c r="NE83" s="88">
        <v>0</v>
      </c>
      <c r="NF83" s="88">
        <v>0</v>
      </c>
      <c r="NG83" s="88">
        <v>14.782382926077027</v>
      </c>
      <c r="NH83" s="88">
        <v>7.5956970192210207</v>
      </c>
      <c r="NI83" s="88">
        <v>0</v>
      </c>
      <c r="NJ83" s="88">
        <v>0</v>
      </c>
      <c r="NK83" s="88">
        <v>0</v>
      </c>
      <c r="NL83" s="88">
        <v>0</v>
      </c>
      <c r="NM83" s="88">
        <v>0</v>
      </c>
      <c r="NN83" s="88">
        <v>0</v>
      </c>
      <c r="NO83" s="88">
        <v>0</v>
      </c>
      <c r="NP83" s="88">
        <v>0.88112220075299963</v>
      </c>
      <c r="NQ83" s="88">
        <v>0.51672094946299962</v>
      </c>
      <c r="NR83" s="88">
        <v>0</v>
      </c>
      <c r="NS83" s="88">
        <v>0</v>
      </c>
      <c r="NT83" s="88">
        <v>0</v>
      </c>
      <c r="NU83" s="88">
        <v>0</v>
      </c>
      <c r="NV83" s="88">
        <v>0</v>
      </c>
      <c r="NW83" s="88">
        <v>0</v>
      </c>
      <c r="NX83" s="88">
        <v>0</v>
      </c>
      <c r="NY83" s="88">
        <v>0</v>
      </c>
      <c r="NZ83" s="88">
        <v>0</v>
      </c>
      <c r="OA83" s="88">
        <v>0</v>
      </c>
      <c r="OB83" s="88">
        <v>0</v>
      </c>
      <c r="OC83" s="88">
        <v>0</v>
      </c>
      <c r="OD83" s="88">
        <v>0</v>
      </c>
      <c r="OE83" s="88">
        <v>0</v>
      </c>
      <c r="OF83" s="88">
        <v>0</v>
      </c>
      <c r="OG83" s="88">
        <v>0</v>
      </c>
      <c r="OH83" s="88">
        <v>0</v>
      </c>
      <c r="OI83" s="88">
        <v>0</v>
      </c>
      <c r="OJ83" s="88">
        <v>0</v>
      </c>
      <c r="OK83" s="88">
        <v>0</v>
      </c>
      <c r="OL83" s="88">
        <v>0</v>
      </c>
      <c r="OM83" s="88">
        <v>6.0004750310000382E-2</v>
      </c>
      <c r="ON83" s="88">
        <v>2.5412367099999986E-3</v>
      </c>
      <c r="OO83" s="88">
        <v>5.3749079699999995E-3</v>
      </c>
      <c r="OP83" s="88">
        <v>1.1781255999999971E-3</v>
      </c>
      <c r="OQ83" s="88">
        <v>5.5298868399999892E-3</v>
      </c>
      <c r="OR83" s="88">
        <v>3.2854255899999957E-3</v>
      </c>
      <c r="OS83" s="88">
        <v>3.3494310530000002E-2</v>
      </c>
      <c r="OT83" s="88">
        <v>1.1886282659999999E-2</v>
      </c>
      <c r="OU83" s="88">
        <v>4.7889497532000197E-2</v>
      </c>
      <c r="OV83" s="88">
        <v>4.0868148303999902E-2</v>
      </c>
      <c r="OW83" s="88">
        <v>6.9664929710000378E-2</v>
      </c>
      <c r="OX83" s="88">
        <v>2.2472163670000076E-2</v>
      </c>
      <c r="OY83" s="88">
        <v>1.6552033700000121E-2</v>
      </c>
      <c r="OZ83" s="88">
        <v>2.4649024128299875</v>
      </c>
      <c r="PA83" s="88">
        <v>0</v>
      </c>
      <c r="PB83" s="88">
        <v>0</v>
      </c>
      <c r="PC83" s="88">
        <v>0</v>
      </c>
      <c r="PD83" s="88">
        <v>0</v>
      </c>
      <c r="PE83" s="88">
        <v>0</v>
      </c>
      <c r="PF83" s="88">
        <v>0</v>
      </c>
      <c r="PG83" s="88">
        <v>0</v>
      </c>
      <c r="PH83" s="88">
        <v>0</v>
      </c>
      <c r="PI83" s="88">
        <v>0</v>
      </c>
      <c r="PJ83" s="88">
        <v>0</v>
      </c>
      <c r="PK83" s="88">
        <v>0</v>
      </c>
      <c r="PL83" s="88">
        <v>0</v>
      </c>
      <c r="PM83" s="88">
        <v>0</v>
      </c>
      <c r="PN83" s="88">
        <v>0</v>
      </c>
      <c r="PO83" s="88">
        <v>0</v>
      </c>
      <c r="PP83" s="88">
        <v>0</v>
      </c>
      <c r="PQ83" s="88">
        <v>0</v>
      </c>
      <c r="PR83" s="88">
        <v>0</v>
      </c>
      <c r="PS83" s="88">
        <v>0</v>
      </c>
      <c r="PT83" s="88">
        <v>0</v>
      </c>
      <c r="PU83" s="88">
        <v>0</v>
      </c>
      <c r="PV83" s="88">
        <v>0</v>
      </c>
      <c r="PW83" s="88">
        <v>0</v>
      </c>
      <c r="PX83" s="88">
        <v>0</v>
      </c>
      <c r="PY83" s="88">
        <v>0</v>
      </c>
      <c r="PZ83" s="88">
        <v>0</v>
      </c>
      <c r="QA83" s="88">
        <v>0</v>
      </c>
      <c r="QB83" s="88">
        <v>0</v>
      </c>
      <c r="QC83" s="88">
        <v>0</v>
      </c>
      <c r="QD83" s="88">
        <v>0</v>
      </c>
      <c r="QE83" s="88">
        <v>0</v>
      </c>
      <c r="QF83" s="88">
        <v>0</v>
      </c>
      <c r="QG83" s="88">
        <v>0</v>
      </c>
      <c r="QH83" s="88">
        <v>0</v>
      </c>
      <c r="QI83" s="88">
        <v>0</v>
      </c>
      <c r="QJ83" s="88">
        <v>0</v>
      </c>
      <c r="QK83" s="88">
        <v>0</v>
      </c>
      <c r="QL83" s="88">
        <v>0</v>
      </c>
      <c r="QM83" s="88">
        <v>0</v>
      </c>
      <c r="QN83" s="88">
        <v>0</v>
      </c>
      <c r="QO83" s="88">
        <v>0</v>
      </c>
      <c r="QP83" s="88">
        <v>0</v>
      </c>
      <c r="QQ83" s="88">
        <v>0</v>
      </c>
      <c r="QR83" s="88">
        <v>0</v>
      </c>
      <c r="QS83" s="88">
        <v>0</v>
      </c>
      <c r="QT83" s="88">
        <v>0</v>
      </c>
      <c r="QU83" s="88">
        <v>0</v>
      </c>
      <c r="QV83" s="88">
        <v>0</v>
      </c>
      <c r="QW83" s="88">
        <v>0</v>
      </c>
      <c r="QX83" s="88">
        <v>0</v>
      </c>
      <c r="QY83" s="88">
        <v>0</v>
      </c>
      <c r="QZ83" s="88">
        <v>0</v>
      </c>
      <c r="RA83" s="88">
        <v>0</v>
      </c>
      <c r="RB83" s="88">
        <v>0</v>
      </c>
      <c r="RC83" s="88">
        <v>0</v>
      </c>
      <c r="RD83" s="88">
        <v>0</v>
      </c>
      <c r="RE83" s="88">
        <v>0</v>
      </c>
      <c r="RF83" s="88">
        <v>0</v>
      </c>
      <c r="RG83" s="88">
        <v>0</v>
      </c>
      <c r="RH83" s="88">
        <v>0</v>
      </c>
      <c r="RI83" s="88">
        <v>0</v>
      </c>
      <c r="RJ83" s="88">
        <v>0</v>
      </c>
      <c r="RK83" s="88">
        <v>0</v>
      </c>
      <c r="RL83" s="88">
        <v>0</v>
      </c>
      <c r="RM83" s="88">
        <v>0</v>
      </c>
      <c r="RN83" s="88">
        <v>0</v>
      </c>
      <c r="RO83" s="88">
        <v>0</v>
      </c>
      <c r="RP83" s="88">
        <v>0</v>
      </c>
      <c r="RQ83" s="88">
        <v>0</v>
      </c>
      <c r="RR83" s="88">
        <v>0</v>
      </c>
      <c r="RS83" s="88">
        <v>0</v>
      </c>
      <c r="RT83" s="88">
        <v>0</v>
      </c>
      <c r="RU83" s="88">
        <v>0</v>
      </c>
      <c r="RV83" s="88">
        <v>0</v>
      </c>
      <c r="RW83" s="88">
        <v>0</v>
      </c>
      <c r="RX83" s="88">
        <v>0</v>
      </c>
      <c r="RY83" s="88">
        <v>0</v>
      </c>
      <c r="RZ83" s="88">
        <v>0</v>
      </c>
      <c r="SA83" s="88">
        <v>0</v>
      </c>
      <c r="SB83" s="88">
        <v>0</v>
      </c>
      <c r="SC83" s="88">
        <v>0</v>
      </c>
      <c r="SD83" s="88">
        <v>0</v>
      </c>
      <c r="SE83" s="88">
        <v>0</v>
      </c>
      <c r="SF83" s="88">
        <v>0</v>
      </c>
      <c r="SG83" s="88">
        <v>0</v>
      </c>
      <c r="SH83" s="88">
        <v>0</v>
      </c>
      <c r="SI83" s="88">
        <v>0</v>
      </c>
      <c r="SJ83" s="88">
        <v>0</v>
      </c>
      <c r="SK83" s="88">
        <v>0</v>
      </c>
      <c r="SL83" s="88">
        <v>0</v>
      </c>
      <c r="SM83" s="88">
        <v>0</v>
      </c>
      <c r="SN83" s="88">
        <v>0.62117652907000032</v>
      </c>
      <c r="SO83" s="88">
        <v>2.4649024128299875</v>
      </c>
      <c r="SP83" s="88">
        <v>41.166271376558036</v>
      </c>
    </row>
    <row r="84" spans="1:510">
      <c r="A84" s="88" t="str">
        <f t="shared" si="53"/>
        <v>FRAD1</v>
      </c>
      <c r="B84" s="88" t="s">
        <v>2228</v>
      </c>
      <c r="C84" s="88" t="s">
        <v>386</v>
      </c>
      <c r="E84" s="88" t="s">
        <v>2589</v>
      </c>
      <c r="F84" s="88">
        <v>2010</v>
      </c>
      <c r="U84" s="88">
        <v>54.323651489880028</v>
      </c>
      <c r="V84" s="88">
        <v>9.9229857870470166</v>
      </c>
      <c r="W84" s="88">
        <v>1.7403314905359983</v>
      </c>
      <c r="X84" s="88">
        <v>2.6505516674189975</v>
      </c>
      <c r="Y84" s="88">
        <v>15.954317802554993</v>
      </c>
      <c r="Z84" s="88">
        <v>1.9904617882300031</v>
      </c>
      <c r="AA84" s="88">
        <v>0.77234234862800077</v>
      </c>
      <c r="AB84" s="88">
        <v>5.7918166475060033</v>
      </c>
      <c r="AC84" s="88">
        <v>2.1903102923700009</v>
      </c>
      <c r="AD84" s="88">
        <v>3.3474589782540076</v>
      </c>
      <c r="AE84" s="88">
        <v>0.76083979132900026</v>
      </c>
      <c r="AF84" s="88">
        <v>2.9897867919929966</v>
      </c>
      <c r="AG84" s="88">
        <v>9.1716706658170164</v>
      </c>
      <c r="AH84" s="88">
        <v>6.2124458860500154</v>
      </c>
      <c r="AI84" s="88">
        <v>0.75131794179199995</v>
      </c>
      <c r="AJ84" s="88">
        <v>0.58797223794499953</v>
      </c>
      <c r="AK84" s="88">
        <v>1.1523592525909989</v>
      </c>
      <c r="AL84" s="88">
        <v>0</v>
      </c>
      <c r="AM84" s="88">
        <v>2.0980427591920003</v>
      </c>
      <c r="AN84" s="88">
        <v>0.55249956500200081</v>
      </c>
      <c r="AO84" s="88">
        <v>4.8591570728529989</v>
      </c>
      <c r="AP84" s="88">
        <v>6.656649627940002</v>
      </c>
      <c r="AQ84" s="88">
        <v>0.11096991487000001</v>
      </c>
      <c r="AR84" s="88">
        <v>1.8556776694520001</v>
      </c>
      <c r="AS84" s="88">
        <v>2.4718640180929987</v>
      </c>
      <c r="AT84" s="88">
        <v>0.44910541337599991</v>
      </c>
      <c r="AU84" s="88">
        <v>0.112854034189</v>
      </c>
      <c r="AV84" s="88">
        <v>0.41277680723699955</v>
      </c>
      <c r="AW84" s="88">
        <v>0.15534178168800003</v>
      </c>
      <c r="AX84" s="88">
        <v>0.12101964522299997</v>
      </c>
      <c r="AY84" s="88">
        <v>0.73936577122700098</v>
      </c>
      <c r="AZ84" s="88">
        <v>0.44005139629000045</v>
      </c>
      <c r="BA84" s="88">
        <v>0.30500349290800033</v>
      </c>
      <c r="BB84" s="88">
        <v>2.7287459430000001E-2</v>
      </c>
      <c r="BC84" s="88">
        <v>1.4401064074199996</v>
      </c>
      <c r="BD84" s="88">
        <v>2.8100768083050043</v>
      </c>
      <c r="BE84" s="88">
        <v>1.5416334228220012</v>
      </c>
      <c r="BF84" s="88">
        <v>3.266062705399999E-2</v>
      </c>
      <c r="BG84" s="88">
        <v>6.0806937588000085E-2</v>
      </c>
      <c r="BH84" s="88">
        <v>2.0968445584580024</v>
      </c>
      <c r="BI84" s="88">
        <v>0.70302757101599966</v>
      </c>
      <c r="BJ84" s="88">
        <v>7.0420422569999988E-2</v>
      </c>
      <c r="BK84" s="88">
        <v>0.74143355282800005</v>
      </c>
      <c r="BL84" s="88">
        <v>1.0283785413229984</v>
      </c>
      <c r="BM84" s="88">
        <v>0.60281579388300011</v>
      </c>
      <c r="BN84" s="88">
        <v>0</v>
      </c>
      <c r="BO84" s="88">
        <v>2.1400962364999998E-2</v>
      </c>
      <c r="BP84" s="88">
        <v>9.2801824123999982E-2</v>
      </c>
      <c r="BQ84" s="88">
        <v>0</v>
      </c>
      <c r="BR84" s="88">
        <v>0.58417975977999992</v>
      </c>
      <c r="BS84" s="88">
        <v>6.2457245059999993E-2</v>
      </c>
      <c r="BT84" s="88">
        <v>2.6120886883350005</v>
      </c>
      <c r="BU84" s="88">
        <v>1.7275533255669999</v>
      </c>
      <c r="BV84" s="88">
        <v>0.37769831416500005</v>
      </c>
      <c r="BW84" s="88">
        <v>2.0815401489169996</v>
      </c>
      <c r="BX84" s="88">
        <v>0.65796344482700131</v>
      </c>
      <c r="BY84" s="88">
        <v>1.5149835871959996</v>
      </c>
      <c r="BZ84" s="88">
        <v>0.18990185560100009</v>
      </c>
      <c r="CA84" s="88">
        <v>0.75164313169599906</v>
      </c>
      <c r="CB84" s="88">
        <v>1.4093556285210007</v>
      </c>
      <c r="CC84" s="88">
        <v>0.52710738820099912</v>
      </c>
      <c r="CD84" s="88">
        <v>0.31164984039200017</v>
      </c>
      <c r="CE84" s="88">
        <v>2.0173540783119961</v>
      </c>
      <c r="CF84" s="88">
        <v>0.24603958910399998</v>
      </c>
      <c r="CG84" s="88">
        <v>0</v>
      </c>
      <c r="CH84" s="88">
        <v>0.50528367297200072</v>
      </c>
      <c r="CI84" s="88">
        <v>0.20180162879100014</v>
      </c>
      <c r="CJ84" s="88">
        <v>0.13220986112799998</v>
      </c>
      <c r="CK84" s="88">
        <v>3.053779140272006</v>
      </c>
      <c r="CL84" s="88">
        <v>0.25973049091299988</v>
      </c>
      <c r="CM84" s="88">
        <v>0.54756483123200028</v>
      </c>
      <c r="CN84" s="88">
        <v>0.15705160248899996</v>
      </c>
      <c r="CO84" s="88">
        <v>0.33724495798999982</v>
      </c>
      <c r="CP84" s="88">
        <v>9.3676693950999992E-2</v>
      </c>
      <c r="CQ84" s="88">
        <v>1.1523592525909989</v>
      </c>
      <c r="CR84" s="88">
        <v>0</v>
      </c>
      <c r="CS84" s="88">
        <v>3.0613114084000002E-2</v>
      </c>
      <c r="CT84" s="88">
        <v>1.9897830267320011</v>
      </c>
      <c r="CU84" s="88">
        <v>6.7061864309000005E-2</v>
      </c>
      <c r="CV84" s="88">
        <v>1.0585538856E-2</v>
      </c>
      <c r="CW84" s="88">
        <v>0.54967932940200082</v>
      </c>
      <c r="CX84" s="88">
        <v>2.8202356000000001E-3</v>
      </c>
      <c r="CY84" s="88">
        <v>4.8184611702539986</v>
      </c>
      <c r="CZ84" s="88">
        <v>4.0695902599000001E-2</v>
      </c>
      <c r="DA84" s="88">
        <v>5.0319348678399995</v>
      </c>
      <c r="DB84" s="88">
        <v>1.6247147600999983</v>
      </c>
      <c r="DC84" s="88">
        <v>0.10514055346999998</v>
      </c>
      <c r="DD84" s="88">
        <v>5.8293614000000009E-3</v>
      </c>
      <c r="DE84" s="88">
        <v>0.43096685750800018</v>
      </c>
      <c r="DF84" s="88">
        <v>4.1250300000000004E-4</v>
      </c>
      <c r="DG84" s="88">
        <v>0</v>
      </c>
      <c r="DH84" s="88">
        <v>1.424298308944</v>
      </c>
      <c r="DI84" s="88">
        <v>1.5029931095199995</v>
      </c>
      <c r="DJ84" s="88">
        <v>0.5902942447930003</v>
      </c>
      <c r="DK84" s="88">
        <v>0.30081173730999994</v>
      </c>
      <c r="DL84" s="88">
        <v>7.2160908999999995E-2</v>
      </c>
      <c r="DM84" s="88">
        <v>5.6042805000000003E-3</v>
      </c>
      <c r="DN84" s="88">
        <v>0.43953029023399987</v>
      </c>
      <c r="DO84" s="88">
        <v>9.5754940819999992E-3</v>
      </c>
      <c r="DP84" s="88">
        <v>0</v>
      </c>
      <c r="DQ84" s="88">
        <v>0.112854034189</v>
      </c>
      <c r="DR84" s="88">
        <v>0.37859034709499967</v>
      </c>
      <c r="DS84" s="88">
        <v>2.7312788490000003E-2</v>
      </c>
      <c r="DT84" s="88">
        <v>6.8736716520000005E-3</v>
      </c>
      <c r="DU84" s="88">
        <v>0.15534178168800003</v>
      </c>
      <c r="DV84" s="88">
        <v>3.4083685559000002E-2</v>
      </c>
      <c r="DW84" s="88">
        <v>8.6935959663999959E-2</v>
      </c>
      <c r="DX84" s="88">
        <v>0.50945414688100066</v>
      </c>
      <c r="DY84" s="88">
        <v>0.22991162434599999</v>
      </c>
      <c r="DZ84" s="88">
        <v>0.23829931572999996</v>
      </c>
      <c r="EA84" s="88">
        <v>5.7325263050000012E-2</v>
      </c>
      <c r="EB84" s="88">
        <v>0.14442681750999989</v>
      </c>
      <c r="EC84" s="88">
        <v>0.15640116953799985</v>
      </c>
      <c r="ED84" s="88">
        <v>6.762128491000001E-2</v>
      </c>
      <c r="EE84" s="88">
        <v>8.098103845999996E-2</v>
      </c>
      <c r="EF84" s="88">
        <v>1.3692246325700002</v>
      </c>
      <c r="EG84" s="88">
        <v>3.2182988599999997E-2</v>
      </c>
      <c r="EH84" s="88">
        <v>3.2378386250000009E-2</v>
      </c>
      <c r="EI84" s="88">
        <v>6.3204000000000012E-3</v>
      </c>
      <c r="EJ84" s="88">
        <v>9.1836492197999983E-2</v>
      </c>
      <c r="EK84" s="88">
        <v>2.1103489165769993</v>
      </c>
      <c r="EL84" s="88">
        <v>0.41089600378999985</v>
      </c>
      <c r="EM84" s="88">
        <v>0.19699565406199998</v>
      </c>
      <c r="EN84" s="88">
        <v>0.4996527786899998</v>
      </c>
      <c r="EO84" s="88">
        <v>0.21530380428799994</v>
      </c>
      <c r="EP84" s="88">
        <v>0.46459280789000007</v>
      </c>
      <c r="EQ84" s="88">
        <v>6.3630806075999996E-2</v>
      </c>
      <c r="ER84" s="88">
        <v>0.26682169058799987</v>
      </c>
      <c r="ES84" s="88">
        <v>3.1631535289999999E-2</v>
      </c>
      <c r="ET84" s="88">
        <v>3.266062705399999E-2</v>
      </c>
      <c r="EU84" s="88">
        <v>6.0806937588000085E-2</v>
      </c>
      <c r="EV84" s="88">
        <v>2.0968445584580024</v>
      </c>
      <c r="EW84" s="88">
        <v>0.21494609915199991</v>
      </c>
      <c r="EX84" s="88">
        <v>7.6071076130000012E-2</v>
      </c>
      <c r="EY84" s="88">
        <v>0.28044623028800003</v>
      </c>
      <c r="EZ84" s="88">
        <v>0.13131108404600003</v>
      </c>
      <c r="FA84" s="88">
        <v>2.5308139999999997E-4</v>
      </c>
      <c r="FB84" s="88">
        <v>6.4503711519999993E-2</v>
      </c>
      <c r="FC84" s="88">
        <v>5.9167110499999996E-3</v>
      </c>
      <c r="FD84" s="88">
        <v>0</v>
      </c>
      <c r="FE84" s="88">
        <v>0.28639466005300013</v>
      </c>
      <c r="FF84" s="88">
        <v>3.7574225770000004E-2</v>
      </c>
      <c r="FG84" s="88">
        <v>0.17524923437100004</v>
      </c>
      <c r="FH84" s="88">
        <v>0.17155923668599987</v>
      </c>
      <c r="FI84" s="88">
        <v>7.0656545379999977E-2</v>
      </c>
      <c r="FJ84" s="88">
        <v>0.23792909025600006</v>
      </c>
      <c r="FK84" s="88">
        <v>0.79044945814799938</v>
      </c>
      <c r="FL84" s="88">
        <v>0</v>
      </c>
      <c r="FM84" s="88">
        <v>0.26042172278999998</v>
      </c>
      <c r="FN84" s="88">
        <v>0.17376300425600003</v>
      </c>
      <c r="FO84" s="88">
        <v>1.5727475413000003E-2</v>
      </c>
      <c r="FP84" s="88">
        <v>0.15290359142399992</v>
      </c>
      <c r="FQ84" s="88">
        <v>2.1400962364999998E-2</v>
      </c>
      <c r="FR84" s="88">
        <v>9.2801824123999982E-2</v>
      </c>
      <c r="FS84" s="88">
        <v>0</v>
      </c>
      <c r="FT84" s="88">
        <v>0.58417975977999992</v>
      </c>
      <c r="FU84" s="88">
        <v>6.2457245059999993E-2</v>
      </c>
      <c r="FV84" s="88">
        <v>1.3947479929320028</v>
      </c>
      <c r="FW84" s="88">
        <v>0.10631470088000006</v>
      </c>
      <c r="FX84" s="88">
        <v>1.2173406765999997</v>
      </c>
      <c r="FY84" s="88">
        <v>1.0668413133799988</v>
      </c>
      <c r="FZ84" s="88">
        <v>0.13776107928000003</v>
      </c>
      <c r="GA84" s="88">
        <v>0.27834000424999999</v>
      </c>
      <c r="GB84" s="88">
        <v>0</v>
      </c>
      <c r="GC84" s="88">
        <v>0.13824712786000001</v>
      </c>
      <c r="GD84" s="88">
        <v>0.37769831416500005</v>
      </c>
      <c r="GE84" s="88">
        <v>0.52544133171999985</v>
      </c>
      <c r="GF84" s="88">
        <v>0.15384170841999989</v>
      </c>
      <c r="GG84" s="88">
        <v>7.7672405730000005E-2</v>
      </c>
      <c r="GH84" s="88">
        <v>0.35989001111999991</v>
      </c>
      <c r="GI84" s="88">
        <v>0.57031481989999977</v>
      </c>
      <c r="GJ84" s="88">
        <v>0.20761054263999992</v>
      </c>
      <c r="GK84" s="88">
        <v>2.4798778400000002E-2</v>
      </c>
      <c r="GL84" s="88">
        <v>0.2113740245599999</v>
      </c>
      <c r="GM84" s="88">
        <v>8.5553532819999958E-2</v>
      </c>
      <c r="GN84" s="88">
        <v>4.4578630580000014E-2</v>
      </c>
      <c r="GO84" s="88">
        <v>0.16130487597999996</v>
      </c>
      <c r="GP84" s="88">
        <v>3.0463875349999985E-2</v>
      </c>
      <c r="GQ84" s="88">
        <v>0.16960037890999979</v>
      </c>
      <c r="GR84" s="88">
        <v>1.5453833459999998E-2</v>
      </c>
      <c r="GS84" s="88">
        <v>0.24442289204999987</v>
      </c>
      <c r="GT84" s="88">
        <v>0.48356885129000021</v>
      </c>
      <c r="GU84" s="88">
        <v>0.14494612214000008</v>
      </c>
      <c r="GV84" s="88">
        <v>8.8549869630000014E-2</v>
      </c>
      <c r="GW84" s="88">
        <v>7.9101419729999969E-2</v>
      </c>
      <c r="GX84" s="88">
        <v>2.7989682710000012E-2</v>
      </c>
      <c r="GY84" s="88">
        <v>2.3642661670000006E-2</v>
      </c>
      <c r="GZ84" s="88">
        <v>5.7483532280000062E-2</v>
      </c>
      <c r="HA84" s="88">
        <v>1.5324651600000004E-3</v>
      </c>
      <c r="HB84" s="88">
        <v>8.8684724389999969E-2</v>
      </c>
      <c r="HC84" s="88">
        <v>5.9148532780000054E-2</v>
      </c>
      <c r="HD84" s="88">
        <v>6.9851971529999946E-2</v>
      </c>
      <c r="HE84" s="88">
        <v>1.8793487200000004E-2</v>
      </c>
      <c r="HF84" s="88">
        <v>6.1520204249999988E-2</v>
      </c>
      <c r="HG84" s="88">
        <v>5.9904364490000007E-2</v>
      </c>
      <c r="HH84" s="88">
        <v>7.5429582829999994E-2</v>
      </c>
      <c r="HI84" s="88">
        <v>4.9509411810000008E-2</v>
      </c>
      <c r="HJ84" s="88">
        <v>6.792101370000002E-3</v>
      </c>
      <c r="HK84" s="88">
        <v>0.1120892909500002</v>
      </c>
      <c r="HL84" s="88">
        <v>1.7869454190000009E-2</v>
      </c>
      <c r="HM84" s="88">
        <v>0.16554564491999993</v>
      </c>
      <c r="HN84" s="88">
        <v>0.14930978980999995</v>
      </c>
      <c r="HO84" s="88">
        <v>1.8729512559999988E-2</v>
      </c>
      <c r="HP84" s="88">
        <v>0.20019055233999983</v>
      </c>
      <c r="HQ84" s="88">
        <v>7.6058356050000026E-2</v>
      </c>
      <c r="HR84" s="88">
        <v>9.2094877459999863E-2</v>
      </c>
      <c r="HS84" s="88">
        <v>4.9439347259999988E-2</v>
      </c>
      <c r="HT84" s="88">
        <v>7.9228889180000039E-2</v>
      </c>
      <c r="HU84" s="88">
        <v>0.15505346935999992</v>
      </c>
      <c r="HV84" s="88">
        <v>0.10396384061999994</v>
      </c>
      <c r="HW84" s="88">
        <v>8.0941926400000003E-2</v>
      </c>
      <c r="HX84" s="88">
        <v>3.2903994249999992E-2</v>
      </c>
      <c r="HY84" s="88">
        <v>0.11438471410999983</v>
      </c>
      <c r="HZ84" s="88">
        <v>2.8433765699999999E-2</v>
      </c>
      <c r="IA84" s="88">
        <v>0.1615974199100001</v>
      </c>
      <c r="IB84" s="88">
        <v>7.0007767199999999E-3</v>
      </c>
      <c r="IC84" s="88">
        <v>0.46727845247000005</v>
      </c>
      <c r="ID84" s="88">
        <v>0.17815110389999991</v>
      </c>
      <c r="IE84" s="88">
        <v>0.77886518323200027</v>
      </c>
      <c r="IF84" s="88">
        <v>5.3677510720000023E-2</v>
      </c>
      <c r="IG84" s="88">
        <v>0.77121044260999871</v>
      </c>
      <c r="IH84" s="88">
        <v>1.2597077579999994E-2</v>
      </c>
      <c r="II84" s="88">
        <v>0</v>
      </c>
      <c r="IJ84" s="88">
        <v>0.11956249858</v>
      </c>
      <c r="IK84" s="88">
        <v>0.13801992633999993</v>
      </c>
      <c r="IL84" s="88">
        <v>0.24610470347999991</v>
      </c>
      <c r="IM84" s="88">
        <v>6.9418938999999996E-4</v>
      </c>
      <c r="IN84" s="88">
        <v>6.4454007937999991E-2</v>
      </c>
      <c r="IO84" s="88">
        <v>0.13734762085300004</v>
      </c>
      <c r="IP84" s="88">
        <v>0.13220986112799998</v>
      </c>
      <c r="IQ84" s="88">
        <v>0.55444672614000046</v>
      </c>
      <c r="IR84" s="88">
        <v>1.3574806291799999</v>
      </c>
      <c r="IS84" s="88">
        <v>0.91722234632999999</v>
      </c>
      <c r="IT84" s="88">
        <v>0.22462943862199997</v>
      </c>
      <c r="IU84" s="88">
        <v>0.25973049091299988</v>
      </c>
      <c r="IV84" s="88">
        <v>0.54756483123200028</v>
      </c>
      <c r="IW84" s="88">
        <v>0.15686238358000001</v>
      </c>
      <c r="IX84" s="88">
        <v>0.23100108026999985</v>
      </c>
      <c r="IY84" s="88">
        <v>8.6758574069999997E-2</v>
      </c>
      <c r="IZ84" s="88">
        <v>9.3203675190000015E-2</v>
      </c>
      <c r="JA84" s="88">
        <v>0.95471506067999978</v>
      </c>
      <c r="JB84" s="88">
        <v>7.453193470000001E-3</v>
      </c>
      <c r="JC84" s="88">
        <v>0.19020740164000013</v>
      </c>
      <c r="JD84" s="88">
        <v>3.0613064959999998E-2</v>
      </c>
      <c r="JE84" s="88">
        <v>0.77568564623000025</v>
      </c>
      <c r="JF84" s="88">
        <v>0.87695603290999968</v>
      </c>
      <c r="JG84" s="88">
        <v>0.33725988483000019</v>
      </c>
      <c r="JH84" s="88">
        <v>6.7055995680000036E-2</v>
      </c>
      <c r="JI84" s="88">
        <v>1.058487426E-2</v>
      </c>
      <c r="JJ84" s="88">
        <v>0.22198970884000019</v>
      </c>
      <c r="JK84" s="88">
        <v>0.21892733243000029</v>
      </c>
      <c r="JL84" s="88">
        <v>0.10874422013999999</v>
      </c>
      <c r="JM84" s="88">
        <v>2.8202356000000001E-3</v>
      </c>
      <c r="JN84" s="88">
        <v>4.8184617247199988</v>
      </c>
      <c r="JO84" s="88">
        <v>4.0695898770000002E-2</v>
      </c>
      <c r="JP84" s="88">
        <v>5.0319348678399995</v>
      </c>
      <c r="JQ84" s="88">
        <v>1.6247147600999983</v>
      </c>
      <c r="JR84" s="88">
        <v>0</v>
      </c>
      <c r="JS84" s="88">
        <v>0.10513245163999997</v>
      </c>
      <c r="JT84" s="88">
        <v>5.828536300000001E-3</v>
      </c>
      <c r="JU84" s="88">
        <v>0.43096236417000006</v>
      </c>
      <c r="JV84" s="88">
        <v>4.1250300000000004E-4</v>
      </c>
      <c r="JW84" s="88">
        <v>0</v>
      </c>
      <c r="JX84" s="88">
        <v>1.4242987451299998</v>
      </c>
      <c r="JY84" s="88">
        <v>1.5030010588399996</v>
      </c>
      <c r="JZ84" s="88">
        <v>0.47238182424000003</v>
      </c>
      <c r="KA84" s="88">
        <v>0.11791130433000002</v>
      </c>
      <c r="KB84" s="88">
        <v>0.30081173730999994</v>
      </c>
      <c r="KC84" s="88">
        <v>7.2160908999999995E-2</v>
      </c>
      <c r="KD84" s="88">
        <v>5.6042805000000003E-3</v>
      </c>
      <c r="KE84" s="88">
        <v>0.43952229458999997</v>
      </c>
      <c r="KF84" s="88">
        <v>9.5753688100000001E-3</v>
      </c>
      <c r="KG84" s="88">
        <v>0</v>
      </c>
      <c r="KH84" s="88">
        <v>0.11284830159000006</v>
      </c>
      <c r="KI84" s="88">
        <v>9.5078862370000017E-2</v>
      </c>
      <c r="KJ84" s="88">
        <v>0.10732347565999999</v>
      </c>
      <c r="KK84" s="88">
        <v>5.4464960169999993E-2</v>
      </c>
      <c r="KL84" s="88">
        <v>0.10769987546999998</v>
      </c>
      <c r="KM84" s="88">
        <v>1.255230918E-2</v>
      </c>
      <c r="KN84" s="88">
        <v>1.4718441399999998E-3</v>
      </c>
      <c r="KO84" s="88">
        <v>0</v>
      </c>
      <c r="KP84" s="88">
        <v>2.7313098000000001E-2</v>
      </c>
      <c r="KQ84" s="88">
        <v>6.8721193600000006E-3</v>
      </c>
      <c r="KR84" s="88">
        <v>4.5511851399999984E-2</v>
      </c>
      <c r="KS84" s="88">
        <v>2.1388432089999999E-2</v>
      </c>
      <c r="KT84" s="88">
        <v>8.8425781500000009E-2</v>
      </c>
      <c r="KU84" s="88">
        <v>0</v>
      </c>
      <c r="KV84" s="88">
        <v>3.4084468810000004E-2</v>
      </c>
      <c r="KW84" s="88">
        <v>8.692394012999996E-2</v>
      </c>
      <c r="KX84" s="88">
        <v>0.34017439892000012</v>
      </c>
      <c r="KY84" s="88">
        <v>0.16923186601999998</v>
      </c>
      <c r="KZ84" s="88">
        <v>9.9509713069999992E-2</v>
      </c>
      <c r="LA84" s="88">
        <v>0.13040234452999999</v>
      </c>
      <c r="LB84" s="88">
        <v>0.23829931572999996</v>
      </c>
      <c r="LC84" s="88">
        <v>5.7325263050000012E-2</v>
      </c>
      <c r="LD84" s="88">
        <v>0.14442681750999989</v>
      </c>
      <c r="LE84" s="88">
        <v>0.15640042139999982</v>
      </c>
      <c r="LF84" s="88">
        <v>6.7625986200000002E-2</v>
      </c>
      <c r="LG84" s="88">
        <v>4.7119462380000005E-2</v>
      </c>
      <c r="LH84" s="88">
        <v>3.3517178119999991E-2</v>
      </c>
      <c r="LI84" s="88">
        <v>3.4439795999999999E-4</v>
      </c>
      <c r="LJ84" s="88">
        <v>0.41222688756999998</v>
      </c>
      <c r="LK84" s="88">
        <v>0.95699774500000001</v>
      </c>
      <c r="LL84" s="88">
        <v>3.2182988599999997E-2</v>
      </c>
      <c r="LM84" s="88">
        <v>3.237838995000001E-2</v>
      </c>
      <c r="LN84" s="88">
        <v>6.3204000000000012E-3</v>
      </c>
      <c r="LO84" s="88">
        <v>9.1842838759999976E-2</v>
      </c>
      <c r="LP84" s="88">
        <v>2.1103745147399988</v>
      </c>
      <c r="LQ84" s="88">
        <v>0.41089600378999985</v>
      </c>
      <c r="LR84" s="88">
        <v>0.1969980224</v>
      </c>
      <c r="LS84" s="88">
        <v>0.49965173089999987</v>
      </c>
      <c r="LT84" s="88">
        <v>0.21531219842000002</v>
      </c>
      <c r="LU84" s="88">
        <v>0.46459292482000003</v>
      </c>
      <c r="LV84" s="88">
        <v>6.3630807419999991E-2</v>
      </c>
      <c r="LW84" s="88">
        <v>0.26681745496999992</v>
      </c>
      <c r="LX84" s="88">
        <v>3.1631535289999999E-2</v>
      </c>
      <c r="LY84" s="88">
        <v>0</v>
      </c>
      <c r="LZ84" s="88">
        <v>6.0806881370000086E-2</v>
      </c>
      <c r="MA84" s="88">
        <v>2.09686610278</v>
      </c>
      <c r="MB84" s="88">
        <v>2.1075844019999995E-2</v>
      </c>
      <c r="MC84" s="88">
        <v>0.19386980841999993</v>
      </c>
      <c r="MD84" s="88">
        <v>7.6071076130000012E-2</v>
      </c>
      <c r="ME84" s="88">
        <v>0</v>
      </c>
      <c r="MF84" s="88">
        <v>0.2804461329800001</v>
      </c>
      <c r="MG84" s="88">
        <v>0.13131189563000004</v>
      </c>
      <c r="MH84" s="88">
        <v>2.5308139999999997E-4</v>
      </c>
      <c r="MI84" s="88">
        <v>6.4503711519999993E-2</v>
      </c>
      <c r="MJ84" s="88">
        <v>5.9167110499999996E-3</v>
      </c>
      <c r="MK84" s="88">
        <v>0</v>
      </c>
      <c r="ML84" s="88">
        <v>0</v>
      </c>
      <c r="MM84" s="88">
        <v>0.24881655429000007</v>
      </c>
      <c r="MN84" s="88">
        <v>3.7574225770000004E-2</v>
      </c>
      <c r="MO84" s="88">
        <v>0.17523770171000003</v>
      </c>
      <c r="MP84" s="88">
        <v>0.17154201175000006</v>
      </c>
      <c r="MQ84" s="88">
        <v>7.0656545379999977E-2</v>
      </c>
      <c r="MR84" s="88">
        <v>0.23792528792000012</v>
      </c>
      <c r="MS84" s="88">
        <v>0.14607691930999997</v>
      </c>
      <c r="MT84" s="88">
        <v>1.6620564899999999E-2</v>
      </c>
      <c r="MU84" s="88">
        <v>0.50605802629999996</v>
      </c>
      <c r="MV84" s="88">
        <v>5.1009411759999977E-2</v>
      </c>
      <c r="MW84" s="88">
        <v>0</v>
      </c>
      <c r="MX84" s="88">
        <v>0.26042009108000003</v>
      </c>
      <c r="MY84" s="88">
        <v>0.17375116497000004</v>
      </c>
      <c r="MZ84" s="88">
        <v>1.5723644909999997E-2</v>
      </c>
      <c r="NA84" s="88">
        <v>0.15289961967000004</v>
      </c>
      <c r="NB84" s="88">
        <v>2.1401000069999995E-2</v>
      </c>
      <c r="NC84" s="88">
        <v>9.280084605999997E-2</v>
      </c>
      <c r="ND84" s="88">
        <v>0</v>
      </c>
      <c r="NE84" s="88">
        <v>0.58417915934000009</v>
      </c>
      <c r="NF84" s="88">
        <v>6.2457245059999993E-2</v>
      </c>
      <c r="NG84" s="88">
        <v>0.62755854098999964</v>
      </c>
      <c r="NH84" s="88">
        <v>0.76719568652000125</v>
      </c>
      <c r="NI84" s="88">
        <v>1.2173295043500003</v>
      </c>
      <c r="NJ84" s="88">
        <v>0.37769917541000003</v>
      </c>
      <c r="NK84" s="88">
        <v>0.46727845247000005</v>
      </c>
      <c r="NL84" s="88">
        <v>7.6326684000000014E-3</v>
      </c>
      <c r="NM84" s="88">
        <v>0.77121044260999871</v>
      </c>
      <c r="NN84" s="88">
        <v>0</v>
      </c>
      <c r="NO84" s="88">
        <v>6.4445524350000005E-2</v>
      </c>
      <c r="NP84" s="88">
        <v>5.5087550079999999E-2</v>
      </c>
      <c r="NQ84" s="88">
        <v>8.2267761849999982E-2</v>
      </c>
      <c r="NR84" s="88">
        <v>7.8830496020000015E-2</v>
      </c>
      <c r="NS84" s="88">
        <v>5.3382549330000015E-2</v>
      </c>
      <c r="NT84" s="88">
        <v>0.55444672614000046</v>
      </c>
      <c r="NU84" s="88">
        <v>1.35748067609</v>
      </c>
      <c r="NV84" s="88">
        <v>0.91722234632999999</v>
      </c>
      <c r="NW84" s="88">
        <v>0.22463249243</v>
      </c>
      <c r="NX84" s="88">
        <v>0.25970392019000027</v>
      </c>
      <c r="NY84" s="88">
        <v>0</v>
      </c>
      <c r="NZ84" s="88">
        <v>0</v>
      </c>
      <c r="OA84" s="88">
        <v>0</v>
      </c>
      <c r="OB84" s="88">
        <v>0</v>
      </c>
      <c r="OC84" s="88">
        <v>0</v>
      </c>
      <c r="OD84" s="88">
        <v>0</v>
      </c>
      <c r="OE84" s="88">
        <v>0</v>
      </c>
      <c r="OF84" s="88">
        <v>0</v>
      </c>
      <c r="OG84" s="88">
        <v>0</v>
      </c>
      <c r="OH84" s="88">
        <v>0</v>
      </c>
      <c r="OI84" s="88">
        <v>0</v>
      </c>
      <c r="OJ84" s="88">
        <v>0</v>
      </c>
      <c r="OK84" s="88">
        <v>0</v>
      </c>
      <c r="OL84" s="88">
        <v>0</v>
      </c>
      <c r="OM84" s="88">
        <v>6.3777530800000056E-3</v>
      </c>
      <c r="ON84" s="88">
        <v>4.788708700000001E-4</v>
      </c>
      <c r="OO84" s="88">
        <v>8.5405775999999878E-4</v>
      </c>
      <c r="OP84" s="88">
        <v>1.9652330999999997E-4</v>
      </c>
      <c r="OQ84" s="88">
        <v>1.5197930099999999E-3</v>
      </c>
      <c r="OR84" s="88">
        <v>1.1087187600000007E-3</v>
      </c>
      <c r="OS84" s="88">
        <v>2.8018399500000036E-3</v>
      </c>
      <c r="OT84" s="88">
        <v>5.3414598000000029E-4</v>
      </c>
      <c r="OU84" s="88">
        <v>5.078164528999991E-3</v>
      </c>
      <c r="OV84" s="88">
        <v>4.3894959790000089E-3</v>
      </c>
      <c r="OW84" s="88">
        <v>7.3971502699999988E-3</v>
      </c>
      <c r="OX84" s="88">
        <v>1.1824860099999984E-3</v>
      </c>
      <c r="OY84" s="88">
        <v>3.1390424499999989E-3</v>
      </c>
      <c r="OZ84" s="88">
        <v>4.3409026899999988E-3</v>
      </c>
      <c r="PA84" s="88">
        <v>0.1508286628230002</v>
      </c>
      <c r="PB84" s="88">
        <v>0.50393542182200002</v>
      </c>
      <c r="PC84" s="88">
        <v>0.3006809531839999</v>
      </c>
      <c r="PD84" s="88">
        <v>6.5103299729999994E-2</v>
      </c>
      <c r="PE84" s="88">
        <v>5.9272125416999909E-2</v>
      </c>
      <c r="PF84" s="88">
        <v>0.21561264886499984</v>
      </c>
      <c r="PG84" s="88">
        <v>0.4772107272139996</v>
      </c>
      <c r="PH84" s="88">
        <v>0.11705694318200012</v>
      </c>
      <c r="PI84" s="88">
        <v>6.4207178831000009E-2</v>
      </c>
      <c r="PJ84" s="88">
        <v>2.3073024743000013E-2</v>
      </c>
      <c r="PK84" s="88">
        <v>0.84724357639800263</v>
      </c>
      <c r="PL84" s="88">
        <v>1.4784861650000009E-2</v>
      </c>
      <c r="PM84" s="88">
        <v>8.3812505894000022E-2</v>
      </c>
      <c r="PN84" s="88">
        <v>5.2231295278999994E-2</v>
      </c>
      <c r="PO84" s="88">
        <v>6.4690933479999921E-2</v>
      </c>
      <c r="PP84" s="88">
        <v>0.26852231070999955</v>
      </c>
      <c r="PQ84" s="88">
        <v>5.460774789500001E-2</v>
      </c>
      <c r="PR84" s="88">
        <v>5.464561330700006E-2</v>
      </c>
      <c r="PS84" s="88">
        <v>0</v>
      </c>
      <c r="PT84" s="88">
        <v>6.1468816429999955E-2</v>
      </c>
      <c r="PU84" s="88">
        <v>6.4831745122000101E-2</v>
      </c>
      <c r="PV84" s="88">
        <v>2.5133379303000029E-2</v>
      </c>
      <c r="PW84" s="88">
        <v>1.0568182701E-2</v>
      </c>
      <c r="PX84" s="88">
        <v>9.0137334681999887E-2</v>
      </c>
      <c r="PY84" s="88">
        <v>7.2052059677000124E-2</v>
      </c>
      <c r="PZ84" s="88">
        <v>3.5830905961999997E-2</v>
      </c>
      <c r="QA84" s="88">
        <v>2.1273457370000002E-3</v>
      </c>
      <c r="QB84" s="88">
        <v>2.8674935218999994E-2</v>
      </c>
      <c r="QC84" s="88">
        <v>9.5898686009999994E-3</v>
      </c>
      <c r="QD84" s="88">
        <v>5.3467981099999968E-3</v>
      </c>
      <c r="QE84" s="88">
        <v>2.1491697800000011E-2</v>
      </c>
      <c r="QF84" s="88">
        <v>3.6934319240000006E-2</v>
      </c>
      <c r="QG84" s="88">
        <v>0.22571548781599995</v>
      </c>
      <c r="QH84" s="88">
        <v>3.4220834899999996E-3</v>
      </c>
      <c r="QI84" s="88">
        <v>9.4308383450000033E-2</v>
      </c>
      <c r="QJ84" s="88">
        <v>5.780251217799999E-2</v>
      </c>
      <c r="QK84" s="88">
        <v>4.7883291626000031E-2</v>
      </c>
      <c r="QL84" s="88">
        <v>0.5079596594800001</v>
      </c>
      <c r="QM84" s="88">
        <v>1.3880568722000004E-2</v>
      </c>
      <c r="QN84" s="88">
        <v>6.0232465189999996E-3</v>
      </c>
      <c r="QO84" s="88">
        <v>7.0704530000000035E-3</v>
      </c>
      <c r="QP84" s="88">
        <v>3.1884158435999975E-2</v>
      </c>
      <c r="QQ84" s="88">
        <v>4.1369874000000007E-4</v>
      </c>
      <c r="QR84" s="88">
        <v>5.0079100031000016E-2</v>
      </c>
      <c r="QS84" s="88">
        <v>4.2135159433000016E-2</v>
      </c>
      <c r="QT84" s="88">
        <v>3.7705892067000014E-2</v>
      </c>
      <c r="QU84" s="88">
        <v>1.0105079662999998E-2</v>
      </c>
      <c r="QV84" s="88">
        <v>1.9607403368000018E-2</v>
      </c>
      <c r="QW84" s="88">
        <v>1.5839255420999999E-2</v>
      </c>
      <c r="QX84" s="88">
        <v>3.0648710787000016E-2</v>
      </c>
      <c r="QY84" s="88">
        <v>7.5948367209999965E-3</v>
      </c>
      <c r="QZ84" s="88">
        <v>1.8972113740000011E-3</v>
      </c>
      <c r="RA84" s="88">
        <v>0.10187731819200006</v>
      </c>
      <c r="RB84" s="88">
        <v>1.1531510535000003E-2</v>
      </c>
      <c r="RC84" s="88">
        <v>8.3839089719999885E-2</v>
      </c>
      <c r="RD84" s="88">
        <v>7.0826149177999953E-2</v>
      </c>
      <c r="RE84" s="88">
        <v>8.4973098019999957E-3</v>
      </c>
      <c r="RF84" s="88">
        <v>7.1426224519999998E-2</v>
      </c>
      <c r="RG84" s="88">
        <v>8.8658494969999987E-2</v>
      </c>
      <c r="RH84" s="88">
        <v>4.0554630296999981E-2</v>
      </c>
      <c r="RI84" s="88">
        <v>3.9519496068999987E-2</v>
      </c>
      <c r="RJ84" s="88">
        <v>2.0658472166000003E-2</v>
      </c>
      <c r="RK84" s="88">
        <v>1.6287052181999998E-2</v>
      </c>
      <c r="RL84" s="88">
        <v>1.3908136503999989E-2</v>
      </c>
      <c r="RM84" s="88">
        <v>2.0307860133999999E-2</v>
      </c>
      <c r="RN84" s="88">
        <v>6.3759261269999961E-3</v>
      </c>
      <c r="RO84" s="88">
        <v>3.212140210500003E-2</v>
      </c>
      <c r="RP84" s="88">
        <v>9.5237897589999926E-3</v>
      </c>
      <c r="RQ84" s="88">
        <v>2.2561986966999969E-2</v>
      </c>
      <c r="RR84" s="88">
        <v>0</v>
      </c>
      <c r="RS84" s="88">
        <v>1.8244989595999989E-2</v>
      </c>
      <c r="RT84" s="88">
        <v>1.223475673E-3</v>
      </c>
      <c r="RU84" s="88">
        <v>3.6045594739999992E-3</v>
      </c>
      <c r="RV84" s="88">
        <v>0.47486471981700029</v>
      </c>
      <c r="RW84" s="88">
        <v>0.1650753083660001</v>
      </c>
      <c r="RX84" s="88">
        <v>0.20698337617699994</v>
      </c>
      <c r="RY84" s="88">
        <v>3.2017203799999998E-4</v>
      </c>
      <c r="RZ84" s="88">
        <v>7.5288065671000021E-2</v>
      </c>
      <c r="SA84" s="88">
        <v>8.5244402230000016E-3</v>
      </c>
      <c r="SB84" s="88">
        <v>0</v>
      </c>
      <c r="SC84" s="88">
        <v>0</v>
      </c>
      <c r="SD84" s="88">
        <v>0</v>
      </c>
      <c r="SE84" s="88">
        <v>0</v>
      </c>
      <c r="SF84" s="88">
        <v>0</v>
      </c>
      <c r="SG84" s="88">
        <v>0</v>
      </c>
      <c r="SH84" s="88">
        <v>0</v>
      </c>
      <c r="SI84" s="88">
        <v>0</v>
      </c>
      <c r="SJ84" s="88">
        <v>0</v>
      </c>
      <c r="SK84" s="88">
        <v>0</v>
      </c>
      <c r="SL84" s="88">
        <v>0</v>
      </c>
      <c r="SM84" s="88">
        <v>0</v>
      </c>
      <c r="SN84" s="88">
        <v>5.9934378299999931E-2</v>
      </c>
      <c r="SO84" s="88">
        <v>4.6473899999999991E-6</v>
      </c>
      <c r="SP84" s="88">
        <v>9.3018980642977187</v>
      </c>
    </row>
    <row r="85" spans="1:510">
      <c r="A85" s="88" t="str">
        <f t="shared" si="53"/>
        <v>FRAD2</v>
      </c>
      <c r="B85" s="88" t="s">
        <v>2228</v>
      </c>
      <c r="C85" s="88" t="s">
        <v>388</v>
      </c>
      <c r="U85" s="88">
        <v>56.273831407008998</v>
      </c>
      <c r="V85" s="88">
        <v>10.754370012117999</v>
      </c>
      <c r="W85" s="88">
        <v>1.8030823635650017</v>
      </c>
      <c r="X85" s="88">
        <v>2.4007440130679982</v>
      </c>
      <c r="Y85" s="88">
        <v>16.252108293255013</v>
      </c>
      <c r="Z85" s="88">
        <v>2.1753478927380008</v>
      </c>
      <c r="AA85" s="88">
        <v>0.90773729683599935</v>
      </c>
      <c r="AB85" s="88">
        <v>6.271881821477999</v>
      </c>
      <c r="AC85" s="88">
        <v>2.0689827776640035</v>
      </c>
      <c r="AD85" s="88">
        <v>3.6076604447039982</v>
      </c>
      <c r="AE85" s="88">
        <v>0.27502265451699998</v>
      </c>
      <c r="AF85" s="88">
        <v>2.2099317701929997</v>
      </c>
      <c r="AG85" s="88">
        <v>9.9995408480560091</v>
      </c>
      <c r="AH85" s="88">
        <v>7.5469619640270125</v>
      </c>
      <c r="AI85" s="88">
        <v>0.75482922803099961</v>
      </c>
      <c r="AJ85" s="88">
        <v>0.70699884176799999</v>
      </c>
      <c r="AK85" s="88">
        <v>1.0960835217970002</v>
      </c>
      <c r="AL85" s="88">
        <v>0</v>
      </c>
      <c r="AM85" s="88">
        <v>1.8742567254589995</v>
      </c>
      <c r="AN85" s="88">
        <v>0.52647506279500011</v>
      </c>
      <c r="AO85" s="88">
        <v>4.6262560170799993</v>
      </c>
      <c r="AP85" s="88">
        <v>6.4645694195599948</v>
      </c>
      <c r="AQ85" s="88">
        <v>0.25839030769200017</v>
      </c>
      <c r="AR85" s="88">
        <v>1.9107094674149989</v>
      </c>
      <c r="AS85" s="88">
        <v>2.9921837062469989</v>
      </c>
      <c r="AT85" s="88">
        <v>0.54394599026399992</v>
      </c>
      <c r="AU85" s="88">
        <v>0.11857469839800001</v>
      </c>
      <c r="AV85" s="88">
        <v>0.40894919811399999</v>
      </c>
      <c r="AW85" s="88">
        <v>0.143671174731</v>
      </c>
      <c r="AX85" s="88">
        <v>0.23514968527700003</v>
      </c>
      <c r="AY85" s="88">
        <v>0.72505974973300036</v>
      </c>
      <c r="AZ85" s="88">
        <v>0.47978563053000017</v>
      </c>
      <c r="BA85" s="88">
        <v>0.38015271580600035</v>
      </c>
      <c r="BB85" s="88">
        <v>4.7798950499999986E-2</v>
      </c>
      <c r="BC85" s="88">
        <v>2.0678971818500003</v>
      </c>
      <c r="BD85" s="88">
        <v>3.3533188634030004</v>
      </c>
      <c r="BE85" s="88">
        <v>0.85066577622499984</v>
      </c>
      <c r="BF85" s="88">
        <v>4.8880087123999993E-2</v>
      </c>
      <c r="BG85" s="88">
        <v>6.1939686530000003E-2</v>
      </c>
      <c r="BH85" s="88">
        <v>1.958163137920004</v>
      </c>
      <c r="BI85" s="88">
        <v>0.70525534110299981</v>
      </c>
      <c r="BJ85" s="88">
        <v>1.6325580990000001E-2</v>
      </c>
      <c r="BK85" s="88">
        <v>0.8834253148229998</v>
      </c>
      <c r="BL85" s="88">
        <v>1.041795234466</v>
      </c>
      <c r="BM85" s="88">
        <v>0.58047064604099974</v>
      </c>
      <c r="BN85" s="88">
        <v>0</v>
      </c>
      <c r="BO85" s="88">
        <v>1.5370694589999999E-2</v>
      </c>
      <c r="BP85" s="88">
        <v>6.3095732348999997E-2</v>
      </c>
      <c r="BQ85" s="88">
        <v>0</v>
      </c>
      <c r="BR85" s="88">
        <v>0.17457615921</v>
      </c>
      <c r="BS85" s="88">
        <v>2.1980068367999997E-2</v>
      </c>
      <c r="BT85" s="88">
        <v>2.016626694263</v>
      </c>
      <c r="BU85" s="88">
        <v>1.7942605908139995</v>
      </c>
      <c r="BV85" s="88">
        <v>0.19330479853999996</v>
      </c>
      <c r="BW85" s="88">
        <v>2.3121718691429987</v>
      </c>
      <c r="BX85" s="88">
        <v>0.55038163434999943</v>
      </c>
      <c r="BY85" s="88">
        <v>1.7519768149369996</v>
      </c>
      <c r="BZ85" s="88">
        <v>0.22304375844599983</v>
      </c>
      <c r="CA85" s="88">
        <v>0.86689613342900051</v>
      </c>
      <c r="CB85" s="88">
        <v>1.6394841488040006</v>
      </c>
      <c r="CC85" s="88">
        <v>0.56708957806899962</v>
      </c>
      <c r="CD85" s="88">
        <v>0.2942580474180001</v>
      </c>
      <c r="CE85" s="88">
        <v>2.1672871990469975</v>
      </c>
      <c r="CF85" s="88">
        <v>0.24144663310999998</v>
      </c>
      <c r="CG85" s="88">
        <v>0</v>
      </c>
      <c r="CH85" s="88">
        <v>0.51338772720799986</v>
      </c>
      <c r="CI85" s="88">
        <v>0.21043642868500007</v>
      </c>
      <c r="CJ85" s="88">
        <v>0.29937554982600012</v>
      </c>
      <c r="CK85" s="88">
        <v>3.9974537083029977</v>
      </c>
      <c r="CL85" s="88">
        <v>0.27382513138999981</v>
      </c>
      <c r="CM85" s="88">
        <v>0.59858161647599983</v>
      </c>
      <c r="CN85" s="88">
        <v>0.19560708419199993</v>
      </c>
      <c r="CO85" s="88">
        <v>0.42328255078600036</v>
      </c>
      <c r="CP85" s="88">
        <v>8.8108998809000014E-2</v>
      </c>
      <c r="CQ85" s="88">
        <v>1.0960835217970002</v>
      </c>
      <c r="CR85" s="88">
        <v>0</v>
      </c>
      <c r="CS85" s="88">
        <v>1.4894457369999999E-2</v>
      </c>
      <c r="CT85" s="88">
        <v>1.76891813434</v>
      </c>
      <c r="CU85" s="88">
        <v>8.4686846213000003E-2</v>
      </c>
      <c r="CV85" s="88">
        <v>5.7576079599999993E-3</v>
      </c>
      <c r="CW85" s="88">
        <v>0.51852747977500024</v>
      </c>
      <c r="CX85" s="88">
        <v>7.947583020000001E-3</v>
      </c>
      <c r="CY85" s="88">
        <v>4.5730424961200002</v>
      </c>
      <c r="CZ85" s="88">
        <v>5.3213520960000003E-2</v>
      </c>
      <c r="DA85" s="88">
        <v>5.3879886723799988</v>
      </c>
      <c r="DB85" s="88">
        <v>1.0765807471799995</v>
      </c>
      <c r="DC85" s="88">
        <v>0.15010678469200006</v>
      </c>
      <c r="DD85" s="88">
        <v>0.10828352300000001</v>
      </c>
      <c r="DE85" s="88">
        <v>0.48819309074299994</v>
      </c>
      <c r="DF85" s="88">
        <v>2.3804316999999999E-3</v>
      </c>
      <c r="DG85" s="88">
        <v>0</v>
      </c>
      <c r="DH85" s="88">
        <v>1.4201365813550002</v>
      </c>
      <c r="DI85" s="88">
        <v>1.6827427216329982</v>
      </c>
      <c r="DJ85" s="88">
        <v>0.74160010940800081</v>
      </c>
      <c r="DK85" s="88">
        <v>0.44516629841000005</v>
      </c>
      <c r="DL85" s="88">
        <v>0.12126676373999998</v>
      </c>
      <c r="DM85" s="88">
        <v>1.4078130560000002E-3</v>
      </c>
      <c r="DN85" s="88">
        <v>0.53209527326200012</v>
      </c>
      <c r="DO85" s="88">
        <v>1.1850717001999999E-2</v>
      </c>
      <c r="DP85" s="88">
        <v>0</v>
      </c>
      <c r="DQ85" s="88">
        <v>0.11857469839800001</v>
      </c>
      <c r="DR85" s="88">
        <v>0.38520243801000004</v>
      </c>
      <c r="DS85" s="88">
        <v>2.1272663440000006E-2</v>
      </c>
      <c r="DT85" s="88">
        <v>2.4740966639999994E-3</v>
      </c>
      <c r="DU85" s="88">
        <v>0.143671174731</v>
      </c>
      <c r="DV85" s="88">
        <v>9.5282018275999997E-2</v>
      </c>
      <c r="DW85" s="88">
        <v>0.13986766700100009</v>
      </c>
      <c r="DX85" s="88">
        <v>0.52691939575299951</v>
      </c>
      <c r="DY85" s="88">
        <v>0.19814035397999999</v>
      </c>
      <c r="DZ85" s="88">
        <v>0.27834871400000011</v>
      </c>
      <c r="EA85" s="88">
        <v>4.7019215319999995E-2</v>
      </c>
      <c r="EB85" s="88">
        <v>0.15441770121000001</v>
      </c>
      <c r="EC85" s="88">
        <v>0.20307014721800004</v>
      </c>
      <c r="ED85" s="88">
        <v>6.5850687238000014E-2</v>
      </c>
      <c r="EE85" s="88">
        <v>0.11123188134999998</v>
      </c>
      <c r="EF85" s="88">
        <v>1.9519086343199998</v>
      </c>
      <c r="EG85" s="88">
        <v>7.1367884600000001E-2</v>
      </c>
      <c r="EH85" s="88">
        <v>2.2777882929999993E-2</v>
      </c>
      <c r="EI85" s="88">
        <v>2.1842779999999999E-2</v>
      </c>
      <c r="EJ85" s="88">
        <v>0.23497533456899997</v>
      </c>
      <c r="EK85" s="88">
        <v>2.4133264130119985</v>
      </c>
      <c r="EL85" s="88">
        <v>0.54971183795000034</v>
      </c>
      <c r="EM85" s="88">
        <v>0.15530558620399998</v>
      </c>
      <c r="EN85" s="88">
        <v>0.26880972140000003</v>
      </c>
      <c r="EO85" s="88">
        <v>9.0249991844000052E-2</v>
      </c>
      <c r="EP85" s="88">
        <v>0.16069569929699998</v>
      </c>
      <c r="EQ85" s="88">
        <v>1.4986184724E-2</v>
      </c>
      <c r="ER85" s="88">
        <v>0.27567727445999995</v>
      </c>
      <c r="ES85" s="88">
        <v>4.02469045E-2</v>
      </c>
      <c r="ET85" s="88">
        <v>4.8880087123999993E-2</v>
      </c>
      <c r="EU85" s="88">
        <v>6.1939686530000003E-2</v>
      </c>
      <c r="EV85" s="88">
        <v>1.958163137920004</v>
      </c>
      <c r="EW85" s="88">
        <v>0.30680383239800002</v>
      </c>
      <c r="EX85" s="88">
        <v>5.3190216779999994E-2</v>
      </c>
      <c r="EY85" s="88">
        <v>0.23981493080500008</v>
      </c>
      <c r="EZ85" s="88">
        <v>0.10544636112000004</v>
      </c>
      <c r="FA85" s="88">
        <v>0</v>
      </c>
      <c r="FB85" s="88">
        <v>4.8023085999999993E-3</v>
      </c>
      <c r="FC85" s="88">
        <v>1.152327239E-2</v>
      </c>
      <c r="FD85" s="88">
        <v>0</v>
      </c>
      <c r="FE85" s="88">
        <v>0.26440025798299988</v>
      </c>
      <c r="FF85" s="88">
        <v>2.7168644539999998E-2</v>
      </c>
      <c r="FG85" s="88">
        <v>0.218575160868</v>
      </c>
      <c r="FH85" s="88">
        <v>0.29010098397399992</v>
      </c>
      <c r="FI85" s="88">
        <v>8.3180038160000025E-2</v>
      </c>
      <c r="FJ85" s="88">
        <v>0.31347425018199998</v>
      </c>
      <c r="FK85" s="88">
        <v>0.72832098428399961</v>
      </c>
      <c r="FL85" s="88">
        <v>0</v>
      </c>
      <c r="FM85" s="88">
        <v>0.14879538217000002</v>
      </c>
      <c r="FN85" s="88">
        <v>0.21208840509999996</v>
      </c>
      <c r="FO85" s="88">
        <v>2.5878003876000002E-2</v>
      </c>
      <c r="FP85" s="88">
        <v>0.19370879267499994</v>
      </c>
      <c r="FQ85" s="88">
        <v>1.5370694589999999E-2</v>
      </c>
      <c r="FR85" s="88">
        <v>6.3095732348999997E-2</v>
      </c>
      <c r="FS85" s="88">
        <v>0</v>
      </c>
      <c r="FT85" s="88">
        <v>0.17457615921</v>
      </c>
      <c r="FU85" s="88">
        <v>2.1980068367999997E-2</v>
      </c>
      <c r="FV85" s="88">
        <v>1.1216053940190009</v>
      </c>
      <c r="FW85" s="88">
        <v>7.3657691590000018E-2</v>
      </c>
      <c r="FX85" s="88">
        <v>0.89502130024400006</v>
      </c>
      <c r="FY85" s="88">
        <v>1.1415514079900009</v>
      </c>
      <c r="FZ85" s="88">
        <v>0.13788533746000001</v>
      </c>
      <c r="GA85" s="88">
        <v>0.31014744416999973</v>
      </c>
      <c r="GB85" s="88">
        <v>0</v>
      </c>
      <c r="GC85" s="88">
        <v>0.13096287023</v>
      </c>
      <c r="GD85" s="88">
        <v>0.19330479853999996</v>
      </c>
      <c r="GE85" s="88">
        <v>0.50886084538999965</v>
      </c>
      <c r="GF85" s="88">
        <v>0.17033715182999998</v>
      </c>
      <c r="GG85" s="88">
        <v>0.12649768505</v>
      </c>
      <c r="GH85" s="88">
        <v>0.43961801154000013</v>
      </c>
      <c r="GI85" s="88">
        <v>0.62418914794000024</v>
      </c>
      <c r="GJ85" s="88">
        <v>0.22307773083000004</v>
      </c>
      <c r="GK85" s="88">
        <v>3.0470755129999996E-2</v>
      </c>
      <c r="GL85" s="88">
        <v>0.21587621584999991</v>
      </c>
      <c r="GM85" s="88">
        <v>9.8861199609999978E-2</v>
      </c>
      <c r="GN85" s="88">
        <v>4.607571093E-2</v>
      </c>
      <c r="GO85" s="88">
        <v>0.16216112954999995</v>
      </c>
      <c r="GP85" s="88">
        <v>3.8366298949999988E-2</v>
      </c>
      <c r="GQ85" s="88">
        <v>0.18932658166999991</v>
      </c>
      <c r="GR85" s="88">
        <v>8.7924171199999998E-3</v>
      </c>
      <c r="GS85" s="88">
        <v>0.23907757609999963</v>
      </c>
      <c r="GT85" s="88">
        <v>0.52257868273000008</v>
      </c>
      <c r="GU85" s="88">
        <v>0.17342889015999982</v>
      </c>
      <c r="GV85" s="88">
        <v>8.8164051210000011E-2</v>
      </c>
      <c r="GW85" s="88">
        <v>8.8035773000000039E-2</v>
      </c>
      <c r="GX85" s="88">
        <v>3.7390808840000012E-2</v>
      </c>
      <c r="GY85" s="88">
        <v>3.4537369130000002E-2</v>
      </c>
      <c r="GZ85" s="88">
        <v>5.5210976609999983E-2</v>
      </c>
      <c r="HA85" s="88">
        <v>7.9910935999999986E-4</v>
      </c>
      <c r="HB85" s="88">
        <v>8.7203236539999937E-2</v>
      </c>
      <c r="HC85" s="88">
        <v>5.3614658149999994E-2</v>
      </c>
      <c r="HD85" s="88">
        <v>7.2795380889999997E-2</v>
      </c>
      <c r="HE85" s="88">
        <v>2.2464227239999999E-2</v>
      </c>
      <c r="HF85" s="88">
        <v>5.8397170079999991E-2</v>
      </c>
      <c r="HG85" s="88">
        <v>5.3151940960000019E-2</v>
      </c>
      <c r="HH85" s="88">
        <v>7.0062589870000025E-2</v>
      </c>
      <c r="HI85" s="88">
        <v>4.7573279440000026E-2</v>
      </c>
      <c r="HJ85" s="88">
        <v>1.6287782879999997E-2</v>
      </c>
      <c r="HK85" s="88">
        <v>0.10335285139999997</v>
      </c>
      <c r="HL85" s="88">
        <v>2.2098412560000003E-2</v>
      </c>
      <c r="HM85" s="88">
        <v>0.14062585106</v>
      </c>
      <c r="HN85" s="88">
        <v>0.16244003464000001</v>
      </c>
      <c r="HO85" s="88">
        <v>1.2513309399999997E-2</v>
      </c>
      <c r="HP85" s="88">
        <v>0.2283796104799998</v>
      </c>
      <c r="HQ85" s="88">
        <v>7.2022233660000018E-2</v>
      </c>
      <c r="HR85" s="88">
        <v>8.6115664529999969E-2</v>
      </c>
      <c r="HS85" s="88">
        <v>6.2415728199999979E-2</v>
      </c>
      <c r="HT85" s="88">
        <v>8.3902835580000001E-2</v>
      </c>
      <c r="HU85" s="88">
        <v>0.19471658636000008</v>
      </c>
      <c r="HV85" s="88">
        <v>9.8698347810000003E-2</v>
      </c>
      <c r="HW85" s="88">
        <v>7.0916776340000001E-2</v>
      </c>
      <c r="HX85" s="88">
        <v>3.5730380969999996E-2</v>
      </c>
      <c r="HY85" s="88">
        <v>0.11211122484000005</v>
      </c>
      <c r="HZ85" s="88">
        <v>2.7619848960000005E-2</v>
      </c>
      <c r="IA85" s="88">
        <v>0.14811716878000006</v>
      </c>
      <c r="IB85" s="88">
        <v>6.3258335999999997E-3</v>
      </c>
      <c r="IC85" s="88">
        <v>0.50137017499000003</v>
      </c>
      <c r="ID85" s="88">
        <v>0.20041474272000007</v>
      </c>
      <c r="IE85" s="88">
        <v>0.83494720114699927</v>
      </c>
      <c r="IF85" s="88">
        <v>2.5432883440000005E-2</v>
      </c>
      <c r="IG85" s="88">
        <v>0.83096982290999932</v>
      </c>
      <c r="IH85" s="88">
        <v>1.4965661370000001E-2</v>
      </c>
      <c r="II85" s="88">
        <v>0</v>
      </c>
      <c r="IJ85" s="88">
        <v>0.14718041307000015</v>
      </c>
      <c r="IK85" s="88">
        <v>0.13069795946000001</v>
      </c>
      <c r="IL85" s="88">
        <v>0.23440365852</v>
      </c>
      <c r="IM85" s="88">
        <v>9.7818517999999984E-4</v>
      </c>
      <c r="IN85" s="88">
        <v>5.7411961818999997E-2</v>
      </c>
      <c r="IO85" s="88">
        <v>0.15302446686599999</v>
      </c>
      <c r="IP85" s="88">
        <v>0.29937554982600012</v>
      </c>
      <c r="IQ85" s="88">
        <v>0.66446623171999941</v>
      </c>
      <c r="IR85" s="88">
        <v>1.9896301216600027</v>
      </c>
      <c r="IS85" s="88">
        <v>1.1541560941930002</v>
      </c>
      <c r="IT85" s="88">
        <v>0.18920126073000026</v>
      </c>
      <c r="IU85" s="88">
        <v>0.27382513138999981</v>
      </c>
      <c r="IV85" s="88">
        <v>0.59858161647599983</v>
      </c>
      <c r="IW85" s="88">
        <v>0.19558349562999985</v>
      </c>
      <c r="IX85" s="88">
        <v>0.28180620003999995</v>
      </c>
      <c r="IY85" s="88">
        <v>0.12137948422000004</v>
      </c>
      <c r="IZ85" s="88">
        <v>8.808505589E-2</v>
      </c>
      <c r="JA85" s="88">
        <v>0.85016701578999987</v>
      </c>
      <c r="JB85" s="88">
        <v>2.464925536E-2</v>
      </c>
      <c r="JC85" s="88">
        <v>0.22125663824999989</v>
      </c>
      <c r="JD85" s="88">
        <v>1.4894320339999999E-2</v>
      </c>
      <c r="JE85" s="88">
        <v>0.69158553248000065</v>
      </c>
      <c r="JF85" s="88">
        <v>0.66363692061999979</v>
      </c>
      <c r="JG85" s="88">
        <v>0.4138126835999999</v>
      </c>
      <c r="JH85" s="88">
        <v>8.4669149260000021E-2</v>
      </c>
      <c r="JI85" s="88">
        <v>5.7570822200000002E-3</v>
      </c>
      <c r="JJ85" s="88">
        <v>0.14489963595999997</v>
      </c>
      <c r="JK85" s="88">
        <v>0.23415114600000009</v>
      </c>
      <c r="JL85" s="88">
        <v>0.13946325529</v>
      </c>
      <c r="JM85" s="88">
        <v>7.947583020000001E-3</v>
      </c>
      <c r="JN85" s="88">
        <v>4.5730424961200002</v>
      </c>
      <c r="JO85" s="88">
        <v>5.3213520960000003E-2</v>
      </c>
      <c r="JP85" s="88">
        <v>5.3879886723799988</v>
      </c>
      <c r="JQ85" s="88">
        <v>1.0765807471799995</v>
      </c>
      <c r="JR85" s="88">
        <v>0</v>
      </c>
      <c r="JS85" s="88">
        <v>0.15009933880000004</v>
      </c>
      <c r="JT85" s="88">
        <v>0.10828339300000001</v>
      </c>
      <c r="JU85" s="88">
        <v>0.48819950162999998</v>
      </c>
      <c r="JV85" s="88">
        <v>2.3804316999999999E-3</v>
      </c>
      <c r="JW85" s="88">
        <v>0</v>
      </c>
      <c r="JX85" s="88">
        <v>1.42013926018</v>
      </c>
      <c r="JY85" s="88">
        <v>1.6827461032399986</v>
      </c>
      <c r="JZ85" s="88">
        <v>0.57170105758999989</v>
      </c>
      <c r="KA85" s="88">
        <v>0.16989953763999963</v>
      </c>
      <c r="KB85" s="88">
        <v>0.44516629841000005</v>
      </c>
      <c r="KC85" s="88">
        <v>0.12126676373999998</v>
      </c>
      <c r="KD85" s="88">
        <v>1.4077956399999999E-3</v>
      </c>
      <c r="KE85" s="88">
        <v>0.53209175906000017</v>
      </c>
      <c r="KF85" s="88">
        <v>1.184968919E-2</v>
      </c>
      <c r="KG85" s="88">
        <v>0</v>
      </c>
      <c r="KH85" s="88">
        <v>0.11856200735000003</v>
      </c>
      <c r="KI85" s="88">
        <v>0.11084249530999998</v>
      </c>
      <c r="KJ85" s="88">
        <v>0.15461622182999996</v>
      </c>
      <c r="KK85" s="88">
        <v>7.6962221860000027E-2</v>
      </c>
      <c r="KL85" s="88">
        <v>2.5418093549999996E-2</v>
      </c>
      <c r="KM85" s="88">
        <v>1.357197142E-2</v>
      </c>
      <c r="KN85" s="88">
        <v>3.7900073399999997E-3</v>
      </c>
      <c r="KO85" s="88">
        <v>0</v>
      </c>
      <c r="KP85" s="88">
        <v>2.1272663440000006E-2</v>
      </c>
      <c r="KQ85" s="88">
        <v>2.4740379599999993E-3</v>
      </c>
      <c r="KR85" s="88">
        <v>3.2389460129999992E-2</v>
      </c>
      <c r="KS85" s="88">
        <v>1.947579566E-2</v>
      </c>
      <c r="KT85" s="88">
        <v>9.138213081999999E-2</v>
      </c>
      <c r="KU85" s="88">
        <v>4.1488980000000005E-4</v>
      </c>
      <c r="KV85" s="88">
        <v>9.5282279250000018E-2</v>
      </c>
      <c r="KW85" s="88">
        <v>0.13984201229999998</v>
      </c>
      <c r="KX85" s="88">
        <v>0.33234315497999989</v>
      </c>
      <c r="KY85" s="88">
        <v>0.19462252131999994</v>
      </c>
      <c r="KZ85" s="88">
        <v>0.18281794786999994</v>
      </c>
      <c r="LA85" s="88">
        <v>1.5324027200000001E-2</v>
      </c>
      <c r="LB85" s="88">
        <v>0.27834871400000011</v>
      </c>
      <c r="LC85" s="88">
        <v>4.7019215319999995E-2</v>
      </c>
      <c r="LD85" s="88">
        <v>0.15441770121000001</v>
      </c>
      <c r="LE85" s="88">
        <v>0.20307179394000008</v>
      </c>
      <c r="LF85" s="88">
        <v>6.5864169299999997E-2</v>
      </c>
      <c r="LG85" s="88">
        <v>6.9497379659999983E-2</v>
      </c>
      <c r="LH85" s="88">
        <v>4.1387399710000009E-2</v>
      </c>
      <c r="LI85" s="88">
        <v>3.4879281999999998E-4</v>
      </c>
      <c r="LJ85" s="88">
        <v>0.80660463932000004</v>
      </c>
      <c r="LK85" s="88">
        <v>1.1453039949999999</v>
      </c>
      <c r="LL85" s="88">
        <v>7.1367884600000001E-2</v>
      </c>
      <c r="LM85" s="88">
        <v>2.2777882929999993E-2</v>
      </c>
      <c r="LN85" s="88">
        <v>2.1842779999999999E-2</v>
      </c>
      <c r="LO85" s="88">
        <v>0.23497738169999993</v>
      </c>
      <c r="LP85" s="88">
        <v>2.4133524148499994</v>
      </c>
      <c r="LQ85" s="88">
        <v>0.54971398727000031</v>
      </c>
      <c r="LR85" s="88">
        <v>0.15530404884000001</v>
      </c>
      <c r="LS85" s="88">
        <v>0.26880203964000005</v>
      </c>
      <c r="LT85" s="88">
        <v>9.0255400929999993E-2</v>
      </c>
      <c r="LU85" s="88">
        <v>0.16069558164000003</v>
      </c>
      <c r="LV85" s="88">
        <v>1.4986165460000001E-2</v>
      </c>
      <c r="LW85" s="88">
        <v>0.27568143940999995</v>
      </c>
      <c r="LX85" s="88">
        <v>4.02469045E-2</v>
      </c>
      <c r="LY85" s="88">
        <v>0</v>
      </c>
      <c r="LZ85" s="88">
        <v>6.1939686530000003E-2</v>
      </c>
      <c r="MA85" s="88">
        <v>1.958188854630001</v>
      </c>
      <c r="MB85" s="88">
        <v>2.517550747E-2</v>
      </c>
      <c r="MC85" s="88">
        <v>0.28162981767000006</v>
      </c>
      <c r="MD85" s="88">
        <v>5.3190892419999997E-2</v>
      </c>
      <c r="ME85" s="88">
        <v>0</v>
      </c>
      <c r="MF85" s="88">
        <v>0.23981399656000008</v>
      </c>
      <c r="MG85" s="88">
        <v>0.10544548636000003</v>
      </c>
      <c r="MH85" s="88">
        <v>0</v>
      </c>
      <c r="MI85" s="88">
        <v>4.8023085999999993E-3</v>
      </c>
      <c r="MJ85" s="88">
        <v>1.152327239E-2</v>
      </c>
      <c r="MK85" s="88">
        <v>0</v>
      </c>
      <c r="ML85" s="88">
        <v>0</v>
      </c>
      <c r="MM85" s="88">
        <v>0.23723176046999991</v>
      </c>
      <c r="MN85" s="88">
        <v>2.7168644539999998E-2</v>
      </c>
      <c r="MO85" s="88">
        <v>0.21857238345999999</v>
      </c>
      <c r="MP85" s="88">
        <v>0.2900963581099999</v>
      </c>
      <c r="MQ85" s="88">
        <v>8.3180038160000025E-2</v>
      </c>
      <c r="MR85" s="88">
        <v>0.31347326515999996</v>
      </c>
      <c r="MS85" s="88">
        <v>9.8006893650000024E-2</v>
      </c>
      <c r="MT85" s="88">
        <v>1.0877634800000001E-2</v>
      </c>
      <c r="MU85" s="88">
        <v>0.47601519235999978</v>
      </c>
      <c r="MV85" s="88">
        <v>6.0223000660000005E-2</v>
      </c>
      <c r="MW85" s="88">
        <v>0</v>
      </c>
      <c r="MX85" s="88">
        <v>0.14879593028999999</v>
      </c>
      <c r="MY85" s="88">
        <v>0.21208710608000003</v>
      </c>
      <c r="MZ85" s="88">
        <v>2.5877944070000006E-2</v>
      </c>
      <c r="NA85" s="88">
        <v>0.19370494817999984</v>
      </c>
      <c r="NB85" s="88">
        <v>1.536962383E-2</v>
      </c>
      <c r="NC85" s="88">
        <v>6.3096964980000003E-2</v>
      </c>
      <c r="ND85" s="88">
        <v>0</v>
      </c>
      <c r="NE85" s="88">
        <v>0.17457417975</v>
      </c>
      <c r="NF85" s="88">
        <v>2.1980128339999998E-2</v>
      </c>
      <c r="NG85" s="88">
        <v>0.48580232360999975</v>
      </c>
      <c r="NH85" s="88">
        <v>0.6358135535899998</v>
      </c>
      <c r="NI85" s="88">
        <v>0.89501457293999975</v>
      </c>
      <c r="NJ85" s="88">
        <v>0.19330489582999996</v>
      </c>
      <c r="NK85" s="88">
        <v>0.50137017499000003</v>
      </c>
      <c r="NL85" s="88">
        <v>3.9511530700000004E-3</v>
      </c>
      <c r="NM85" s="88">
        <v>0.83096982290999932</v>
      </c>
      <c r="NN85" s="88">
        <v>0</v>
      </c>
      <c r="NO85" s="88">
        <v>5.7407561250000003E-2</v>
      </c>
      <c r="NP85" s="88">
        <v>5.2417328189999987E-2</v>
      </c>
      <c r="NQ85" s="88">
        <v>0.10063349084000001</v>
      </c>
      <c r="NR85" s="88">
        <v>0.10125834036000003</v>
      </c>
      <c r="NS85" s="88">
        <v>0.19811994196999996</v>
      </c>
      <c r="NT85" s="88">
        <v>0.66446623171999941</v>
      </c>
      <c r="NU85" s="88">
        <v>1.9896343467500026</v>
      </c>
      <c r="NV85" s="88">
        <v>1.1541560362300005</v>
      </c>
      <c r="NW85" s="88">
        <v>0.18920273383000027</v>
      </c>
      <c r="NX85" s="88">
        <v>0.27384497842</v>
      </c>
      <c r="NY85" s="88">
        <v>0</v>
      </c>
      <c r="NZ85" s="88">
        <v>0</v>
      </c>
      <c r="OA85" s="88">
        <v>0</v>
      </c>
      <c r="OB85" s="88">
        <v>0</v>
      </c>
      <c r="OC85" s="88">
        <v>0</v>
      </c>
      <c r="OD85" s="88">
        <v>0</v>
      </c>
      <c r="OE85" s="88">
        <v>0</v>
      </c>
      <c r="OF85" s="88">
        <v>0</v>
      </c>
      <c r="OG85" s="88">
        <v>0</v>
      </c>
      <c r="OH85" s="88">
        <v>0</v>
      </c>
      <c r="OI85" s="88">
        <v>0</v>
      </c>
      <c r="OJ85" s="88">
        <v>0</v>
      </c>
      <c r="OK85" s="88">
        <v>0</v>
      </c>
      <c r="OL85" s="88">
        <v>0</v>
      </c>
      <c r="OM85" s="88">
        <v>6.379110429999996E-3</v>
      </c>
      <c r="ON85" s="88">
        <v>5.7706409000000004E-4</v>
      </c>
      <c r="OO85" s="88">
        <v>9.1563852000000039E-4</v>
      </c>
      <c r="OP85" s="88">
        <v>1.9329113999999996E-4</v>
      </c>
      <c r="OQ85" s="88">
        <v>7.9553992000000017E-4</v>
      </c>
      <c r="OR85" s="88">
        <v>4.5815312000000005E-4</v>
      </c>
      <c r="OS85" s="88">
        <v>2.8066620099999984E-3</v>
      </c>
      <c r="OT85" s="88">
        <v>1.0909147499999997E-3</v>
      </c>
      <c r="OU85" s="88">
        <v>4.9996294619999949E-3</v>
      </c>
      <c r="OV85" s="88">
        <v>4.2790024980000011E-3</v>
      </c>
      <c r="OW85" s="88">
        <v>7.4110478699999901E-3</v>
      </c>
      <c r="OX85" s="88">
        <v>1.5157370200000009E-3</v>
      </c>
      <c r="OY85" s="88">
        <v>2.0864649100000008E-3</v>
      </c>
      <c r="OZ85" s="88">
        <v>2.9435397600000002E-3</v>
      </c>
      <c r="PA85" s="88">
        <v>0.17769408534400002</v>
      </c>
      <c r="PB85" s="88">
        <v>0.53254243936300039</v>
      </c>
      <c r="PC85" s="88">
        <v>0.31265513508899978</v>
      </c>
      <c r="PD85" s="88">
        <v>6.0846937633999995E-2</v>
      </c>
      <c r="PE85" s="88">
        <v>6.6821879851000035E-2</v>
      </c>
      <c r="PF85" s="88">
        <v>0.23866832193699997</v>
      </c>
      <c r="PG85" s="88">
        <v>0.49974935090500061</v>
      </c>
      <c r="PH85" s="88">
        <v>0.12660331136199984</v>
      </c>
      <c r="PI85" s="88">
        <v>6.5276219264000096E-2</v>
      </c>
      <c r="PJ85" s="88">
        <v>2.88091743E-2</v>
      </c>
      <c r="PK85" s="88">
        <v>0.92495800118599991</v>
      </c>
      <c r="PL85" s="88">
        <v>1.6804703967999997E-2</v>
      </c>
      <c r="PM85" s="88">
        <v>0.106960139361</v>
      </c>
      <c r="PN85" s="88">
        <v>5.3929242015000031E-2</v>
      </c>
      <c r="PO85" s="88">
        <v>3.9955413230999999E-2</v>
      </c>
      <c r="PP85" s="88">
        <v>0.3009799606939999</v>
      </c>
      <c r="PQ85" s="88">
        <v>6.0332177133999972E-2</v>
      </c>
      <c r="PR85" s="88">
        <v>6.4806794909000015E-2</v>
      </c>
      <c r="PS85" s="88">
        <v>0</v>
      </c>
      <c r="PT85" s="88">
        <v>6.6468093394999983E-2</v>
      </c>
      <c r="PU85" s="88">
        <v>5.4812728914000006E-2</v>
      </c>
      <c r="PV85" s="88">
        <v>2.4922332334999995E-2</v>
      </c>
      <c r="PW85" s="88">
        <v>1.565847674E-2</v>
      </c>
      <c r="PX85" s="88">
        <v>9.6005772643000017E-2</v>
      </c>
      <c r="PY85" s="88">
        <v>7.8416636197999934E-2</v>
      </c>
      <c r="PZ85" s="88">
        <v>3.9568330008999994E-2</v>
      </c>
      <c r="QA85" s="88">
        <v>3.2708582500000005E-3</v>
      </c>
      <c r="QB85" s="88">
        <v>2.3114772405999996E-2</v>
      </c>
      <c r="QC85" s="88">
        <v>1.1705192749999999E-2</v>
      </c>
      <c r="QD85" s="88">
        <v>3.5599973340000018E-3</v>
      </c>
      <c r="QE85" s="88">
        <v>2.2466975144000013E-2</v>
      </c>
      <c r="QF85" s="88">
        <v>3.8110203560000007E-2</v>
      </c>
      <c r="QG85" s="88">
        <v>0.26545329901999992</v>
      </c>
      <c r="QH85" s="88">
        <v>2.2790589589999992E-3</v>
      </c>
      <c r="QI85" s="88">
        <v>9.788867850299994E-2</v>
      </c>
      <c r="QJ85" s="88">
        <v>6.4380088064000002E-2</v>
      </c>
      <c r="QK85" s="88">
        <v>5.0883036542E-2</v>
      </c>
      <c r="QL85" s="88">
        <v>0.54426056204000017</v>
      </c>
      <c r="QM85" s="88">
        <v>1.5963662588999998E-2</v>
      </c>
      <c r="QN85" s="88">
        <v>8.7197471220000003E-3</v>
      </c>
      <c r="QO85" s="88">
        <v>9.6553558399999958E-3</v>
      </c>
      <c r="QP85" s="88">
        <v>3.2259826040000016E-2</v>
      </c>
      <c r="QQ85" s="88">
        <v>2.2328826E-4</v>
      </c>
      <c r="QR85" s="88">
        <v>5.3423319878999953E-2</v>
      </c>
      <c r="QS85" s="88">
        <v>3.7829634065000006E-2</v>
      </c>
      <c r="QT85" s="88">
        <v>5.1797870982999955E-2</v>
      </c>
      <c r="QU85" s="88">
        <v>1.1452010899E-2</v>
      </c>
      <c r="QV85" s="88">
        <v>2.5465753515000012E-2</v>
      </c>
      <c r="QW85" s="88">
        <v>1.6248541418000001E-2</v>
      </c>
      <c r="QX85" s="88">
        <v>3.0201618947000006E-2</v>
      </c>
      <c r="QY85" s="88">
        <v>7.9829812110000023E-3</v>
      </c>
      <c r="QZ85" s="88">
        <v>4.2665910199999992E-3</v>
      </c>
      <c r="RA85" s="88">
        <v>0.11998754820000006</v>
      </c>
      <c r="RB85" s="88">
        <v>1.2401981261000002E-2</v>
      </c>
      <c r="RC85" s="88">
        <v>7.1163919195999958E-2</v>
      </c>
      <c r="RD85" s="88">
        <v>8.4112859475000037E-2</v>
      </c>
      <c r="RE85" s="88">
        <v>5.5228108799999986E-3</v>
      </c>
      <c r="RF85" s="88">
        <v>7.5110260464999939E-2</v>
      </c>
      <c r="RG85" s="88">
        <v>9.1155792097999955E-2</v>
      </c>
      <c r="RH85" s="88">
        <v>4.0294179329999992E-2</v>
      </c>
      <c r="RI85" s="88">
        <v>4.3037940999000025E-2</v>
      </c>
      <c r="RJ85" s="88">
        <v>2.3716117489000009E-2</v>
      </c>
      <c r="RK85" s="88">
        <v>1.9363194435999993E-2</v>
      </c>
      <c r="RL85" s="88">
        <v>1.3593838528E-2</v>
      </c>
      <c r="RM85" s="88">
        <v>1.8595479776999997E-2</v>
      </c>
      <c r="RN85" s="88">
        <v>8.2967401330000003E-3</v>
      </c>
      <c r="RO85" s="88">
        <v>3.228976653E-2</v>
      </c>
      <c r="RP85" s="88">
        <v>8.819743187000002E-3</v>
      </c>
      <c r="RQ85" s="88">
        <v>2.4166709547000006E-2</v>
      </c>
      <c r="RR85" s="88">
        <v>0</v>
      </c>
      <c r="RS85" s="88">
        <v>2.1784571954000003E-2</v>
      </c>
      <c r="RT85" s="88">
        <v>2.9645364559999993E-3</v>
      </c>
      <c r="RU85" s="88">
        <v>4.0600658899999998E-3</v>
      </c>
      <c r="RV85" s="88">
        <v>0.52294342271699978</v>
      </c>
      <c r="RW85" s="88">
        <v>0.17752817299699986</v>
      </c>
      <c r="RX85" s="88">
        <v>0.22386954754200011</v>
      </c>
      <c r="RY85" s="88">
        <v>6.1685792999999992E-4</v>
      </c>
      <c r="RZ85" s="88">
        <v>9.4983578049999962E-2</v>
      </c>
      <c r="SA85" s="88">
        <v>1.1976561310999997E-2</v>
      </c>
      <c r="SB85" s="88">
        <v>0</v>
      </c>
      <c r="SC85" s="88">
        <v>0</v>
      </c>
      <c r="SD85" s="88">
        <v>0</v>
      </c>
      <c r="SE85" s="88">
        <v>0</v>
      </c>
      <c r="SF85" s="88">
        <v>0</v>
      </c>
      <c r="SG85" s="88">
        <v>0</v>
      </c>
      <c r="SH85" s="88">
        <v>0</v>
      </c>
      <c r="SI85" s="88">
        <v>0</v>
      </c>
      <c r="SJ85" s="88">
        <v>0</v>
      </c>
      <c r="SK85" s="88">
        <v>0</v>
      </c>
      <c r="SL85" s="88">
        <v>0</v>
      </c>
      <c r="SM85" s="88">
        <v>0</v>
      </c>
      <c r="SN85" s="88">
        <v>5.9463252860000031E-2</v>
      </c>
      <c r="SO85" s="88">
        <v>2.4000240000000001E-4</v>
      </c>
      <c r="SP85" s="88">
        <v>9.0978909962006842</v>
      </c>
    </row>
    <row r="86" spans="1:510">
      <c r="A86" s="88" t="str">
        <f t="shared" si="53"/>
        <v>FRAD3</v>
      </c>
      <c r="B86" s="88" t="s">
        <v>2228</v>
      </c>
      <c r="C86" s="88" t="s">
        <v>389</v>
      </c>
      <c r="U86" s="88">
        <v>65.969041101159021</v>
      </c>
      <c r="V86" s="88">
        <v>11.995659270356999</v>
      </c>
      <c r="W86" s="88">
        <v>1.8582423942610011</v>
      </c>
      <c r="X86" s="88">
        <v>2.4345211670689992</v>
      </c>
      <c r="Y86" s="88">
        <v>18.75450701669498</v>
      </c>
      <c r="Z86" s="88">
        <v>2.7559321498079998</v>
      </c>
      <c r="AA86" s="88">
        <v>1.1096990806310005</v>
      </c>
      <c r="AB86" s="88">
        <v>8.2483153854060074</v>
      </c>
      <c r="AC86" s="88">
        <v>2.2835608808499996</v>
      </c>
      <c r="AD86" s="88">
        <v>3.977406300939005</v>
      </c>
      <c r="AE86" s="88">
        <v>0.28258486436000008</v>
      </c>
      <c r="AF86" s="88">
        <v>2.9138446795860005</v>
      </c>
      <c r="AG86" s="88">
        <v>11.166235883628017</v>
      </c>
      <c r="AH86" s="88">
        <v>9.3547668767760097</v>
      </c>
      <c r="AI86" s="88">
        <v>0.82942498357999916</v>
      </c>
      <c r="AJ86" s="88">
        <v>0.72038249705100033</v>
      </c>
      <c r="AK86" s="88">
        <v>1.1378605780800004</v>
      </c>
      <c r="AL86" s="88">
        <v>0</v>
      </c>
      <c r="AM86" s="88">
        <v>1.9282870666429996</v>
      </c>
      <c r="AN86" s="88">
        <v>0.50622100926900016</v>
      </c>
      <c r="AO86" s="88">
        <v>5.9478659534800009</v>
      </c>
      <c r="AP86" s="88">
        <v>7.2304752667400063</v>
      </c>
      <c r="AQ86" s="88">
        <v>0.29433064394399999</v>
      </c>
      <c r="AR86" s="88">
        <v>2.0621172703770014</v>
      </c>
      <c r="AS86" s="88">
        <v>3.2197194234440003</v>
      </c>
      <c r="AT86" s="88">
        <v>0.54880859148400019</v>
      </c>
      <c r="AU86" s="88">
        <v>0.20140662131500001</v>
      </c>
      <c r="AV86" s="88">
        <v>0.61899985886000031</v>
      </c>
      <c r="AW86" s="88">
        <v>0.21324955228600009</v>
      </c>
      <c r="AX86" s="88">
        <v>0.29279292850399985</v>
      </c>
      <c r="AY86" s="88">
        <v>0.88067958380700062</v>
      </c>
      <c r="AZ86" s="88">
        <v>0.57534992014000008</v>
      </c>
      <c r="BA86" s="88">
        <v>0.47785867556099998</v>
      </c>
      <c r="BB86" s="88">
        <v>5.6490484929999994E-2</v>
      </c>
      <c r="BC86" s="88">
        <v>3.4268539634399993</v>
      </c>
      <c r="BD86" s="88">
        <v>3.9334177972039992</v>
      </c>
      <c r="BE86" s="88">
        <v>0.88804362476200005</v>
      </c>
      <c r="BF86" s="88">
        <v>0.11933183951500001</v>
      </c>
      <c r="BG86" s="88">
        <v>4.5712068195999968E-2</v>
      </c>
      <c r="BH86" s="88">
        <v>2.1185174509239992</v>
      </c>
      <c r="BI86" s="88">
        <v>0.78062758195799986</v>
      </c>
      <c r="BJ86" s="88">
        <v>3.5982448700000003E-2</v>
      </c>
      <c r="BK86" s="88">
        <v>1.1017656143939998</v>
      </c>
      <c r="BL86" s="88">
        <v>1.1040507269690001</v>
      </c>
      <c r="BM86" s="88">
        <v>0.59904879211799933</v>
      </c>
      <c r="BN86" s="88">
        <v>0</v>
      </c>
      <c r="BO86" s="88">
        <v>2.4023126389999996E-2</v>
      </c>
      <c r="BP86" s="88">
        <v>9.510036546999999E-2</v>
      </c>
      <c r="BQ86" s="88">
        <v>0</v>
      </c>
      <c r="BR86" s="88">
        <v>0.11174037750000002</v>
      </c>
      <c r="BS86" s="88">
        <v>5.1720994999999992E-2</v>
      </c>
      <c r="BT86" s="88">
        <v>2.5759843544659984</v>
      </c>
      <c r="BU86" s="88">
        <v>1.9717716683109994</v>
      </c>
      <c r="BV86" s="88">
        <v>0.33786032512000008</v>
      </c>
      <c r="BW86" s="88">
        <v>2.6665389862060001</v>
      </c>
      <c r="BX86" s="88">
        <v>0.68229559862699962</v>
      </c>
      <c r="BY86" s="88">
        <v>1.7954258743370004</v>
      </c>
      <c r="BZ86" s="88">
        <v>0.25365330423199978</v>
      </c>
      <c r="CA86" s="88">
        <v>0.92371914235199903</v>
      </c>
      <c r="CB86" s="88">
        <v>1.7936852624430017</v>
      </c>
      <c r="CC86" s="88">
        <v>0.6809172830019995</v>
      </c>
      <c r="CD86" s="88">
        <v>0.39825139212099975</v>
      </c>
      <c r="CE86" s="88">
        <v>2.7175483122270063</v>
      </c>
      <c r="CF86" s="88">
        <v>0.2623113525659998</v>
      </c>
      <c r="CG86" s="88">
        <v>0</v>
      </c>
      <c r="CH86" s="88">
        <v>0.56711180690600049</v>
      </c>
      <c r="CI86" s="88">
        <v>0.36698624382999973</v>
      </c>
      <c r="CJ86" s="88">
        <v>0.28383123465499993</v>
      </c>
      <c r="CK86" s="88">
        <v>4.8794778555259963</v>
      </c>
      <c r="CL86" s="88">
        <v>0.29338711561900022</v>
      </c>
      <c r="CM86" s="88">
        <v>0.81353197381799991</v>
      </c>
      <c r="CN86" s="88">
        <v>0.27433106095800008</v>
      </c>
      <c r="CO86" s="88">
        <v>0.34620934359499989</v>
      </c>
      <c r="CP86" s="88">
        <v>9.9843329802000044E-2</v>
      </c>
      <c r="CQ86" s="88">
        <v>1.1378605780800004</v>
      </c>
      <c r="CR86" s="88">
        <v>0</v>
      </c>
      <c r="CS86" s="88">
        <v>1.758992711E-2</v>
      </c>
      <c r="CT86" s="88">
        <v>1.8170361431289985</v>
      </c>
      <c r="CU86" s="88">
        <v>7.8901389205999997E-2</v>
      </c>
      <c r="CV86" s="88">
        <v>1.475995924E-2</v>
      </c>
      <c r="CW86" s="88">
        <v>0.50605898558900009</v>
      </c>
      <c r="CX86" s="88">
        <v>1.6202367999999998E-4</v>
      </c>
      <c r="CY86" s="88">
        <v>5.9279480003199998</v>
      </c>
      <c r="CZ86" s="88">
        <v>1.9917953160000001E-2</v>
      </c>
      <c r="DA86" s="88">
        <v>6.5634363684200041</v>
      </c>
      <c r="DB86" s="88">
        <v>0.6670388983200003</v>
      </c>
      <c r="DC86" s="88">
        <v>0.28275004682400001</v>
      </c>
      <c r="DD86" s="88">
        <v>1.1580597119999999E-2</v>
      </c>
      <c r="DE86" s="88">
        <v>0.5413669451289993</v>
      </c>
      <c r="DF86" s="88">
        <v>5.2659843000000001E-3</v>
      </c>
      <c r="DG86" s="88">
        <v>0</v>
      </c>
      <c r="DH86" s="88">
        <v>1.5154849938449995</v>
      </c>
      <c r="DI86" s="88">
        <v>1.8452786409499999</v>
      </c>
      <c r="DJ86" s="88">
        <v>0.80173061138400026</v>
      </c>
      <c r="DK86" s="88">
        <v>0.46826419566000005</v>
      </c>
      <c r="DL86" s="88">
        <v>0.10313437785</v>
      </c>
      <c r="DM86" s="88">
        <v>1.3115975999999998E-3</v>
      </c>
      <c r="DN86" s="88">
        <v>0.53584516310300012</v>
      </c>
      <c r="DO86" s="88">
        <v>1.2637576743000003E-2</v>
      </c>
      <c r="DP86" s="88">
        <v>3.2586372000000002E-4</v>
      </c>
      <c r="DQ86" s="88">
        <v>0.20140662131500001</v>
      </c>
      <c r="DR86" s="88">
        <v>0.57863145503999991</v>
      </c>
      <c r="DS86" s="88">
        <v>2.9584731899999987E-2</v>
      </c>
      <c r="DT86" s="88">
        <v>1.0783671920000001E-2</v>
      </c>
      <c r="DU86" s="88">
        <v>0.21324955228600009</v>
      </c>
      <c r="DV86" s="88">
        <v>8.9551618371999944E-2</v>
      </c>
      <c r="DW86" s="88">
        <v>0.203241310132</v>
      </c>
      <c r="DX86" s="88">
        <v>0.6581682626819999</v>
      </c>
      <c r="DY86" s="88">
        <v>0.222511452635</v>
      </c>
      <c r="DZ86" s="88">
        <v>0.25542923100999992</v>
      </c>
      <c r="EA86" s="88">
        <v>7.0860448479999991E-2</v>
      </c>
      <c r="EB86" s="88">
        <v>0.24906024065000001</v>
      </c>
      <c r="EC86" s="88">
        <v>0.2472677668099999</v>
      </c>
      <c r="ED86" s="88">
        <v>0.128966411291</v>
      </c>
      <c r="EE86" s="88">
        <v>0.10162449746000002</v>
      </c>
      <c r="EF86" s="88">
        <v>3.2671396069999994</v>
      </c>
      <c r="EG86" s="88">
        <v>0.10386993209999999</v>
      </c>
      <c r="EH86" s="88">
        <v>3.0069495340000016E-2</v>
      </c>
      <c r="EI86" s="88">
        <v>2.5774928999999999E-2</v>
      </c>
      <c r="EJ86" s="88">
        <v>0.253124464918</v>
      </c>
      <c r="EK86" s="88">
        <v>2.8230234788749979</v>
      </c>
      <c r="EL86" s="88">
        <v>0.65703271616999948</v>
      </c>
      <c r="EM86" s="88">
        <v>0.20023691780999994</v>
      </c>
      <c r="EN86" s="88">
        <v>0.170604503272</v>
      </c>
      <c r="EO86" s="88">
        <v>0.17821830089600008</v>
      </c>
      <c r="EP86" s="88">
        <v>0.19586248088</v>
      </c>
      <c r="EQ86" s="88">
        <v>1.2989902630000001E-2</v>
      </c>
      <c r="ER86" s="88">
        <v>0.30278773928399999</v>
      </c>
      <c r="ES86" s="88">
        <v>2.7580697800000002E-2</v>
      </c>
      <c r="ET86" s="88">
        <v>0.11933183951500001</v>
      </c>
      <c r="EU86" s="88">
        <v>4.5712068195999968E-2</v>
      </c>
      <c r="EV86" s="88">
        <v>2.1185174509239992</v>
      </c>
      <c r="EW86" s="88">
        <v>0.37204244886200011</v>
      </c>
      <c r="EX86" s="88">
        <v>4.411534089E-2</v>
      </c>
      <c r="EY86" s="88">
        <v>0.19794866937000011</v>
      </c>
      <c r="EZ86" s="88">
        <v>0.156726896334</v>
      </c>
      <c r="FA86" s="88">
        <v>9.7942265020000002E-3</v>
      </c>
      <c r="FB86" s="88">
        <v>1.0595614999999999E-2</v>
      </c>
      <c r="FC86" s="88">
        <v>1.6602848100000001E-2</v>
      </c>
      <c r="FD86" s="88">
        <v>8.7839856000000004E-3</v>
      </c>
      <c r="FE86" s="88">
        <v>0.37492241983399993</v>
      </c>
      <c r="FF86" s="88">
        <v>5.2170834599999993E-2</v>
      </c>
      <c r="FG86" s="88">
        <v>0.28641946131500007</v>
      </c>
      <c r="FH86" s="88">
        <v>0.27434553894699987</v>
      </c>
      <c r="FI86" s="88">
        <v>0.11390760587000001</v>
      </c>
      <c r="FJ86" s="88">
        <v>0.33223273809999998</v>
      </c>
      <c r="FK86" s="88">
        <v>0.77181798886900022</v>
      </c>
      <c r="FL86" s="88">
        <v>0</v>
      </c>
      <c r="FM86" s="88">
        <v>0.19197888255599993</v>
      </c>
      <c r="FN86" s="88">
        <v>0.24430150701699999</v>
      </c>
      <c r="FO86" s="88">
        <v>2.4768611221999994E-2</v>
      </c>
      <c r="FP86" s="88">
        <v>0.13799946989299999</v>
      </c>
      <c r="FQ86" s="88">
        <v>2.4023126389999996E-2</v>
      </c>
      <c r="FR86" s="88">
        <v>9.510036546999999E-2</v>
      </c>
      <c r="FS86" s="88">
        <v>0</v>
      </c>
      <c r="FT86" s="88">
        <v>0.11174037750000002</v>
      </c>
      <c r="FU86" s="88">
        <v>5.1720994999999992E-2</v>
      </c>
      <c r="FV86" s="88">
        <v>1.4363585714480012</v>
      </c>
      <c r="FW86" s="88">
        <v>9.2362508280000019E-2</v>
      </c>
      <c r="FX86" s="88">
        <v>1.1396257830180001</v>
      </c>
      <c r="FY86" s="88">
        <v>1.244423681389998</v>
      </c>
      <c r="FZ86" s="88">
        <v>0.13823362295999991</v>
      </c>
      <c r="GA86" s="88">
        <v>0.36041671032000022</v>
      </c>
      <c r="GB86" s="88">
        <v>0</v>
      </c>
      <c r="GC86" s="88">
        <v>0.13375113546999995</v>
      </c>
      <c r="GD86" s="88">
        <v>0.33786032512000008</v>
      </c>
      <c r="GE86" s="88">
        <v>0.6546900211400003</v>
      </c>
      <c r="GF86" s="88">
        <v>0.20575116093000007</v>
      </c>
      <c r="GG86" s="88">
        <v>9.0492273610000021E-2</v>
      </c>
      <c r="GH86" s="88">
        <v>0.46262188140999999</v>
      </c>
      <c r="GI86" s="88">
        <v>0.76256354435000073</v>
      </c>
      <c r="GJ86" s="88">
        <v>0.27157705114999975</v>
      </c>
      <c r="GK86" s="88">
        <v>4.1125374829999999E-2</v>
      </c>
      <c r="GL86" s="88">
        <v>0.26272966111999996</v>
      </c>
      <c r="GM86" s="88">
        <v>0.11647576449999997</v>
      </c>
      <c r="GN86" s="88">
        <v>4.681598272999999E-2</v>
      </c>
      <c r="GO86" s="88">
        <v>0.19101272935999994</v>
      </c>
      <c r="GP86" s="88">
        <v>2.3723769180000007E-2</v>
      </c>
      <c r="GQ86" s="88">
        <v>0.17742694785000004</v>
      </c>
      <c r="GR86" s="88">
        <v>9.4563313800000003E-3</v>
      </c>
      <c r="GS86" s="88">
        <v>0.28289537958000005</v>
      </c>
      <c r="GT86" s="88">
        <v>0.58012589467000009</v>
      </c>
      <c r="GU86" s="88">
        <v>0.20485800137999999</v>
      </c>
      <c r="GV86" s="88">
        <v>9.7681857999999996E-2</v>
      </c>
      <c r="GW86" s="88">
        <v>0.11652701405000007</v>
      </c>
      <c r="GX86" s="88">
        <v>4.8662920150000018E-2</v>
      </c>
      <c r="GY86" s="88">
        <v>3.3123086560000001E-2</v>
      </c>
      <c r="GZ86" s="88">
        <v>5.4443256390000021E-2</v>
      </c>
      <c r="HA86" s="88">
        <v>8.4842066000000009E-4</v>
      </c>
      <c r="HB86" s="88">
        <v>0.12548690882999999</v>
      </c>
      <c r="HC86" s="88">
        <v>6.0329216710000036E-2</v>
      </c>
      <c r="HD86" s="88">
        <v>8.9346645279999984E-2</v>
      </c>
      <c r="HE86" s="88">
        <v>2.9885344319999996E-2</v>
      </c>
      <c r="HF86" s="88">
        <v>8.9017426739999933E-2</v>
      </c>
      <c r="HG86" s="88">
        <v>8.9110062449999972E-2</v>
      </c>
      <c r="HH86" s="88">
        <v>8.7817750649999957E-2</v>
      </c>
      <c r="HI86" s="88">
        <v>6.6182490890000001E-2</v>
      </c>
      <c r="HJ86" s="88">
        <v>1.8315004289999999E-2</v>
      </c>
      <c r="HK86" s="88">
        <v>0.14429917284000005</v>
      </c>
      <c r="HL86" s="88">
        <v>2.2818046080000005E-2</v>
      </c>
      <c r="HM86" s="88">
        <v>0.18542410183000002</v>
      </c>
      <c r="HN86" s="88">
        <v>0.2137909554999996</v>
      </c>
      <c r="HO86" s="88">
        <v>9.7429603000000007E-3</v>
      </c>
      <c r="HP86" s="88">
        <v>0.25087139759000016</v>
      </c>
      <c r="HQ86" s="88">
        <v>9.5057482769999951E-2</v>
      </c>
      <c r="HR86" s="88">
        <v>9.6494010849999895E-2</v>
      </c>
      <c r="HS86" s="88">
        <v>6.426569540999999E-2</v>
      </c>
      <c r="HT86" s="88">
        <v>9.5080581359999944E-2</v>
      </c>
      <c r="HU86" s="88">
        <v>0.24889863878000007</v>
      </c>
      <c r="HV86" s="88">
        <v>0.14200385807000004</v>
      </c>
      <c r="HW86" s="88">
        <v>7.6767124559999983E-2</v>
      </c>
      <c r="HX86" s="88">
        <v>3.3900080739999998E-2</v>
      </c>
      <c r="HY86" s="88">
        <v>0.17548912327000005</v>
      </c>
      <c r="HZ86" s="88">
        <v>3.222329768000002E-2</v>
      </c>
      <c r="IA86" s="88">
        <v>0.17056381582000005</v>
      </c>
      <c r="IB86" s="88">
        <v>5.9556024000000001E-3</v>
      </c>
      <c r="IC86" s="88">
        <v>0.60567274377000024</v>
      </c>
      <c r="ID86" s="88">
        <v>0.20510062976999996</v>
      </c>
      <c r="IE86" s="88">
        <v>1.0584932933470015</v>
      </c>
      <c r="IF86" s="88">
        <v>3.4945727880000013E-2</v>
      </c>
      <c r="IG86" s="88">
        <v>1.0533822751100006</v>
      </c>
      <c r="IH86" s="88">
        <v>2.2230519050000001E-2</v>
      </c>
      <c r="II86" s="88">
        <v>0</v>
      </c>
      <c r="IJ86" s="88">
        <v>0.16786854898000006</v>
      </c>
      <c r="IK86" s="88">
        <v>0.15600151866999992</v>
      </c>
      <c r="IL86" s="88">
        <v>0.24078556638000007</v>
      </c>
      <c r="IM86" s="88">
        <v>8.1925217999999995E-4</v>
      </c>
      <c r="IN86" s="88">
        <v>0.20449313677200004</v>
      </c>
      <c r="IO86" s="88">
        <v>0.16249310705800005</v>
      </c>
      <c r="IP86" s="88">
        <v>0.28383123465499993</v>
      </c>
      <c r="IQ86" s="88">
        <v>0.72908995538999954</v>
      </c>
      <c r="IR86" s="88">
        <v>2.6247996026560005</v>
      </c>
      <c r="IS86" s="88">
        <v>1.275994475970001</v>
      </c>
      <c r="IT86" s="88">
        <v>0.24959392373000011</v>
      </c>
      <c r="IU86" s="88">
        <v>0.29338711561900022</v>
      </c>
      <c r="IV86" s="88">
        <v>0.81353197381799991</v>
      </c>
      <c r="IW86" s="88">
        <v>0.27151029905999996</v>
      </c>
      <c r="IX86" s="88">
        <v>0.23948301866999994</v>
      </c>
      <c r="IY86" s="88">
        <v>0.10028205995999999</v>
      </c>
      <c r="IZ86" s="88">
        <v>9.9829657389999965E-2</v>
      </c>
      <c r="JA86" s="88">
        <v>0.8922464332200003</v>
      </c>
      <c r="JB86" s="88">
        <v>9.9153510800000007E-3</v>
      </c>
      <c r="JC86" s="88">
        <v>0.23572893707999995</v>
      </c>
      <c r="JD86" s="88">
        <v>1.758895613E-2</v>
      </c>
      <c r="JE86" s="88">
        <v>0.6098881940800005</v>
      </c>
      <c r="JF86" s="88">
        <v>0.81505495898000024</v>
      </c>
      <c r="JG86" s="88">
        <v>0.39219623160000022</v>
      </c>
      <c r="JH86" s="88">
        <v>7.8884463639999985E-2</v>
      </c>
      <c r="JI86" s="88">
        <v>1.4760726199999999E-2</v>
      </c>
      <c r="JJ86" s="88">
        <v>0.16363768893999997</v>
      </c>
      <c r="JK86" s="88">
        <v>0.21533822178999998</v>
      </c>
      <c r="JL86" s="88">
        <v>0.12707172437</v>
      </c>
      <c r="JM86" s="88">
        <v>1.6202367999999998E-4</v>
      </c>
      <c r="JN86" s="88">
        <v>5.92794983804</v>
      </c>
      <c r="JO86" s="88">
        <v>1.9917198000000001E-2</v>
      </c>
      <c r="JP86" s="88">
        <v>6.5634363684200041</v>
      </c>
      <c r="JQ86" s="88">
        <v>0.6670388983200003</v>
      </c>
      <c r="JR86" s="88">
        <v>0</v>
      </c>
      <c r="JS86" s="88">
        <v>0.28275036100000006</v>
      </c>
      <c r="JT86" s="88">
        <v>1.1579678900000001E-2</v>
      </c>
      <c r="JU86" s="88">
        <v>0.5413680508799994</v>
      </c>
      <c r="JV86" s="88">
        <v>5.2659843000000001E-3</v>
      </c>
      <c r="JW86" s="88">
        <v>0</v>
      </c>
      <c r="JX86" s="88">
        <v>1.5154863282699995</v>
      </c>
      <c r="JY86" s="88">
        <v>1.8452822611199997</v>
      </c>
      <c r="JZ86" s="88">
        <v>0.64626746534000024</v>
      </c>
      <c r="KA86" s="88">
        <v>0.15546281474999998</v>
      </c>
      <c r="KB86" s="88">
        <v>0.46826419566000005</v>
      </c>
      <c r="KC86" s="88">
        <v>0.10313437785</v>
      </c>
      <c r="KD86" s="88">
        <v>1.3115975999999998E-3</v>
      </c>
      <c r="KE86" s="88">
        <v>0.53583778943000016</v>
      </c>
      <c r="KF86" s="88">
        <v>1.2634766590000001E-2</v>
      </c>
      <c r="KG86" s="88">
        <v>3.2629590000000003E-4</v>
      </c>
      <c r="KH86" s="88">
        <v>0.20140576296000004</v>
      </c>
      <c r="KI86" s="88">
        <v>0.13833819832999997</v>
      </c>
      <c r="KJ86" s="88">
        <v>0.15871746543000001</v>
      </c>
      <c r="KK86" s="88">
        <v>6.1482606539999991E-2</v>
      </c>
      <c r="KL86" s="88">
        <v>0.20823102394999998</v>
      </c>
      <c r="KM86" s="88">
        <v>1.1030997610000001E-2</v>
      </c>
      <c r="KN86" s="88">
        <v>8.3155999999999996E-4</v>
      </c>
      <c r="KO86" s="88">
        <v>0</v>
      </c>
      <c r="KP86" s="88">
        <v>2.9584731899999987E-2</v>
      </c>
      <c r="KQ86" s="88">
        <v>1.0783671920000001E-2</v>
      </c>
      <c r="KR86" s="88">
        <v>5.6491998120000012E-2</v>
      </c>
      <c r="KS86" s="88">
        <v>1.5588229279999999E-2</v>
      </c>
      <c r="KT86" s="88">
        <v>0.14112778603000004</v>
      </c>
      <c r="KU86" s="88">
        <v>0</v>
      </c>
      <c r="KV86" s="88">
        <v>8.9553571289999953E-2</v>
      </c>
      <c r="KW86" s="88">
        <v>0.20322811086000003</v>
      </c>
      <c r="KX86" s="88">
        <v>0.45225253275999983</v>
      </c>
      <c r="KY86" s="88">
        <v>0.20587905482999985</v>
      </c>
      <c r="KZ86" s="88">
        <v>0.21928877812000003</v>
      </c>
      <c r="LA86" s="88">
        <v>3.2227491600000002E-3</v>
      </c>
      <c r="LB86" s="88">
        <v>0.25542923100999992</v>
      </c>
      <c r="LC86" s="88">
        <v>7.0860448479999991E-2</v>
      </c>
      <c r="LD86" s="88">
        <v>0.24906024065000001</v>
      </c>
      <c r="LE86" s="88">
        <v>0.24727579250999998</v>
      </c>
      <c r="LF86" s="88">
        <v>0.12898640057000005</v>
      </c>
      <c r="LG86" s="88">
        <v>6.9965925659999997E-2</v>
      </c>
      <c r="LH86" s="88">
        <v>2.7379595879999993E-2</v>
      </c>
      <c r="LI86" s="88">
        <v>4.2789759199999998E-3</v>
      </c>
      <c r="LJ86" s="88">
        <v>1.7838341210999997</v>
      </c>
      <c r="LK86" s="88">
        <v>1.4833054859000001</v>
      </c>
      <c r="LL86" s="88">
        <v>0.10386993209999999</v>
      </c>
      <c r="LM86" s="88">
        <v>3.0069495340000016E-2</v>
      </c>
      <c r="LN86" s="88">
        <v>2.5774928999999999E-2</v>
      </c>
      <c r="LO86" s="88">
        <v>0.25312421390000006</v>
      </c>
      <c r="LP86" s="88">
        <v>2.8230452318999983</v>
      </c>
      <c r="LQ86" s="88">
        <v>0.65703065002999939</v>
      </c>
      <c r="LR86" s="88">
        <v>0.20024012913000003</v>
      </c>
      <c r="LS86" s="88">
        <v>0.17060314912999994</v>
      </c>
      <c r="LT86" s="88">
        <v>0.17821998096000014</v>
      </c>
      <c r="LU86" s="88">
        <v>0.19586248088</v>
      </c>
      <c r="LV86" s="88">
        <v>1.2989895030000002E-2</v>
      </c>
      <c r="LW86" s="88">
        <v>0.30278973513000002</v>
      </c>
      <c r="LX86" s="88">
        <v>2.7580697800000002E-2</v>
      </c>
      <c r="LY86" s="88">
        <v>0</v>
      </c>
      <c r="LZ86" s="88">
        <v>4.5712029319999972E-2</v>
      </c>
      <c r="MA86" s="88">
        <v>2.1185395129400031</v>
      </c>
      <c r="MB86" s="88">
        <v>4.5919348029999994E-2</v>
      </c>
      <c r="MC86" s="88">
        <v>0.32612217866000021</v>
      </c>
      <c r="MD86" s="88">
        <v>4.1690522690000002E-2</v>
      </c>
      <c r="ME86" s="88">
        <v>2.4248182000000001E-3</v>
      </c>
      <c r="MF86" s="88">
        <v>0.19794866937000011</v>
      </c>
      <c r="MG86" s="88">
        <v>0.15672660936000002</v>
      </c>
      <c r="MH86" s="88">
        <v>9.7942910099999992E-3</v>
      </c>
      <c r="MI86" s="88">
        <v>1.0595614999999999E-2</v>
      </c>
      <c r="MJ86" s="88">
        <v>1.6602848100000001E-2</v>
      </c>
      <c r="MK86" s="88">
        <v>0</v>
      </c>
      <c r="ML86" s="88">
        <v>8.7839856000000004E-3</v>
      </c>
      <c r="MM86" s="88">
        <v>0.32274153274999995</v>
      </c>
      <c r="MN86" s="88">
        <v>5.2170834599999993E-2</v>
      </c>
      <c r="MO86" s="88">
        <v>0.28640758815000006</v>
      </c>
      <c r="MP86" s="88">
        <v>0.2743442634299999</v>
      </c>
      <c r="MQ86" s="88">
        <v>0.11390760587000001</v>
      </c>
      <c r="MR86" s="88">
        <v>0.33223460448999997</v>
      </c>
      <c r="MS86" s="88">
        <v>0.10514129946000003</v>
      </c>
      <c r="MT86" s="88">
        <v>8.8123688500000002E-3</v>
      </c>
      <c r="MU86" s="88">
        <v>0.52454854854999999</v>
      </c>
      <c r="MV86" s="88">
        <v>1.9409741000000005E-2</v>
      </c>
      <c r="MW86" s="88">
        <v>0</v>
      </c>
      <c r="MX86" s="88">
        <v>0.19197882551999995</v>
      </c>
      <c r="MY86" s="88">
        <v>0.2442801011399999</v>
      </c>
      <c r="MZ86" s="88">
        <v>2.4770149449999994E-2</v>
      </c>
      <c r="NA86" s="88">
        <v>0.13799661837000005</v>
      </c>
      <c r="NB86" s="88">
        <v>2.4023126389999996E-2</v>
      </c>
      <c r="NC86" s="88">
        <v>9.5101010560000004E-2</v>
      </c>
      <c r="ND86" s="88">
        <v>0</v>
      </c>
      <c r="NE86" s="88">
        <v>0.11174037750000002</v>
      </c>
      <c r="NF86" s="88">
        <v>5.1720994999999992E-2</v>
      </c>
      <c r="NG86" s="88">
        <v>0.69664866328999997</v>
      </c>
      <c r="NH86" s="88">
        <v>0.73972570489000022</v>
      </c>
      <c r="NI86" s="88">
        <v>1.1396195672100007</v>
      </c>
      <c r="NJ86" s="88">
        <v>0.33785955756999997</v>
      </c>
      <c r="NK86" s="88">
        <v>0.60567274377000024</v>
      </c>
      <c r="NL86" s="88">
        <v>5.1332422300000005E-3</v>
      </c>
      <c r="NM86" s="88">
        <v>1.0533822751100006</v>
      </c>
      <c r="NN86" s="88">
        <v>0</v>
      </c>
      <c r="NO86" s="88">
        <v>0.20449478201000004</v>
      </c>
      <c r="NP86" s="88">
        <v>5.9749168920000005E-2</v>
      </c>
      <c r="NQ86" s="88">
        <v>0.10272790225999995</v>
      </c>
      <c r="NR86" s="88">
        <v>0.13731844351999997</v>
      </c>
      <c r="NS86" s="88">
        <v>0.14651649631999999</v>
      </c>
      <c r="NT86" s="88">
        <v>0.72908995538999954</v>
      </c>
      <c r="NU86" s="88">
        <v>2.6248016531600005</v>
      </c>
      <c r="NV86" s="88">
        <v>1.2759952521300011</v>
      </c>
      <c r="NW86" s="88">
        <v>0.24959534926000007</v>
      </c>
      <c r="NX86" s="88">
        <v>0.29341707844999981</v>
      </c>
      <c r="NY86" s="88">
        <v>0</v>
      </c>
      <c r="NZ86" s="88">
        <v>0</v>
      </c>
      <c r="OA86" s="88">
        <v>0</v>
      </c>
      <c r="OB86" s="88">
        <v>0</v>
      </c>
      <c r="OC86" s="88">
        <v>0</v>
      </c>
      <c r="OD86" s="88">
        <v>0</v>
      </c>
      <c r="OE86" s="88">
        <v>0</v>
      </c>
      <c r="OF86" s="88">
        <v>0</v>
      </c>
      <c r="OG86" s="88">
        <v>0</v>
      </c>
      <c r="OH86" s="88">
        <v>0</v>
      </c>
      <c r="OI86" s="88">
        <v>0</v>
      </c>
      <c r="OJ86" s="88">
        <v>0</v>
      </c>
      <c r="OK86" s="88">
        <v>0</v>
      </c>
      <c r="OL86" s="88">
        <v>0</v>
      </c>
      <c r="OM86" s="88">
        <v>6.3781387999999987E-3</v>
      </c>
      <c r="ON86" s="88">
        <v>4.3873830000000014E-4</v>
      </c>
      <c r="OO86" s="88">
        <v>7.9585853999999988E-4</v>
      </c>
      <c r="OP86" s="88">
        <v>2.0432517000000007E-4</v>
      </c>
      <c r="OQ86" s="88">
        <v>7.3346147999999985E-4</v>
      </c>
      <c r="OR86" s="88">
        <v>4.0974267000000003E-4</v>
      </c>
      <c r="OS86" s="88">
        <v>2.8496506700000043E-3</v>
      </c>
      <c r="OT86" s="88">
        <v>1.3595441100000014E-3</v>
      </c>
      <c r="OU86" s="88">
        <v>5.0893327609999959E-3</v>
      </c>
      <c r="OV86" s="88">
        <v>4.3947416469999967E-3</v>
      </c>
      <c r="OW86" s="88">
        <v>7.4443557299999994E-3</v>
      </c>
      <c r="OX86" s="88">
        <v>1.8503877099999989E-3</v>
      </c>
      <c r="OY86" s="88">
        <v>1.7327244399999995E-3</v>
      </c>
      <c r="OZ86" s="88">
        <v>1.6783718200000003E-3</v>
      </c>
      <c r="PA86" s="88">
        <v>0.17900353726900023</v>
      </c>
      <c r="PB86" s="88">
        <v>0.53962701518499989</v>
      </c>
      <c r="PC86" s="88">
        <v>0.33349988287100013</v>
      </c>
      <c r="PD86" s="88">
        <v>6.7075803428999978E-2</v>
      </c>
      <c r="PE86" s="88">
        <v>6.7644808944000004E-2</v>
      </c>
      <c r="PF86" s="88">
        <v>0.31119916574999978</v>
      </c>
      <c r="PG86" s="88">
        <v>0.61146023173699937</v>
      </c>
      <c r="PH86" s="88">
        <v>0.14474790317699993</v>
      </c>
      <c r="PI86" s="88">
        <v>6.9393729138999952E-2</v>
      </c>
      <c r="PJ86" s="88">
        <v>3.1157650826999998E-2</v>
      </c>
      <c r="PK86" s="88">
        <v>0.97267133139099982</v>
      </c>
      <c r="PL86" s="88">
        <v>2.1445377329999991E-2</v>
      </c>
      <c r="PM86" s="88">
        <v>0.10310268326799997</v>
      </c>
      <c r="PN86" s="88">
        <v>5.4455476671000008E-2</v>
      </c>
      <c r="PO86" s="88">
        <v>4.1247778360999979E-2</v>
      </c>
      <c r="PP86" s="88">
        <v>0.31068252910600019</v>
      </c>
      <c r="PQ86" s="88">
        <v>6.1566564998000055E-2</v>
      </c>
      <c r="PR86" s="88">
        <v>6.8382931694999996E-2</v>
      </c>
      <c r="PS86" s="88">
        <v>0</v>
      </c>
      <c r="PT86" s="88">
        <v>5.7747211025000009E-2</v>
      </c>
      <c r="PU86" s="88">
        <v>6.9291982870000018E-2</v>
      </c>
      <c r="PV86" s="88">
        <v>3.2626902787999998E-2</v>
      </c>
      <c r="PW86" s="88">
        <v>8.1313865040000006E-3</v>
      </c>
      <c r="PX86" s="88">
        <v>8.4859418741000003E-2</v>
      </c>
      <c r="PY86" s="88">
        <v>8.9689286349000086E-2</v>
      </c>
      <c r="PZ86" s="88">
        <v>4.4269101871999991E-2</v>
      </c>
      <c r="QA86" s="88">
        <v>4.6318037469999995E-3</v>
      </c>
      <c r="QB86" s="88">
        <v>2.5938740849000018E-2</v>
      </c>
      <c r="QC86" s="88">
        <v>1.3241769419000005E-2</v>
      </c>
      <c r="QD86" s="88">
        <v>4.0567574469999989E-3</v>
      </c>
      <c r="QE86" s="88">
        <v>2.3838535713999999E-2</v>
      </c>
      <c r="QF86" s="88">
        <v>2.8048591999999994E-2</v>
      </c>
      <c r="QG86" s="88">
        <v>0.24828500093799996</v>
      </c>
      <c r="QH86" s="88">
        <v>2.1632019929999999E-3</v>
      </c>
      <c r="QI86" s="88">
        <v>0.11947542259999994</v>
      </c>
      <c r="QJ86" s="88">
        <v>7.3314032385000047E-2</v>
      </c>
      <c r="QK86" s="88">
        <v>6.0722023813999958E-2</v>
      </c>
      <c r="QL86" s="88">
        <v>0.57997228900000064</v>
      </c>
      <c r="QM86" s="88">
        <v>2.0289167043999998E-2</v>
      </c>
      <c r="QN86" s="88">
        <v>1.0828018455999998E-2</v>
      </c>
      <c r="QO86" s="88">
        <v>8.33972438E-3</v>
      </c>
      <c r="QP86" s="88">
        <v>2.7872803243999992E-2</v>
      </c>
      <c r="QQ86" s="88">
        <v>3.1509581999999997E-4</v>
      </c>
      <c r="QR86" s="88">
        <v>8.0299559688999919E-2</v>
      </c>
      <c r="QS86" s="88">
        <v>4.2199343542000022E-2</v>
      </c>
      <c r="QT86" s="88">
        <v>6.1491133875000006E-2</v>
      </c>
      <c r="QU86" s="88">
        <v>1.641154567E-2</v>
      </c>
      <c r="QV86" s="88">
        <v>3.8232872219999992E-2</v>
      </c>
      <c r="QW86" s="88">
        <v>1.9419716700000002E-2</v>
      </c>
      <c r="QX86" s="88">
        <v>3.8563848533999988E-2</v>
      </c>
      <c r="QY86" s="88">
        <v>9.8386714910000048E-3</v>
      </c>
      <c r="QZ86" s="88">
        <v>4.7424740290000012E-3</v>
      </c>
      <c r="RA86" s="88">
        <v>0.15982624840000006</v>
      </c>
      <c r="RB86" s="88">
        <v>1.2628359418000007E-2</v>
      </c>
      <c r="RC86" s="88">
        <v>9.3958959624000069E-2</v>
      </c>
      <c r="RD86" s="88">
        <v>0.10120753666799999</v>
      </c>
      <c r="RE86" s="88">
        <v>4.4261417280000003E-3</v>
      </c>
      <c r="RF86" s="88">
        <v>8.8267009971000066E-2</v>
      </c>
      <c r="RG86" s="88">
        <v>0.11090881682900003</v>
      </c>
      <c r="RH86" s="88">
        <v>4.0237159098999956E-2</v>
      </c>
      <c r="RI86" s="88">
        <v>4.7025402862999999E-2</v>
      </c>
      <c r="RJ86" s="88">
        <v>2.6090012287999991E-2</v>
      </c>
      <c r="RK86" s="88">
        <v>2.4974056548000011E-2</v>
      </c>
      <c r="RL86" s="88">
        <v>1.8963511470000007E-2</v>
      </c>
      <c r="RM86" s="88">
        <v>1.9498575788999991E-2</v>
      </c>
      <c r="RN86" s="88">
        <v>8.1963442189999982E-3</v>
      </c>
      <c r="RO86" s="88">
        <v>4.1388855013000034E-2</v>
      </c>
      <c r="RP86" s="88">
        <v>8.6537904010000038E-3</v>
      </c>
      <c r="RQ86" s="88">
        <v>1.9351083724999999E-2</v>
      </c>
      <c r="RR86" s="88">
        <v>0</v>
      </c>
      <c r="RS86" s="88">
        <v>2.3830231857000009E-2</v>
      </c>
      <c r="RT86" s="88">
        <v>1.7959543409999999E-3</v>
      </c>
      <c r="RU86" s="88">
        <v>5.5314646290000012E-3</v>
      </c>
      <c r="RV86" s="88">
        <v>0.58561942131999978</v>
      </c>
      <c r="RW86" s="88">
        <v>0.18950710527600015</v>
      </c>
      <c r="RX86" s="88">
        <v>0.19686786983499982</v>
      </c>
      <c r="RY86" s="88">
        <v>6.7693495999999998E-4</v>
      </c>
      <c r="RZ86" s="88">
        <v>8.5497021557999972E-2</v>
      </c>
      <c r="SA86" s="88">
        <v>1.7605661709999998E-2</v>
      </c>
      <c r="SB86" s="88">
        <v>0</v>
      </c>
      <c r="SC86" s="88">
        <v>0</v>
      </c>
      <c r="SD86" s="88">
        <v>0</v>
      </c>
      <c r="SE86" s="88">
        <v>0</v>
      </c>
      <c r="SF86" s="88">
        <v>0</v>
      </c>
      <c r="SG86" s="88">
        <v>0</v>
      </c>
      <c r="SH86" s="88">
        <v>0</v>
      </c>
      <c r="SI86" s="88">
        <v>0</v>
      </c>
      <c r="SJ86" s="88">
        <v>0</v>
      </c>
      <c r="SK86" s="88">
        <v>0</v>
      </c>
      <c r="SL86" s="88">
        <v>0</v>
      </c>
      <c r="SM86" s="88">
        <v>0</v>
      </c>
      <c r="SN86" s="88">
        <v>6.1558859059999964E-2</v>
      </c>
      <c r="SO86" s="88">
        <v>1.3958999999999999E-7</v>
      </c>
      <c r="SP86" s="88">
        <v>9.2775941040319196</v>
      </c>
    </row>
    <row r="87" spans="1:510">
      <c r="A87" s="88" t="str">
        <f t="shared" si="53"/>
        <v>FRAD4</v>
      </c>
      <c r="B87" s="88" t="s">
        <v>2228</v>
      </c>
      <c r="C87" s="88" t="s">
        <v>390</v>
      </c>
      <c r="U87" s="88">
        <v>72.293023829694917</v>
      </c>
      <c r="V87" s="88">
        <v>12.881259054063012</v>
      </c>
      <c r="W87" s="88">
        <v>2.1369373340250006</v>
      </c>
      <c r="X87" s="88">
        <v>2.679021596715002</v>
      </c>
      <c r="Y87" s="88">
        <v>20.146571161277997</v>
      </c>
      <c r="Z87" s="88">
        <v>2.9737417744760042</v>
      </c>
      <c r="AA87" s="88">
        <v>1.3806130180519984</v>
      </c>
      <c r="AB87" s="88">
        <v>9.9021614634429973</v>
      </c>
      <c r="AC87" s="88">
        <v>2.3058911102660007</v>
      </c>
      <c r="AD87" s="88">
        <v>4.6451104040819953</v>
      </c>
      <c r="AE87" s="88">
        <v>0.3210377567410001</v>
      </c>
      <c r="AF87" s="88">
        <v>3.3153773904379986</v>
      </c>
      <c r="AG87" s="88">
        <v>11.986044969555994</v>
      </c>
      <c r="AH87" s="88">
        <v>9.605311978944</v>
      </c>
      <c r="AI87" s="88">
        <v>0.89521631382000122</v>
      </c>
      <c r="AJ87" s="88">
        <v>0.88580784510699939</v>
      </c>
      <c r="AK87" s="88">
        <v>1.2511285954580007</v>
      </c>
      <c r="AL87" s="88">
        <v>0</v>
      </c>
      <c r="AM87" s="88">
        <v>2.1354768188059983</v>
      </c>
      <c r="AN87" s="88">
        <v>0.54353207946700022</v>
      </c>
      <c r="AO87" s="88">
        <v>5.7328735451190012</v>
      </c>
      <c r="AP87" s="88">
        <v>8.7131125520099957</v>
      </c>
      <c r="AQ87" s="88">
        <v>0.27988566833200001</v>
      </c>
      <c r="AR87" s="88">
        <v>2.1047242196519989</v>
      </c>
      <c r="AS87" s="88">
        <v>3.3159760037299986</v>
      </c>
      <c r="AT87" s="88">
        <v>0.80878430470000018</v>
      </c>
      <c r="AU87" s="88">
        <v>0.13123131823800002</v>
      </c>
      <c r="AV87" s="88">
        <v>0.50245236793000003</v>
      </c>
      <c r="AW87" s="88">
        <v>0.16150238837299993</v>
      </c>
      <c r="AX87" s="88">
        <v>0.39240383133300016</v>
      </c>
      <c r="AY87" s="88">
        <v>0.97737236662999849</v>
      </c>
      <c r="AZ87" s="88">
        <v>0.58682543456000025</v>
      </c>
      <c r="BA87" s="88">
        <v>0.73212927771199865</v>
      </c>
      <c r="BB87" s="88">
        <v>6.1658305779999999E-2</v>
      </c>
      <c r="BC87" s="88">
        <v>4.4646101700399994</v>
      </c>
      <c r="BD87" s="88">
        <v>4.4984023251159968</v>
      </c>
      <c r="BE87" s="88">
        <v>0.93914896828699934</v>
      </c>
      <c r="BF87" s="88">
        <v>4.7197488016999981E-2</v>
      </c>
      <c r="BG87" s="88">
        <v>5.9339277800000013E-2</v>
      </c>
      <c r="BH87" s="88">
        <v>2.1993558045089987</v>
      </c>
      <c r="BI87" s="88">
        <v>0.83380081204400047</v>
      </c>
      <c r="BJ87" s="88">
        <v>6.8331715749999994E-2</v>
      </c>
      <c r="BK87" s="88">
        <v>1.1701075230199989</v>
      </c>
      <c r="BL87" s="88">
        <v>1.3590451703420006</v>
      </c>
      <c r="BM87" s="88">
        <v>0.74530837943600026</v>
      </c>
      <c r="BN87" s="88">
        <v>0</v>
      </c>
      <c r="BO87" s="88">
        <v>2.9584793919999998E-2</v>
      </c>
      <c r="BP87" s="88">
        <v>0.131746399175</v>
      </c>
      <c r="BQ87" s="88">
        <v>0</v>
      </c>
      <c r="BR87" s="88">
        <v>0.10073509055000002</v>
      </c>
      <c r="BS87" s="88">
        <v>5.897147309600001E-2</v>
      </c>
      <c r="BT87" s="88">
        <v>2.8973039434879992</v>
      </c>
      <c r="BU87" s="88">
        <v>2.1276960199770016</v>
      </c>
      <c r="BV87" s="88">
        <v>0.41807286633000007</v>
      </c>
      <c r="BW87" s="88">
        <v>2.8235112013399974</v>
      </c>
      <c r="BX87" s="88">
        <v>0.86896070082299959</v>
      </c>
      <c r="BY87" s="88">
        <v>1.8985469787110014</v>
      </c>
      <c r="BZ87" s="88">
        <v>0.25619425834200021</v>
      </c>
      <c r="CA87" s="88">
        <v>0.95079816062799982</v>
      </c>
      <c r="CB87" s="88">
        <v>1.9473187591439987</v>
      </c>
      <c r="CC87" s="88">
        <v>0.74577694785200022</v>
      </c>
      <c r="CD87" s="88">
        <v>0.36725566747800026</v>
      </c>
      <c r="CE87" s="88">
        <v>2.6865273364050002</v>
      </c>
      <c r="CF87" s="88">
        <v>0.28776674309</v>
      </c>
      <c r="CG87" s="88">
        <v>0</v>
      </c>
      <c r="CH87" s="88">
        <v>0.60745074334900018</v>
      </c>
      <c r="CI87" s="88">
        <v>0.24340999390200019</v>
      </c>
      <c r="CJ87" s="88">
        <v>0.46884570595999991</v>
      </c>
      <c r="CK87" s="88">
        <v>5.2360244918709924</v>
      </c>
      <c r="CL87" s="88">
        <v>0.31671293497600045</v>
      </c>
      <c r="CM87" s="88">
        <v>0.65378999892000011</v>
      </c>
      <c r="CN87" s="88">
        <v>0.27057994275599995</v>
      </c>
      <c r="CO87" s="88">
        <v>0.48087819693700001</v>
      </c>
      <c r="CP87" s="88">
        <v>0.13435270059699997</v>
      </c>
      <c r="CQ87" s="88">
        <v>1.2511285954580007</v>
      </c>
      <c r="CR87" s="88">
        <v>0</v>
      </c>
      <c r="CS87" s="88">
        <v>6.6288478099999987E-3</v>
      </c>
      <c r="CT87" s="88">
        <v>2.0174084733039979</v>
      </c>
      <c r="CU87" s="88">
        <v>8.2464531026000029E-2</v>
      </c>
      <c r="CV87" s="88">
        <v>2.8975454559999999E-2</v>
      </c>
      <c r="CW87" s="88">
        <v>0.53835267536700016</v>
      </c>
      <c r="CX87" s="88">
        <v>5.1794041000000008E-3</v>
      </c>
      <c r="CY87" s="88">
        <v>5.6978066292880003</v>
      </c>
      <c r="CZ87" s="88">
        <v>3.5066915831000002E-2</v>
      </c>
      <c r="DA87" s="88">
        <v>7.6984373592899971</v>
      </c>
      <c r="DB87" s="88">
        <v>1.0146751927200002</v>
      </c>
      <c r="DC87" s="88">
        <v>0.21246289082199996</v>
      </c>
      <c r="DD87" s="88">
        <v>6.742277750999999E-2</v>
      </c>
      <c r="DE87" s="88">
        <v>0.54637676537699997</v>
      </c>
      <c r="DF87" s="88">
        <v>1.83835808E-2</v>
      </c>
      <c r="DG87" s="88">
        <v>1.3451589999999999E-2</v>
      </c>
      <c r="DH87" s="88">
        <v>1.5265125996049991</v>
      </c>
      <c r="DI87" s="88">
        <v>1.8730491969</v>
      </c>
      <c r="DJ87" s="88">
        <v>0.79163804395000037</v>
      </c>
      <c r="DK87" s="88">
        <v>0.51588593302999997</v>
      </c>
      <c r="DL87" s="88">
        <v>0.13303910825000001</v>
      </c>
      <c r="DM87" s="88">
        <v>2.3637215999999998E-3</v>
      </c>
      <c r="DN87" s="88">
        <v>0.78774870273499997</v>
      </c>
      <c r="DO87" s="88">
        <v>2.1035601964999998E-2</v>
      </c>
      <c r="DP87" s="88">
        <v>0</v>
      </c>
      <c r="DQ87" s="88">
        <v>0.13123131823800002</v>
      </c>
      <c r="DR87" s="88">
        <v>0.43946062142999986</v>
      </c>
      <c r="DS87" s="88">
        <v>4.2123080500000014E-2</v>
      </c>
      <c r="DT87" s="88">
        <v>2.0868666000000001E-2</v>
      </c>
      <c r="DU87" s="88">
        <v>0.16150238837299993</v>
      </c>
      <c r="DV87" s="88">
        <v>0.14926763063800005</v>
      </c>
      <c r="DW87" s="88">
        <v>0.24313622395300005</v>
      </c>
      <c r="DX87" s="88">
        <v>0.66835254010999967</v>
      </c>
      <c r="DY87" s="88">
        <v>0.30901982651999998</v>
      </c>
      <c r="DZ87" s="88">
        <v>0.28195659884999985</v>
      </c>
      <c r="EA87" s="88">
        <v>7.2211635550000014E-2</v>
      </c>
      <c r="EB87" s="88">
        <v>0.23265720015999999</v>
      </c>
      <c r="EC87" s="88">
        <v>0.27584824369000005</v>
      </c>
      <c r="ED87" s="88">
        <v>0.22870854870200003</v>
      </c>
      <c r="EE87" s="88">
        <v>0.22757248531999996</v>
      </c>
      <c r="EF87" s="88">
        <v>4.2153235709899999</v>
      </c>
      <c r="EG87" s="88">
        <v>0.19596682484</v>
      </c>
      <c r="EH87" s="88">
        <v>5.3319774210000004E-2</v>
      </c>
      <c r="EI87" s="88">
        <v>0</v>
      </c>
      <c r="EJ87" s="88">
        <v>0.49570733381500004</v>
      </c>
      <c r="EK87" s="88">
        <v>3.1381693856120001</v>
      </c>
      <c r="EL87" s="88">
        <v>0.65217667234000021</v>
      </c>
      <c r="EM87" s="88">
        <v>0.21234933507000006</v>
      </c>
      <c r="EN87" s="88">
        <v>0.41729547428999997</v>
      </c>
      <c r="EO87" s="88">
        <v>8.4475099415000032E-2</v>
      </c>
      <c r="EP87" s="88">
        <v>0.18541976422000003</v>
      </c>
      <c r="EQ87" s="88">
        <v>4.3764422682000002E-2</v>
      </c>
      <c r="ER87" s="88">
        <v>0.18834796086</v>
      </c>
      <c r="ES87" s="88">
        <v>1.984624682E-2</v>
      </c>
      <c r="ET87" s="88">
        <v>4.7197488016999981E-2</v>
      </c>
      <c r="EU87" s="88">
        <v>5.9339277800000013E-2</v>
      </c>
      <c r="EV87" s="88">
        <v>2.1993558045089987</v>
      </c>
      <c r="EW87" s="88">
        <v>0.33647070205099999</v>
      </c>
      <c r="EX87" s="88">
        <v>5.4970067739999996E-2</v>
      </c>
      <c r="EY87" s="88">
        <v>0.26933410471000013</v>
      </c>
      <c r="EZ87" s="88">
        <v>0.16090765058299991</v>
      </c>
      <c r="FA87" s="88">
        <v>1.211828696E-2</v>
      </c>
      <c r="FB87" s="88">
        <v>3.1174200000000001E-3</v>
      </c>
      <c r="FC87" s="88">
        <v>6.5214295749999998E-2</v>
      </c>
      <c r="FD87" s="88">
        <v>0</v>
      </c>
      <c r="FE87" s="88">
        <v>0.3611751273940001</v>
      </c>
      <c r="FF87" s="88">
        <v>8.2073806669999999E-2</v>
      </c>
      <c r="FG87" s="88">
        <v>0.31041348057699991</v>
      </c>
      <c r="FH87" s="88">
        <v>0.2970552519589999</v>
      </c>
      <c r="FI87" s="88">
        <v>0.11939054289000001</v>
      </c>
      <c r="FJ87" s="88">
        <v>0.46874139968599987</v>
      </c>
      <c r="FK87" s="88">
        <v>0.89030377065600041</v>
      </c>
      <c r="FL87" s="88">
        <v>0</v>
      </c>
      <c r="FM87" s="88">
        <v>0.18521324829000005</v>
      </c>
      <c r="FN87" s="88">
        <v>0.3036538396459999</v>
      </c>
      <c r="FO87" s="88">
        <v>3.0118431112000014E-2</v>
      </c>
      <c r="FP87" s="88">
        <v>0.22632361537799978</v>
      </c>
      <c r="FQ87" s="88">
        <v>2.9584793919999998E-2</v>
      </c>
      <c r="FR87" s="88">
        <v>0.131746399175</v>
      </c>
      <c r="FS87" s="88">
        <v>0</v>
      </c>
      <c r="FT87" s="88">
        <v>0.10073509055000002</v>
      </c>
      <c r="FU87" s="88">
        <v>5.897147309600001E-2</v>
      </c>
      <c r="FV87" s="88">
        <v>1.5674640587889999</v>
      </c>
      <c r="FW87" s="88">
        <v>9.094876465E-2</v>
      </c>
      <c r="FX87" s="88">
        <v>1.3298398671339999</v>
      </c>
      <c r="FY87" s="88">
        <v>1.3356148929400027</v>
      </c>
      <c r="FZ87" s="88">
        <v>0.15511363824999994</v>
      </c>
      <c r="GA87" s="88">
        <v>0.40902730681999988</v>
      </c>
      <c r="GB87" s="88">
        <v>0</v>
      </c>
      <c r="GC87" s="88">
        <v>0.13697910253999995</v>
      </c>
      <c r="GD87" s="88">
        <v>0.41807286633000007</v>
      </c>
      <c r="GE87" s="88">
        <v>0.64721339876000006</v>
      </c>
      <c r="GF87" s="88">
        <v>0.17348635792000008</v>
      </c>
      <c r="GG87" s="88">
        <v>9.6593743480000036E-2</v>
      </c>
      <c r="GH87" s="88">
        <v>0.4349178529199999</v>
      </c>
      <c r="GI87" s="88">
        <v>0.83591580984000002</v>
      </c>
      <c r="GJ87" s="88">
        <v>0.25603251844000013</v>
      </c>
      <c r="GK87" s="88">
        <v>8.1283372479999991E-2</v>
      </c>
      <c r="GL87" s="88">
        <v>0.29023451697999986</v>
      </c>
      <c r="GM87" s="88">
        <v>0.15604826294999996</v>
      </c>
      <c r="GN87" s="88">
        <v>5.9764761059999998E-2</v>
      </c>
      <c r="GO87" s="88">
        <v>0.18579831899000004</v>
      </c>
      <c r="GP87" s="88">
        <v>2.0336402179999997E-2</v>
      </c>
      <c r="GQ87" s="88">
        <v>0.20510325502999996</v>
      </c>
      <c r="GR87" s="88">
        <v>1.2046212830000003E-2</v>
      </c>
      <c r="GS87" s="88">
        <v>0.32175713368000025</v>
      </c>
      <c r="GT87" s="88">
        <v>0.64827222078000024</v>
      </c>
      <c r="GU87" s="88">
        <v>0.20593702533000019</v>
      </c>
      <c r="GV87" s="88">
        <v>0.10518693752000007</v>
      </c>
      <c r="GW87" s="88">
        <v>0.11279823581000002</v>
      </c>
      <c r="GX87" s="88">
        <v>4.6622610250000002E-2</v>
      </c>
      <c r="GY87" s="88">
        <v>4.6646318329999999E-2</v>
      </c>
      <c r="GZ87" s="88">
        <v>4.8288199720000008E-2</v>
      </c>
      <c r="HA87" s="88">
        <v>1.8388319000000001E-3</v>
      </c>
      <c r="HB87" s="88">
        <v>0.11792004413000003</v>
      </c>
      <c r="HC87" s="88">
        <v>5.690555071000003E-2</v>
      </c>
      <c r="HD87" s="88">
        <v>7.552150393999997E-2</v>
      </c>
      <c r="HE87" s="88">
        <v>2.6013640930000012E-2</v>
      </c>
      <c r="HF87" s="88">
        <v>8.2341063030000022E-2</v>
      </c>
      <c r="HG87" s="88">
        <v>6.7565527569999992E-2</v>
      </c>
      <c r="HH87" s="88">
        <v>8.6183793750000015E-2</v>
      </c>
      <c r="HI87" s="88">
        <v>8.6019820410000031E-2</v>
      </c>
      <c r="HJ87" s="88">
        <v>1.8132302239999998E-2</v>
      </c>
      <c r="HK87" s="88">
        <v>0.14003955710000002</v>
      </c>
      <c r="HL87" s="88">
        <v>2.3622775429999993E-2</v>
      </c>
      <c r="HM87" s="88">
        <v>0.1746756469699999</v>
      </c>
      <c r="HN87" s="88">
        <v>0.18586304084000016</v>
      </c>
      <c r="HO87" s="88">
        <v>1.3487624270000005E-2</v>
      </c>
      <c r="HP87" s="88">
        <v>0.24235795599000023</v>
      </c>
      <c r="HQ87" s="88">
        <v>0.10390544657000003</v>
      </c>
      <c r="HR87" s="88">
        <v>0.11197812955</v>
      </c>
      <c r="HS87" s="88">
        <v>5.9738972830000008E-2</v>
      </c>
      <c r="HT87" s="88">
        <v>0.10076451602000003</v>
      </c>
      <c r="HU87" s="88">
        <v>0.25822177621999998</v>
      </c>
      <c r="HV87" s="88">
        <v>0.15249756354000005</v>
      </c>
      <c r="HW87" s="88">
        <v>8.6355946860000032E-2</v>
      </c>
      <c r="HX87" s="88">
        <v>3.8199215259999988E-2</v>
      </c>
      <c r="HY87" s="88">
        <v>0.13240107410000004</v>
      </c>
      <c r="HZ87" s="88">
        <v>3.5486192539999975E-2</v>
      </c>
      <c r="IA87" s="88">
        <v>0.18506671428999991</v>
      </c>
      <c r="IB87" s="88">
        <v>1.3433196E-2</v>
      </c>
      <c r="IC87" s="88">
        <v>0.69822211213999996</v>
      </c>
      <c r="ID87" s="88">
        <v>0.19006214905999994</v>
      </c>
      <c r="IE87" s="88">
        <v>0.99831768124499953</v>
      </c>
      <c r="IF87" s="88">
        <v>8.091165708000006E-2</v>
      </c>
      <c r="IG87" s="88">
        <v>0.98998754302000047</v>
      </c>
      <c r="IH87" s="88">
        <v>1.6759764920000003E-2</v>
      </c>
      <c r="II87" s="88">
        <v>0</v>
      </c>
      <c r="IJ87" s="88">
        <v>0.14851750711000011</v>
      </c>
      <c r="IK87" s="88">
        <v>0.18224875269999971</v>
      </c>
      <c r="IL87" s="88">
        <v>0.2707203898699998</v>
      </c>
      <c r="IM87" s="88">
        <v>1.59833772E-3</v>
      </c>
      <c r="IN87" s="88">
        <v>0.13537045381999999</v>
      </c>
      <c r="IO87" s="88">
        <v>0.1080395400819999</v>
      </c>
      <c r="IP87" s="88">
        <v>0.46884570595999991</v>
      </c>
      <c r="IQ87" s="88">
        <v>0.75187414621999993</v>
      </c>
      <c r="IR87" s="88">
        <v>2.7085685640210007</v>
      </c>
      <c r="IS87" s="88">
        <v>1.4810780361999998</v>
      </c>
      <c r="IT87" s="88">
        <v>0.29450374542999963</v>
      </c>
      <c r="IU87" s="88">
        <v>0.31671293497600045</v>
      </c>
      <c r="IV87" s="88">
        <v>0.65378999892000011</v>
      </c>
      <c r="IW87" s="88">
        <v>0.269918767</v>
      </c>
      <c r="IX87" s="88">
        <v>0.31992743514000016</v>
      </c>
      <c r="IY87" s="88">
        <v>0.15081006711</v>
      </c>
      <c r="IZ87" s="88">
        <v>0.13433021532</v>
      </c>
      <c r="JA87" s="88">
        <v>1.0720269257099997</v>
      </c>
      <c r="JB87" s="88">
        <v>1.4530662010000001E-2</v>
      </c>
      <c r="JC87" s="88">
        <v>0.16458717769</v>
      </c>
      <c r="JD87" s="88">
        <v>6.6311549999999988E-3</v>
      </c>
      <c r="JE87" s="88">
        <v>0.70322835166999986</v>
      </c>
      <c r="JF87" s="88">
        <v>0.86526398433000018</v>
      </c>
      <c r="JG87" s="88">
        <v>0.44901350987000005</v>
      </c>
      <c r="JH87" s="88">
        <v>8.2466486750000012E-2</v>
      </c>
      <c r="JI87" s="88">
        <v>2.8971994000000001E-2</v>
      </c>
      <c r="JJ87" s="88">
        <v>0.16987974239999998</v>
      </c>
      <c r="JK87" s="88">
        <v>0.23688967514000012</v>
      </c>
      <c r="JL87" s="88">
        <v>0.13155834409999995</v>
      </c>
      <c r="JM87" s="88">
        <v>5.1794041000000008E-3</v>
      </c>
      <c r="JN87" s="88">
        <v>5.6978049012200005</v>
      </c>
      <c r="JO87" s="88">
        <v>3.5068158680000003E-2</v>
      </c>
      <c r="JP87" s="88">
        <v>7.6984373592899971</v>
      </c>
      <c r="JQ87" s="88">
        <v>1.0146751927200002</v>
      </c>
      <c r="JR87" s="88">
        <v>0</v>
      </c>
      <c r="JS87" s="88">
        <v>0.21246516487</v>
      </c>
      <c r="JT87" s="88">
        <v>6.742324965999999E-2</v>
      </c>
      <c r="JU87" s="88">
        <v>0.54637535995999997</v>
      </c>
      <c r="JV87" s="88">
        <v>1.83835808E-2</v>
      </c>
      <c r="JW87" s="88">
        <v>1.3451589999999999E-2</v>
      </c>
      <c r="JX87" s="88">
        <v>1.5265116657399991</v>
      </c>
      <c r="JY87" s="88">
        <v>1.8730671647800003</v>
      </c>
      <c r="JZ87" s="88">
        <v>0.61215203137999974</v>
      </c>
      <c r="KA87" s="88">
        <v>0.17948772292999993</v>
      </c>
      <c r="KB87" s="88">
        <v>0.51588672574999983</v>
      </c>
      <c r="KC87" s="88">
        <v>0.13303910825000001</v>
      </c>
      <c r="KD87" s="88">
        <v>2.3637215999999998E-3</v>
      </c>
      <c r="KE87" s="88">
        <v>0.78773955095000014</v>
      </c>
      <c r="KF87" s="88">
        <v>2.102891527E-2</v>
      </c>
      <c r="KG87" s="88">
        <v>0</v>
      </c>
      <c r="KH87" s="88">
        <v>0.13122318332000002</v>
      </c>
      <c r="KI87" s="88">
        <v>0.13596216211000001</v>
      </c>
      <c r="KJ87" s="88">
        <v>0.16517985576999999</v>
      </c>
      <c r="KK87" s="88">
        <v>9.9788354400000029E-2</v>
      </c>
      <c r="KL87" s="88">
        <v>1.561257789E-2</v>
      </c>
      <c r="KM87" s="88">
        <v>2.2319936500000005E-2</v>
      </c>
      <c r="KN87" s="88">
        <v>5.9773476000000005E-4</v>
      </c>
      <c r="KO87" s="88">
        <v>0</v>
      </c>
      <c r="KP87" s="88">
        <v>4.2123080500000014E-2</v>
      </c>
      <c r="KQ87" s="88">
        <v>2.0868666000000001E-2</v>
      </c>
      <c r="KR87" s="88">
        <v>3.730693018000001E-2</v>
      </c>
      <c r="KS87" s="88">
        <v>2.1764285299999998E-3</v>
      </c>
      <c r="KT87" s="88">
        <v>0.12198694469</v>
      </c>
      <c r="KU87" s="88">
        <v>0</v>
      </c>
      <c r="KV87" s="88">
        <v>0.14926354975</v>
      </c>
      <c r="KW87" s="88">
        <v>0.24310886223000006</v>
      </c>
      <c r="KX87" s="88">
        <v>0.45481599166999914</v>
      </c>
      <c r="KY87" s="88">
        <v>0.21355270273000007</v>
      </c>
      <c r="KZ87" s="88">
        <v>0.28136560000000005</v>
      </c>
      <c r="LA87" s="88">
        <v>2.7655264199999998E-2</v>
      </c>
      <c r="LB87" s="88">
        <v>0.28195659884999985</v>
      </c>
      <c r="LC87" s="88">
        <v>7.2211635550000014E-2</v>
      </c>
      <c r="LD87" s="88">
        <v>0.23265720015999999</v>
      </c>
      <c r="LE87" s="88">
        <v>0.27585500968000004</v>
      </c>
      <c r="LF87" s="88">
        <v>0.22876645859000005</v>
      </c>
      <c r="LG87" s="88">
        <v>6.0872481539999988E-2</v>
      </c>
      <c r="LH87" s="88">
        <v>0.16617169334000004</v>
      </c>
      <c r="LI87" s="88">
        <v>5.2617788000000002E-4</v>
      </c>
      <c r="LJ87" s="88">
        <v>2.0245376948300002</v>
      </c>
      <c r="LK87" s="88">
        <v>2.1907858761599996</v>
      </c>
      <c r="LL87" s="88">
        <v>0.19596682484</v>
      </c>
      <c r="LM87" s="88">
        <v>5.3319774210000004E-2</v>
      </c>
      <c r="LN87" s="88">
        <v>0</v>
      </c>
      <c r="LO87" s="88">
        <v>0.49569929759999998</v>
      </c>
      <c r="LP87" s="88">
        <v>3.1382110115499993</v>
      </c>
      <c r="LQ87" s="88">
        <v>0.65217818418000018</v>
      </c>
      <c r="LR87" s="88">
        <v>0.21235773517000003</v>
      </c>
      <c r="LS87" s="88">
        <v>0.41730685295000003</v>
      </c>
      <c r="LT87" s="88">
        <v>8.4476714100000044E-2</v>
      </c>
      <c r="LU87" s="88">
        <v>0.18541888360000003</v>
      </c>
      <c r="LV87" s="88">
        <v>4.3763327820000003E-2</v>
      </c>
      <c r="LW87" s="88">
        <v>0.18834468945999994</v>
      </c>
      <c r="LX87" s="88">
        <v>1.984624682E-2</v>
      </c>
      <c r="LY87" s="88">
        <v>0</v>
      </c>
      <c r="LZ87" s="88">
        <v>5.9339610800000012E-2</v>
      </c>
      <c r="MA87" s="88">
        <v>2.1993592353499967</v>
      </c>
      <c r="MB87" s="88">
        <v>2.6308845060000002E-2</v>
      </c>
      <c r="MC87" s="88">
        <v>0.31015913857999999</v>
      </c>
      <c r="MD87" s="88">
        <v>5.4970067739999996E-2</v>
      </c>
      <c r="ME87" s="88">
        <v>0</v>
      </c>
      <c r="MF87" s="88">
        <v>0.26933172101000014</v>
      </c>
      <c r="MG87" s="88">
        <v>0.16090845159999989</v>
      </c>
      <c r="MH87" s="88">
        <v>1.2118853000000001E-2</v>
      </c>
      <c r="MI87" s="88">
        <v>3.1174200000000001E-3</v>
      </c>
      <c r="MJ87" s="88">
        <v>6.5214295749999998E-2</v>
      </c>
      <c r="MK87" s="88">
        <v>0</v>
      </c>
      <c r="ML87" s="88">
        <v>0</v>
      </c>
      <c r="MM87" s="88">
        <v>0.27909831806000013</v>
      </c>
      <c r="MN87" s="88">
        <v>8.2073806669999999E-2</v>
      </c>
      <c r="MO87" s="88">
        <v>0.31039800909999998</v>
      </c>
      <c r="MP87" s="88">
        <v>0.29704078576999987</v>
      </c>
      <c r="MQ87" s="88">
        <v>0.11939054289000001</v>
      </c>
      <c r="MR87" s="88">
        <v>0.46874278836999989</v>
      </c>
      <c r="MS87" s="88">
        <v>0.13390659706999999</v>
      </c>
      <c r="MT87" s="88">
        <v>1.5466911699999999E-2</v>
      </c>
      <c r="MU87" s="88">
        <v>0.60154492950000016</v>
      </c>
      <c r="MV87" s="88">
        <v>2.0013159500000002E-2</v>
      </c>
      <c r="MW87" s="88">
        <v>0</v>
      </c>
      <c r="MX87" s="88">
        <v>0.18521307006000004</v>
      </c>
      <c r="MY87" s="88">
        <v>0.30363865502999965</v>
      </c>
      <c r="MZ87" s="88">
        <v>3.0114866470000005E-2</v>
      </c>
      <c r="NA87" s="88">
        <v>0.22632445863000003</v>
      </c>
      <c r="NB87" s="88">
        <v>2.9584793919999998E-2</v>
      </c>
      <c r="NC87" s="88">
        <v>0.13174616174000001</v>
      </c>
      <c r="ND87" s="88">
        <v>0</v>
      </c>
      <c r="NE87" s="88">
        <v>0.10073616716</v>
      </c>
      <c r="NF87" s="88">
        <v>5.897147996000001E-2</v>
      </c>
      <c r="NG87" s="88">
        <v>0.68689930782999964</v>
      </c>
      <c r="NH87" s="88">
        <v>0.88055474033000025</v>
      </c>
      <c r="NI87" s="88">
        <v>1.3298195035100007</v>
      </c>
      <c r="NJ87" s="88">
        <v>0.41807140429</v>
      </c>
      <c r="NK87" s="88">
        <v>0.69822211213999996</v>
      </c>
      <c r="NL87" s="88">
        <v>8.307155719999999E-3</v>
      </c>
      <c r="NM87" s="88">
        <v>0.98998754302000047</v>
      </c>
      <c r="NN87" s="88">
        <v>0</v>
      </c>
      <c r="NO87" s="88">
        <v>0.13536344659999996</v>
      </c>
      <c r="NP87" s="88">
        <v>5.4651615929999994E-2</v>
      </c>
      <c r="NQ87" s="88">
        <v>5.3378957609999972E-2</v>
      </c>
      <c r="NR87" s="88">
        <v>0.17307765790000001</v>
      </c>
      <c r="NS87" s="88">
        <v>0.29577327352000005</v>
      </c>
      <c r="NT87" s="88">
        <v>0.75187414621999993</v>
      </c>
      <c r="NU87" s="88">
        <v>2.7085684128600005</v>
      </c>
      <c r="NV87" s="88">
        <v>1.4810780361999998</v>
      </c>
      <c r="NW87" s="88">
        <v>0.29450593600999964</v>
      </c>
      <c r="NX87" s="88">
        <v>0.31669278435000048</v>
      </c>
      <c r="NY87" s="88">
        <v>0</v>
      </c>
      <c r="NZ87" s="88">
        <v>0</v>
      </c>
      <c r="OA87" s="88">
        <v>0</v>
      </c>
      <c r="OB87" s="88">
        <v>0</v>
      </c>
      <c r="OC87" s="88">
        <v>0</v>
      </c>
      <c r="OD87" s="88">
        <v>0</v>
      </c>
      <c r="OE87" s="88">
        <v>0</v>
      </c>
      <c r="OF87" s="88">
        <v>0</v>
      </c>
      <c r="OG87" s="88">
        <v>0</v>
      </c>
      <c r="OH87" s="88">
        <v>0</v>
      </c>
      <c r="OI87" s="88">
        <v>0</v>
      </c>
      <c r="OJ87" s="88">
        <v>0</v>
      </c>
      <c r="OK87" s="88">
        <v>0</v>
      </c>
      <c r="OL87" s="88">
        <v>0</v>
      </c>
      <c r="OM87" s="88">
        <v>6.3814492700000015E-3</v>
      </c>
      <c r="ON87" s="88">
        <v>3.6957450000000013E-4</v>
      </c>
      <c r="OO87" s="88">
        <v>7.7437850000000054E-4</v>
      </c>
      <c r="OP87" s="88">
        <v>2.0456240999999992E-4</v>
      </c>
      <c r="OQ87" s="88">
        <v>7.0731929999999987E-4</v>
      </c>
      <c r="OR87" s="88">
        <v>4.1907774999999994E-4</v>
      </c>
      <c r="OS87" s="88">
        <v>2.981944139999998E-3</v>
      </c>
      <c r="OT87" s="88">
        <v>1.346824419999998E-3</v>
      </c>
      <c r="OU87" s="88">
        <v>5.0863139680000051E-3</v>
      </c>
      <c r="OV87" s="88">
        <v>4.3754175000000044E-3</v>
      </c>
      <c r="OW87" s="88">
        <v>7.5368313699999967E-3</v>
      </c>
      <c r="OX87" s="88">
        <v>2.2284565699999962E-3</v>
      </c>
      <c r="OY87" s="88">
        <v>1.4608068699999987E-3</v>
      </c>
      <c r="OZ87" s="88">
        <v>6.3195039000000001E-4</v>
      </c>
      <c r="PA87" s="88">
        <v>0.22321296861099987</v>
      </c>
      <c r="PB87" s="88">
        <v>0.53373983290199989</v>
      </c>
      <c r="PC87" s="88">
        <v>0.31399568086599927</v>
      </c>
      <c r="PD87" s="88">
        <v>8.1225335218000058E-2</v>
      </c>
      <c r="PE87" s="88">
        <v>6.675337942800004E-2</v>
      </c>
      <c r="PF87" s="88">
        <v>0.27720737189100014</v>
      </c>
      <c r="PG87" s="88">
        <v>0.56817585280399863</v>
      </c>
      <c r="PH87" s="88">
        <v>0.14993841449200007</v>
      </c>
      <c r="PI87" s="88">
        <v>6.6289070677000017E-2</v>
      </c>
      <c r="PJ87" s="88">
        <v>2.5512992200000011E-2</v>
      </c>
      <c r="PK87" s="88">
        <v>0.93011421614000023</v>
      </c>
      <c r="PL87" s="88">
        <v>2.1339402199999996E-2</v>
      </c>
      <c r="PM87" s="88">
        <v>0.12721301012599995</v>
      </c>
      <c r="PN87" s="88">
        <v>7.4660556284999971E-2</v>
      </c>
      <c r="PO87" s="88">
        <v>3.472056674800001E-2</v>
      </c>
      <c r="PP87" s="88">
        <v>0.31197850090199969</v>
      </c>
      <c r="PQ87" s="88">
        <v>6.7609593090999967E-2</v>
      </c>
      <c r="PR87" s="88">
        <v>6.8427133610999946E-2</v>
      </c>
      <c r="PS87" s="88">
        <v>0</v>
      </c>
      <c r="PT87" s="88">
        <v>5.1004038549999992E-2</v>
      </c>
      <c r="PU87" s="88">
        <v>6.4819277214999999E-2</v>
      </c>
      <c r="PV87" s="88">
        <v>2.4784189187000007E-2</v>
      </c>
      <c r="PW87" s="88">
        <v>8.5797384229999996E-3</v>
      </c>
      <c r="PX87" s="88">
        <v>7.4094962421999991E-2</v>
      </c>
      <c r="PY87" s="88">
        <v>0.10020940007000002</v>
      </c>
      <c r="PZ87" s="88">
        <v>3.6078642975000012E-2</v>
      </c>
      <c r="QA87" s="88">
        <v>5.4294705739999999E-3</v>
      </c>
      <c r="QB87" s="88">
        <v>2.6621598261999994E-2</v>
      </c>
      <c r="QC87" s="88">
        <v>2.6301264821000002E-2</v>
      </c>
      <c r="QD87" s="88">
        <v>4.1542588660000001E-3</v>
      </c>
      <c r="QE87" s="88">
        <v>2.4148213268999987E-2</v>
      </c>
      <c r="QF87" s="88">
        <v>2.2123321999999997E-2</v>
      </c>
      <c r="QG87" s="88">
        <v>0.2798247823799998</v>
      </c>
      <c r="QH87" s="88">
        <v>2.2770053640000002E-3</v>
      </c>
      <c r="QI87" s="88">
        <v>0.13830427471700002</v>
      </c>
      <c r="QJ87" s="88">
        <v>7.7565947208000155E-2</v>
      </c>
      <c r="QK87" s="88">
        <v>6.1339621875000014E-2</v>
      </c>
      <c r="QL87" s="88">
        <v>0.6512358450000002</v>
      </c>
      <c r="QM87" s="88">
        <v>2.0287512906000005E-2</v>
      </c>
      <c r="QN87" s="88">
        <v>9.9350899019999949E-3</v>
      </c>
      <c r="QO87" s="88">
        <v>1.0800212539999998E-2</v>
      </c>
      <c r="QP87" s="88">
        <v>2.4989292379999997E-2</v>
      </c>
      <c r="QQ87" s="88">
        <v>7.4127169999999997E-4</v>
      </c>
      <c r="QR87" s="88">
        <v>6.8349112375000035E-2</v>
      </c>
      <c r="QS87" s="88">
        <v>4.0089495849000012E-2</v>
      </c>
      <c r="QT87" s="88">
        <v>4.8173603482000019E-2</v>
      </c>
      <c r="QU87" s="88">
        <v>1.3533480405000003E-2</v>
      </c>
      <c r="QV87" s="88">
        <v>4.1539454280999998E-2</v>
      </c>
      <c r="QW87" s="88">
        <v>1.8994866736000003E-2</v>
      </c>
      <c r="QX87" s="88">
        <v>3.1384688493999988E-2</v>
      </c>
      <c r="QY87" s="88">
        <v>9.5380787309999986E-3</v>
      </c>
      <c r="QZ87" s="88">
        <v>5.6045915379999986E-3</v>
      </c>
      <c r="RA87" s="88">
        <v>0.12547708147000006</v>
      </c>
      <c r="RB87" s="88">
        <v>1.165205607E-2</v>
      </c>
      <c r="RC87" s="88">
        <v>8.6741156408000009E-2</v>
      </c>
      <c r="RD87" s="88">
        <v>8.7943139009999963E-2</v>
      </c>
      <c r="RE87" s="88">
        <v>4.9621216929999993E-3</v>
      </c>
      <c r="RF87" s="88">
        <v>7.8026535328000066E-2</v>
      </c>
      <c r="RG87" s="88">
        <v>0.12822810156300002</v>
      </c>
      <c r="RH87" s="88">
        <v>4.5145661262000078E-2</v>
      </c>
      <c r="RI87" s="88">
        <v>4.2952562466999994E-2</v>
      </c>
      <c r="RJ87" s="88">
        <v>2.7854013596999995E-2</v>
      </c>
      <c r="RK87" s="88">
        <v>2.4173011049999998E-2</v>
      </c>
      <c r="RL87" s="88">
        <v>1.9789725258000004E-2</v>
      </c>
      <c r="RM87" s="88">
        <v>2.7153483884999993E-2</v>
      </c>
      <c r="RN87" s="88">
        <v>8.0156182350000025E-3</v>
      </c>
      <c r="RO87" s="88">
        <v>3.4956041422000025E-2</v>
      </c>
      <c r="RP87" s="88">
        <v>7.6086499380000009E-3</v>
      </c>
      <c r="RQ87" s="88">
        <v>2.3724379317000003E-2</v>
      </c>
      <c r="RR87" s="88">
        <v>0</v>
      </c>
      <c r="RS87" s="88">
        <v>1.9432153593999989E-2</v>
      </c>
      <c r="RT87" s="88">
        <v>1.9190472280000001E-3</v>
      </c>
      <c r="RU87" s="88">
        <v>4.161791378E-3</v>
      </c>
      <c r="RV87" s="88">
        <v>0.48516665620799998</v>
      </c>
      <c r="RW87" s="88">
        <v>0.22020705168000002</v>
      </c>
      <c r="RX87" s="88">
        <v>0.2235365428919999</v>
      </c>
      <c r="RY87" s="88">
        <v>1.2039653600000001E-3</v>
      </c>
      <c r="RZ87" s="88">
        <v>0.10931020559599998</v>
      </c>
      <c r="SA87" s="88">
        <v>1.7902804530000007E-2</v>
      </c>
      <c r="SB87" s="88">
        <v>0</v>
      </c>
      <c r="SC87" s="88">
        <v>0</v>
      </c>
      <c r="SD87" s="88">
        <v>0</v>
      </c>
      <c r="SE87" s="88">
        <v>0</v>
      </c>
      <c r="SF87" s="88">
        <v>0</v>
      </c>
      <c r="SG87" s="88">
        <v>0</v>
      </c>
      <c r="SH87" s="88">
        <v>0</v>
      </c>
      <c r="SI87" s="88">
        <v>0</v>
      </c>
      <c r="SJ87" s="88">
        <v>0</v>
      </c>
      <c r="SK87" s="88">
        <v>0</v>
      </c>
      <c r="SL87" s="88">
        <v>0</v>
      </c>
      <c r="SM87" s="88">
        <v>0</v>
      </c>
      <c r="SN87" s="88">
        <v>6.4854947760000017E-2</v>
      </c>
      <c r="SO87" s="88">
        <v>8.2992800000000006E-6</v>
      </c>
      <c r="SP87" s="88">
        <v>9.1279309063357132</v>
      </c>
    </row>
    <row r="88" spans="1:510">
      <c r="A88" s="88" t="str">
        <f t="shared" si="53"/>
        <v>FRAD5</v>
      </c>
      <c r="B88" s="88" t="s">
        <v>2228</v>
      </c>
      <c r="C88" s="88" t="s">
        <v>391</v>
      </c>
      <c r="U88" s="88">
        <v>77.61391922071796</v>
      </c>
      <c r="V88" s="88">
        <v>13.193279117656004</v>
      </c>
      <c r="W88" s="88">
        <v>2.3308149628239994</v>
      </c>
      <c r="X88" s="88">
        <v>2.9063153992530029</v>
      </c>
      <c r="Y88" s="88">
        <v>21.680831269345006</v>
      </c>
      <c r="Z88" s="88">
        <v>3.1888761695640002</v>
      </c>
      <c r="AA88" s="88">
        <v>1.2622956641700007</v>
      </c>
      <c r="AB88" s="88">
        <v>10.862160573599018</v>
      </c>
      <c r="AC88" s="88">
        <v>2.3513488608600013</v>
      </c>
      <c r="AD88" s="88">
        <v>5.1300976315569962</v>
      </c>
      <c r="AE88" s="88">
        <v>0.25922660829700001</v>
      </c>
      <c r="AF88" s="88">
        <v>3.5795051333299988</v>
      </c>
      <c r="AG88" s="88">
        <v>12.261588600014997</v>
      </c>
      <c r="AH88" s="88">
        <v>10.869177325988</v>
      </c>
      <c r="AI88" s="88">
        <v>0.93169253428400023</v>
      </c>
      <c r="AJ88" s="88">
        <v>0.97825499078699973</v>
      </c>
      <c r="AK88" s="88">
        <v>1.352559972037001</v>
      </c>
      <c r="AL88" s="88">
        <v>0</v>
      </c>
      <c r="AM88" s="88">
        <v>2.3337882411799975</v>
      </c>
      <c r="AN88" s="88">
        <v>0.57251767391900121</v>
      </c>
      <c r="AO88" s="88">
        <v>5.7369596087799986</v>
      </c>
      <c r="AP88" s="88">
        <v>10.010220835500006</v>
      </c>
      <c r="AQ88" s="88">
        <v>0.46045104267800002</v>
      </c>
      <c r="AR88" s="88">
        <v>2.0006820615170016</v>
      </c>
      <c r="AS88" s="88">
        <v>3.4725175001300035</v>
      </c>
      <c r="AT88" s="88">
        <v>0.82851545635800006</v>
      </c>
      <c r="AU88" s="88">
        <v>0.14069026626300002</v>
      </c>
      <c r="AV88" s="88">
        <v>0.55243065722999996</v>
      </c>
      <c r="AW88" s="88">
        <v>0.27253964443300005</v>
      </c>
      <c r="AX88" s="88">
        <v>0.43194519602399989</v>
      </c>
      <c r="AY88" s="88">
        <v>0.9627609840439999</v>
      </c>
      <c r="AZ88" s="88">
        <v>0.58822645322999956</v>
      </c>
      <c r="BA88" s="88">
        <v>0.58859153001000064</v>
      </c>
      <c r="BB88" s="88">
        <v>8.5477680930000008E-2</v>
      </c>
      <c r="BC88" s="88">
        <v>4.8581767709999983</v>
      </c>
      <c r="BD88" s="88">
        <v>5.2401010618890043</v>
      </c>
      <c r="BE88" s="88">
        <v>0.76388274071000006</v>
      </c>
      <c r="BF88" s="88">
        <v>5.0547429494999997E-2</v>
      </c>
      <c r="BG88" s="88">
        <v>5.5530597529999989E-2</v>
      </c>
      <c r="BH88" s="88">
        <v>2.2452708738449987</v>
      </c>
      <c r="BI88" s="88">
        <v>0.87723612952600005</v>
      </c>
      <c r="BJ88" s="88">
        <v>0.17284299759999999</v>
      </c>
      <c r="BK88" s="88">
        <v>1.3811272520509994</v>
      </c>
      <c r="BL88" s="88">
        <v>1.4048790647960012</v>
      </c>
      <c r="BM88" s="88">
        <v>0.77834474606399928</v>
      </c>
      <c r="BN88" s="88">
        <v>0</v>
      </c>
      <c r="BO88" s="88">
        <v>2.56202359E-2</v>
      </c>
      <c r="BP88" s="88">
        <v>0.10639129397700003</v>
      </c>
      <c r="BQ88" s="88">
        <v>0</v>
      </c>
      <c r="BR88" s="88">
        <v>9.4037058219999997E-2</v>
      </c>
      <c r="BS88" s="88">
        <v>3.3178020199999998E-2</v>
      </c>
      <c r="BT88" s="88">
        <v>3.0751313384199963</v>
      </c>
      <c r="BU88" s="88">
        <v>2.1921132206800031</v>
      </c>
      <c r="BV88" s="88">
        <v>0.50437368014000017</v>
      </c>
      <c r="BW88" s="88">
        <v>2.9887520727519981</v>
      </c>
      <c r="BX88" s="88">
        <v>0.79953734216700012</v>
      </c>
      <c r="BY88" s="88">
        <v>1.9549908644009995</v>
      </c>
      <c r="BZ88" s="88">
        <v>0.27631366054099993</v>
      </c>
      <c r="CA88" s="88">
        <v>0.88682128687400041</v>
      </c>
      <c r="CB88" s="88">
        <v>2.0740911987599997</v>
      </c>
      <c r="CC88" s="88">
        <v>0.6690924311279991</v>
      </c>
      <c r="CD88" s="88">
        <v>0.41989709177599999</v>
      </c>
      <c r="CE88" s="88">
        <v>2.9911798915560017</v>
      </c>
      <c r="CF88" s="88">
        <v>0.28057941507100009</v>
      </c>
      <c r="CG88" s="88">
        <v>0</v>
      </c>
      <c r="CH88" s="88">
        <v>0.6511122901610007</v>
      </c>
      <c r="CI88" s="88">
        <v>0.24555795413000001</v>
      </c>
      <c r="CJ88" s="88">
        <v>0.6770737135849999</v>
      </c>
      <c r="CK88" s="88">
        <v>5.5983498001799941</v>
      </c>
      <c r="CL88" s="88">
        <v>0.33302584571900024</v>
      </c>
      <c r="CM88" s="88">
        <v>1.0239828689999999</v>
      </c>
      <c r="CN88" s="88">
        <v>0.28657293488399999</v>
      </c>
      <c r="CO88" s="88">
        <v>0.56190346305599992</v>
      </c>
      <c r="CP88" s="88">
        <v>0.12978213969900004</v>
      </c>
      <c r="CQ88" s="88">
        <v>1.352559972037001</v>
      </c>
      <c r="CR88" s="88">
        <v>0</v>
      </c>
      <c r="CS88" s="88">
        <v>6.1615455199999997E-3</v>
      </c>
      <c r="CT88" s="88">
        <v>2.2180069547099985</v>
      </c>
      <c r="CU88" s="88">
        <v>6.9793840302999982E-2</v>
      </c>
      <c r="CV88" s="88">
        <v>3.9827276163999996E-2</v>
      </c>
      <c r="CW88" s="88">
        <v>0.56136259387900089</v>
      </c>
      <c r="CX88" s="88">
        <v>1.1155080039999999E-2</v>
      </c>
      <c r="CY88" s="88">
        <v>5.6795342377799987</v>
      </c>
      <c r="CZ88" s="88">
        <v>5.7425370999999996E-2</v>
      </c>
      <c r="DA88" s="88">
        <v>9.3562638689399993</v>
      </c>
      <c r="DB88" s="88">
        <v>0.6539569665599998</v>
      </c>
      <c r="DC88" s="88">
        <v>0.42418256976800001</v>
      </c>
      <c r="DD88" s="88">
        <v>3.6268472909999995E-2</v>
      </c>
      <c r="DE88" s="88">
        <v>0.59057174378799981</v>
      </c>
      <c r="DF88" s="88">
        <v>3.3245735000000001E-3</v>
      </c>
      <c r="DG88" s="88">
        <v>0</v>
      </c>
      <c r="DH88" s="88">
        <v>1.4067857341429997</v>
      </c>
      <c r="DI88" s="88">
        <v>1.9800592707389999</v>
      </c>
      <c r="DJ88" s="88">
        <v>0.84025985484099974</v>
      </c>
      <c r="DK88" s="88">
        <v>0.53244801254999996</v>
      </c>
      <c r="DL88" s="88">
        <v>0.11850560339999999</v>
      </c>
      <c r="DM88" s="88">
        <v>1.2447585999999999E-3</v>
      </c>
      <c r="DN88" s="88">
        <v>0.79876959161600003</v>
      </c>
      <c r="DO88" s="88">
        <v>2.9745864742E-2</v>
      </c>
      <c r="DP88" s="88">
        <v>0</v>
      </c>
      <c r="DQ88" s="88">
        <v>0.14069026626300002</v>
      </c>
      <c r="DR88" s="88">
        <v>0.47864991773999982</v>
      </c>
      <c r="DS88" s="88">
        <v>3.9563901159999998E-2</v>
      </c>
      <c r="DT88" s="88">
        <v>3.4216838329999999E-2</v>
      </c>
      <c r="DU88" s="88">
        <v>0.27253964443300005</v>
      </c>
      <c r="DV88" s="88">
        <v>0.22199628535800006</v>
      </c>
      <c r="DW88" s="88">
        <v>0.20994891066599991</v>
      </c>
      <c r="DX88" s="88">
        <v>0.71823463506400032</v>
      </c>
      <c r="DY88" s="88">
        <v>0.24452634898000003</v>
      </c>
      <c r="DZ88" s="88">
        <v>0.2807221225699999</v>
      </c>
      <c r="EA88" s="88">
        <v>6.9072315809999993E-2</v>
      </c>
      <c r="EB88" s="88">
        <v>0.23843201484999987</v>
      </c>
      <c r="EC88" s="88">
        <v>0.30637591017600002</v>
      </c>
      <c r="ED88" s="88">
        <v>0.16136023021400012</v>
      </c>
      <c r="EE88" s="88">
        <v>0.12085538961999996</v>
      </c>
      <c r="EF88" s="88">
        <v>4.6553876283500006</v>
      </c>
      <c r="EG88" s="88">
        <v>0.12079882554</v>
      </c>
      <c r="EH88" s="88">
        <v>7.9660277109999997E-2</v>
      </c>
      <c r="EI88" s="88">
        <v>2.3300399999999998E-3</v>
      </c>
      <c r="EJ88" s="88">
        <v>0.505020742262</v>
      </c>
      <c r="EK88" s="88">
        <v>3.7583919238669945</v>
      </c>
      <c r="EL88" s="88">
        <v>0.69975335609999956</v>
      </c>
      <c r="EM88" s="88">
        <v>0.27693583542</v>
      </c>
      <c r="EN88" s="88">
        <v>0.28550131222000008</v>
      </c>
      <c r="EO88" s="88">
        <v>0.11196222919800004</v>
      </c>
      <c r="EP88" s="88">
        <v>0.12531815598000001</v>
      </c>
      <c r="EQ88" s="88">
        <v>9.5442609619999993E-3</v>
      </c>
      <c r="ER88" s="88">
        <v>0.19174517006000008</v>
      </c>
      <c r="ES88" s="88">
        <v>3.9811612289999992E-2</v>
      </c>
      <c r="ET88" s="88">
        <v>5.0547429494999997E-2</v>
      </c>
      <c r="EU88" s="88">
        <v>5.5530597529999989E-2</v>
      </c>
      <c r="EV88" s="88">
        <v>2.2452708738449987</v>
      </c>
      <c r="EW88" s="88">
        <v>0.39097723896999997</v>
      </c>
      <c r="EX88" s="88">
        <v>6.8807161550000009E-2</v>
      </c>
      <c r="EY88" s="88">
        <v>0.25996207334999993</v>
      </c>
      <c r="EZ88" s="88">
        <v>0.15052066765599995</v>
      </c>
      <c r="FA88" s="88">
        <v>6.9689879999999997E-3</v>
      </c>
      <c r="FB88" s="88">
        <v>0.12334605259999999</v>
      </c>
      <c r="FC88" s="88">
        <v>4.9496945000000001E-2</v>
      </c>
      <c r="FD88" s="88">
        <v>0</v>
      </c>
      <c r="FE88" s="88">
        <v>0.43506998053100004</v>
      </c>
      <c r="FF88" s="88">
        <v>6.340255177000001E-2</v>
      </c>
      <c r="FG88" s="88">
        <v>0.37600518883999989</v>
      </c>
      <c r="FH88" s="88">
        <v>0.36963934755000005</v>
      </c>
      <c r="FI88" s="88">
        <v>0.13701075332000009</v>
      </c>
      <c r="FJ88" s="88">
        <v>0.43864128206000019</v>
      </c>
      <c r="FK88" s="88">
        <v>0.96623778273600081</v>
      </c>
      <c r="FL88" s="88">
        <v>0</v>
      </c>
      <c r="FM88" s="88">
        <v>0.19966099179000005</v>
      </c>
      <c r="FN88" s="88">
        <v>0.37791552158399977</v>
      </c>
      <c r="FO88" s="88">
        <v>6.5030877936000014E-2</v>
      </c>
      <c r="FP88" s="88">
        <v>0.135737508354</v>
      </c>
      <c r="FQ88" s="88">
        <v>2.56202359E-2</v>
      </c>
      <c r="FR88" s="88">
        <v>0.10639129397700003</v>
      </c>
      <c r="FS88" s="88">
        <v>0</v>
      </c>
      <c r="FT88" s="88">
        <v>9.4037058219999997E-2</v>
      </c>
      <c r="FU88" s="88">
        <v>3.3178020199999998E-2</v>
      </c>
      <c r="FV88" s="88">
        <v>1.7668510736199996</v>
      </c>
      <c r="FW88" s="88">
        <v>9.3926530839999994E-2</v>
      </c>
      <c r="FX88" s="88">
        <v>1.3082799671789997</v>
      </c>
      <c r="FY88" s="88">
        <v>1.3874612927199996</v>
      </c>
      <c r="FZ88" s="88">
        <v>0.18442890541999996</v>
      </c>
      <c r="GA88" s="88">
        <v>0.38657578739000037</v>
      </c>
      <c r="GB88" s="88">
        <v>0</v>
      </c>
      <c r="GC88" s="88">
        <v>0.13957830654000006</v>
      </c>
      <c r="GD88" s="88">
        <v>0.50437368014000017</v>
      </c>
      <c r="GE88" s="88">
        <v>0.76650415814999973</v>
      </c>
      <c r="GF88" s="88">
        <v>0.25866266423000001</v>
      </c>
      <c r="GG88" s="88">
        <v>7.4001400259999989E-2</v>
      </c>
      <c r="GH88" s="88">
        <v>0.46339092129000009</v>
      </c>
      <c r="GI88" s="88">
        <v>0.9672917355200007</v>
      </c>
      <c r="GJ88" s="88">
        <v>0.29839949791000003</v>
      </c>
      <c r="GK88" s="88">
        <v>3.8403656380000005E-2</v>
      </c>
      <c r="GL88" s="88">
        <v>0.32105286428999996</v>
      </c>
      <c r="GM88" s="88">
        <v>0.16497018120999998</v>
      </c>
      <c r="GN88" s="88">
        <v>6.3275183919999978E-2</v>
      </c>
      <c r="GO88" s="88">
        <v>0.22994320685000011</v>
      </c>
      <c r="GP88" s="88">
        <v>2.7110473529999988E-2</v>
      </c>
      <c r="GQ88" s="88">
        <v>0.20920019876000001</v>
      </c>
      <c r="GR88" s="88">
        <v>1.0506232100000004E-2</v>
      </c>
      <c r="GS88" s="88">
        <v>0.32755470455000024</v>
      </c>
      <c r="GT88" s="88">
        <v>0.72675599323999895</v>
      </c>
      <c r="GU88" s="88">
        <v>0.21912931485999956</v>
      </c>
      <c r="GV88" s="88">
        <v>0.11546172678999995</v>
      </c>
      <c r="GW88" s="88">
        <v>0.12080724094999999</v>
      </c>
      <c r="GX88" s="88">
        <v>6.370792259999998E-2</v>
      </c>
      <c r="GY88" s="88">
        <v>3.987376041999998E-2</v>
      </c>
      <c r="GZ88" s="88">
        <v>5.0240956050000035E-2</v>
      </c>
      <c r="HA88" s="88">
        <v>1.4310108E-3</v>
      </c>
      <c r="HB88" s="88">
        <v>0.13951550177000008</v>
      </c>
      <c r="HC88" s="88">
        <v>5.6971693410000003E-2</v>
      </c>
      <c r="HD88" s="88">
        <v>0.10721682738999991</v>
      </c>
      <c r="HE88" s="88">
        <v>2.4221149360000003E-2</v>
      </c>
      <c r="HF88" s="88">
        <v>8.7825533380000015E-2</v>
      </c>
      <c r="HG88" s="88">
        <v>7.392647175E-2</v>
      </c>
      <c r="HH88" s="88">
        <v>9.0756844090000025E-2</v>
      </c>
      <c r="HI88" s="88">
        <v>6.3593252769999969E-2</v>
      </c>
      <c r="HJ88" s="88">
        <v>2.2553370840000003E-2</v>
      </c>
      <c r="HK88" s="88">
        <v>0.15268100113999997</v>
      </c>
      <c r="HL88" s="88">
        <v>2.8798492409999984E-2</v>
      </c>
      <c r="HM88" s="88">
        <v>0.18593885798999982</v>
      </c>
      <c r="HN88" s="88">
        <v>0.21184794933000009</v>
      </c>
      <c r="HO88" s="88">
        <v>1.2165176249999994E-2</v>
      </c>
      <c r="HP88" s="88">
        <v>0.30847867995000006</v>
      </c>
      <c r="HQ88" s="88">
        <v>0.10594911971999998</v>
      </c>
      <c r="HR88" s="88">
        <v>0.12531825577</v>
      </c>
      <c r="HS88" s="88">
        <v>5.0567088759999983E-2</v>
      </c>
      <c r="HT88" s="88">
        <v>0.11853501829999991</v>
      </c>
      <c r="HU88" s="88">
        <v>0.23114176653999993</v>
      </c>
      <c r="HV88" s="88">
        <v>0.1326642144700001</v>
      </c>
      <c r="HW88" s="88">
        <v>7.8633271409999997E-2</v>
      </c>
      <c r="HX88" s="88">
        <v>3.6816649729999991E-2</v>
      </c>
      <c r="HY88" s="88">
        <v>0.15839428428000021</v>
      </c>
      <c r="HZ88" s="88">
        <v>4.379243523000001E-2</v>
      </c>
      <c r="IA88" s="88">
        <v>0.20345252973000005</v>
      </c>
      <c r="IB88" s="88">
        <v>1.33736792E-2</v>
      </c>
      <c r="IC88" s="88">
        <v>0.79222399364000007</v>
      </c>
      <c r="ID88" s="88">
        <v>0.2142533168699999</v>
      </c>
      <c r="IE88" s="88">
        <v>1.1024270276459986</v>
      </c>
      <c r="IF88" s="88">
        <v>4.158407472000001E-2</v>
      </c>
      <c r="IG88" s="88">
        <v>1.0965288702700016</v>
      </c>
      <c r="IH88" s="88">
        <v>2.4721758420000014E-2</v>
      </c>
      <c r="II88" s="88">
        <v>0</v>
      </c>
      <c r="IJ88" s="88">
        <v>0.20265506747000001</v>
      </c>
      <c r="IK88" s="88">
        <v>0.17291745988000012</v>
      </c>
      <c r="IL88" s="88">
        <v>0.27342860260999996</v>
      </c>
      <c r="IM88" s="88">
        <v>1.9154070000000003E-3</v>
      </c>
      <c r="IN88" s="88">
        <v>0.100018368417</v>
      </c>
      <c r="IO88" s="88">
        <v>0.14553958571299999</v>
      </c>
      <c r="IP88" s="88">
        <v>0.6770737135849999</v>
      </c>
      <c r="IQ88" s="88">
        <v>0.79211545771999869</v>
      </c>
      <c r="IR88" s="88">
        <v>2.8841726615199992</v>
      </c>
      <c r="IS88" s="88">
        <v>1.6550803519400019</v>
      </c>
      <c r="IT88" s="88">
        <v>0.26698132899999988</v>
      </c>
      <c r="IU88" s="88">
        <v>0.33302584571900024</v>
      </c>
      <c r="IV88" s="88">
        <v>1.0239828689999999</v>
      </c>
      <c r="IW88" s="88">
        <v>0.28543868889999996</v>
      </c>
      <c r="IX88" s="88">
        <v>0.38224628352000012</v>
      </c>
      <c r="IY88" s="88">
        <v>0.16992086699999998</v>
      </c>
      <c r="IZ88" s="88">
        <v>0.12977527517999995</v>
      </c>
      <c r="JA88" s="88">
        <v>1.2000786764100011</v>
      </c>
      <c r="JB88" s="88">
        <v>2.4783213210000002E-2</v>
      </c>
      <c r="JC88" s="88">
        <v>0.12771080634000004</v>
      </c>
      <c r="JD88" s="88">
        <v>6.1626287000000005E-3</v>
      </c>
      <c r="JE88" s="88">
        <v>0.70973709382999983</v>
      </c>
      <c r="JF88" s="88">
        <v>0.95762849794000082</v>
      </c>
      <c r="JG88" s="88">
        <v>0.5507111077800001</v>
      </c>
      <c r="JH88" s="88">
        <v>6.9781115419999998E-2</v>
      </c>
      <c r="JI88" s="88">
        <v>3.9826996099999991E-2</v>
      </c>
      <c r="JJ88" s="88">
        <v>0.20049454134999989</v>
      </c>
      <c r="JK88" s="88">
        <v>0.23391373917999997</v>
      </c>
      <c r="JL88" s="88">
        <v>0.12691134306999999</v>
      </c>
      <c r="JM88" s="88">
        <v>1.115435192E-2</v>
      </c>
      <c r="JN88" s="88">
        <v>5.6795342377799987</v>
      </c>
      <c r="JO88" s="88">
        <v>5.7426068559999995E-2</v>
      </c>
      <c r="JP88" s="88">
        <v>9.3562638689399993</v>
      </c>
      <c r="JQ88" s="88">
        <v>0.6539569665599998</v>
      </c>
      <c r="JR88" s="88">
        <v>0</v>
      </c>
      <c r="JS88" s="88">
        <v>0.42419034753000012</v>
      </c>
      <c r="JT88" s="88">
        <v>3.62687332E-2</v>
      </c>
      <c r="JU88" s="88">
        <v>0.59057528472999987</v>
      </c>
      <c r="JV88" s="88">
        <v>3.3245735000000001E-3</v>
      </c>
      <c r="JW88" s="88">
        <v>0</v>
      </c>
      <c r="JX88" s="88">
        <v>1.40679457033</v>
      </c>
      <c r="JY88" s="88">
        <v>1.9800540544099996</v>
      </c>
      <c r="JZ88" s="88">
        <v>0.64053327269000027</v>
      </c>
      <c r="KA88" s="88">
        <v>0.19972793697000002</v>
      </c>
      <c r="KB88" s="88">
        <v>0.53245139495000005</v>
      </c>
      <c r="KC88" s="88">
        <v>0.11850560339999999</v>
      </c>
      <c r="KD88" s="88">
        <v>1.2447585999999999E-3</v>
      </c>
      <c r="KE88" s="88">
        <v>0.7987657853800002</v>
      </c>
      <c r="KF88" s="88">
        <v>2.9745347919999995E-2</v>
      </c>
      <c r="KG88" s="88">
        <v>0</v>
      </c>
      <c r="KH88" s="88">
        <v>0.14067433965000004</v>
      </c>
      <c r="KI88" s="88">
        <v>0.13608529958000001</v>
      </c>
      <c r="KJ88" s="88">
        <v>0.17234960315000009</v>
      </c>
      <c r="KK88" s="88">
        <v>0.10536366335000001</v>
      </c>
      <c r="KL88" s="88">
        <v>3.1153579569999999E-2</v>
      </c>
      <c r="KM88" s="88">
        <v>2.0211015670000006E-2</v>
      </c>
      <c r="KN88" s="88">
        <v>7.4472767400000006E-3</v>
      </c>
      <c r="KO88" s="88">
        <v>6.038462100000001E-3</v>
      </c>
      <c r="KP88" s="88">
        <v>3.9564077319999995E-2</v>
      </c>
      <c r="KQ88" s="88">
        <v>3.4217255459999998E-2</v>
      </c>
      <c r="KR88" s="88">
        <v>5.8441365799999999E-2</v>
      </c>
      <c r="KS88" s="88">
        <v>1.401929383E-2</v>
      </c>
      <c r="KT88" s="88">
        <v>0.20007476305999994</v>
      </c>
      <c r="KU88" s="88">
        <v>0</v>
      </c>
      <c r="KV88" s="88">
        <v>0.22199566923000005</v>
      </c>
      <c r="KW88" s="88">
        <v>0.20994542186000001</v>
      </c>
      <c r="KX88" s="88">
        <v>0.46881676597000016</v>
      </c>
      <c r="KY88" s="88">
        <v>0.24940167945000027</v>
      </c>
      <c r="KZ88" s="88">
        <v>0.22503953784</v>
      </c>
      <c r="LA88" s="88">
        <v>1.9483858700000002E-2</v>
      </c>
      <c r="LB88" s="88">
        <v>0.2807221225699999</v>
      </c>
      <c r="LC88" s="88">
        <v>6.9072315809999993E-2</v>
      </c>
      <c r="LD88" s="88">
        <v>0.23843201484999987</v>
      </c>
      <c r="LE88" s="88">
        <v>0.30638851792999999</v>
      </c>
      <c r="LF88" s="88">
        <v>0.16138687700000004</v>
      </c>
      <c r="LG88" s="88">
        <v>8.934367956E-2</v>
      </c>
      <c r="LH88" s="88">
        <v>3.0416138299999999E-2</v>
      </c>
      <c r="LI88" s="88">
        <v>1.0972982800000004E-3</v>
      </c>
      <c r="LJ88" s="88">
        <v>2.0634666223</v>
      </c>
      <c r="LK88" s="88">
        <v>2.5919210060499998</v>
      </c>
      <c r="LL88" s="88">
        <v>0.12079882554</v>
      </c>
      <c r="LM88" s="88">
        <v>7.9660277109999997E-2</v>
      </c>
      <c r="LN88" s="88">
        <v>2.3300399999999998E-3</v>
      </c>
      <c r="LO88" s="88">
        <v>0.50502340307999993</v>
      </c>
      <c r="LP88" s="88">
        <v>3.7584445466999976</v>
      </c>
      <c r="LQ88" s="88">
        <v>0.69975413663999952</v>
      </c>
      <c r="LR88" s="88">
        <v>0.27693256026999991</v>
      </c>
      <c r="LS88" s="88">
        <v>0.28550805395000001</v>
      </c>
      <c r="LT88" s="88">
        <v>0.11196056871000003</v>
      </c>
      <c r="LU88" s="88">
        <v>0.12531815598000001</v>
      </c>
      <c r="LV88" s="88">
        <v>9.54306192E-3</v>
      </c>
      <c r="LW88" s="88">
        <v>0.19174496492000015</v>
      </c>
      <c r="LX88" s="88">
        <v>3.9811612289999992E-2</v>
      </c>
      <c r="LY88" s="88">
        <v>0</v>
      </c>
      <c r="LZ88" s="88">
        <v>5.5529354099999977E-2</v>
      </c>
      <c r="MA88" s="88">
        <v>2.2453117523100001</v>
      </c>
      <c r="MB88" s="88">
        <v>2.2408171599999999E-2</v>
      </c>
      <c r="MC88" s="88">
        <v>0.36856752275999999</v>
      </c>
      <c r="MD88" s="88">
        <v>6.8809145030000018E-2</v>
      </c>
      <c r="ME88" s="88">
        <v>0</v>
      </c>
      <c r="MF88" s="88">
        <v>0.25996165755999995</v>
      </c>
      <c r="MG88" s="88">
        <v>0.15051667871999996</v>
      </c>
      <c r="MH88" s="88">
        <v>6.9689879999999997E-3</v>
      </c>
      <c r="MI88" s="88">
        <v>0.12334605259999999</v>
      </c>
      <c r="MJ88" s="88">
        <v>4.9496945000000001E-2</v>
      </c>
      <c r="MK88" s="88">
        <v>0</v>
      </c>
      <c r="ML88" s="88">
        <v>0</v>
      </c>
      <c r="MM88" s="88">
        <v>0.37167348311000009</v>
      </c>
      <c r="MN88" s="88">
        <v>6.340255177000001E-2</v>
      </c>
      <c r="MO88" s="88">
        <v>0.37599101673999979</v>
      </c>
      <c r="MP88" s="88">
        <v>0.36963314484999998</v>
      </c>
      <c r="MQ88" s="88">
        <v>0.13701075332000009</v>
      </c>
      <c r="MR88" s="88">
        <v>0.43864256213000025</v>
      </c>
      <c r="MS88" s="88">
        <v>9.2423694410000021E-2</v>
      </c>
      <c r="MT88" s="88">
        <v>2.8225031379999998E-2</v>
      </c>
      <c r="MU88" s="88">
        <v>0.68413030011999998</v>
      </c>
      <c r="MV88" s="88">
        <v>2.4451022699999991E-2</v>
      </c>
      <c r="MW88" s="88">
        <v>0</v>
      </c>
      <c r="MX88" s="88">
        <v>0.19966199370000007</v>
      </c>
      <c r="MY88" s="88">
        <v>0.37785867993999994</v>
      </c>
      <c r="MZ88" s="88">
        <v>6.5030221480000011E-2</v>
      </c>
      <c r="NA88" s="88">
        <v>0.13571549204</v>
      </c>
      <c r="NB88" s="88">
        <v>2.56202359E-2</v>
      </c>
      <c r="NC88" s="88">
        <v>0.10638968439000002</v>
      </c>
      <c r="ND88" s="88">
        <v>0</v>
      </c>
      <c r="NE88" s="88">
        <v>9.4037058219999997E-2</v>
      </c>
      <c r="NF88" s="88">
        <v>3.3178020199999998E-2</v>
      </c>
      <c r="NG88" s="88">
        <v>0.89928569535000036</v>
      </c>
      <c r="NH88" s="88">
        <v>0.86756885234000003</v>
      </c>
      <c r="NI88" s="88">
        <v>1.3082722157099997</v>
      </c>
      <c r="NJ88" s="88">
        <v>0.50437304497000024</v>
      </c>
      <c r="NK88" s="88">
        <v>0.79222399364000007</v>
      </c>
      <c r="NL88" s="88">
        <v>5.8574382599999994E-3</v>
      </c>
      <c r="NM88" s="88">
        <v>1.0965288702700016</v>
      </c>
      <c r="NN88" s="88">
        <v>0</v>
      </c>
      <c r="NO88" s="88">
        <v>0.10001092361999997</v>
      </c>
      <c r="NP88" s="88">
        <v>5.4305336360000005E-2</v>
      </c>
      <c r="NQ88" s="88">
        <v>9.1252798749999989E-2</v>
      </c>
      <c r="NR88" s="88">
        <v>0.1872220846</v>
      </c>
      <c r="NS88" s="88">
        <v>0.48985504677999997</v>
      </c>
      <c r="NT88" s="88">
        <v>0.79211545771999869</v>
      </c>
      <c r="NU88" s="88">
        <v>2.8841726615199992</v>
      </c>
      <c r="NV88" s="88">
        <v>1.6550803519400019</v>
      </c>
      <c r="NW88" s="88">
        <v>0.26698234740999982</v>
      </c>
      <c r="NX88" s="88">
        <v>0.33300843033000044</v>
      </c>
      <c r="NY88" s="88">
        <v>0</v>
      </c>
      <c r="NZ88" s="88">
        <v>0</v>
      </c>
      <c r="OA88" s="88">
        <v>0</v>
      </c>
      <c r="OB88" s="88">
        <v>0</v>
      </c>
      <c r="OC88" s="88">
        <v>0</v>
      </c>
      <c r="OD88" s="88">
        <v>0</v>
      </c>
      <c r="OE88" s="88">
        <v>0</v>
      </c>
      <c r="OF88" s="88">
        <v>0</v>
      </c>
      <c r="OG88" s="88">
        <v>0</v>
      </c>
      <c r="OH88" s="88">
        <v>0</v>
      </c>
      <c r="OI88" s="88">
        <v>0</v>
      </c>
      <c r="OJ88" s="88">
        <v>0</v>
      </c>
      <c r="OK88" s="88">
        <v>0</v>
      </c>
      <c r="OL88" s="88">
        <v>0</v>
      </c>
      <c r="OM88" s="88">
        <v>6.38002394E-3</v>
      </c>
      <c r="ON88" s="88">
        <v>4.0933087000000001E-4</v>
      </c>
      <c r="OO88" s="88">
        <v>6.925388199999999E-4</v>
      </c>
      <c r="OP88" s="88">
        <v>1.2329377000000003E-4</v>
      </c>
      <c r="OQ88" s="88">
        <v>7.0708013999999967E-4</v>
      </c>
      <c r="OR88" s="88">
        <v>3.5736290000000026E-4</v>
      </c>
      <c r="OS88" s="88">
        <v>3.1672665799999979E-3</v>
      </c>
      <c r="OT88" s="88">
        <v>1.2805137599999992E-3</v>
      </c>
      <c r="OU88" s="88">
        <v>5.0997777069999948E-3</v>
      </c>
      <c r="OV88" s="88">
        <v>4.393196177E-3</v>
      </c>
      <c r="OW88" s="88">
        <v>7.5780726800000085E-3</v>
      </c>
      <c r="OX88" s="88">
        <v>2.5372133099999987E-3</v>
      </c>
      <c r="OY88" s="88">
        <v>1.3371334099999985E-3</v>
      </c>
      <c r="OZ88" s="88">
        <v>3.6122269999999999E-4</v>
      </c>
      <c r="PA88" s="88">
        <v>0.24093322928299993</v>
      </c>
      <c r="PB88" s="88">
        <v>0.54498528954000003</v>
      </c>
      <c r="PC88" s="88">
        <v>0.34889870283500007</v>
      </c>
      <c r="PD88" s="88">
        <v>8.0517600756999916E-2</v>
      </c>
      <c r="PE88" s="88">
        <v>6.6528887799E-2</v>
      </c>
      <c r="PF88" s="88">
        <v>0.31109199487899997</v>
      </c>
      <c r="PG88" s="88">
        <v>0.61001136247600019</v>
      </c>
      <c r="PH88" s="88">
        <v>0.13948933043299985</v>
      </c>
      <c r="PI88" s="88">
        <v>7.3105952564999938E-2</v>
      </c>
      <c r="PJ88" s="88">
        <v>3.0157856161000019E-2</v>
      </c>
      <c r="PK88" s="88">
        <v>1.0622557072479994</v>
      </c>
      <c r="PL88" s="88">
        <v>2.5193942644000013E-2</v>
      </c>
      <c r="PM88" s="88">
        <v>0.14404271293099993</v>
      </c>
      <c r="PN88" s="88">
        <v>7.1696573707999978E-2</v>
      </c>
      <c r="PO88" s="88">
        <v>3.6114666587999979E-2</v>
      </c>
      <c r="PP88" s="88">
        <v>0.32717504720699969</v>
      </c>
      <c r="PQ88" s="88">
        <v>6.6622215597000017E-2</v>
      </c>
      <c r="PR88" s="88">
        <v>7.0075677431999953E-2</v>
      </c>
      <c r="PS88" s="88">
        <v>0</v>
      </c>
      <c r="PT88" s="88">
        <v>4.4997682716000041E-2</v>
      </c>
      <c r="PU88" s="88">
        <v>7.647987917900001E-2</v>
      </c>
      <c r="PV88" s="88">
        <v>3.5293672429E-2</v>
      </c>
      <c r="PW88" s="88">
        <v>7.6635559200000014E-3</v>
      </c>
      <c r="PX88" s="88">
        <v>7.5518341792999891E-2</v>
      </c>
      <c r="PY88" s="88">
        <v>0.10679015519700005</v>
      </c>
      <c r="PZ88" s="88">
        <v>4.3488039940999985E-2</v>
      </c>
      <c r="QA88" s="88">
        <v>3.6650583760000004E-3</v>
      </c>
      <c r="QB88" s="88">
        <v>2.7779984258999992E-2</v>
      </c>
      <c r="QC88" s="88">
        <v>2.0397455489000006E-2</v>
      </c>
      <c r="QD88" s="88">
        <v>3.9633757510000008E-3</v>
      </c>
      <c r="QE88" s="88">
        <v>2.8376785258000012E-2</v>
      </c>
      <c r="QF88" s="88">
        <v>2.9143516480000006E-2</v>
      </c>
      <c r="QG88" s="88">
        <v>0.2819260274999999</v>
      </c>
      <c r="QH88" s="88">
        <v>1.8386420189999996E-3</v>
      </c>
      <c r="QI88" s="88">
        <v>0.13917162385499993</v>
      </c>
      <c r="QJ88" s="88">
        <v>8.5640518042999964E-2</v>
      </c>
      <c r="QK88" s="88">
        <v>6.5263281150999955E-2</v>
      </c>
      <c r="QL88" s="88">
        <v>0.77388863552000053</v>
      </c>
      <c r="QM88" s="88">
        <v>2.0856480279999982E-2</v>
      </c>
      <c r="QN88" s="88">
        <v>1.2862809996000002E-2</v>
      </c>
      <c r="QO88" s="88">
        <v>9.5071992600000016E-3</v>
      </c>
      <c r="QP88" s="88">
        <v>2.2886351462999995E-2</v>
      </c>
      <c r="QQ88" s="88">
        <v>4.160468E-4</v>
      </c>
      <c r="QR88" s="88">
        <v>7.9261406853999974E-2</v>
      </c>
      <c r="QS88" s="88">
        <v>4.0015048537000004E-2</v>
      </c>
      <c r="QT88" s="88">
        <v>7.2242780200000009E-2</v>
      </c>
      <c r="QU88" s="88">
        <v>1.2612630717999992E-2</v>
      </c>
      <c r="QV88" s="88">
        <v>3.8083049656999997E-2</v>
      </c>
      <c r="QW88" s="88">
        <v>1.9725326233999984E-2</v>
      </c>
      <c r="QX88" s="88">
        <v>3.6061305259000004E-2</v>
      </c>
      <c r="QY88" s="88">
        <v>8.8887547740000052E-3</v>
      </c>
      <c r="QZ88" s="88">
        <v>4.2016926459999999E-3</v>
      </c>
      <c r="RA88" s="88">
        <v>0.14418084446999993</v>
      </c>
      <c r="RB88" s="88">
        <v>1.3422517716999998E-2</v>
      </c>
      <c r="RC88" s="88">
        <v>8.6023612111999895E-2</v>
      </c>
      <c r="RD88" s="88">
        <v>8.7795098497000096E-2</v>
      </c>
      <c r="RE88" s="88">
        <v>4.6878048000000014E-3</v>
      </c>
      <c r="RF88" s="88">
        <v>9.5876019208999963E-2</v>
      </c>
      <c r="RG88" s="88">
        <v>0.12684729059899999</v>
      </c>
      <c r="RH88" s="88">
        <v>5.1178175071999996E-2</v>
      </c>
      <c r="RI88" s="88">
        <v>3.502316737499999E-2</v>
      </c>
      <c r="RJ88" s="88">
        <v>3.3162561303000021E-2</v>
      </c>
      <c r="RK88" s="88">
        <v>2.3318124956E-2</v>
      </c>
      <c r="RL88" s="88">
        <v>1.7154986997000004E-2</v>
      </c>
      <c r="RM88" s="88">
        <v>2.3813158919000016E-2</v>
      </c>
      <c r="RN88" s="88">
        <v>7.0173308829999999E-3</v>
      </c>
      <c r="RO88" s="88">
        <v>3.8371054947000001E-2</v>
      </c>
      <c r="RP88" s="88">
        <v>8.2476064790000005E-3</v>
      </c>
      <c r="RQ88" s="88">
        <v>2.6487291138999992E-2</v>
      </c>
      <c r="RR88" s="88">
        <v>0</v>
      </c>
      <c r="RS88" s="88">
        <v>2.1555725830999985E-2</v>
      </c>
      <c r="RT88" s="88">
        <v>1.7917371170000013E-3</v>
      </c>
      <c r="RU88" s="88">
        <v>6.8103932129999992E-3</v>
      </c>
      <c r="RV88" s="88">
        <v>0.64878920106599958</v>
      </c>
      <c r="RW88" s="88">
        <v>0.19363897018799991</v>
      </c>
      <c r="RX88" s="88">
        <v>0.21905078703400011</v>
      </c>
      <c r="RY88" s="88">
        <v>7.7674895999999992E-4</v>
      </c>
      <c r="RZ88" s="88">
        <v>0.12589680801100001</v>
      </c>
      <c r="SA88" s="88">
        <v>1.8145904920000001E-2</v>
      </c>
      <c r="SB88" s="88">
        <v>0</v>
      </c>
      <c r="SC88" s="88">
        <v>0</v>
      </c>
      <c r="SD88" s="88">
        <v>0</v>
      </c>
      <c r="SE88" s="88">
        <v>0</v>
      </c>
      <c r="SF88" s="88">
        <v>0</v>
      </c>
      <c r="SG88" s="88">
        <v>0</v>
      </c>
      <c r="SH88" s="88">
        <v>0</v>
      </c>
      <c r="SI88" s="88">
        <v>0</v>
      </c>
      <c r="SJ88" s="88">
        <v>0</v>
      </c>
      <c r="SK88" s="88">
        <v>0</v>
      </c>
      <c r="SL88" s="88">
        <v>0</v>
      </c>
      <c r="SM88" s="88">
        <v>0</v>
      </c>
      <c r="SN88" s="88">
        <v>6.7337611390000024E-2</v>
      </c>
      <c r="SO88" s="88">
        <v>0</v>
      </c>
      <c r="SP88" s="88">
        <v>8.8712120047170941</v>
      </c>
    </row>
    <row r="89" spans="1:510">
      <c r="A89" s="88" t="str">
        <f t="shared" si="53"/>
        <v>FRAD6</v>
      </c>
      <c r="B89" s="88" t="s">
        <v>2228</v>
      </c>
      <c r="C89" s="88" t="s">
        <v>392</v>
      </c>
      <c r="U89" s="88">
        <v>82.562085787626074</v>
      </c>
      <c r="V89" s="88">
        <v>13.459692491358986</v>
      </c>
      <c r="W89" s="88">
        <v>2.1066033590820008</v>
      </c>
      <c r="X89" s="88">
        <v>3.1014473709029988</v>
      </c>
      <c r="Y89" s="88">
        <v>22.567094064494999</v>
      </c>
      <c r="Z89" s="88">
        <v>3.3025166061300011</v>
      </c>
      <c r="AA89" s="88">
        <v>1.2499459301009999</v>
      </c>
      <c r="AB89" s="88">
        <v>12.304066821970002</v>
      </c>
      <c r="AC89" s="88">
        <v>2.4622254506280017</v>
      </c>
      <c r="AD89" s="88">
        <v>5.957186823154994</v>
      </c>
      <c r="AE89" s="88">
        <v>0.36853839431000013</v>
      </c>
      <c r="AF89" s="88">
        <v>4.1856963922459967</v>
      </c>
      <c r="AG89" s="88">
        <v>12.543302625111975</v>
      </c>
      <c r="AH89" s="88">
        <v>11.497079763422986</v>
      </c>
      <c r="AI89" s="88">
        <v>0.91639179510800106</v>
      </c>
      <c r="AJ89" s="88">
        <v>1.0405275896810002</v>
      </c>
      <c r="AK89" s="88">
        <v>1.0660757694010001</v>
      </c>
      <c r="AL89" s="88">
        <v>0</v>
      </c>
      <c r="AM89" s="88">
        <v>2.4417277666489978</v>
      </c>
      <c r="AN89" s="88">
        <v>0.65970872472700037</v>
      </c>
      <c r="AO89" s="88">
        <v>5.4189614477359971</v>
      </c>
      <c r="AP89" s="88">
        <v>11.139980577560001</v>
      </c>
      <c r="AQ89" s="88">
        <v>0.48068330804799986</v>
      </c>
      <c r="AR89" s="88">
        <v>1.9996511180930006</v>
      </c>
      <c r="AS89" s="88">
        <v>3.5278182197129979</v>
      </c>
      <c r="AT89" s="88">
        <v>0.96627476772900023</v>
      </c>
      <c r="AU89" s="88">
        <v>0.22587623026500003</v>
      </c>
      <c r="AV89" s="88">
        <v>0.52221721555</v>
      </c>
      <c r="AW89" s="88">
        <v>0.17696194416699992</v>
      </c>
      <c r="AX89" s="88">
        <v>0.44329172886000001</v>
      </c>
      <c r="AY89" s="88">
        <v>0.96789834689100063</v>
      </c>
      <c r="AZ89" s="88">
        <v>0.58852996853000017</v>
      </c>
      <c r="BA89" s="88">
        <v>0.62420464296099964</v>
      </c>
      <c r="BB89" s="88">
        <v>3.7211318610000002E-2</v>
      </c>
      <c r="BC89" s="88">
        <v>5.6106189951499994</v>
      </c>
      <c r="BD89" s="88">
        <v>5.7429270613959957</v>
      </c>
      <c r="BE89" s="88">
        <v>0.95052076542399955</v>
      </c>
      <c r="BF89" s="88">
        <v>5.5144498071999996E-2</v>
      </c>
      <c r="BG89" s="88">
        <v>5.8272967489999973E-2</v>
      </c>
      <c r="BH89" s="88">
        <v>2.348808258168003</v>
      </c>
      <c r="BI89" s="88">
        <v>1.0073365171650004</v>
      </c>
      <c r="BJ89" s="88">
        <v>0.25241536734999998</v>
      </c>
      <c r="BK89" s="88">
        <v>1.485410426197997</v>
      </c>
      <c r="BL89" s="88">
        <v>1.7760737062560004</v>
      </c>
      <c r="BM89" s="88">
        <v>0.87960874585900028</v>
      </c>
      <c r="BN89" s="88">
        <v>0</v>
      </c>
      <c r="BO89" s="88">
        <v>4.5873840030000002E-2</v>
      </c>
      <c r="BP89" s="88">
        <v>7.6696385680000007E-2</v>
      </c>
      <c r="BQ89" s="88">
        <v>0</v>
      </c>
      <c r="BR89" s="88">
        <v>0.15853725952</v>
      </c>
      <c r="BS89" s="88">
        <v>8.7430909079999994E-2</v>
      </c>
      <c r="BT89" s="88">
        <v>3.5325542739459963</v>
      </c>
      <c r="BU89" s="88">
        <v>2.2851723147470007</v>
      </c>
      <c r="BV89" s="88">
        <v>0.65314210299499986</v>
      </c>
      <c r="BW89" s="88">
        <v>3.2343879578329973</v>
      </c>
      <c r="BX89" s="88">
        <v>0.87494623290100015</v>
      </c>
      <c r="BY89" s="88">
        <v>2.0058242192290008</v>
      </c>
      <c r="BZ89" s="88">
        <v>0.26091656296799987</v>
      </c>
      <c r="CA89" s="88">
        <v>0.8598805044419997</v>
      </c>
      <c r="CB89" s="88">
        <v>1.8268461827779985</v>
      </c>
      <c r="CC89" s="88">
        <v>0.79550206873699958</v>
      </c>
      <c r="CD89" s="88">
        <v>0.39984517772299966</v>
      </c>
      <c r="CE89" s="88">
        <v>2.961108232143999</v>
      </c>
      <c r="CF89" s="88">
        <v>0.29665071880400024</v>
      </c>
      <c r="CG89" s="88">
        <v>0</v>
      </c>
      <c r="CH89" s="88">
        <v>0.61974601470000024</v>
      </c>
      <c r="CI89" s="88">
        <v>0.255435237318</v>
      </c>
      <c r="CJ89" s="88">
        <v>0.88839199014200021</v>
      </c>
      <c r="CK89" s="88">
        <v>5.6234000343200004</v>
      </c>
      <c r="CL89" s="88">
        <v>0.35741965113800001</v>
      </c>
      <c r="CM89" s="88">
        <v>1.4113183191100001</v>
      </c>
      <c r="CN89" s="88">
        <v>0.30900922043299989</v>
      </c>
      <c r="CO89" s="88">
        <v>0.59037770051599947</v>
      </c>
      <c r="CP89" s="88">
        <v>0.14114286179499996</v>
      </c>
      <c r="CQ89" s="88">
        <v>1.0660757694010001</v>
      </c>
      <c r="CR89" s="88">
        <v>0</v>
      </c>
      <c r="CS89" s="88">
        <v>1.0486358875999999E-2</v>
      </c>
      <c r="CT89" s="88">
        <v>2.313044584577999</v>
      </c>
      <c r="CU89" s="88">
        <v>8.5461234694999971E-2</v>
      </c>
      <c r="CV89" s="88">
        <v>3.2735469079999996E-2</v>
      </c>
      <c r="CW89" s="88">
        <v>0.65428831596700032</v>
      </c>
      <c r="CX89" s="88">
        <v>5.4204087600000011E-3</v>
      </c>
      <c r="CY89" s="88">
        <v>5.3473043554999968</v>
      </c>
      <c r="CZ89" s="88">
        <v>7.1657092236000003E-2</v>
      </c>
      <c r="DA89" s="88">
        <v>10.46053034262</v>
      </c>
      <c r="DB89" s="88">
        <v>0.67945023494000001</v>
      </c>
      <c r="DC89" s="88">
        <v>0.40824024793799985</v>
      </c>
      <c r="DD89" s="88">
        <v>7.2443211040000011E-2</v>
      </c>
      <c r="DE89" s="88">
        <v>0.6234831655679991</v>
      </c>
      <c r="DF89" s="88">
        <v>4.5372421E-3</v>
      </c>
      <c r="DG89" s="88">
        <v>0</v>
      </c>
      <c r="DH89" s="88">
        <v>1.3716307749700007</v>
      </c>
      <c r="DI89" s="88">
        <v>2.0023583874729991</v>
      </c>
      <c r="DJ89" s="88">
        <v>0.85697034799000027</v>
      </c>
      <c r="DK89" s="88">
        <v>0.52235744795000005</v>
      </c>
      <c r="DL89" s="88">
        <v>0.13873949050000001</v>
      </c>
      <c r="DM89" s="88">
        <v>7.3930560000000003E-3</v>
      </c>
      <c r="DN89" s="88">
        <v>0.92785011815900043</v>
      </c>
      <c r="DO89" s="88">
        <v>3.3379002800000002E-2</v>
      </c>
      <c r="DP89" s="88">
        <v>5.0456467699999995E-3</v>
      </c>
      <c r="DQ89" s="88">
        <v>0.22587623026500003</v>
      </c>
      <c r="DR89" s="88">
        <v>0.47457345083999991</v>
      </c>
      <c r="DS89" s="88">
        <v>4.5364226150000013E-2</v>
      </c>
      <c r="DT89" s="88">
        <v>2.2795385600000002E-3</v>
      </c>
      <c r="DU89" s="88">
        <v>0.17696194416699992</v>
      </c>
      <c r="DV89" s="88">
        <v>0.16342254710999995</v>
      </c>
      <c r="DW89" s="88">
        <v>0.27986918175000025</v>
      </c>
      <c r="DX89" s="88">
        <v>0.67392382992100075</v>
      </c>
      <c r="DY89" s="88">
        <v>0.29397466182000009</v>
      </c>
      <c r="DZ89" s="88">
        <v>0.25252744737999999</v>
      </c>
      <c r="EA89" s="88">
        <v>5.5259460120000006E-2</v>
      </c>
      <c r="EB89" s="88">
        <v>0.28074306102999996</v>
      </c>
      <c r="EC89" s="88">
        <v>0.29571871133400018</v>
      </c>
      <c r="ED89" s="88">
        <v>0.16377219105699997</v>
      </c>
      <c r="EE89" s="88">
        <v>0.1647137405700001</v>
      </c>
      <c r="EF89" s="88">
        <v>5.0125801636999991</v>
      </c>
      <c r="EG89" s="88">
        <v>0.3239880523</v>
      </c>
      <c r="EH89" s="88">
        <v>7.9877087149999998E-2</v>
      </c>
      <c r="EI89" s="88">
        <v>0.19417369200000001</v>
      </c>
      <c r="EJ89" s="88">
        <v>0.72146409068600015</v>
      </c>
      <c r="EK89" s="88">
        <v>3.9467114144100006</v>
      </c>
      <c r="EL89" s="88">
        <v>0.78317985054000028</v>
      </c>
      <c r="EM89" s="88">
        <v>0.2915719256999999</v>
      </c>
      <c r="EN89" s="88">
        <v>0.34651746796799993</v>
      </c>
      <c r="EO89" s="88">
        <v>9.4511187296000013E-2</v>
      </c>
      <c r="EP89" s="88">
        <v>0.18272948379999998</v>
      </c>
      <c r="EQ89" s="88">
        <v>7.3935184800000006E-3</v>
      </c>
      <c r="ER89" s="88">
        <v>0.28071654668000001</v>
      </c>
      <c r="ES89" s="88">
        <v>3.8652561199999998E-2</v>
      </c>
      <c r="ET89" s="88">
        <v>5.5144498071999996E-2</v>
      </c>
      <c r="EU89" s="88">
        <v>5.8272967489999973E-2</v>
      </c>
      <c r="EV89" s="88">
        <v>2.348808258168003</v>
      </c>
      <c r="EW89" s="88">
        <v>0.40653140915000002</v>
      </c>
      <c r="EX89" s="88">
        <v>0.10487353744000005</v>
      </c>
      <c r="EY89" s="88">
        <v>0.34164486928000004</v>
      </c>
      <c r="EZ89" s="88">
        <v>0.15332916081500003</v>
      </c>
      <c r="FA89" s="88">
        <v>9.5754048000000003E-4</v>
      </c>
      <c r="FB89" s="88">
        <v>0.23477280679999998</v>
      </c>
      <c r="FC89" s="88">
        <v>1.7642560549999999E-2</v>
      </c>
      <c r="FD89" s="88">
        <v>0</v>
      </c>
      <c r="FE89" s="88">
        <v>0.55457054667600014</v>
      </c>
      <c r="FF89" s="88">
        <v>9.2375905600000002E-2</v>
      </c>
      <c r="FG89" s="88">
        <v>0.33503188881000012</v>
      </c>
      <c r="FH89" s="88">
        <v>0.3536748062620001</v>
      </c>
      <c r="FI89" s="88">
        <v>0.14975762965999997</v>
      </c>
      <c r="FJ89" s="88">
        <v>0.62305791186800019</v>
      </c>
      <c r="FK89" s="88">
        <v>1.1530157943880015</v>
      </c>
      <c r="FL89" s="88">
        <v>0</v>
      </c>
      <c r="FM89" s="88">
        <v>0.29042084194999995</v>
      </c>
      <c r="FN89" s="88">
        <v>0.35705948336999976</v>
      </c>
      <c r="FO89" s="88">
        <v>3.5980167829999993E-2</v>
      </c>
      <c r="FP89" s="88">
        <v>0.19614846559900001</v>
      </c>
      <c r="FQ89" s="88">
        <v>4.5873840030000002E-2</v>
      </c>
      <c r="FR89" s="88">
        <v>7.6696385680000007E-2</v>
      </c>
      <c r="FS89" s="88">
        <v>0</v>
      </c>
      <c r="FT89" s="88">
        <v>0.15853725952</v>
      </c>
      <c r="FU89" s="88">
        <v>8.7430909079999994E-2</v>
      </c>
      <c r="FV89" s="88">
        <v>1.9595852402030012</v>
      </c>
      <c r="FW89" s="88">
        <v>9.8661233400000006E-2</v>
      </c>
      <c r="FX89" s="88">
        <v>1.5729689737130006</v>
      </c>
      <c r="FY89" s="88">
        <v>1.4403121578700011</v>
      </c>
      <c r="FZ89" s="88">
        <v>0.17182640111000008</v>
      </c>
      <c r="GA89" s="88">
        <v>0.39998773302999979</v>
      </c>
      <c r="GB89" s="88">
        <v>0</v>
      </c>
      <c r="GC89" s="88">
        <v>0.16853131737000004</v>
      </c>
      <c r="GD89" s="88">
        <v>0.65314210299499986</v>
      </c>
      <c r="GE89" s="88">
        <v>0.85920233970999982</v>
      </c>
      <c r="GF89" s="88">
        <v>0.25815794065999986</v>
      </c>
      <c r="GG89" s="88">
        <v>9.5597871420000036E-2</v>
      </c>
      <c r="GH89" s="88">
        <v>0.51092501195999995</v>
      </c>
      <c r="GI89" s="88">
        <v>0.97174041621000085</v>
      </c>
      <c r="GJ89" s="88">
        <v>0.27410433052000011</v>
      </c>
      <c r="GK89" s="88">
        <v>3.4696486499999991E-2</v>
      </c>
      <c r="GL89" s="88">
        <v>0.29717333251</v>
      </c>
      <c r="GM89" s="88">
        <v>0.17196866447999995</v>
      </c>
      <c r="GN89" s="88">
        <v>7.5728522520000036E-2</v>
      </c>
      <c r="GO89" s="88">
        <v>0.2358878646899997</v>
      </c>
      <c r="GP89" s="88">
        <v>3.5542514000000004E-2</v>
      </c>
      <c r="GQ89" s="88">
        <v>0.17881243184999998</v>
      </c>
      <c r="GR89" s="88">
        <v>1.5269593670000001E-2</v>
      </c>
      <c r="GS89" s="88">
        <v>0.36124488961999995</v>
      </c>
      <c r="GT89" s="88">
        <v>0.74132393154999854</v>
      </c>
      <c r="GU89" s="88">
        <v>0.22182297744000024</v>
      </c>
      <c r="GV89" s="88">
        <v>0.11307297016000004</v>
      </c>
      <c r="GW89" s="88">
        <v>0.10900569238000013</v>
      </c>
      <c r="GX89" s="88">
        <v>4.4479521390000006E-2</v>
      </c>
      <c r="GY89" s="88">
        <v>5.796869956000001E-2</v>
      </c>
      <c r="GZ89" s="88">
        <v>4.749206328000001E-2</v>
      </c>
      <c r="HA89" s="88">
        <v>1.9487606000000001E-3</v>
      </c>
      <c r="HB89" s="88">
        <v>0.11784205566999997</v>
      </c>
      <c r="HC89" s="88">
        <v>5.2083415539999997E-2</v>
      </c>
      <c r="HD89" s="88">
        <v>9.1800074779999977E-2</v>
      </c>
      <c r="HE89" s="88">
        <v>2.5780484950000005E-2</v>
      </c>
      <c r="HF89" s="88">
        <v>9.4442599240000036E-2</v>
      </c>
      <c r="HG89" s="88">
        <v>7.9722471740000009E-2</v>
      </c>
      <c r="HH89" s="88">
        <v>8.6851092440000013E-2</v>
      </c>
      <c r="HI89" s="88">
        <v>7.2214650620000029E-2</v>
      </c>
      <c r="HJ89" s="88">
        <v>2.359474659999999E-2</v>
      </c>
      <c r="HK89" s="88">
        <v>0.14251766046000006</v>
      </c>
      <c r="HL89" s="88">
        <v>2.5956463629999992E-2</v>
      </c>
      <c r="HM89" s="88">
        <v>0.21021710234999996</v>
      </c>
      <c r="HN89" s="88">
        <v>0.18959530958999993</v>
      </c>
      <c r="HO89" s="88">
        <v>8.0289541299999982E-3</v>
      </c>
      <c r="HP89" s="88">
        <v>0.29933658915</v>
      </c>
      <c r="HQ89" s="88">
        <v>9.7833113939999966E-2</v>
      </c>
      <c r="HR89" s="88">
        <v>0.13916189396000003</v>
      </c>
      <c r="HS89" s="88">
        <v>4.6413793369999991E-2</v>
      </c>
      <c r="HT89" s="88">
        <v>0.13093970405000011</v>
      </c>
      <c r="HU89" s="88">
        <v>0.26698234645999991</v>
      </c>
      <c r="HV89" s="88">
        <v>0.16837901702000016</v>
      </c>
      <c r="HW89" s="88">
        <v>0.10885232079000003</v>
      </c>
      <c r="HX89" s="88">
        <v>4.0006049210000005E-2</v>
      </c>
      <c r="HY89" s="88">
        <v>0.15400343751999993</v>
      </c>
      <c r="HZ89" s="88">
        <v>3.1640050529999998E-2</v>
      </c>
      <c r="IA89" s="88">
        <v>0.19935893881999989</v>
      </c>
      <c r="IB89" s="88">
        <v>1.1285818E-2</v>
      </c>
      <c r="IC89" s="88">
        <v>0.80963809577999901</v>
      </c>
      <c r="ID89" s="88">
        <v>0.22026420349999989</v>
      </c>
      <c r="IE89" s="88">
        <v>1.0787682466440005</v>
      </c>
      <c r="IF89" s="88">
        <v>4.9259732920000007E-2</v>
      </c>
      <c r="IG89" s="88">
        <v>1.0727018897200014</v>
      </c>
      <c r="IH89" s="88">
        <v>2.7065592099999997E-2</v>
      </c>
      <c r="II89" s="88">
        <v>0</v>
      </c>
      <c r="IJ89" s="88">
        <v>0.17346486181999998</v>
      </c>
      <c r="IK89" s="88">
        <v>0.16250277028000007</v>
      </c>
      <c r="IL89" s="88">
        <v>0.28015464254000022</v>
      </c>
      <c r="IM89" s="88">
        <v>3.0303041199999997E-3</v>
      </c>
      <c r="IN89" s="88">
        <v>0.10020157885300002</v>
      </c>
      <c r="IO89" s="88">
        <v>0.15523365846499998</v>
      </c>
      <c r="IP89" s="88">
        <v>0.88839199014200021</v>
      </c>
      <c r="IQ89" s="88">
        <v>0.76880930980999973</v>
      </c>
      <c r="IR89" s="88">
        <v>2.7529486512200014</v>
      </c>
      <c r="IS89" s="88">
        <v>1.7679305349600001</v>
      </c>
      <c r="IT89" s="88">
        <v>0.33371153832999967</v>
      </c>
      <c r="IU89" s="88">
        <v>0.35741965113800001</v>
      </c>
      <c r="IV89" s="88">
        <v>1.4113183191100001</v>
      </c>
      <c r="IW89" s="88">
        <v>0.30559650173000003</v>
      </c>
      <c r="IX89" s="88">
        <v>0.41265054144000024</v>
      </c>
      <c r="IY89" s="88">
        <v>0.16303838353</v>
      </c>
      <c r="IZ89" s="88">
        <v>0.14113364021000005</v>
      </c>
      <c r="JA89" s="88">
        <v>0.95728686020000031</v>
      </c>
      <c r="JB89" s="88">
        <v>1.5847570700000001E-2</v>
      </c>
      <c r="JC89" s="88">
        <v>9.2950620550000002E-2</v>
      </c>
      <c r="JD89" s="88">
        <v>1.0487617959999999E-2</v>
      </c>
      <c r="JE89" s="88">
        <v>0.91225279588999986</v>
      </c>
      <c r="JF89" s="88">
        <v>0.97625594958999928</v>
      </c>
      <c r="JG89" s="88">
        <v>0.42460242521999991</v>
      </c>
      <c r="JH89" s="88">
        <v>8.5437127470000013E-2</v>
      </c>
      <c r="JI89" s="88">
        <v>3.2736451100000008E-2</v>
      </c>
      <c r="JJ89" s="88">
        <v>0.21944846890000003</v>
      </c>
      <c r="JK89" s="88">
        <v>0.25782905567999997</v>
      </c>
      <c r="JL89" s="88">
        <v>0.17694533831999992</v>
      </c>
      <c r="JM89" s="88">
        <v>5.4204087600000011E-3</v>
      </c>
      <c r="JN89" s="88">
        <v>5.3473043554999968</v>
      </c>
      <c r="JO89" s="88">
        <v>7.1657492330000003E-2</v>
      </c>
      <c r="JP89" s="88">
        <v>10.46053034262</v>
      </c>
      <c r="JQ89" s="88">
        <v>0.67945023494000001</v>
      </c>
      <c r="JR89" s="88">
        <v>0</v>
      </c>
      <c r="JS89" s="88">
        <v>0.4082397984099998</v>
      </c>
      <c r="JT89" s="88">
        <v>7.2443674E-2</v>
      </c>
      <c r="JU89" s="88">
        <v>0.62348825784999928</v>
      </c>
      <c r="JV89" s="88">
        <v>4.5372421E-3</v>
      </c>
      <c r="JW89" s="88">
        <v>0</v>
      </c>
      <c r="JX89" s="88">
        <v>1.3716256362300006</v>
      </c>
      <c r="JY89" s="88">
        <v>2.0023566372299988</v>
      </c>
      <c r="JZ89" s="88">
        <v>0.67697687785000016</v>
      </c>
      <c r="KA89" s="88">
        <v>0.17999283364000004</v>
      </c>
      <c r="KB89" s="88">
        <v>0.52235795815000008</v>
      </c>
      <c r="KC89" s="88">
        <v>0.13873949050000001</v>
      </c>
      <c r="KD89" s="88">
        <v>7.3930560000000003E-3</v>
      </c>
      <c r="KE89" s="88">
        <v>0.92785013915000036</v>
      </c>
      <c r="KF89" s="88">
        <v>3.3378413000000003E-2</v>
      </c>
      <c r="KG89" s="88">
        <v>5.0448848000000006E-3</v>
      </c>
      <c r="KH89" s="88">
        <v>0.22586889759000001</v>
      </c>
      <c r="KI89" s="88">
        <v>0.13788105038000001</v>
      </c>
      <c r="KJ89" s="88">
        <v>0.15111767944999996</v>
      </c>
      <c r="KK89" s="88">
        <v>8.3222245730000005E-2</v>
      </c>
      <c r="KL89" s="88">
        <v>7.3932571400000008E-2</v>
      </c>
      <c r="KM89" s="88">
        <v>2.6242299580000003E-2</v>
      </c>
      <c r="KN89" s="88">
        <v>2.1763449000000001E-3</v>
      </c>
      <c r="KO89" s="88">
        <v>0</v>
      </c>
      <c r="KP89" s="88">
        <v>4.5364226150000013E-2</v>
      </c>
      <c r="KQ89" s="88">
        <v>2.280416E-3</v>
      </c>
      <c r="KR89" s="88">
        <v>4.4933727700000009E-2</v>
      </c>
      <c r="KS89" s="88">
        <v>1.3856376240000001E-2</v>
      </c>
      <c r="KT89" s="88">
        <v>0.11816684971000001</v>
      </c>
      <c r="KU89" s="88">
        <v>0</v>
      </c>
      <c r="KV89" s="88">
        <v>0.16342141120999998</v>
      </c>
      <c r="KW89" s="88">
        <v>0.27984703449000009</v>
      </c>
      <c r="KX89" s="88">
        <v>0.42194408472999989</v>
      </c>
      <c r="KY89" s="88">
        <v>0.25196525959000005</v>
      </c>
      <c r="KZ89" s="88">
        <v>0.26598206612000003</v>
      </c>
      <c r="LA89" s="88">
        <v>2.7991151299999996E-2</v>
      </c>
      <c r="LB89" s="88">
        <v>0.25252744737999999</v>
      </c>
      <c r="LC89" s="88">
        <v>5.5259460120000006E-2</v>
      </c>
      <c r="LD89" s="88">
        <v>0.28074306102999996</v>
      </c>
      <c r="LE89" s="88">
        <v>0.29572268778999999</v>
      </c>
      <c r="LF89" s="88">
        <v>0.16379594321999993</v>
      </c>
      <c r="LG89" s="88">
        <v>0.12753616788000002</v>
      </c>
      <c r="LH89" s="88">
        <v>3.6943093500000003E-2</v>
      </c>
      <c r="LI89" s="88">
        <v>2.3400507000000001E-4</v>
      </c>
      <c r="LJ89" s="88">
        <v>1.7931397485999998</v>
      </c>
      <c r="LK89" s="88">
        <v>3.2194404150999998</v>
      </c>
      <c r="LL89" s="88">
        <v>0.3239880523</v>
      </c>
      <c r="LM89" s="88">
        <v>7.9877087149999998E-2</v>
      </c>
      <c r="LN89" s="88">
        <v>0.19417369200000001</v>
      </c>
      <c r="LO89" s="88">
        <v>0.72146184843000016</v>
      </c>
      <c r="LP89" s="88">
        <v>3.946775469600003</v>
      </c>
      <c r="LQ89" s="88">
        <v>0.78317875264000036</v>
      </c>
      <c r="LR89" s="88">
        <v>0.29156059525000005</v>
      </c>
      <c r="LS89" s="88">
        <v>0.34651395011000002</v>
      </c>
      <c r="LT89" s="88">
        <v>9.4511407290000002E-2</v>
      </c>
      <c r="LU89" s="88">
        <v>0.18272952767999998</v>
      </c>
      <c r="LV89" s="88">
        <v>7.3941440000000001E-3</v>
      </c>
      <c r="LW89" s="88">
        <v>0.28072315130000003</v>
      </c>
      <c r="LX89" s="88">
        <v>3.8652561199999998E-2</v>
      </c>
      <c r="LY89" s="88">
        <v>0</v>
      </c>
      <c r="LZ89" s="88">
        <v>5.8275169819999979E-2</v>
      </c>
      <c r="MA89" s="88">
        <v>2.3488393405600001</v>
      </c>
      <c r="MB89" s="88">
        <v>3.0934508739999991E-2</v>
      </c>
      <c r="MC89" s="88">
        <v>0.37559957422999996</v>
      </c>
      <c r="MD89" s="88">
        <v>0.10487353744000005</v>
      </c>
      <c r="ME89" s="88">
        <v>0</v>
      </c>
      <c r="MF89" s="88">
        <v>0.34164505418000002</v>
      </c>
      <c r="MG89" s="88">
        <v>0.15332686263000003</v>
      </c>
      <c r="MH89" s="88">
        <v>9.5754048000000003E-4</v>
      </c>
      <c r="MI89" s="88">
        <v>0.23477280679999998</v>
      </c>
      <c r="MJ89" s="88">
        <v>1.7642560549999999E-2</v>
      </c>
      <c r="MK89" s="88">
        <v>0</v>
      </c>
      <c r="ML89" s="88">
        <v>0</v>
      </c>
      <c r="MM89" s="88">
        <v>0.46218799860000015</v>
      </c>
      <c r="MN89" s="88">
        <v>9.2375905600000002E-2</v>
      </c>
      <c r="MO89" s="88">
        <v>0.33502286439000001</v>
      </c>
      <c r="MP89" s="88">
        <v>0.35367637477999997</v>
      </c>
      <c r="MQ89" s="88">
        <v>0.14975762965999997</v>
      </c>
      <c r="MR89" s="88">
        <v>0.62305492882000024</v>
      </c>
      <c r="MS89" s="88">
        <v>0.17035537571999995</v>
      </c>
      <c r="MT89" s="88">
        <v>2.5560618419999997E-2</v>
      </c>
      <c r="MU89" s="88">
        <v>0.73187971701000032</v>
      </c>
      <c r="MV89" s="88">
        <v>7.5465519250000002E-2</v>
      </c>
      <c r="MW89" s="88">
        <v>0</v>
      </c>
      <c r="MX89" s="88">
        <v>0.29042111798999987</v>
      </c>
      <c r="MY89" s="88">
        <v>0.35705822319000002</v>
      </c>
      <c r="MZ89" s="88">
        <v>3.5974165089999996E-2</v>
      </c>
      <c r="NA89" s="88">
        <v>0.19613596907000014</v>
      </c>
      <c r="NB89" s="88">
        <v>4.5873631860000007E-2</v>
      </c>
      <c r="NC89" s="88">
        <v>7.6699634080000009E-2</v>
      </c>
      <c r="ND89" s="88">
        <v>0</v>
      </c>
      <c r="NE89" s="88">
        <v>0.15853725952</v>
      </c>
      <c r="NF89" s="88">
        <v>8.7430909079999994E-2</v>
      </c>
      <c r="NG89" s="88">
        <v>0.95101276369000032</v>
      </c>
      <c r="NH89" s="88">
        <v>1.0086249774300002</v>
      </c>
      <c r="NI89" s="88">
        <v>1.5729682730600019</v>
      </c>
      <c r="NJ89" s="88">
        <v>0.65314341643999985</v>
      </c>
      <c r="NK89" s="88">
        <v>0.80963809577999901</v>
      </c>
      <c r="NL89" s="88">
        <v>6.0349334100000011E-3</v>
      </c>
      <c r="NM89" s="88">
        <v>1.0727018897200014</v>
      </c>
      <c r="NN89" s="88">
        <v>0</v>
      </c>
      <c r="NO89" s="88">
        <v>0.10019254675999996</v>
      </c>
      <c r="NP89" s="88">
        <v>6.4764230919999999E-2</v>
      </c>
      <c r="NQ89" s="88">
        <v>9.0474622039999952E-2</v>
      </c>
      <c r="NR89" s="88">
        <v>6.1342076400000001E-2</v>
      </c>
      <c r="NS89" s="88">
        <v>0.82705380713999999</v>
      </c>
      <c r="NT89" s="88">
        <v>0.76880847949999964</v>
      </c>
      <c r="NU89" s="88">
        <v>2.7529481796000015</v>
      </c>
      <c r="NV89" s="88">
        <v>1.7679305349600001</v>
      </c>
      <c r="NW89" s="88">
        <v>0.33370951946999966</v>
      </c>
      <c r="NX89" s="88">
        <v>0.35741905042000005</v>
      </c>
      <c r="NY89" s="88">
        <v>0</v>
      </c>
      <c r="NZ89" s="88">
        <v>0</v>
      </c>
      <c r="OA89" s="88">
        <v>0</v>
      </c>
      <c r="OB89" s="88">
        <v>0</v>
      </c>
      <c r="OC89" s="88">
        <v>0</v>
      </c>
      <c r="OD89" s="88">
        <v>0</v>
      </c>
      <c r="OE89" s="88">
        <v>0</v>
      </c>
      <c r="OF89" s="88">
        <v>0</v>
      </c>
      <c r="OG89" s="88">
        <v>0</v>
      </c>
      <c r="OH89" s="88">
        <v>0</v>
      </c>
      <c r="OI89" s="88">
        <v>0</v>
      </c>
      <c r="OJ89" s="88">
        <v>0</v>
      </c>
      <c r="OK89" s="88">
        <v>0</v>
      </c>
      <c r="OL89" s="88">
        <v>0</v>
      </c>
      <c r="OM89" s="88">
        <v>6.3764706099999936E-3</v>
      </c>
      <c r="ON89" s="88">
        <v>4.4035579999999991E-4</v>
      </c>
      <c r="OO89" s="88">
        <v>7.4802107000000002E-4</v>
      </c>
      <c r="OP89" s="88">
        <v>1.5915063E-4</v>
      </c>
      <c r="OQ89" s="88">
        <v>6.3895660000000041E-4</v>
      </c>
      <c r="OR89" s="88">
        <v>3.0145799999999995E-4</v>
      </c>
      <c r="OS89" s="88">
        <v>3.3843683799999942E-3</v>
      </c>
      <c r="OT89" s="88">
        <v>1.0082742299999997E-3</v>
      </c>
      <c r="OU89" s="88">
        <v>5.0538562760000065E-3</v>
      </c>
      <c r="OV89" s="88">
        <v>4.3305636360000035E-3</v>
      </c>
      <c r="OW89" s="88">
        <v>7.5419144099999908E-3</v>
      </c>
      <c r="OX89" s="88">
        <v>2.9192689799999953E-3</v>
      </c>
      <c r="OY89" s="88">
        <v>1.1040560000000006E-3</v>
      </c>
      <c r="OZ89" s="88">
        <v>2.9981539999999996E-4</v>
      </c>
      <c r="PA89" s="88">
        <v>0.25731548626799999</v>
      </c>
      <c r="PB89" s="88">
        <v>0.57601610859099961</v>
      </c>
      <c r="PC89" s="88">
        <v>0.35588158826499977</v>
      </c>
      <c r="PD89" s="88">
        <v>7.7537082088999926E-2</v>
      </c>
      <c r="PE89" s="88">
        <v>6.6801114864000047E-2</v>
      </c>
      <c r="PF89" s="88">
        <v>0.28695706219999983</v>
      </c>
      <c r="PG89" s="88">
        <v>0.59112059350699975</v>
      </c>
      <c r="PH89" s="88">
        <v>0.15114884290899991</v>
      </c>
      <c r="PI89" s="88">
        <v>7.4898542778999946E-2</v>
      </c>
      <c r="PJ89" s="88">
        <v>3.2670431609000003E-2</v>
      </c>
      <c r="PK89" s="88">
        <v>0.94864395205099972</v>
      </c>
      <c r="PL89" s="88">
        <v>2.6747967842000005E-2</v>
      </c>
      <c r="PM89" s="88">
        <v>0.15048594841799992</v>
      </c>
      <c r="PN89" s="88">
        <v>8.008157000800005E-2</v>
      </c>
      <c r="PO89" s="88">
        <v>4.2836852473999994E-2</v>
      </c>
      <c r="PP89" s="88">
        <v>0.34711712273600054</v>
      </c>
      <c r="PQ89" s="88">
        <v>6.4749613434999978E-2</v>
      </c>
      <c r="PR89" s="88">
        <v>6.9894590074999971E-2</v>
      </c>
      <c r="PS89" s="88">
        <v>0</v>
      </c>
      <c r="PT89" s="88">
        <v>5.1417929870999968E-2</v>
      </c>
      <c r="PU89" s="88">
        <v>7.9861491974999962E-2</v>
      </c>
      <c r="PV89" s="88">
        <v>3.5506137835000021E-2</v>
      </c>
      <c r="PW89" s="88">
        <v>7.4882396379999982E-3</v>
      </c>
      <c r="PX89" s="88">
        <v>8.3120799693999992E-2</v>
      </c>
      <c r="PY89" s="88">
        <v>0.10676821496400003</v>
      </c>
      <c r="PZ89" s="88">
        <v>3.8933150247000024E-2</v>
      </c>
      <c r="QA89" s="88">
        <v>4.2035539119999995E-3</v>
      </c>
      <c r="QB89" s="88">
        <v>2.6419683951999999E-2</v>
      </c>
      <c r="QC89" s="88">
        <v>1.9635982003999998E-2</v>
      </c>
      <c r="QD89" s="88">
        <v>4.6923837299999984E-3</v>
      </c>
      <c r="QE89" s="88">
        <v>2.678903240300002E-2</v>
      </c>
      <c r="QF89" s="88">
        <v>3.7901729320000001E-2</v>
      </c>
      <c r="QG89" s="88">
        <v>0.24059634247999995</v>
      </c>
      <c r="QH89" s="88">
        <v>2.3423785069999997E-3</v>
      </c>
      <c r="QI89" s="88">
        <v>0.14910100939900009</v>
      </c>
      <c r="QJ89" s="88">
        <v>8.3990391640999931E-2</v>
      </c>
      <c r="QK89" s="88">
        <v>6.461257610599995E-2</v>
      </c>
      <c r="QL89" s="88">
        <v>0.6328687081600004</v>
      </c>
      <c r="QM89" s="88">
        <v>1.8735424453000003E-2</v>
      </c>
      <c r="QN89" s="88">
        <v>9.1420516310000005E-3</v>
      </c>
      <c r="QO89" s="88">
        <v>1.2266834839999997E-2</v>
      </c>
      <c r="QP89" s="88">
        <v>2.610702614E-2</v>
      </c>
      <c r="QQ89" s="88">
        <v>5.4977779999999994E-4</v>
      </c>
      <c r="QR89" s="88">
        <v>6.1888893673000031E-2</v>
      </c>
      <c r="QS89" s="88">
        <v>3.5107021361000003E-2</v>
      </c>
      <c r="QT89" s="88">
        <v>6.5462409353000017E-2</v>
      </c>
      <c r="QU89" s="88">
        <v>1.2322762256000002E-2</v>
      </c>
      <c r="QV89" s="88">
        <v>3.6267540359000025E-2</v>
      </c>
      <c r="QW89" s="88">
        <v>2.1993006830000005E-2</v>
      </c>
      <c r="QX89" s="88">
        <v>3.642952165499997E-2</v>
      </c>
      <c r="QY89" s="88">
        <v>1.0863735358000004E-2</v>
      </c>
      <c r="QZ89" s="88">
        <v>6.6221713550000004E-3</v>
      </c>
      <c r="RA89" s="88">
        <v>0.14926327780000007</v>
      </c>
      <c r="RB89" s="88">
        <v>1.3531076797000002E-2</v>
      </c>
      <c r="RC89" s="88">
        <v>9.7364568770000076E-2</v>
      </c>
      <c r="RD89" s="88">
        <v>9.2583214013999993E-2</v>
      </c>
      <c r="RE89" s="88">
        <v>3.1651039860000002E-3</v>
      </c>
      <c r="RF89" s="88">
        <v>8.7584958366999949E-2</v>
      </c>
      <c r="RG89" s="88">
        <v>0.10536444580500005</v>
      </c>
      <c r="RH89" s="88">
        <v>4.226394796800003E-2</v>
      </c>
      <c r="RI89" s="88">
        <v>3.1793063221999998E-2</v>
      </c>
      <c r="RJ89" s="88">
        <v>3.5826970463000027E-2</v>
      </c>
      <c r="RK89" s="88">
        <v>2.6007660024999973E-2</v>
      </c>
      <c r="RL89" s="88">
        <v>1.9886805970999996E-2</v>
      </c>
      <c r="RM89" s="88">
        <v>2.8451420227000011E-2</v>
      </c>
      <c r="RN89" s="88">
        <v>9.182923000999996E-3</v>
      </c>
      <c r="RO89" s="88">
        <v>4.2329964232E-2</v>
      </c>
      <c r="RP89" s="88">
        <v>6.6569562970000004E-3</v>
      </c>
      <c r="RQ89" s="88">
        <v>2.5911622249999999E-2</v>
      </c>
      <c r="RR89" s="88">
        <v>0</v>
      </c>
      <c r="RS89" s="88">
        <v>2.2033651412999979E-2</v>
      </c>
      <c r="RT89" s="88">
        <v>3.7767042579999999E-3</v>
      </c>
      <c r="RU89" s="88">
        <v>6.8600759379999991E-3</v>
      </c>
      <c r="RV89" s="88">
        <v>0.54509334163399981</v>
      </c>
      <c r="RW89" s="88">
        <v>0.19088585703299982</v>
      </c>
      <c r="RX89" s="88">
        <v>0.21133461314399998</v>
      </c>
      <c r="RY89" s="88">
        <v>1.33014024E-3</v>
      </c>
      <c r="RZ89" s="88">
        <v>0.13027293559800004</v>
      </c>
      <c r="SA89" s="88">
        <v>2.021301281999999E-2</v>
      </c>
      <c r="SB89" s="88">
        <v>0</v>
      </c>
      <c r="SC89" s="88">
        <v>0</v>
      </c>
      <c r="SD89" s="88">
        <v>0</v>
      </c>
      <c r="SE89" s="88">
        <v>0</v>
      </c>
      <c r="SF89" s="88">
        <v>0</v>
      </c>
      <c r="SG89" s="88">
        <v>0</v>
      </c>
      <c r="SH89" s="88">
        <v>0</v>
      </c>
      <c r="SI89" s="88">
        <v>0</v>
      </c>
      <c r="SJ89" s="88">
        <v>0</v>
      </c>
      <c r="SK89" s="88">
        <v>0</v>
      </c>
      <c r="SL89" s="88">
        <v>0</v>
      </c>
      <c r="SM89" s="88">
        <v>0</v>
      </c>
      <c r="SN89" s="88">
        <v>6.2481382679999968E-2</v>
      </c>
      <c r="SO89" s="88">
        <v>0</v>
      </c>
      <c r="SP89" s="88">
        <v>8.3943857863342988</v>
      </c>
    </row>
    <row r="90" spans="1:510">
      <c r="A90" s="88" t="str">
        <f t="shared" si="53"/>
        <v>FRAD7</v>
      </c>
      <c r="B90" s="88" t="s">
        <v>2228</v>
      </c>
      <c r="C90" s="88" t="s">
        <v>393</v>
      </c>
      <c r="U90" s="88">
        <v>90.040026961062907</v>
      </c>
      <c r="V90" s="88">
        <v>14.250447665100998</v>
      </c>
      <c r="W90" s="88">
        <v>2.1416310578570008</v>
      </c>
      <c r="X90" s="88">
        <v>3.3611500389709996</v>
      </c>
      <c r="Y90" s="88">
        <v>24.166504593877988</v>
      </c>
      <c r="Z90" s="88">
        <v>3.9603958906260015</v>
      </c>
      <c r="AA90" s="88">
        <v>1.3480454053460031</v>
      </c>
      <c r="AB90" s="88">
        <v>13.777870624566011</v>
      </c>
      <c r="AC90" s="88">
        <v>2.5930272460849983</v>
      </c>
      <c r="AD90" s="88">
        <v>6.7684428048019987</v>
      </c>
      <c r="AE90" s="88">
        <v>0.40446706877500005</v>
      </c>
      <c r="AF90" s="88">
        <v>4.8294317677680025</v>
      </c>
      <c r="AG90" s="88">
        <v>13.276772047957998</v>
      </c>
      <c r="AH90" s="88">
        <v>12.438620520601969</v>
      </c>
      <c r="AI90" s="88">
        <v>0.97367420814800087</v>
      </c>
      <c r="AJ90" s="88">
        <v>1.1353620172609997</v>
      </c>
      <c r="AK90" s="88">
        <v>1.006269040596</v>
      </c>
      <c r="AL90" s="88">
        <v>0</v>
      </c>
      <c r="AM90" s="88">
        <v>2.6535894885170013</v>
      </c>
      <c r="AN90" s="88">
        <v>0.70755559814100066</v>
      </c>
      <c r="AO90" s="88">
        <v>5.2917909573979989</v>
      </c>
      <c r="AP90" s="88">
        <v>12.525267672480002</v>
      </c>
      <c r="AQ90" s="88">
        <v>0.57605299530600018</v>
      </c>
      <c r="AR90" s="88">
        <v>2.0436731545900004</v>
      </c>
      <c r="AS90" s="88">
        <v>3.7297191355600003</v>
      </c>
      <c r="AT90" s="88">
        <v>1.0654992967279993</v>
      </c>
      <c r="AU90" s="88">
        <v>0.20346350076599998</v>
      </c>
      <c r="AV90" s="88">
        <v>0.5942053893</v>
      </c>
      <c r="AW90" s="88">
        <v>0.393109040947</v>
      </c>
      <c r="AX90" s="88">
        <v>0.55860981168600021</v>
      </c>
      <c r="AY90" s="88">
        <v>1.1455108882070006</v>
      </c>
      <c r="AZ90" s="88">
        <v>0.59205844186999979</v>
      </c>
      <c r="BA90" s="88">
        <v>0.64094473896599979</v>
      </c>
      <c r="BB90" s="88">
        <v>0.11504222451</v>
      </c>
      <c r="BC90" s="88">
        <v>6.8925342411199999</v>
      </c>
      <c r="BD90" s="88">
        <v>5.5984303947439917</v>
      </c>
      <c r="BE90" s="88">
        <v>1.2869064014119997</v>
      </c>
      <c r="BF90" s="88">
        <v>6.9664570222000025E-2</v>
      </c>
      <c r="BG90" s="88">
        <v>5.472236226999997E-2</v>
      </c>
      <c r="BH90" s="88">
        <v>2.4686400237139994</v>
      </c>
      <c r="BI90" s="88">
        <v>1.0804506767839994</v>
      </c>
      <c r="BJ90" s="88">
        <v>0.37288105747000005</v>
      </c>
      <c r="BK90" s="88">
        <v>1.5799280838510004</v>
      </c>
      <c r="BL90" s="88">
        <v>2.0062882769429997</v>
      </c>
      <c r="BM90" s="88">
        <v>0.91456968924099957</v>
      </c>
      <c r="BN90" s="88">
        <v>0</v>
      </c>
      <c r="BO90" s="88">
        <v>3.0738517399999998E-2</v>
      </c>
      <c r="BP90" s="88">
        <v>6.0519501519999991E-2</v>
      </c>
      <c r="BQ90" s="88">
        <v>0</v>
      </c>
      <c r="BR90" s="88">
        <v>0.22463990330499994</v>
      </c>
      <c r="BS90" s="88">
        <v>8.8569384200000004E-2</v>
      </c>
      <c r="BT90" s="88">
        <v>4.0555531297479996</v>
      </c>
      <c r="BU90" s="88">
        <v>2.2831470641099996</v>
      </c>
      <c r="BV90" s="88">
        <v>0.77387863802000001</v>
      </c>
      <c r="BW90" s="88">
        <v>3.0464583807109999</v>
      </c>
      <c r="BX90" s="88">
        <v>0.91838812884700027</v>
      </c>
      <c r="BY90" s="88">
        <v>2.0921968759640039</v>
      </c>
      <c r="BZ90" s="88">
        <v>0.27116275033700027</v>
      </c>
      <c r="CA90" s="88">
        <v>1.1583011070249984</v>
      </c>
      <c r="CB90" s="88">
        <v>2.1032717482289991</v>
      </c>
      <c r="CC90" s="88">
        <v>0.93530140268900064</v>
      </c>
      <c r="CD90" s="88">
        <v>0.46857096442700003</v>
      </c>
      <c r="CE90" s="88">
        <v>3.3437904883209959</v>
      </c>
      <c r="CF90" s="88">
        <v>0.32516683718800016</v>
      </c>
      <c r="CG90" s="88">
        <v>0</v>
      </c>
      <c r="CH90" s="88">
        <v>0.64851316233099965</v>
      </c>
      <c r="CI90" s="88">
        <v>0.29061397072700007</v>
      </c>
      <c r="CJ90" s="88">
        <v>0.94507645147799968</v>
      </c>
      <c r="CK90" s="88">
        <v>6.0645220481629973</v>
      </c>
      <c r="CL90" s="88">
        <v>0.39055359409799989</v>
      </c>
      <c r="CM90" s="88">
        <v>1.4040591182699997</v>
      </c>
      <c r="CN90" s="88">
        <v>0.37787283924300002</v>
      </c>
      <c r="CO90" s="88">
        <v>0.64329079257799993</v>
      </c>
      <c r="CP90" s="88">
        <v>0.11420224851699999</v>
      </c>
      <c r="CQ90" s="88">
        <v>1.006269040596</v>
      </c>
      <c r="CR90" s="88">
        <v>0</v>
      </c>
      <c r="CS90" s="88">
        <v>5.7734934760000009E-3</v>
      </c>
      <c r="CT90" s="88">
        <v>2.5249813050250003</v>
      </c>
      <c r="CU90" s="88">
        <v>9.5820716024000024E-2</v>
      </c>
      <c r="CV90" s="88">
        <v>2.7015540729999999E-2</v>
      </c>
      <c r="CW90" s="88">
        <v>0.69897341965300064</v>
      </c>
      <c r="CX90" s="88">
        <v>8.5821784879999991E-3</v>
      </c>
      <c r="CY90" s="88">
        <v>5.1228293276499999</v>
      </c>
      <c r="CZ90" s="88">
        <v>0.168961629748</v>
      </c>
      <c r="DA90" s="88">
        <v>11.762545593960002</v>
      </c>
      <c r="DB90" s="88">
        <v>0.76272207851999985</v>
      </c>
      <c r="DC90" s="88">
        <v>0.49108906222600029</v>
      </c>
      <c r="DD90" s="88">
        <v>8.4963933079999998E-2</v>
      </c>
      <c r="DE90" s="88">
        <v>0.63601802612399949</v>
      </c>
      <c r="DF90" s="88">
        <v>2.9242493E-3</v>
      </c>
      <c r="DG90" s="88">
        <v>0</v>
      </c>
      <c r="DH90" s="88">
        <v>1.4047293388759985</v>
      </c>
      <c r="DI90" s="88">
        <v>2.3234069264659998</v>
      </c>
      <c r="DJ90" s="88">
        <v>0.83482953480399935</v>
      </c>
      <c r="DK90" s="88">
        <v>0.41777141209000002</v>
      </c>
      <c r="DL90" s="88">
        <v>0.15371105239999996</v>
      </c>
      <c r="DM90" s="88">
        <v>0</v>
      </c>
      <c r="DN90" s="88">
        <v>1.0277489466809995</v>
      </c>
      <c r="DO90" s="88">
        <v>3.0867348866999999E-2</v>
      </c>
      <c r="DP90" s="88">
        <v>6.8832269999999996E-3</v>
      </c>
      <c r="DQ90" s="88">
        <v>0.20346350076599998</v>
      </c>
      <c r="DR90" s="88">
        <v>0.52138547767999988</v>
      </c>
      <c r="DS90" s="88">
        <v>5.3262150130000012E-2</v>
      </c>
      <c r="DT90" s="88">
        <v>1.9557761490000002E-2</v>
      </c>
      <c r="DU90" s="88">
        <v>0.393109040947</v>
      </c>
      <c r="DV90" s="88">
        <v>0.22337187285000012</v>
      </c>
      <c r="DW90" s="88">
        <v>0.33523793883599984</v>
      </c>
      <c r="DX90" s="88">
        <v>0.68999817574699995</v>
      </c>
      <c r="DY90" s="88">
        <v>0.45551271246000008</v>
      </c>
      <c r="DZ90" s="88">
        <v>0.29881704291000005</v>
      </c>
      <c r="EA90" s="88">
        <v>5.4627451569999985E-2</v>
      </c>
      <c r="EB90" s="88">
        <v>0.23861394738999989</v>
      </c>
      <c r="EC90" s="88">
        <v>0.31225572132000007</v>
      </c>
      <c r="ED90" s="88">
        <v>0.14945357146600002</v>
      </c>
      <c r="EE90" s="88">
        <v>0.17923544617999998</v>
      </c>
      <c r="EF90" s="88">
        <v>6.5821262559599987</v>
      </c>
      <c r="EG90" s="88">
        <v>0.20508576549999999</v>
      </c>
      <c r="EH90" s="88">
        <v>8.4095139659999998E-2</v>
      </c>
      <c r="EI90" s="88">
        <v>2.1227079999999999E-2</v>
      </c>
      <c r="EJ90" s="88">
        <v>0.35726943962000007</v>
      </c>
      <c r="EK90" s="88">
        <v>4.0385920853640025</v>
      </c>
      <c r="EL90" s="88">
        <v>0.92607701061999992</v>
      </c>
      <c r="EM90" s="88">
        <v>0.27649091561000005</v>
      </c>
      <c r="EN90" s="88">
        <v>0.49636754440000014</v>
      </c>
      <c r="EO90" s="88">
        <v>0.10263190006599998</v>
      </c>
      <c r="EP90" s="88">
        <v>0.235756364016</v>
      </c>
      <c r="EQ90" s="88">
        <v>5.4546120529999999E-2</v>
      </c>
      <c r="ER90" s="88">
        <v>0.34989983011999998</v>
      </c>
      <c r="ES90" s="88">
        <v>4.7704642279999994E-2</v>
      </c>
      <c r="ET90" s="88">
        <v>6.9664570222000025E-2</v>
      </c>
      <c r="EU90" s="88">
        <v>5.472236226999997E-2</v>
      </c>
      <c r="EV90" s="88">
        <v>2.4686400237139994</v>
      </c>
      <c r="EW90" s="88">
        <v>0.42905800161600022</v>
      </c>
      <c r="EX90" s="88">
        <v>9.8719186129999983E-2</v>
      </c>
      <c r="EY90" s="88">
        <v>0.32802640525000004</v>
      </c>
      <c r="EZ90" s="88">
        <v>0.20359500790800006</v>
      </c>
      <c r="FA90" s="88">
        <v>2.1052075880000003E-2</v>
      </c>
      <c r="FB90" s="88">
        <v>0.33783077789999999</v>
      </c>
      <c r="FC90" s="88">
        <v>3.020488109E-2</v>
      </c>
      <c r="FD90" s="88">
        <v>4.8453984800000006E-3</v>
      </c>
      <c r="FE90" s="88">
        <v>0.44734595249699982</v>
      </c>
      <c r="FF90" s="88">
        <v>8.1774424799999981E-2</v>
      </c>
      <c r="FG90" s="88">
        <v>0.47926922300699965</v>
      </c>
      <c r="FH90" s="88">
        <v>0.39713036249700012</v>
      </c>
      <c r="FI90" s="88">
        <v>0.17440856919999995</v>
      </c>
      <c r="FJ90" s="88">
        <v>0.72206725018399975</v>
      </c>
      <c r="FK90" s="88">
        <v>1.2842210267589993</v>
      </c>
      <c r="FL90" s="88">
        <v>0</v>
      </c>
      <c r="FM90" s="88">
        <v>0.31993531097999994</v>
      </c>
      <c r="FN90" s="88">
        <v>0.35427113202899974</v>
      </c>
      <c r="FO90" s="88">
        <v>2.8483439822000002E-2</v>
      </c>
      <c r="FP90" s="88">
        <v>0.21188027861999981</v>
      </c>
      <c r="FQ90" s="88">
        <v>3.0738517399999998E-2</v>
      </c>
      <c r="FR90" s="88">
        <v>6.0519501519999991E-2</v>
      </c>
      <c r="FS90" s="88">
        <v>0</v>
      </c>
      <c r="FT90" s="88">
        <v>0.22463990330499994</v>
      </c>
      <c r="FU90" s="88">
        <v>8.8569384200000004E-2</v>
      </c>
      <c r="FV90" s="88">
        <v>2.5104237224420016</v>
      </c>
      <c r="FW90" s="88">
        <v>6.7632747600000015E-2</v>
      </c>
      <c r="FX90" s="88">
        <v>1.5451287413660009</v>
      </c>
      <c r="FY90" s="88">
        <v>1.4600939317999981</v>
      </c>
      <c r="FZ90" s="88">
        <v>0.18388251071</v>
      </c>
      <c r="GA90" s="88">
        <v>0.41323413818000043</v>
      </c>
      <c r="GB90" s="88">
        <v>0</v>
      </c>
      <c r="GC90" s="88">
        <v>0.15718524091000011</v>
      </c>
      <c r="GD90" s="88">
        <v>0.77387863802000001</v>
      </c>
      <c r="GE90" s="88">
        <v>0.80070018843000024</v>
      </c>
      <c r="GF90" s="88">
        <v>0.23564313121999997</v>
      </c>
      <c r="GG90" s="88">
        <v>8.3252892159999994E-2</v>
      </c>
      <c r="GH90" s="88">
        <v>0.52142858986000051</v>
      </c>
      <c r="GI90" s="88">
        <v>0.90047415587000057</v>
      </c>
      <c r="GJ90" s="88">
        <v>0.35521239727999993</v>
      </c>
      <c r="GK90" s="88">
        <v>5.5411184729999979E-2</v>
      </c>
      <c r="GL90" s="88">
        <v>0.33376512100999967</v>
      </c>
      <c r="GM90" s="88">
        <v>0.19065998770000006</v>
      </c>
      <c r="GN90" s="88">
        <v>7.665614840000004E-2</v>
      </c>
      <c r="GO90" s="88">
        <v>0.25805307904000013</v>
      </c>
      <c r="GP90" s="88">
        <v>3.0481705849999999E-2</v>
      </c>
      <c r="GQ90" s="88">
        <v>0.20050671105999998</v>
      </c>
      <c r="GR90" s="88">
        <v>1.0076789139999999E-2</v>
      </c>
      <c r="GS90" s="88">
        <v>0.38042446909000022</v>
      </c>
      <c r="GT90" s="88">
        <v>0.81203839092999996</v>
      </c>
      <c r="GU90" s="88">
        <v>0.23913040571999983</v>
      </c>
      <c r="GV90" s="88">
        <v>0.13149227407999997</v>
      </c>
      <c r="GW90" s="88">
        <v>0.11805672619000003</v>
      </c>
      <c r="GX90" s="88">
        <v>5.4125250360000002E-2</v>
      </c>
      <c r="GY90" s="88">
        <v>6.1182607209999983E-2</v>
      </c>
      <c r="GZ90" s="88">
        <v>3.5997383259999995E-2</v>
      </c>
      <c r="HA90" s="88">
        <v>1.769224E-3</v>
      </c>
      <c r="HB90" s="88">
        <v>0.12541701415999992</v>
      </c>
      <c r="HC90" s="88">
        <v>6.4386991109999986E-2</v>
      </c>
      <c r="HD90" s="88">
        <v>0.10261206885000003</v>
      </c>
      <c r="HE90" s="88">
        <v>3.3401849849999998E-2</v>
      </c>
      <c r="HF90" s="88">
        <v>0.12136599498000003</v>
      </c>
      <c r="HG90" s="88">
        <v>0.11165302832000003</v>
      </c>
      <c r="HH90" s="88">
        <v>0.10120571704999999</v>
      </c>
      <c r="HI90" s="88">
        <v>7.9493515349999946E-2</v>
      </c>
      <c r="HJ90" s="88">
        <v>1.488171091E-2</v>
      </c>
      <c r="HK90" s="88">
        <v>0.15693866974000004</v>
      </c>
      <c r="HL90" s="88">
        <v>3.0187849460000006E-2</v>
      </c>
      <c r="HM90" s="88">
        <v>0.24599900257000012</v>
      </c>
      <c r="HN90" s="88">
        <v>0.23686390128000012</v>
      </c>
      <c r="HO90" s="88">
        <v>9.223847620000003E-3</v>
      </c>
      <c r="HP90" s="88">
        <v>0.2876041764899997</v>
      </c>
      <c r="HQ90" s="88">
        <v>9.4466329899999979E-2</v>
      </c>
      <c r="HR90" s="88">
        <v>0.12450717121000004</v>
      </c>
      <c r="HS90" s="88">
        <v>8.4228760309999998E-2</v>
      </c>
      <c r="HT90" s="88">
        <v>0.12335922565999996</v>
      </c>
      <c r="HU90" s="88">
        <v>0.33911163699999952</v>
      </c>
      <c r="HV90" s="88">
        <v>0.15768410121000018</v>
      </c>
      <c r="HW90" s="88">
        <v>0.13373329731000003</v>
      </c>
      <c r="HX90" s="88">
        <v>4.1748650170000012E-2</v>
      </c>
      <c r="HY90" s="88">
        <v>0.15449251452000004</v>
      </c>
      <c r="HZ90" s="88">
        <v>4.2023575579999993E-2</v>
      </c>
      <c r="IA90" s="88">
        <v>0.23939891162999985</v>
      </c>
      <c r="IB90" s="88">
        <v>2.8969314399999998E-2</v>
      </c>
      <c r="IC90" s="88">
        <v>0.94872894008000064</v>
      </c>
      <c r="ID90" s="88">
        <v>0.25604212293999995</v>
      </c>
      <c r="IE90" s="88">
        <v>1.1994609726010004</v>
      </c>
      <c r="IF90" s="88">
        <v>4.3242431869999987E-2</v>
      </c>
      <c r="IG90" s="88">
        <v>1.1956005756399997</v>
      </c>
      <c r="IH90" s="88">
        <v>2.5835632600000005E-2</v>
      </c>
      <c r="II90" s="88">
        <v>0</v>
      </c>
      <c r="IJ90" s="88">
        <v>0.20730824004999984</v>
      </c>
      <c r="IK90" s="88">
        <v>0.15216632976</v>
      </c>
      <c r="IL90" s="88">
        <v>0.28501585672999985</v>
      </c>
      <c r="IM90" s="88">
        <v>3.3871929699999998E-3</v>
      </c>
      <c r="IN90" s="88">
        <v>0.13236332072999996</v>
      </c>
      <c r="IO90" s="88">
        <v>0.15825064999700009</v>
      </c>
      <c r="IP90" s="88">
        <v>0.94507645147799968</v>
      </c>
      <c r="IQ90" s="88">
        <v>0.86277460338999923</v>
      </c>
      <c r="IR90" s="88">
        <v>2.9486569550230004</v>
      </c>
      <c r="IS90" s="88">
        <v>1.8842938475699991</v>
      </c>
      <c r="IT90" s="88">
        <v>0.36879664217999991</v>
      </c>
      <c r="IU90" s="88">
        <v>0.39055359409799989</v>
      </c>
      <c r="IV90" s="88">
        <v>1.4040591182699997</v>
      </c>
      <c r="IW90" s="88">
        <v>0.37681434272999981</v>
      </c>
      <c r="IX90" s="88">
        <v>0.45778343206000005</v>
      </c>
      <c r="IY90" s="88">
        <v>0.17235489251000002</v>
      </c>
      <c r="IZ90" s="88">
        <v>0.11419669396999994</v>
      </c>
      <c r="JA90" s="88">
        <v>0.86439934970999965</v>
      </c>
      <c r="JB90" s="88">
        <v>3.8217509079999996E-2</v>
      </c>
      <c r="JC90" s="88">
        <v>0.10362834731000001</v>
      </c>
      <c r="JD90" s="88">
        <v>5.7734621600000003E-3</v>
      </c>
      <c r="JE90" s="88">
        <v>0.92912348113999965</v>
      </c>
      <c r="JF90" s="88">
        <v>1.1263536180500002</v>
      </c>
      <c r="JG90" s="88">
        <v>0.46958433492999996</v>
      </c>
      <c r="JH90" s="88">
        <v>9.5808113290000052E-2</v>
      </c>
      <c r="JI90" s="88">
        <v>2.7014581180000004E-2</v>
      </c>
      <c r="JJ90" s="88">
        <v>0.23725746023000008</v>
      </c>
      <c r="JK90" s="88">
        <v>0.30966705041000009</v>
      </c>
      <c r="JL90" s="88">
        <v>0.15200521915000004</v>
      </c>
      <c r="JM90" s="88">
        <v>8.5842840999999989E-3</v>
      </c>
      <c r="JN90" s="88">
        <v>5.1228293276499999</v>
      </c>
      <c r="JO90" s="88">
        <v>0.16896441322</v>
      </c>
      <c r="JP90" s="88">
        <v>11.762545593960002</v>
      </c>
      <c r="JQ90" s="88">
        <v>0.76272207851999985</v>
      </c>
      <c r="JR90" s="88">
        <v>0</v>
      </c>
      <c r="JS90" s="88">
        <v>0.49108602394000006</v>
      </c>
      <c r="JT90" s="88">
        <v>8.4964978299999994E-2</v>
      </c>
      <c r="JU90" s="88">
        <v>0.63602677484999981</v>
      </c>
      <c r="JV90" s="88">
        <v>2.9242493E-3</v>
      </c>
      <c r="JW90" s="88">
        <v>0</v>
      </c>
      <c r="JX90" s="88">
        <v>1.4047363496399987</v>
      </c>
      <c r="JY90" s="88">
        <v>2.32341355346</v>
      </c>
      <c r="JZ90" s="88">
        <v>0.67378170375999979</v>
      </c>
      <c r="KA90" s="88">
        <v>0.16105238769000005</v>
      </c>
      <c r="KB90" s="88">
        <v>0.41777141209000002</v>
      </c>
      <c r="KC90" s="88">
        <v>0.15371105239999996</v>
      </c>
      <c r="KD90" s="88">
        <v>0</v>
      </c>
      <c r="KE90" s="88">
        <v>1.0277510175399998</v>
      </c>
      <c r="KF90" s="88">
        <v>3.0864384769999999E-2</v>
      </c>
      <c r="KG90" s="88">
        <v>6.8832269999999996E-3</v>
      </c>
      <c r="KH90" s="88">
        <v>0.20345563119999999</v>
      </c>
      <c r="KI90" s="88">
        <v>0.13205578385999997</v>
      </c>
      <c r="KJ90" s="88">
        <v>0.17832657865000007</v>
      </c>
      <c r="KK90" s="88">
        <v>9.009603942000001E-2</v>
      </c>
      <c r="KL90" s="88">
        <v>8.3892908219999993E-2</v>
      </c>
      <c r="KM90" s="88">
        <v>3.3755283909999996E-2</v>
      </c>
      <c r="KN90" s="88">
        <v>3.2584532000000002E-3</v>
      </c>
      <c r="KO90" s="88">
        <v>0</v>
      </c>
      <c r="KP90" s="88">
        <v>5.3262150130000012E-2</v>
      </c>
      <c r="KQ90" s="88">
        <v>1.9556845900000001E-2</v>
      </c>
      <c r="KR90" s="88">
        <v>7.4100540409999999E-2</v>
      </c>
      <c r="KS90" s="88">
        <v>1.8673767300000005E-2</v>
      </c>
      <c r="KT90" s="88">
        <v>0.30012624532000004</v>
      </c>
      <c r="KU90" s="88">
        <v>1.875952E-4</v>
      </c>
      <c r="KV90" s="88">
        <v>0.22336826728000012</v>
      </c>
      <c r="KW90" s="88">
        <v>0.33522531869</v>
      </c>
      <c r="KX90" s="88">
        <v>0.45146124958000017</v>
      </c>
      <c r="KY90" s="88">
        <v>0.23850168446</v>
      </c>
      <c r="KZ90" s="88">
        <v>0.41397899806000005</v>
      </c>
      <c r="LA90" s="88">
        <v>4.1532355600000008E-2</v>
      </c>
      <c r="LB90" s="88">
        <v>0.29881704291000005</v>
      </c>
      <c r="LC90" s="88">
        <v>5.4627451569999985E-2</v>
      </c>
      <c r="LD90" s="88">
        <v>0.23861394738999989</v>
      </c>
      <c r="LE90" s="88">
        <v>0.31225987509000003</v>
      </c>
      <c r="LF90" s="88">
        <v>0.14947439451000002</v>
      </c>
      <c r="LG90" s="88">
        <v>0.11156425691999997</v>
      </c>
      <c r="LH90" s="88">
        <v>6.6883821760000017E-2</v>
      </c>
      <c r="LI90" s="88">
        <v>7.8853508000000015E-4</v>
      </c>
      <c r="LJ90" s="88">
        <v>3.2867271519600001</v>
      </c>
      <c r="LK90" s="88">
        <v>3.2953991039999999</v>
      </c>
      <c r="LL90" s="88">
        <v>0.20508576549999999</v>
      </c>
      <c r="LM90" s="88">
        <v>8.4095446700000007E-2</v>
      </c>
      <c r="LN90" s="88">
        <v>2.1227079999999999E-2</v>
      </c>
      <c r="LO90" s="88">
        <v>0.3572718943499999</v>
      </c>
      <c r="LP90" s="88">
        <v>4.0386121361200011</v>
      </c>
      <c r="LQ90" s="88">
        <v>0.92607780868999978</v>
      </c>
      <c r="LR90" s="88">
        <v>0.27647997152999992</v>
      </c>
      <c r="LS90" s="88">
        <v>0.49636760062000013</v>
      </c>
      <c r="LT90" s="88">
        <v>0.10263342187999999</v>
      </c>
      <c r="LU90" s="88">
        <v>0.23575653692999998</v>
      </c>
      <c r="LV90" s="88">
        <v>5.4546927170000002E-2</v>
      </c>
      <c r="LW90" s="88">
        <v>0.34990035422000004</v>
      </c>
      <c r="LX90" s="88">
        <v>4.7706237319999997E-2</v>
      </c>
      <c r="LY90" s="88">
        <v>0</v>
      </c>
      <c r="LZ90" s="88">
        <v>5.4723212119999969E-2</v>
      </c>
      <c r="MA90" s="88">
        <v>2.468662695009999</v>
      </c>
      <c r="MB90" s="88">
        <v>2.8801940969999999E-2</v>
      </c>
      <c r="MC90" s="88">
        <v>0.40025243624000012</v>
      </c>
      <c r="MD90" s="88">
        <v>9.8718157979999971E-2</v>
      </c>
      <c r="ME90" s="88">
        <v>0</v>
      </c>
      <c r="MF90" s="88">
        <v>0.32802695330999998</v>
      </c>
      <c r="MG90" s="88">
        <v>0.20359166994000005</v>
      </c>
      <c r="MH90" s="88">
        <v>2.10530726E-2</v>
      </c>
      <c r="MI90" s="88">
        <v>0.33783077789999999</v>
      </c>
      <c r="MJ90" s="88">
        <v>3.020488109E-2</v>
      </c>
      <c r="MK90" s="88">
        <v>0</v>
      </c>
      <c r="ML90" s="88">
        <v>4.8444954E-3</v>
      </c>
      <c r="MM90" s="88">
        <v>0.36556636782999996</v>
      </c>
      <c r="MN90" s="88">
        <v>8.1774424799999981E-2</v>
      </c>
      <c r="MO90" s="88">
        <v>0.47925937822999992</v>
      </c>
      <c r="MP90" s="88">
        <v>0.3971362949499998</v>
      </c>
      <c r="MQ90" s="88">
        <v>0.17440856919999995</v>
      </c>
      <c r="MR90" s="88">
        <v>0.72206599325999976</v>
      </c>
      <c r="MS90" s="88">
        <v>0.23201084110999995</v>
      </c>
      <c r="MT90" s="88">
        <v>6.3274683499999998E-2</v>
      </c>
      <c r="MU90" s="88">
        <v>0.7590160942200006</v>
      </c>
      <c r="MV90" s="88">
        <v>5.5522836899999997E-2</v>
      </c>
      <c r="MW90" s="88">
        <v>0</v>
      </c>
      <c r="MX90" s="88">
        <v>0.31993396436999999</v>
      </c>
      <c r="MY90" s="88">
        <v>0.35425872420999965</v>
      </c>
      <c r="MZ90" s="88">
        <v>2.8482616420000002E-2</v>
      </c>
      <c r="NA90" s="88">
        <v>0.21186522023999996</v>
      </c>
      <c r="NB90" s="88">
        <v>3.0738517399999998E-2</v>
      </c>
      <c r="NC90" s="88">
        <v>6.0519536559999997E-2</v>
      </c>
      <c r="ND90" s="88">
        <v>0</v>
      </c>
      <c r="NE90" s="88">
        <v>0.22464070947999995</v>
      </c>
      <c r="NF90" s="88">
        <v>8.8569384200000004E-2</v>
      </c>
      <c r="NG90" s="88">
        <v>1.3172553356300003</v>
      </c>
      <c r="NH90" s="88">
        <v>1.1931443147599998</v>
      </c>
      <c r="NI90" s="88">
        <v>1.5451450183900015</v>
      </c>
      <c r="NJ90" s="88">
        <v>0.77388005348</v>
      </c>
      <c r="NK90" s="88">
        <v>0.94872894008000064</v>
      </c>
      <c r="NL90" s="88">
        <v>3.8444620100000007E-3</v>
      </c>
      <c r="NM90" s="88">
        <v>1.1956005756399997</v>
      </c>
      <c r="NN90" s="88">
        <v>0</v>
      </c>
      <c r="NO90" s="88">
        <v>0.13236231335999996</v>
      </c>
      <c r="NP90" s="88">
        <v>8.4103815150000039E-2</v>
      </c>
      <c r="NQ90" s="88">
        <v>7.4159345420000022E-2</v>
      </c>
      <c r="NR90" s="88">
        <v>4.8362659700000005E-2</v>
      </c>
      <c r="NS90" s="88">
        <v>0.89671834993999966</v>
      </c>
      <c r="NT90" s="88">
        <v>0.86277460338999923</v>
      </c>
      <c r="NU90" s="88">
        <v>2.9486605340800001</v>
      </c>
      <c r="NV90" s="88">
        <v>1.8842938475699991</v>
      </c>
      <c r="NW90" s="88">
        <v>0.36879585657999986</v>
      </c>
      <c r="NX90" s="88">
        <v>0.39056516812999909</v>
      </c>
      <c r="NY90" s="88">
        <v>0</v>
      </c>
      <c r="NZ90" s="88">
        <v>0</v>
      </c>
      <c r="OA90" s="88">
        <v>0</v>
      </c>
      <c r="OB90" s="88">
        <v>0</v>
      </c>
      <c r="OC90" s="88">
        <v>0</v>
      </c>
      <c r="OD90" s="88">
        <v>0</v>
      </c>
      <c r="OE90" s="88">
        <v>0</v>
      </c>
      <c r="OF90" s="88">
        <v>0</v>
      </c>
      <c r="OG90" s="88">
        <v>0</v>
      </c>
      <c r="OH90" s="88">
        <v>0</v>
      </c>
      <c r="OI90" s="88">
        <v>0</v>
      </c>
      <c r="OJ90" s="88">
        <v>0</v>
      </c>
      <c r="OK90" s="88">
        <v>0</v>
      </c>
      <c r="OL90" s="88">
        <v>0</v>
      </c>
      <c r="OM90" s="88">
        <v>6.3770701800000117E-3</v>
      </c>
      <c r="ON90" s="88">
        <v>4.1819449000000031E-4</v>
      </c>
      <c r="OO90" s="88">
        <v>6.6959360000000011E-4</v>
      </c>
      <c r="OP90" s="88">
        <v>1.3197023E-4</v>
      </c>
      <c r="OQ90" s="88">
        <v>5.4836073000000003E-4</v>
      </c>
      <c r="OR90" s="88">
        <v>2.9139518E-4</v>
      </c>
      <c r="OS90" s="88">
        <v>3.7014468600000024E-3</v>
      </c>
      <c r="OT90" s="88">
        <v>9.0750426999999952E-4</v>
      </c>
      <c r="OU90" s="88">
        <v>5.0743386990000031E-3</v>
      </c>
      <c r="OV90" s="88">
        <v>4.3508894570000005E-3</v>
      </c>
      <c r="OW90" s="88">
        <v>7.6128232999999983E-3</v>
      </c>
      <c r="OX90" s="88">
        <v>3.009485919999999E-3</v>
      </c>
      <c r="OY90" s="88">
        <v>1.2403216699999999E-3</v>
      </c>
      <c r="OZ90" s="88">
        <v>2.2172539999999998E-4</v>
      </c>
      <c r="PA90" s="88">
        <v>0.23863732352599992</v>
      </c>
      <c r="PB90" s="88">
        <v>0.52461192748600027</v>
      </c>
      <c r="PC90" s="88">
        <v>0.33750048216999956</v>
      </c>
      <c r="PD90" s="88">
        <v>8.4159609798999974E-2</v>
      </c>
      <c r="PE90" s="88">
        <v>6.2077065595000043E-2</v>
      </c>
      <c r="PF90" s="88">
        <v>0.33761201361300003</v>
      </c>
      <c r="PG90" s="88">
        <v>0.61679573101800045</v>
      </c>
      <c r="PH90" s="88">
        <v>0.15027678621500004</v>
      </c>
      <c r="PI90" s="88">
        <v>8.9165730217000028E-2</v>
      </c>
      <c r="PJ90" s="88">
        <v>3.461796174900001E-2</v>
      </c>
      <c r="PK90" s="88">
        <v>0.99877908089399903</v>
      </c>
      <c r="PL90" s="88">
        <v>2.9105263329999995E-2</v>
      </c>
      <c r="PM90" s="88">
        <v>0.14764998002199978</v>
      </c>
      <c r="PN90" s="88">
        <v>6.1882080174000022E-2</v>
      </c>
      <c r="PO90" s="88">
        <v>2.3641758320000008E-2</v>
      </c>
      <c r="PP90" s="88">
        <v>0.32329590996499968</v>
      </c>
      <c r="PQ90" s="88">
        <v>6.4866190436999982E-2</v>
      </c>
      <c r="PR90" s="88">
        <v>6.5646032104999932E-2</v>
      </c>
      <c r="PS90" s="88">
        <v>0</v>
      </c>
      <c r="PT90" s="88">
        <v>4.7162036659000005E-2</v>
      </c>
      <c r="PU90" s="88">
        <v>7.2678561310999951E-2</v>
      </c>
      <c r="PV90" s="88">
        <v>3.5430802375999965E-2</v>
      </c>
      <c r="PW90" s="88">
        <v>5.9817117590000007E-3</v>
      </c>
      <c r="PX90" s="88">
        <v>7.5096140637000014E-2</v>
      </c>
      <c r="PY90" s="88">
        <v>9.6383041666000008E-2</v>
      </c>
      <c r="PZ90" s="88">
        <v>4.5207636409000003E-2</v>
      </c>
      <c r="QA90" s="88">
        <v>6.7225880120000024E-3</v>
      </c>
      <c r="QB90" s="88">
        <v>2.6794732632000013E-2</v>
      </c>
      <c r="QC90" s="88">
        <v>2.3025646887999997E-2</v>
      </c>
      <c r="QD90" s="88">
        <v>5.1935657580000003E-3</v>
      </c>
      <c r="QE90" s="88">
        <v>2.9145664521000023E-2</v>
      </c>
      <c r="QF90" s="88">
        <v>2.9573872119999994E-2</v>
      </c>
      <c r="QG90" s="88">
        <v>0.26233625118000009</v>
      </c>
      <c r="QH90" s="88">
        <v>1.4043637100000005E-3</v>
      </c>
      <c r="QI90" s="88">
        <v>0.16020017419499985</v>
      </c>
      <c r="QJ90" s="88">
        <v>9.0006495531999964E-2</v>
      </c>
      <c r="QK90" s="88">
        <v>6.9889112705000048E-2</v>
      </c>
      <c r="QL90" s="88">
        <v>0.77548747795999984</v>
      </c>
      <c r="QM90" s="88">
        <v>1.9956082705999998E-2</v>
      </c>
      <c r="QN90" s="88">
        <v>1.1092703432000001E-2</v>
      </c>
      <c r="QO90" s="88">
        <v>1.3250690179999993E-2</v>
      </c>
      <c r="QP90" s="88">
        <v>1.7251731897000005E-2</v>
      </c>
      <c r="QQ90" s="88">
        <v>5.2585738000000002E-4</v>
      </c>
      <c r="QR90" s="88">
        <v>6.9199598413000038E-2</v>
      </c>
      <c r="QS90" s="88">
        <v>4.3552026576999997E-2</v>
      </c>
      <c r="QT90" s="88">
        <v>7.8360835327000028E-2</v>
      </c>
      <c r="QU90" s="88">
        <v>1.5104095042999996E-2</v>
      </c>
      <c r="QV90" s="88">
        <v>4.1308915557999995E-2</v>
      </c>
      <c r="QW90" s="88">
        <v>2.8168800544000006E-2</v>
      </c>
      <c r="QX90" s="88">
        <v>4.628672972500001E-2</v>
      </c>
      <c r="QY90" s="88">
        <v>1.0925892537999997E-2</v>
      </c>
      <c r="QZ90" s="88">
        <v>4.7051198879999997E-3</v>
      </c>
      <c r="RA90" s="88">
        <v>0.16247161632000001</v>
      </c>
      <c r="RB90" s="88">
        <v>1.6305688559000001E-2</v>
      </c>
      <c r="RC90" s="88">
        <v>0.11510219834100008</v>
      </c>
      <c r="RD90" s="88">
        <v>0.11138934416600006</v>
      </c>
      <c r="RE90" s="88">
        <v>3.6846976490000007E-3</v>
      </c>
      <c r="RF90" s="88">
        <v>8.1747443860999955E-2</v>
      </c>
      <c r="RG90" s="88">
        <v>8.9618643937999995E-2</v>
      </c>
      <c r="RH90" s="88">
        <v>3.6476098184000029E-2</v>
      </c>
      <c r="RI90" s="88">
        <v>3.1297059299999978E-2</v>
      </c>
      <c r="RJ90" s="88">
        <v>3.2408055612999989E-2</v>
      </c>
      <c r="RK90" s="88">
        <v>2.7875173027999987E-2</v>
      </c>
      <c r="RL90" s="88">
        <v>1.7127384931999997E-2</v>
      </c>
      <c r="RM90" s="88">
        <v>3.3487158394999994E-2</v>
      </c>
      <c r="RN90" s="88">
        <v>8.0819549469999981E-3</v>
      </c>
      <c r="RO90" s="88">
        <v>4.3175751662999987E-2</v>
      </c>
      <c r="RP90" s="88">
        <v>7.1169033550000016E-3</v>
      </c>
      <c r="RQ90" s="88">
        <v>3.8873075199000018E-2</v>
      </c>
      <c r="RR90" s="88">
        <v>0</v>
      </c>
      <c r="RS90" s="88">
        <v>2.4867688592000003E-2</v>
      </c>
      <c r="RT90" s="88">
        <v>4.0098205299999995E-3</v>
      </c>
      <c r="RU90" s="88">
        <v>5.7404526269999989E-3</v>
      </c>
      <c r="RV90" s="88">
        <v>0.60677808485600027</v>
      </c>
      <c r="RW90" s="88">
        <v>0.17186874943300015</v>
      </c>
      <c r="RX90" s="88">
        <v>0.21768461908499992</v>
      </c>
      <c r="RY90" s="88">
        <v>2.4476275200000001E-3</v>
      </c>
      <c r="RZ90" s="88">
        <v>0.13386496076200005</v>
      </c>
      <c r="SA90" s="88">
        <v>1.378501926E-2</v>
      </c>
      <c r="SB90" s="88">
        <v>0</v>
      </c>
      <c r="SC90" s="88">
        <v>0</v>
      </c>
      <c r="SD90" s="88">
        <v>0</v>
      </c>
      <c r="SE90" s="88">
        <v>0</v>
      </c>
      <c r="SF90" s="88">
        <v>0</v>
      </c>
      <c r="SG90" s="88">
        <v>0</v>
      </c>
      <c r="SH90" s="88">
        <v>0</v>
      </c>
      <c r="SI90" s="88">
        <v>0</v>
      </c>
      <c r="SJ90" s="88">
        <v>0</v>
      </c>
      <c r="SK90" s="88">
        <v>0</v>
      </c>
      <c r="SL90" s="88">
        <v>0</v>
      </c>
      <c r="SM90" s="88">
        <v>0</v>
      </c>
      <c r="SN90" s="88">
        <v>6.2572358100000045E-2</v>
      </c>
      <c r="SO90" s="88">
        <v>0</v>
      </c>
      <c r="SP90" s="88">
        <v>8.3675662361376961</v>
      </c>
    </row>
    <row r="91" spans="1:510">
      <c r="A91" s="88" t="str">
        <f t="shared" si="53"/>
        <v>FRAD8</v>
      </c>
      <c r="B91" s="88" t="s">
        <v>2228</v>
      </c>
      <c r="C91" s="88" t="s">
        <v>394</v>
      </c>
      <c r="U91" s="88">
        <v>99.159615767820029</v>
      </c>
      <c r="V91" s="88">
        <v>15.079123562612001</v>
      </c>
      <c r="W91" s="88">
        <v>2.2274695978919996</v>
      </c>
      <c r="X91" s="88">
        <v>3.8828278529140028</v>
      </c>
      <c r="Y91" s="88">
        <v>25.722811581818995</v>
      </c>
      <c r="Z91" s="88">
        <v>5.0789976005349962</v>
      </c>
      <c r="AA91" s="88">
        <v>1.5293541064150005</v>
      </c>
      <c r="AB91" s="88">
        <v>14.889287610793009</v>
      </c>
      <c r="AC91" s="88">
        <v>2.670845842455996</v>
      </c>
      <c r="AD91" s="88">
        <v>7.7334144549409976</v>
      </c>
      <c r="AE91" s="88">
        <v>0.43765644822399996</v>
      </c>
      <c r="AF91" s="88">
        <v>5.591714146817</v>
      </c>
      <c r="AG91" s="88">
        <v>14.048103937002008</v>
      </c>
      <c r="AH91" s="88">
        <v>14.316107038784994</v>
      </c>
      <c r="AI91" s="88">
        <v>1.0310213602880003</v>
      </c>
      <c r="AJ91" s="88">
        <v>1.1550322430340005</v>
      </c>
      <c r="AK91" s="88">
        <v>1.0724373548580006</v>
      </c>
      <c r="AL91" s="88">
        <v>0</v>
      </c>
      <c r="AM91" s="88">
        <v>3.1133125381790019</v>
      </c>
      <c r="AN91" s="88">
        <v>0.76950968838299938</v>
      </c>
      <c r="AO91" s="88">
        <v>4.7929483422199999</v>
      </c>
      <c r="AP91" s="88">
        <v>14.588443287959993</v>
      </c>
      <c r="AQ91" s="88">
        <v>0.52850170997399981</v>
      </c>
      <c r="AR91" s="88">
        <v>2.2887825369309986</v>
      </c>
      <c r="AS91" s="88">
        <v>3.5241367370010068</v>
      </c>
      <c r="AT91" s="88">
        <v>1.5820708189440005</v>
      </c>
      <c r="AU91" s="88">
        <v>0.28881189805900015</v>
      </c>
      <c r="AV91" s="88">
        <v>0.71455187719000068</v>
      </c>
      <c r="AW91" s="88">
        <v>0.31005679229700012</v>
      </c>
      <c r="AX91" s="88">
        <v>0.69180362471199996</v>
      </c>
      <c r="AY91" s="88">
        <v>1.4917086855830002</v>
      </c>
      <c r="AZ91" s="88">
        <v>0.69450358358999986</v>
      </c>
      <c r="BA91" s="88">
        <v>0.77689538986499973</v>
      </c>
      <c r="BB91" s="88">
        <v>5.7955132960000003E-2</v>
      </c>
      <c r="BC91" s="88">
        <v>6.9466768960000023</v>
      </c>
      <c r="BD91" s="88">
        <v>6.5521236997330021</v>
      </c>
      <c r="BE91" s="88">
        <v>1.3904870150599999</v>
      </c>
      <c r="BF91" s="88">
        <v>8.5839391958000014E-2</v>
      </c>
      <c r="BG91" s="88">
        <v>7.4153336728999958E-2</v>
      </c>
      <c r="BH91" s="88">
        <v>2.510853243759001</v>
      </c>
      <c r="BI91" s="88">
        <v>1.240334656734001</v>
      </c>
      <c r="BJ91" s="88">
        <v>0.20363302484999998</v>
      </c>
      <c r="BK91" s="88">
        <v>1.8373733618559995</v>
      </c>
      <c r="BL91" s="88">
        <v>2.265099290074001</v>
      </c>
      <c r="BM91" s="88">
        <v>1.0866538821539997</v>
      </c>
      <c r="BN91" s="88">
        <v>0</v>
      </c>
      <c r="BO91" s="88">
        <v>4.2590309400000005E-2</v>
      </c>
      <c r="BP91" s="88">
        <v>0.10273166778000002</v>
      </c>
      <c r="BQ91" s="88">
        <v>0</v>
      </c>
      <c r="BR91" s="88">
        <v>0.21698442104399998</v>
      </c>
      <c r="BS91" s="88">
        <v>7.5350050000000016E-2</v>
      </c>
      <c r="BT91" s="88">
        <v>4.6079941872770052</v>
      </c>
      <c r="BU91" s="88">
        <v>2.4369451078090019</v>
      </c>
      <c r="BV91" s="88">
        <v>0.98372007578999987</v>
      </c>
      <c r="BW91" s="88">
        <v>3.3784991861590004</v>
      </c>
      <c r="BX91" s="88">
        <v>1.0923021807019992</v>
      </c>
      <c r="BY91" s="88">
        <v>2.0716544539300004</v>
      </c>
      <c r="BZ91" s="88">
        <v>0.26714734992900013</v>
      </c>
      <c r="CA91" s="88">
        <v>1.1765877265389988</v>
      </c>
      <c r="CB91" s="88">
        <v>2.3119019557739988</v>
      </c>
      <c r="CC91" s="88">
        <v>0.85523125002999989</v>
      </c>
      <c r="CD91" s="88">
        <v>0.45783455304499998</v>
      </c>
      <c r="CE91" s="88">
        <v>3.8803175183569976</v>
      </c>
      <c r="CF91" s="88">
        <v>0.33995319049699974</v>
      </c>
      <c r="CG91" s="88">
        <v>0</v>
      </c>
      <c r="CH91" s="88">
        <v>0.69107426406299965</v>
      </c>
      <c r="CI91" s="88">
        <v>0.40865378671000013</v>
      </c>
      <c r="CJ91" s="88">
        <v>1.236975373945</v>
      </c>
      <c r="CK91" s="88">
        <v>6.3541270251550026</v>
      </c>
      <c r="CL91" s="88">
        <v>0.41789753666499985</v>
      </c>
      <c r="CM91" s="88">
        <v>2.0181297814379993</v>
      </c>
      <c r="CN91" s="88">
        <v>0.30818170826200003</v>
      </c>
      <c r="CO91" s="88">
        <v>0.69792889432199956</v>
      </c>
      <c r="CP91" s="88">
        <v>0.14892564904200001</v>
      </c>
      <c r="CQ91" s="88">
        <v>1.0724373548580006</v>
      </c>
      <c r="CR91" s="88">
        <v>0</v>
      </c>
      <c r="CS91" s="88">
        <v>1.7760997670000001E-2</v>
      </c>
      <c r="CT91" s="88">
        <v>2.9247907731690024</v>
      </c>
      <c r="CU91" s="88">
        <v>0.11785305189900006</v>
      </c>
      <c r="CV91" s="88">
        <v>5.2908870239999996E-2</v>
      </c>
      <c r="CW91" s="88">
        <v>0.75340919254299943</v>
      </c>
      <c r="CX91" s="88">
        <v>1.6100495840000003E-2</v>
      </c>
      <c r="CY91" s="88">
        <v>4.7121520689000009</v>
      </c>
      <c r="CZ91" s="88">
        <v>8.0796273319999987E-2</v>
      </c>
      <c r="DA91" s="88">
        <v>13.888615713479998</v>
      </c>
      <c r="DB91" s="88">
        <v>0.69982757447999988</v>
      </c>
      <c r="DC91" s="88">
        <v>0.50660454291399981</v>
      </c>
      <c r="DD91" s="88">
        <v>2.1897167060000004E-2</v>
      </c>
      <c r="DE91" s="88">
        <v>0.66600307832400074</v>
      </c>
      <c r="DF91" s="88">
        <v>2.6005990999999999E-3</v>
      </c>
      <c r="DG91" s="88">
        <v>0</v>
      </c>
      <c r="DH91" s="88">
        <v>1.6201790769869988</v>
      </c>
      <c r="DI91" s="88">
        <v>2.1557315096009999</v>
      </c>
      <c r="DJ91" s="88">
        <v>0.79854882745999978</v>
      </c>
      <c r="DK91" s="88">
        <v>0.41882917241000001</v>
      </c>
      <c r="DL91" s="88">
        <v>0.15102722752999997</v>
      </c>
      <c r="DM91" s="88">
        <v>0</v>
      </c>
      <c r="DN91" s="88">
        <v>1.5558772315290008</v>
      </c>
      <c r="DO91" s="88">
        <v>2.5290523935000003E-2</v>
      </c>
      <c r="DP91" s="88">
        <v>9.0306347999999999E-4</v>
      </c>
      <c r="DQ91" s="88">
        <v>0.28881189805900015</v>
      </c>
      <c r="DR91" s="88">
        <v>0.65495945742000028</v>
      </c>
      <c r="DS91" s="88">
        <v>5.4684350110000016E-2</v>
      </c>
      <c r="DT91" s="88">
        <v>4.9080696600000001E-3</v>
      </c>
      <c r="DU91" s="88">
        <v>0.31005679229700012</v>
      </c>
      <c r="DV91" s="88">
        <v>0.22219801098</v>
      </c>
      <c r="DW91" s="88">
        <v>0.46960561373199999</v>
      </c>
      <c r="DX91" s="88">
        <v>0.80166560502299977</v>
      </c>
      <c r="DY91" s="88">
        <v>0.69004308055999997</v>
      </c>
      <c r="DZ91" s="88">
        <v>0.37952229357999945</v>
      </c>
      <c r="EA91" s="88">
        <v>6.7429573240000013E-2</v>
      </c>
      <c r="EB91" s="88">
        <v>0.24755171677000012</v>
      </c>
      <c r="EC91" s="88">
        <v>0.32792568386000009</v>
      </c>
      <c r="ED91" s="88">
        <v>0.20012084294500004</v>
      </c>
      <c r="EE91" s="88">
        <v>0.24884886305999998</v>
      </c>
      <c r="EF91" s="88">
        <v>6.5002660298500006</v>
      </c>
      <c r="EG91" s="88">
        <v>0.3385692475</v>
      </c>
      <c r="EH91" s="88">
        <v>9.8803218650000024E-2</v>
      </c>
      <c r="EI91" s="88">
        <v>9.0384000000000003E-3</v>
      </c>
      <c r="EJ91" s="88">
        <v>0.84905080058900007</v>
      </c>
      <c r="EK91" s="88">
        <v>4.426842678265003</v>
      </c>
      <c r="EL91" s="88">
        <v>0.95731308537000015</v>
      </c>
      <c r="EM91" s="88">
        <v>0.31891755720400028</v>
      </c>
      <c r="EN91" s="88">
        <v>0.39950753000000011</v>
      </c>
      <c r="EO91" s="88">
        <v>9.5000960661999992E-2</v>
      </c>
      <c r="EP91" s="88">
        <v>0.33867403045799993</v>
      </c>
      <c r="EQ91" s="88">
        <v>1.4834897059999999E-2</v>
      </c>
      <c r="ER91" s="88">
        <v>0.43258274908</v>
      </c>
      <c r="ES91" s="88">
        <v>0.10988684780000001</v>
      </c>
      <c r="ET91" s="88">
        <v>8.5839391958000014E-2</v>
      </c>
      <c r="EU91" s="88">
        <v>7.4153336728999958E-2</v>
      </c>
      <c r="EV91" s="88">
        <v>2.510853243759001</v>
      </c>
      <c r="EW91" s="88">
        <v>0.57063084488999971</v>
      </c>
      <c r="EX91" s="88">
        <v>8.8811485987999955E-2</v>
      </c>
      <c r="EY91" s="88">
        <v>0.31571885990600007</v>
      </c>
      <c r="EZ91" s="88">
        <v>0.22980944635</v>
      </c>
      <c r="FA91" s="88">
        <v>3.5364019600000005E-2</v>
      </c>
      <c r="FB91" s="88">
        <v>0.15752228159999998</v>
      </c>
      <c r="FC91" s="88">
        <v>4.1344525169999993E-2</v>
      </c>
      <c r="FD91" s="88">
        <v>4.7662180799999997E-3</v>
      </c>
      <c r="FE91" s="88">
        <v>0.57251783891000008</v>
      </c>
      <c r="FF91" s="88">
        <v>0.10315361801999998</v>
      </c>
      <c r="FG91" s="88">
        <v>0.57885473633700046</v>
      </c>
      <c r="FH91" s="88">
        <v>0.40995202921900004</v>
      </c>
      <c r="FI91" s="88">
        <v>0.17289535286000002</v>
      </c>
      <c r="FJ91" s="88">
        <v>0.86618378558400044</v>
      </c>
      <c r="FK91" s="88">
        <v>1.3989155044900006</v>
      </c>
      <c r="FL91" s="88">
        <v>0</v>
      </c>
      <c r="FM91" s="88">
        <v>0.44303347672399995</v>
      </c>
      <c r="FN91" s="88">
        <v>0.39808594488399929</v>
      </c>
      <c r="FO91" s="88">
        <v>5.760892284799999E-2</v>
      </c>
      <c r="FP91" s="88">
        <v>0.18792584004800006</v>
      </c>
      <c r="FQ91" s="88">
        <v>4.2590309400000005E-2</v>
      </c>
      <c r="FR91" s="88">
        <v>0.10273166778000002</v>
      </c>
      <c r="FS91" s="88">
        <v>0</v>
      </c>
      <c r="FT91" s="88">
        <v>0.21698442104399998</v>
      </c>
      <c r="FU91" s="88">
        <v>7.5350050000000016E-2</v>
      </c>
      <c r="FV91" s="88">
        <v>2.9854280982199985</v>
      </c>
      <c r="FW91" s="88">
        <v>7.746846470999999E-2</v>
      </c>
      <c r="FX91" s="88">
        <v>1.6225660890569997</v>
      </c>
      <c r="FY91" s="88">
        <v>1.5760078134000011</v>
      </c>
      <c r="FZ91" s="88">
        <v>0.17574299777999999</v>
      </c>
      <c r="GA91" s="88">
        <v>0.42695755405000002</v>
      </c>
      <c r="GB91" s="88">
        <v>0</v>
      </c>
      <c r="GC91" s="88">
        <v>0.18059558760999991</v>
      </c>
      <c r="GD91" s="88">
        <v>0.98372007578999987</v>
      </c>
      <c r="GE91" s="88">
        <v>0.86173978813000018</v>
      </c>
      <c r="GF91" s="88">
        <v>0.25149711484000015</v>
      </c>
      <c r="GG91" s="88">
        <v>0.14342404305000001</v>
      </c>
      <c r="GH91" s="88">
        <v>0.55331383010999979</v>
      </c>
      <c r="GI91" s="88">
        <v>0.94808426055000139</v>
      </c>
      <c r="GJ91" s="88">
        <v>0.38016279489999993</v>
      </c>
      <c r="GK91" s="88">
        <v>5.0588084010000006E-2</v>
      </c>
      <c r="GL91" s="88">
        <v>0.42172645868000003</v>
      </c>
      <c r="GM91" s="88">
        <v>0.25601829047000008</v>
      </c>
      <c r="GN91" s="88">
        <v>0.10932419442999997</v>
      </c>
      <c r="GO91" s="88">
        <v>0.28026886037999993</v>
      </c>
      <c r="GP91" s="88">
        <v>5.3252282000000005E-2</v>
      </c>
      <c r="GQ91" s="88">
        <v>0.20659963437000015</v>
      </c>
      <c r="GR91" s="88">
        <v>1.3675022970000002E-2</v>
      </c>
      <c r="GS91" s="88">
        <v>0.41168930578000035</v>
      </c>
      <c r="GT91" s="88">
        <v>0.8384124880799998</v>
      </c>
      <c r="GU91" s="88">
        <v>0.23651732297000003</v>
      </c>
      <c r="GV91" s="88">
        <v>0.13457609109000002</v>
      </c>
      <c r="GW91" s="88">
        <v>0.11009406683</v>
      </c>
      <c r="GX91" s="88">
        <v>5.1664332400000006E-2</v>
      </c>
      <c r="GY91" s="88">
        <v>5.1499226919999995E-2</v>
      </c>
      <c r="GZ91" s="88">
        <v>5.3488458739999994E-2</v>
      </c>
      <c r="HA91" s="88">
        <v>3.6131700000000005E-4</v>
      </c>
      <c r="HB91" s="88">
        <v>0.14626042584999999</v>
      </c>
      <c r="HC91" s="88">
        <v>6.1873205239999944E-2</v>
      </c>
      <c r="HD91" s="88">
        <v>0.11884355925000006</v>
      </c>
      <c r="HE91" s="88">
        <v>3.5568245090000006E-2</v>
      </c>
      <c r="HF91" s="88">
        <v>0.12631187970000007</v>
      </c>
      <c r="HG91" s="88">
        <v>0.10610234818000001</v>
      </c>
      <c r="HH91" s="88">
        <v>0.12103884987000003</v>
      </c>
      <c r="HI91" s="88">
        <v>0.10207532245000003</v>
      </c>
      <c r="HJ91" s="88">
        <v>2.0369725990000014E-2</v>
      </c>
      <c r="HK91" s="88">
        <v>0.17150371831000022</v>
      </c>
      <c r="HL91" s="88">
        <v>3.2318339280000004E-2</v>
      </c>
      <c r="HM91" s="88">
        <v>0.24998738981999991</v>
      </c>
      <c r="HN91" s="88">
        <v>0.24991504311999999</v>
      </c>
      <c r="HO91" s="88">
        <v>1.4860998489999996E-2</v>
      </c>
      <c r="HP91" s="88">
        <v>0.35606697035000029</v>
      </c>
      <c r="HQ91" s="88">
        <v>9.9746252040000025E-2</v>
      </c>
      <c r="HR91" s="88">
        <v>0.11147603659999993</v>
      </c>
      <c r="HS91" s="88">
        <v>5.4457601270000003E-2</v>
      </c>
      <c r="HT91" s="88">
        <v>0.15239272099000006</v>
      </c>
      <c r="HU91" s="88">
        <v>0.30808805565000014</v>
      </c>
      <c r="HV91" s="88">
        <v>0.16517290693</v>
      </c>
      <c r="HW91" s="88">
        <v>0.10758762894999997</v>
      </c>
      <c r="HX91" s="88">
        <v>4.1155960670000012E-2</v>
      </c>
      <c r="HY91" s="88">
        <v>0.16191284352999999</v>
      </c>
      <c r="HZ91" s="88">
        <v>4.2802145620000016E-2</v>
      </c>
      <c r="IA91" s="88">
        <v>0.21627754667999999</v>
      </c>
      <c r="IB91" s="88">
        <v>3.5208485999999997E-2</v>
      </c>
      <c r="IC91" s="88">
        <v>1.1559562869099997</v>
      </c>
      <c r="ID91" s="88">
        <v>0.26365914866000001</v>
      </c>
      <c r="IE91" s="88">
        <v>1.3654705850670024</v>
      </c>
      <c r="IF91" s="88">
        <v>5.2221051219999988E-2</v>
      </c>
      <c r="IG91" s="88">
        <v>1.3588906463799997</v>
      </c>
      <c r="IH91" s="88">
        <v>2.405722205E-2</v>
      </c>
      <c r="II91" s="88">
        <v>0</v>
      </c>
      <c r="IJ91" s="88">
        <v>0.24574273390000009</v>
      </c>
      <c r="IK91" s="88">
        <v>0.15269458577000006</v>
      </c>
      <c r="IL91" s="88">
        <v>0.2887144164599999</v>
      </c>
      <c r="IM91" s="88">
        <v>2.1771231199999999E-3</v>
      </c>
      <c r="IN91" s="88">
        <v>0.21169782561199998</v>
      </c>
      <c r="IO91" s="88">
        <v>0.19695596109800009</v>
      </c>
      <c r="IP91" s="88">
        <v>1.236975373945</v>
      </c>
      <c r="IQ91" s="88">
        <v>0.88149162724999919</v>
      </c>
      <c r="IR91" s="88">
        <v>3.0614729978800002</v>
      </c>
      <c r="IS91" s="88">
        <v>1.9979714386400009</v>
      </c>
      <c r="IT91" s="88">
        <v>0.41319159781499992</v>
      </c>
      <c r="IU91" s="88">
        <v>0.41789753666499985</v>
      </c>
      <c r="IV91" s="88">
        <v>2.0181297814379993</v>
      </c>
      <c r="IW91" s="88">
        <v>0.30736300243000003</v>
      </c>
      <c r="IX91" s="88">
        <v>0.48640234413</v>
      </c>
      <c r="IY91" s="88">
        <v>0.16064808264000008</v>
      </c>
      <c r="IZ91" s="88">
        <v>0.14891901823000009</v>
      </c>
      <c r="JA91" s="88">
        <v>0.98304502447000053</v>
      </c>
      <c r="JB91" s="88">
        <v>1.9222397199999998E-2</v>
      </c>
      <c r="JC91" s="88">
        <v>7.0177633050000007E-2</v>
      </c>
      <c r="JD91" s="88">
        <v>1.7759263390000002E-2</v>
      </c>
      <c r="JE91" s="88">
        <v>1.1716470840100002</v>
      </c>
      <c r="JF91" s="88">
        <v>1.3075261132499996</v>
      </c>
      <c r="JG91" s="88">
        <v>0.44571909384999986</v>
      </c>
      <c r="JH91" s="88">
        <v>0.11783671293000002</v>
      </c>
      <c r="JI91" s="88">
        <v>5.2909312399999998E-2</v>
      </c>
      <c r="JJ91" s="88">
        <v>0.25739892123999997</v>
      </c>
      <c r="JK91" s="88">
        <v>0.35593044616999991</v>
      </c>
      <c r="JL91" s="88">
        <v>0.14004724479999997</v>
      </c>
      <c r="JM91" s="88">
        <v>1.60989097E-2</v>
      </c>
      <c r="JN91" s="88">
        <v>4.7121520689000009</v>
      </c>
      <c r="JO91" s="88">
        <v>8.0798142500000003E-2</v>
      </c>
      <c r="JP91" s="88">
        <v>13.888615713479998</v>
      </c>
      <c r="JQ91" s="88">
        <v>0.69982757447999988</v>
      </c>
      <c r="JR91" s="88">
        <v>0</v>
      </c>
      <c r="JS91" s="88">
        <v>0.50658844454999996</v>
      </c>
      <c r="JT91" s="88">
        <v>2.1896170999999999E-2</v>
      </c>
      <c r="JU91" s="88">
        <v>0.66599601408000064</v>
      </c>
      <c r="JV91" s="88">
        <v>2.6005990999999999E-3</v>
      </c>
      <c r="JW91" s="88">
        <v>0</v>
      </c>
      <c r="JX91" s="88">
        <v>1.6201818475499989</v>
      </c>
      <c r="JY91" s="88">
        <v>2.1557412147099999</v>
      </c>
      <c r="JZ91" s="88">
        <v>0.64700003682999974</v>
      </c>
      <c r="KA91" s="88">
        <v>0.15154894497000002</v>
      </c>
      <c r="KB91" s="88">
        <v>0.41883051083999995</v>
      </c>
      <c r="KC91" s="88">
        <v>0.15102626044999998</v>
      </c>
      <c r="KD91" s="88">
        <v>0</v>
      </c>
      <c r="KE91" s="88">
        <v>1.5558628052000003</v>
      </c>
      <c r="KF91" s="88">
        <v>2.5288420949999998E-2</v>
      </c>
      <c r="KG91" s="88">
        <v>9.0187679999999997E-4</v>
      </c>
      <c r="KH91" s="88">
        <v>0.28880996920000007</v>
      </c>
      <c r="KI91" s="88">
        <v>0.13717374816000003</v>
      </c>
      <c r="KJ91" s="88">
        <v>0.24683512879000002</v>
      </c>
      <c r="KK91" s="88">
        <v>0.13511024630000001</v>
      </c>
      <c r="KL91" s="88">
        <v>0.10753144977000001</v>
      </c>
      <c r="KM91" s="88">
        <v>2.8009706999999998E-2</v>
      </c>
      <c r="KN91" s="88">
        <v>2.9995999999999999E-4</v>
      </c>
      <c r="KO91" s="88">
        <v>0</v>
      </c>
      <c r="KP91" s="88">
        <v>5.4684350110000016E-2</v>
      </c>
      <c r="KQ91" s="88">
        <v>4.9087156999999991E-3</v>
      </c>
      <c r="KR91" s="88">
        <v>6.3227556169999991E-2</v>
      </c>
      <c r="KS91" s="88">
        <v>1.771538089E-2</v>
      </c>
      <c r="KT91" s="88">
        <v>0.2093370253800001</v>
      </c>
      <c r="KU91" s="88">
        <v>1.9745091200000002E-2</v>
      </c>
      <c r="KV91" s="88">
        <v>0.22219563918000002</v>
      </c>
      <c r="KW91" s="88">
        <v>0.4695871951399998</v>
      </c>
      <c r="KX91" s="88">
        <v>0.51572230254999973</v>
      </c>
      <c r="KY91" s="88">
        <v>0.28589950713999962</v>
      </c>
      <c r="KZ91" s="88">
        <v>0.60445265293999995</v>
      </c>
      <c r="LA91" s="88">
        <v>8.5593496300000016E-2</v>
      </c>
      <c r="LB91" s="88">
        <v>0.37952229357999945</v>
      </c>
      <c r="LC91" s="88">
        <v>6.7429573240000013E-2</v>
      </c>
      <c r="LD91" s="88">
        <v>0.24755171677000012</v>
      </c>
      <c r="LE91" s="88">
        <v>0.32792655704000007</v>
      </c>
      <c r="LF91" s="88">
        <v>0.20014430932999988</v>
      </c>
      <c r="LG91" s="88">
        <v>0.12352818257999999</v>
      </c>
      <c r="LH91" s="88">
        <v>0.12453598723999999</v>
      </c>
      <c r="LI91" s="88">
        <v>7.8671345999999998E-4</v>
      </c>
      <c r="LJ91" s="88">
        <v>3.4525172933999997</v>
      </c>
      <c r="LK91" s="88">
        <v>3.04774873645</v>
      </c>
      <c r="LL91" s="88">
        <v>0.3385692475</v>
      </c>
      <c r="LM91" s="88">
        <v>9.8803218650000024E-2</v>
      </c>
      <c r="LN91" s="88">
        <v>9.0384000000000003E-3</v>
      </c>
      <c r="LO91" s="88">
        <v>0.84905208024000001</v>
      </c>
      <c r="LP91" s="88">
        <v>4.4269044131100008</v>
      </c>
      <c r="LQ91" s="88">
        <v>0.95731192291000022</v>
      </c>
      <c r="LR91" s="88">
        <v>0.31892586965000014</v>
      </c>
      <c r="LS91" s="88">
        <v>0.39950588306000012</v>
      </c>
      <c r="LT91" s="88">
        <v>9.5005820949999972E-2</v>
      </c>
      <c r="LU91" s="88">
        <v>0.33867524654999998</v>
      </c>
      <c r="LV91" s="88">
        <v>1.4834897059999999E-2</v>
      </c>
      <c r="LW91" s="88">
        <v>0.43258137691999998</v>
      </c>
      <c r="LX91" s="88">
        <v>0.10988684780000001</v>
      </c>
      <c r="LY91" s="88">
        <v>0</v>
      </c>
      <c r="LZ91" s="88">
        <v>7.4154358989999947E-2</v>
      </c>
      <c r="MA91" s="88">
        <v>2.5108784231299963</v>
      </c>
      <c r="MB91" s="88">
        <v>5.1949566780000025E-2</v>
      </c>
      <c r="MC91" s="88">
        <v>0.51867639655999986</v>
      </c>
      <c r="MD91" s="88">
        <v>8.8744276499999955E-2</v>
      </c>
      <c r="ME91" s="88">
        <v>6.6514400000000008E-5</v>
      </c>
      <c r="MF91" s="88">
        <v>0.31572078453000008</v>
      </c>
      <c r="MG91" s="88">
        <v>0.22980666724000001</v>
      </c>
      <c r="MH91" s="88">
        <v>3.5364019600000005E-2</v>
      </c>
      <c r="MI91" s="88">
        <v>0.15752228159999998</v>
      </c>
      <c r="MJ91" s="88">
        <v>4.1344525169999993E-2</v>
      </c>
      <c r="MK91" s="88">
        <v>0</v>
      </c>
      <c r="ML91" s="88">
        <v>4.7667446E-3</v>
      </c>
      <c r="MM91" s="88">
        <v>0.46935842288000007</v>
      </c>
      <c r="MN91" s="88">
        <v>0.10315361801999998</v>
      </c>
      <c r="MO91" s="88">
        <v>0.57886899400000025</v>
      </c>
      <c r="MP91" s="88">
        <v>0.40995336454000003</v>
      </c>
      <c r="MQ91" s="88">
        <v>0.17289535286000002</v>
      </c>
      <c r="MR91" s="88">
        <v>0.86618732891000028</v>
      </c>
      <c r="MS91" s="88">
        <v>0.26225938993000003</v>
      </c>
      <c r="MT91" s="88">
        <v>7.0283268199999999E-2</v>
      </c>
      <c r="MU91" s="88">
        <v>0.82553490949999853</v>
      </c>
      <c r="MV91" s="88">
        <v>6.7958771079999994E-2</v>
      </c>
      <c r="MW91" s="88">
        <v>0</v>
      </c>
      <c r="MX91" s="88">
        <v>0.44303429546</v>
      </c>
      <c r="MY91" s="88">
        <v>0.39805111331000004</v>
      </c>
      <c r="MZ91" s="88">
        <v>5.7608321230000002E-2</v>
      </c>
      <c r="NA91" s="88">
        <v>0.18790918208000013</v>
      </c>
      <c r="NB91" s="88">
        <v>4.2589531290000003E-2</v>
      </c>
      <c r="NC91" s="88">
        <v>0.10273285098000001</v>
      </c>
      <c r="ND91" s="88">
        <v>0</v>
      </c>
      <c r="NE91" s="88">
        <v>0.21698460261000002</v>
      </c>
      <c r="NF91" s="88">
        <v>7.5350050000000016E-2</v>
      </c>
      <c r="NG91" s="88">
        <v>1.6679284368899994</v>
      </c>
      <c r="NH91" s="88">
        <v>1.317552920710001</v>
      </c>
      <c r="NI91" s="88">
        <v>1.6225744043200003</v>
      </c>
      <c r="NJ91" s="88">
        <v>0.98371854517999968</v>
      </c>
      <c r="NK91" s="88">
        <v>1.1559562869099997</v>
      </c>
      <c r="NL91" s="88">
        <v>6.5489786400000013E-3</v>
      </c>
      <c r="NM91" s="88">
        <v>1.3588906463799997</v>
      </c>
      <c r="NN91" s="88">
        <v>0</v>
      </c>
      <c r="NO91" s="88">
        <v>0.21169805217999998</v>
      </c>
      <c r="NP91" s="88">
        <v>9.2228569459999993E-2</v>
      </c>
      <c r="NQ91" s="88">
        <v>0.10470473338999998</v>
      </c>
      <c r="NR91" s="88">
        <v>0.1538990959</v>
      </c>
      <c r="NS91" s="88">
        <v>1.0830827964600001</v>
      </c>
      <c r="NT91" s="88">
        <v>0.88149162724999919</v>
      </c>
      <c r="NU91" s="88">
        <v>3.0614717364900002</v>
      </c>
      <c r="NV91" s="88">
        <v>1.9979733479300008</v>
      </c>
      <c r="NW91" s="88">
        <v>0.41319278911000001</v>
      </c>
      <c r="NX91" s="88">
        <v>0.41791459166999945</v>
      </c>
      <c r="NY91" s="88">
        <v>0</v>
      </c>
      <c r="NZ91" s="88">
        <v>0</v>
      </c>
      <c r="OA91" s="88">
        <v>0</v>
      </c>
      <c r="OB91" s="88">
        <v>0</v>
      </c>
      <c r="OC91" s="88">
        <v>0</v>
      </c>
      <c r="OD91" s="88">
        <v>0</v>
      </c>
      <c r="OE91" s="88">
        <v>0</v>
      </c>
      <c r="OF91" s="88">
        <v>0</v>
      </c>
      <c r="OG91" s="88">
        <v>0</v>
      </c>
      <c r="OH91" s="88">
        <v>0</v>
      </c>
      <c r="OI91" s="88">
        <v>0</v>
      </c>
      <c r="OJ91" s="88">
        <v>0</v>
      </c>
      <c r="OK91" s="88">
        <v>0</v>
      </c>
      <c r="OL91" s="88">
        <v>0</v>
      </c>
      <c r="OM91" s="88">
        <v>6.3814845499999967E-3</v>
      </c>
      <c r="ON91" s="88">
        <v>3.9446712000000013E-4</v>
      </c>
      <c r="OO91" s="88">
        <v>6.7869944999999934E-4</v>
      </c>
      <c r="OP91" s="88">
        <v>1.0463282999999999E-4</v>
      </c>
      <c r="OQ91" s="88">
        <v>5.1037205999999991E-4</v>
      </c>
      <c r="OR91" s="88">
        <v>2.828230500000001E-4</v>
      </c>
      <c r="OS91" s="88">
        <v>3.9011349199999995E-3</v>
      </c>
      <c r="OT91" s="88">
        <v>7.9217817000000088E-4</v>
      </c>
      <c r="OU91" s="88">
        <v>5.0805335180000005E-3</v>
      </c>
      <c r="OV91" s="88">
        <v>4.3563217059999996E-3</v>
      </c>
      <c r="OW91" s="88">
        <v>7.6717294500000021E-3</v>
      </c>
      <c r="OX91" s="88">
        <v>3.3217375699999985E-3</v>
      </c>
      <c r="OY91" s="88">
        <v>1.0897694100000009E-3</v>
      </c>
      <c r="OZ91" s="88">
        <v>1.9262369999999997E-4</v>
      </c>
      <c r="PA91" s="88">
        <v>0.25957075903800009</v>
      </c>
      <c r="PB91" s="88">
        <v>0.54686838948400007</v>
      </c>
      <c r="PC91" s="88">
        <v>0.34329321290900033</v>
      </c>
      <c r="PD91" s="88">
        <v>9.3472942862999897E-2</v>
      </c>
      <c r="PE91" s="88">
        <v>6.4581830348999975E-2</v>
      </c>
      <c r="PF91" s="88">
        <v>0.35101911175400019</v>
      </c>
      <c r="PG91" s="88">
        <v>0.65989953010400082</v>
      </c>
      <c r="PH91" s="88">
        <v>0.15107211357499986</v>
      </c>
      <c r="PI91" s="88">
        <v>7.5680220132999951E-2</v>
      </c>
      <c r="PJ91" s="88">
        <v>3.5367570449000012E-2</v>
      </c>
      <c r="PK91" s="88">
        <v>1.0690417018569991</v>
      </c>
      <c r="PL91" s="88">
        <v>2.4078818659999991E-2</v>
      </c>
      <c r="PM91" s="88">
        <v>0.15427681189400014</v>
      </c>
      <c r="PN91" s="88">
        <v>8.1215128484000018E-2</v>
      </c>
      <c r="PO91" s="88">
        <v>2.8319683607000014E-2</v>
      </c>
      <c r="PP91" s="88">
        <v>0.32967573191200034</v>
      </c>
      <c r="PQ91" s="88">
        <v>5.9917450075000024E-2</v>
      </c>
      <c r="PR91" s="88">
        <v>6.90966583409999E-2</v>
      </c>
      <c r="PS91" s="88">
        <v>0</v>
      </c>
      <c r="PT91" s="88">
        <v>5.9858865548999975E-2</v>
      </c>
      <c r="PU91" s="88">
        <v>7.5355799606999951E-2</v>
      </c>
      <c r="PV91" s="88">
        <v>3.4890807636000006E-2</v>
      </c>
      <c r="PW91" s="88">
        <v>1.028731498E-2</v>
      </c>
      <c r="PX91" s="88">
        <v>8.2511958498000054E-2</v>
      </c>
      <c r="PY91" s="88">
        <v>9.4249154276000086E-2</v>
      </c>
      <c r="PZ91" s="88">
        <v>4.0985010844000011E-2</v>
      </c>
      <c r="QA91" s="88">
        <v>5.0131670680000013E-3</v>
      </c>
      <c r="QB91" s="88">
        <v>3.1632654112999981E-2</v>
      </c>
      <c r="QC91" s="88">
        <v>2.6717614593000007E-2</v>
      </c>
      <c r="QD91" s="88">
        <v>6.8121490490000011E-3</v>
      </c>
      <c r="QE91" s="88">
        <v>2.8310525107999977E-2</v>
      </c>
      <c r="QF91" s="88">
        <v>4.1549308319999999E-2</v>
      </c>
      <c r="QG91" s="88">
        <v>0.26070159804000004</v>
      </c>
      <c r="QH91" s="88">
        <v>2.0561369129999999E-3</v>
      </c>
      <c r="QI91" s="88">
        <v>0.17322103786200016</v>
      </c>
      <c r="QJ91" s="88">
        <v>9.1161041680999907E-2</v>
      </c>
      <c r="QK91" s="88">
        <v>6.4429411999999991E-2</v>
      </c>
      <c r="QL91" s="88">
        <v>0.60177789048000019</v>
      </c>
      <c r="QM91" s="88">
        <v>1.8412960783000011E-2</v>
      </c>
      <c r="QN91" s="88">
        <v>1.0046277795999996E-2</v>
      </c>
      <c r="QO91" s="88">
        <v>1.216456261E-2</v>
      </c>
      <c r="QP91" s="88">
        <v>2.3901094359999996E-2</v>
      </c>
      <c r="QQ91" s="88">
        <v>5.6934800000000002E-5</v>
      </c>
      <c r="QR91" s="88">
        <v>7.6913878046E-2</v>
      </c>
      <c r="QS91" s="88">
        <v>4.0083079281000002E-2</v>
      </c>
      <c r="QT91" s="88">
        <v>7.0872874597999971E-2</v>
      </c>
      <c r="QU91" s="88">
        <v>1.7490574158999999E-2</v>
      </c>
      <c r="QV91" s="88">
        <v>4.4705030967000001E-2</v>
      </c>
      <c r="QW91" s="88">
        <v>2.6330210609999998E-2</v>
      </c>
      <c r="QX91" s="88">
        <v>5.642543598799997E-2</v>
      </c>
      <c r="QY91" s="88">
        <v>1.3163957589000002E-2</v>
      </c>
      <c r="QZ91" s="88">
        <v>5.0340705159999995E-3</v>
      </c>
      <c r="RA91" s="88">
        <v>0.1682755256</v>
      </c>
      <c r="RB91" s="88">
        <v>1.6336762440999998E-2</v>
      </c>
      <c r="RC91" s="88">
        <v>0.11531421077700008</v>
      </c>
      <c r="RD91" s="88">
        <v>0.11084345185699994</v>
      </c>
      <c r="RE91" s="88">
        <v>4.4381834179999993E-3</v>
      </c>
      <c r="RF91" s="88">
        <v>0.10014730366899993</v>
      </c>
      <c r="RG91" s="88">
        <v>0.10846963445499999</v>
      </c>
      <c r="RH91" s="88">
        <v>3.6074457887000012E-2</v>
      </c>
      <c r="RI91" s="88">
        <v>3.1845725456999992E-2</v>
      </c>
      <c r="RJ91" s="88">
        <v>3.9340816159999986E-2</v>
      </c>
      <c r="RK91" s="88">
        <v>2.8056652425000009E-2</v>
      </c>
      <c r="RL91" s="88">
        <v>1.7988286805000007E-2</v>
      </c>
      <c r="RM91" s="88">
        <v>2.5900886209999991E-2</v>
      </c>
      <c r="RN91" s="88">
        <v>7.9397465180000015E-3</v>
      </c>
      <c r="RO91" s="88">
        <v>3.9346494600000038E-2</v>
      </c>
      <c r="RP91" s="88">
        <v>6.1471849800000021E-3</v>
      </c>
      <c r="RQ91" s="88">
        <v>3.0186540552999991E-2</v>
      </c>
      <c r="RR91" s="88">
        <v>0</v>
      </c>
      <c r="RS91" s="88">
        <v>2.4288175709000021E-2</v>
      </c>
      <c r="RT91" s="88">
        <v>5.4960741819999985E-3</v>
      </c>
      <c r="RU91" s="88">
        <v>5.5833205580000014E-3</v>
      </c>
      <c r="RV91" s="88">
        <v>0.69645220866399993</v>
      </c>
      <c r="RW91" s="88">
        <v>0.16612496443900002</v>
      </c>
      <c r="RX91" s="88">
        <v>0.20493801766400016</v>
      </c>
      <c r="RY91" s="88">
        <v>1.52651109E-3</v>
      </c>
      <c r="RZ91" s="88">
        <v>0.13889187717400009</v>
      </c>
      <c r="SA91" s="88">
        <v>1.538493472E-2</v>
      </c>
      <c r="SB91" s="88">
        <v>0</v>
      </c>
      <c r="SC91" s="88">
        <v>0</v>
      </c>
      <c r="SD91" s="88">
        <v>0</v>
      </c>
      <c r="SE91" s="88">
        <v>0</v>
      </c>
      <c r="SF91" s="88">
        <v>0</v>
      </c>
      <c r="SG91" s="88">
        <v>0</v>
      </c>
      <c r="SH91" s="88">
        <v>0</v>
      </c>
      <c r="SI91" s="88">
        <v>0</v>
      </c>
      <c r="SJ91" s="88">
        <v>0</v>
      </c>
      <c r="SK91" s="88">
        <v>0</v>
      </c>
      <c r="SL91" s="88">
        <v>0</v>
      </c>
      <c r="SM91" s="88">
        <v>0</v>
      </c>
      <c r="SN91" s="88">
        <v>6.478735195999992E-2</v>
      </c>
      <c r="SO91" s="88">
        <v>0</v>
      </c>
      <c r="SP91" s="88">
        <v>8.447642914965698</v>
      </c>
    </row>
    <row r="92" spans="1:510">
      <c r="A92" s="88" t="str">
        <f t="shared" si="53"/>
        <v>FRAD9</v>
      </c>
      <c r="B92" s="88" t="s">
        <v>2228</v>
      </c>
      <c r="C92" s="88" t="s">
        <v>395</v>
      </c>
      <c r="U92" s="88">
        <v>116.91449249851519</v>
      </c>
      <c r="V92" s="88">
        <v>16.405855047501987</v>
      </c>
      <c r="W92" s="88">
        <v>2.862642781183999</v>
      </c>
      <c r="X92" s="88">
        <v>5.0559572429690043</v>
      </c>
      <c r="Y92" s="88">
        <v>29.748191668602061</v>
      </c>
      <c r="Z92" s="88">
        <v>6.5718390421209936</v>
      </c>
      <c r="AA92" s="88">
        <v>1.6232283110909997</v>
      </c>
      <c r="AB92" s="88">
        <v>17.782359973278012</v>
      </c>
      <c r="AC92" s="88">
        <v>2.8022429562630009</v>
      </c>
      <c r="AD92" s="88">
        <v>9.6567303699580016</v>
      </c>
      <c r="AE92" s="88">
        <v>0.57674216467000006</v>
      </c>
      <c r="AF92" s="88">
        <v>7.4231642647640026</v>
      </c>
      <c r="AG92" s="88">
        <v>15.203527099083017</v>
      </c>
      <c r="AH92" s="88">
        <v>16.405541759948978</v>
      </c>
      <c r="AI92" s="88">
        <v>1.2023378015029988</v>
      </c>
      <c r="AJ92" s="88">
        <v>1.6030905739060011</v>
      </c>
      <c r="AK92" s="88">
        <v>1.2595522072780001</v>
      </c>
      <c r="AL92" s="88">
        <v>0</v>
      </c>
      <c r="AM92" s="88">
        <v>4.1234054491280006</v>
      </c>
      <c r="AN92" s="88">
        <v>0.93254667577899963</v>
      </c>
      <c r="AO92" s="88">
        <v>5.0925287830560011</v>
      </c>
      <c r="AP92" s="88">
        <v>17.082147111960001</v>
      </c>
      <c r="AQ92" s="88">
        <v>0.78582969136799996</v>
      </c>
      <c r="AR92" s="88">
        <v>2.4526051582940056</v>
      </c>
      <c r="AS92" s="88">
        <v>4.3350826068000021</v>
      </c>
      <c r="AT92" s="88">
        <v>1.799609811303001</v>
      </c>
      <c r="AU92" s="88">
        <v>0.40165192600400001</v>
      </c>
      <c r="AV92" s="88">
        <v>0.74581704662600001</v>
      </c>
      <c r="AW92" s="88">
        <v>0.47586451499899995</v>
      </c>
      <c r="AX92" s="88">
        <v>0.84986170852900045</v>
      </c>
      <c r="AY92" s="88">
        <v>2.2990417174880018</v>
      </c>
      <c r="AZ92" s="88">
        <v>0.76798560916000025</v>
      </c>
      <c r="BA92" s="88">
        <v>0.75579632767099991</v>
      </c>
      <c r="BB92" s="88">
        <v>9.9446374260000012E-2</v>
      </c>
      <c r="BC92" s="88">
        <v>8.8572668181199994</v>
      </c>
      <c r="BD92" s="88">
        <v>6.9740674261060063</v>
      </c>
      <c r="BE92" s="88">
        <v>1.9510257290519992</v>
      </c>
      <c r="BF92" s="88">
        <v>9.5730502169000004E-2</v>
      </c>
      <c r="BG92" s="88">
        <v>7.8608473250000019E-2</v>
      </c>
      <c r="BH92" s="88">
        <v>2.627903054624003</v>
      </c>
      <c r="BI92" s="88">
        <v>1.6432134893230004</v>
      </c>
      <c r="BJ92" s="88">
        <v>0.28104226071999999</v>
      </c>
      <c r="BK92" s="88">
        <v>1.8668753761409997</v>
      </c>
      <c r="BL92" s="88">
        <v>2.7348036023529967</v>
      </c>
      <c r="BM92" s="88">
        <v>1.3934688603270005</v>
      </c>
      <c r="BN92" s="88">
        <v>0</v>
      </c>
      <c r="BO92" s="88">
        <v>4.5211242799999996E-2</v>
      </c>
      <c r="BP92" s="88">
        <v>0.13230823811</v>
      </c>
      <c r="BQ92" s="88">
        <v>0</v>
      </c>
      <c r="BR92" s="88">
        <v>0.26026098845999995</v>
      </c>
      <c r="BS92" s="88">
        <v>0.13896169530000002</v>
      </c>
      <c r="BT92" s="88">
        <v>5.778198432114003</v>
      </c>
      <c r="BU92" s="88">
        <v>2.5504110822149952</v>
      </c>
      <c r="BV92" s="88">
        <v>1.6449656930300003</v>
      </c>
      <c r="BW92" s="88">
        <v>3.7606119669939964</v>
      </c>
      <c r="BX92" s="88">
        <v>1.2849097463480001</v>
      </c>
      <c r="BY92" s="88">
        <v>2.2841977098249995</v>
      </c>
      <c r="BZ92" s="88">
        <v>0.2701918936060001</v>
      </c>
      <c r="CA92" s="88">
        <v>1.2620349583019994</v>
      </c>
      <c r="CB92" s="88">
        <v>2.3018152010740005</v>
      </c>
      <c r="CC92" s="88">
        <v>0.99404168938400073</v>
      </c>
      <c r="CD92" s="88">
        <v>0.49533129994500052</v>
      </c>
      <c r="CE92" s="88">
        <v>4.2436937812220004</v>
      </c>
      <c r="CF92" s="88">
        <v>0.44903673282299961</v>
      </c>
      <c r="CG92" s="88">
        <v>0</v>
      </c>
      <c r="CH92" s="88">
        <v>0.75330441667399972</v>
      </c>
      <c r="CI92" s="88">
        <v>0.67470952532199957</v>
      </c>
      <c r="CJ92" s="88">
        <v>1.1973000040239996</v>
      </c>
      <c r="CK92" s="88">
        <v>7.1016750369520008</v>
      </c>
      <c r="CL92" s="88">
        <v>0.44491044220500009</v>
      </c>
      <c r="CM92" s="88">
        <v>2.7432455334750001</v>
      </c>
      <c r="CN92" s="88">
        <v>0.3929819602789999</v>
      </c>
      <c r="CO92" s="88">
        <v>1.0432904118219992</v>
      </c>
      <c r="CP92" s="88">
        <v>0.16682090840299998</v>
      </c>
      <c r="CQ92" s="88">
        <v>1.2595522072780001</v>
      </c>
      <c r="CR92" s="88">
        <v>0</v>
      </c>
      <c r="CS92" s="88">
        <v>1.1657600090999998E-2</v>
      </c>
      <c r="CT92" s="88">
        <v>3.891269710622999</v>
      </c>
      <c r="CU92" s="88">
        <v>0.18312451547000005</v>
      </c>
      <c r="CV92" s="88">
        <v>3.7353762575999996E-2</v>
      </c>
      <c r="CW92" s="88">
        <v>0.9262998980989996</v>
      </c>
      <c r="CX92" s="88">
        <v>6.2467776800000001E-3</v>
      </c>
      <c r="CY92" s="88">
        <v>4.9951064927800015</v>
      </c>
      <c r="CZ92" s="88">
        <v>9.7422290275999995E-2</v>
      </c>
      <c r="DA92" s="88">
        <v>16.447024642920006</v>
      </c>
      <c r="DB92" s="88">
        <v>0.63512246903999992</v>
      </c>
      <c r="DC92" s="88">
        <v>0.63909551434799983</v>
      </c>
      <c r="DD92" s="88">
        <v>0.14673395921000001</v>
      </c>
      <c r="DE92" s="88">
        <v>0.76346966207499922</v>
      </c>
      <c r="DF92" s="88">
        <v>1.8681443000000003E-3</v>
      </c>
      <c r="DG92" s="88">
        <v>0</v>
      </c>
      <c r="DH92" s="88">
        <v>1.6872669808369989</v>
      </c>
      <c r="DI92" s="88">
        <v>2.5679983676499982</v>
      </c>
      <c r="DJ92" s="88">
        <v>0.97886045691000068</v>
      </c>
      <c r="DK92" s="88">
        <v>0.64703249250999983</v>
      </c>
      <c r="DL92" s="88">
        <v>0.13495334675000001</v>
      </c>
      <c r="DM92" s="88">
        <v>6.2380839999999996E-3</v>
      </c>
      <c r="DN92" s="88">
        <v>1.7421337719370005</v>
      </c>
      <c r="DO92" s="88">
        <v>4.4798550986000003E-2</v>
      </c>
      <c r="DP92" s="88">
        <v>1.2677704E-2</v>
      </c>
      <c r="DQ92" s="88">
        <v>0.40165192600400001</v>
      </c>
      <c r="DR92" s="88">
        <v>0.64220760840999958</v>
      </c>
      <c r="DS92" s="88">
        <v>8.5916794820000017E-2</v>
      </c>
      <c r="DT92" s="88">
        <v>1.7692643395999998E-2</v>
      </c>
      <c r="DU92" s="88">
        <v>0.47586451499899995</v>
      </c>
      <c r="DV92" s="88">
        <v>0.23709593734499995</v>
      </c>
      <c r="DW92" s="88">
        <v>0.612765771184</v>
      </c>
      <c r="DX92" s="88">
        <v>0.96955954419300017</v>
      </c>
      <c r="DY92" s="88">
        <v>1.3294826549050003</v>
      </c>
      <c r="DZ92" s="88">
        <v>0.3752910784200002</v>
      </c>
      <c r="EA92" s="88">
        <v>7.4853709649999989E-2</v>
      </c>
      <c r="EB92" s="88">
        <v>0.31784082109000028</v>
      </c>
      <c r="EC92" s="88">
        <v>0.41952951079400014</v>
      </c>
      <c r="ED92" s="88">
        <v>0.15910514070700021</v>
      </c>
      <c r="EE92" s="88">
        <v>0.17716167616999992</v>
      </c>
      <c r="EF92" s="88">
        <v>8.32466824782</v>
      </c>
      <c r="EG92" s="88">
        <v>0.4442414053</v>
      </c>
      <c r="EH92" s="88">
        <v>8.8357165000000001E-2</v>
      </c>
      <c r="EI92" s="88">
        <v>0</v>
      </c>
      <c r="EJ92" s="88">
        <v>0.53271266489099989</v>
      </c>
      <c r="EK92" s="88">
        <v>4.9100557529279998</v>
      </c>
      <c r="EL92" s="88">
        <v>1.0272835930940005</v>
      </c>
      <c r="EM92" s="88">
        <v>0.50401535400200026</v>
      </c>
      <c r="EN92" s="88">
        <v>0.55357575912400037</v>
      </c>
      <c r="EO92" s="88">
        <v>0.11879256301599996</v>
      </c>
      <c r="EP92" s="88">
        <v>0.65429768129199983</v>
      </c>
      <c r="EQ92" s="88">
        <v>3.8266504230000005E-2</v>
      </c>
      <c r="ER92" s="88">
        <v>0.53948599394000019</v>
      </c>
      <c r="ES92" s="88">
        <v>4.660722744999999E-2</v>
      </c>
      <c r="ET92" s="88">
        <v>9.5730502169000004E-2</v>
      </c>
      <c r="EU92" s="88">
        <v>7.8608473250000019E-2</v>
      </c>
      <c r="EV92" s="88">
        <v>2.627903054624003</v>
      </c>
      <c r="EW92" s="88">
        <v>0.73036382037199976</v>
      </c>
      <c r="EX92" s="88">
        <v>0.11313863676000001</v>
      </c>
      <c r="EY92" s="88">
        <v>0.50565641405699968</v>
      </c>
      <c r="EZ92" s="88">
        <v>0.28777179977399986</v>
      </c>
      <c r="FA92" s="88">
        <v>6.2828183600000002E-3</v>
      </c>
      <c r="FB92" s="88">
        <v>0.23236321003999999</v>
      </c>
      <c r="FC92" s="88">
        <v>4.1379071759999997E-2</v>
      </c>
      <c r="FD92" s="88">
        <v>7.2999789200000002E-3</v>
      </c>
      <c r="FE92" s="88">
        <v>0.46751009236599983</v>
      </c>
      <c r="FF92" s="88">
        <v>0.17059190522000003</v>
      </c>
      <c r="FG92" s="88">
        <v>0.6589257089539996</v>
      </c>
      <c r="FH92" s="88">
        <v>0.38947749473799964</v>
      </c>
      <c r="FI92" s="88">
        <v>0.18037119725</v>
      </c>
      <c r="FJ92" s="88">
        <v>1.1746057731000008</v>
      </c>
      <c r="FK92" s="88">
        <v>1.5601978292530017</v>
      </c>
      <c r="FL92" s="88">
        <v>0</v>
      </c>
      <c r="FM92" s="88">
        <v>0.57782012660000004</v>
      </c>
      <c r="FN92" s="88">
        <v>0.49442546740899962</v>
      </c>
      <c r="FO92" s="88">
        <v>5.8856083455999998E-2</v>
      </c>
      <c r="FP92" s="88">
        <v>0.26236718286199973</v>
      </c>
      <c r="FQ92" s="88">
        <v>4.5211242799999996E-2</v>
      </c>
      <c r="FR92" s="88">
        <v>0.13230823811</v>
      </c>
      <c r="FS92" s="88">
        <v>0</v>
      </c>
      <c r="FT92" s="88">
        <v>0.26026098845999995</v>
      </c>
      <c r="FU92" s="88">
        <v>0.13896169530000002</v>
      </c>
      <c r="FV92" s="88">
        <v>3.9289801925369972</v>
      </c>
      <c r="FW92" s="88">
        <v>9.6062449829999938E-2</v>
      </c>
      <c r="FX92" s="88">
        <v>1.8492182395770012</v>
      </c>
      <c r="FY92" s="88">
        <v>1.6293580381199995</v>
      </c>
      <c r="FZ92" s="88">
        <v>0.20181753821999993</v>
      </c>
      <c r="GA92" s="88">
        <v>0.44083149370000041</v>
      </c>
      <c r="GB92" s="88">
        <v>0</v>
      </c>
      <c r="GC92" s="88">
        <v>0.17941078075999994</v>
      </c>
      <c r="GD92" s="88">
        <v>1.6449656930300003</v>
      </c>
      <c r="GE92" s="88">
        <v>1.0448784211300002</v>
      </c>
      <c r="GF92" s="88">
        <v>0.30497839358000017</v>
      </c>
      <c r="GG92" s="88">
        <v>0.11574628185000002</v>
      </c>
      <c r="GH92" s="88">
        <v>0.58176846625999956</v>
      </c>
      <c r="GI92" s="88">
        <v>1.0837633513100011</v>
      </c>
      <c r="GJ92" s="88">
        <v>0.38892862918999976</v>
      </c>
      <c r="GK92" s="88">
        <v>6.4783112009999991E-2</v>
      </c>
      <c r="GL92" s="88">
        <v>0.49187207748</v>
      </c>
      <c r="GM92" s="88">
        <v>0.27284353035000009</v>
      </c>
      <c r="GN92" s="88">
        <v>0.12828932932000006</v>
      </c>
      <c r="GO92" s="88">
        <v>0.33793954168000001</v>
      </c>
      <c r="GP92" s="88">
        <v>3.3889891509999992E-2</v>
      </c>
      <c r="GQ92" s="88">
        <v>0.17784750202999994</v>
      </c>
      <c r="GR92" s="88">
        <v>1.026642291E-2</v>
      </c>
      <c r="GS92" s="88">
        <v>0.47505888697000032</v>
      </c>
      <c r="GT92" s="88">
        <v>0.98163492507999972</v>
      </c>
      <c r="GU92" s="88">
        <v>0.25193747577000003</v>
      </c>
      <c r="GV92" s="88">
        <v>0.14774662182999992</v>
      </c>
      <c r="GW92" s="88">
        <v>0.12830328073000002</v>
      </c>
      <c r="GX92" s="88">
        <v>4.4489526799999998E-2</v>
      </c>
      <c r="GY92" s="88">
        <v>5.4199872659999981E-2</v>
      </c>
      <c r="GZ92" s="88">
        <v>4.2152810530000015E-2</v>
      </c>
      <c r="HA92" s="88">
        <v>8.8725156000000007E-4</v>
      </c>
      <c r="HB92" s="88">
        <v>0.19983028564000013</v>
      </c>
      <c r="HC92" s="88">
        <v>6.720391835999999E-2</v>
      </c>
      <c r="HD92" s="88">
        <v>0.11655501756</v>
      </c>
      <c r="HE92" s="88">
        <v>3.5925880139999984E-2</v>
      </c>
      <c r="HF92" s="88">
        <v>0.14882875647999996</v>
      </c>
      <c r="HG92" s="88">
        <v>0.13581338439000001</v>
      </c>
      <c r="HH92" s="88">
        <v>0.15086550541999996</v>
      </c>
      <c r="HI92" s="88">
        <v>0.1278821052199999</v>
      </c>
      <c r="HJ92" s="88">
        <v>1.9202997070000005E-2</v>
      </c>
      <c r="HK92" s="88">
        <v>0.21036000037000008</v>
      </c>
      <c r="HL92" s="88">
        <v>3.4395087439999993E-2</v>
      </c>
      <c r="HM92" s="88">
        <v>0.2862755349200003</v>
      </c>
      <c r="HN92" s="88">
        <v>0.29775811391999985</v>
      </c>
      <c r="HO92" s="88">
        <v>1.21005392E-2</v>
      </c>
      <c r="HP92" s="88">
        <v>0.39434578722000024</v>
      </c>
      <c r="HQ92" s="88">
        <v>0.10563388236999997</v>
      </c>
      <c r="HR92" s="88">
        <v>0.11544960245000002</v>
      </c>
      <c r="HS92" s="88">
        <v>6.435125726000003E-2</v>
      </c>
      <c r="HT92" s="88">
        <v>0.15157793587999996</v>
      </c>
      <c r="HU92" s="88">
        <v>0.38672568455000012</v>
      </c>
      <c r="HV92" s="88">
        <v>0.16835444140999994</v>
      </c>
      <c r="HW92" s="88">
        <v>0.13756390827000006</v>
      </c>
      <c r="HX92" s="88">
        <v>5.6660698820000001E-2</v>
      </c>
      <c r="HY92" s="88">
        <v>0.16656329848000032</v>
      </c>
      <c r="HZ92" s="88">
        <v>5.0231668349999994E-2</v>
      </c>
      <c r="IA92" s="88">
        <v>0.24927511769999988</v>
      </c>
      <c r="IB92" s="88">
        <v>2.8592205839999999E-2</v>
      </c>
      <c r="IC92" s="88">
        <v>1.2499904115700005</v>
      </c>
      <c r="ID92" s="88">
        <v>0.3553514517199996</v>
      </c>
      <c r="IE92" s="88">
        <v>1.5018378142019986</v>
      </c>
      <c r="IF92" s="88">
        <v>7.1075759929999996E-2</v>
      </c>
      <c r="IG92" s="88">
        <v>1.4918655554500002</v>
      </c>
      <c r="IH92" s="88">
        <v>2.2588925310000008E-2</v>
      </c>
      <c r="II92" s="88">
        <v>0</v>
      </c>
      <c r="IJ92" s="88">
        <v>0.24902163925999979</v>
      </c>
      <c r="IK92" s="88">
        <v>0.17059035367000008</v>
      </c>
      <c r="IL92" s="88">
        <v>0.33098189372000014</v>
      </c>
      <c r="IM92" s="88">
        <v>2.2941889400000005E-3</v>
      </c>
      <c r="IN92" s="88">
        <v>0.33516316462000006</v>
      </c>
      <c r="IO92" s="88">
        <v>0.33954636070200023</v>
      </c>
      <c r="IP92" s="88">
        <v>1.1973000040239996</v>
      </c>
      <c r="IQ92" s="88">
        <v>1.0161710176500014</v>
      </c>
      <c r="IR92" s="88">
        <v>3.4009460410300014</v>
      </c>
      <c r="IS92" s="88">
        <v>2.1820657218000008</v>
      </c>
      <c r="IT92" s="88">
        <v>0.50249225647200035</v>
      </c>
      <c r="IU92" s="88">
        <v>0.44491044220500009</v>
      </c>
      <c r="IV92" s="88">
        <v>2.7432455334750001</v>
      </c>
      <c r="IW92" s="88">
        <v>0.39270678516999996</v>
      </c>
      <c r="IX92" s="88">
        <v>0.74430103602999964</v>
      </c>
      <c r="IY92" s="88">
        <v>0.28149689006000023</v>
      </c>
      <c r="IZ92" s="88">
        <v>0.16681078259000004</v>
      </c>
      <c r="JA92" s="88">
        <v>1.0896887643100008</v>
      </c>
      <c r="JB92" s="88">
        <v>4.1842073560000005E-2</v>
      </c>
      <c r="JC92" s="88">
        <v>0.12803446016999998</v>
      </c>
      <c r="JD92" s="88">
        <v>1.165973289E-2</v>
      </c>
      <c r="JE92" s="88">
        <v>1.7828918273899983</v>
      </c>
      <c r="JF92" s="88">
        <v>1.5842513213900009</v>
      </c>
      <c r="JG92" s="88">
        <v>0.52420655408999994</v>
      </c>
      <c r="JH92" s="88">
        <v>0.18310845866000008</v>
      </c>
      <c r="JI92" s="88">
        <v>3.7355087780000011E-2</v>
      </c>
      <c r="JJ92" s="88">
        <v>0.35970477927999972</v>
      </c>
      <c r="JK92" s="88">
        <v>0.38338732383000018</v>
      </c>
      <c r="JL92" s="88">
        <v>0.18317685634</v>
      </c>
      <c r="JM92" s="88">
        <v>6.2475615999999998E-3</v>
      </c>
      <c r="JN92" s="88">
        <v>4.995106767280002</v>
      </c>
      <c r="JO92" s="88">
        <v>9.7424481059999998E-2</v>
      </c>
      <c r="JP92" s="88">
        <v>16.447024642920006</v>
      </c>
      <c r="JQ92" s="88">
        <v>0.63512246903999992</v>
      </c>
      <c r="JR92" s="88">
        <v>0</v>
      </c>
      <c r="JS92" s="88">
        <v>0.63909464798000004</v>
      </c>
      <c r="JT92" s="88">
        <v>0.14673506919999998</v>
      </c>
      <c r="JU92" s="88">
        <v>0.76348542823999854</v>
      </c>
      <c r="JV92" s="88">
        <v>1.8681443000000003E-3</v>
      </c>
      <c r="JW92" s="88">
        <v>0</v>
      </c>
      <c r="JX92" s="88">
        <v>1.6872681511699987</v>
      </c>
      <c r="JY92" s="88">
        <v>2.5680209944499981</v>
      </c>
      <c r="JZ92" s="88">
        <v>0.8368366371</v>
      </c>
      <c r="KA92" s="88">
        <v>0.14202901345999994</v>
      </c>
      <c r="KB92" s="88">
        <v>0.64703221046999992</v>
      </c>
      <c r="KC92" s="88">
        <v>0.13495334675000001</v>
      </c>
      <c r="KD92" s="88">
        <v>6.2380839999999996E-3</v>
      </c>
      <c r="KE92" s="88">
        <v>1.7421275929800013</v>
      </c>
      <c r="KF92" s="88">
        <v>4.4797796680000002E-2</v>
      </c>
      <c r="KG92" s="88">
        <v>1.2677704E-2</v>
      </c>
      <c r="KH92" s="88">
        <v>0.40163739601000004</v>
      </c>
      <c r="KI92" s="88">
        <v>0.18697584769999995</v>
      </c>
      <c r="KJ92" s="88">
        <v>0.26198468569999994</v>
      </c>
      <c r="KK92" s="88">
        <v>0.11981846783000002</v>
      </c>
      <c r="KL92" s="88">
        <v>3.2034740620000002E-2</v>
      </c>
      <c r="KM92" s="88">
        <v>3.7414164850000008E-2</v>
      </c>
      <c r="KN92" s="88">
        <v>3.9793470000000003E-3</v>
      </c>
      <c r="KO92" s="88">
        <v>0</v>
      </c>
      <c r="KP92" s="88">
        <v>8.5916794820000017E-2</v>
      </c>
      <c r="KQ92" s="88">
        <v>1.7693059719999998E-2</v>
      </c>
      <c r="KR92" s="88">
        <v>7.482741560000003E-2</v>
      </c>
      <c r="KS92" s="88">
        <v>3.0591218270000005E-2</v>
      </c>
      <c r="KT92" s="88">
        <v>0.36655402600999992</v>
      </c>
      <c r="KU92" s="88">
        <v>3.8664381000000003E-3</v>
      </c>
      <c r="KV92" s="88">
        <v>0.23709255103999999</v>
      </c>
      <c r="KW92" s="88">
        <v>0.61273305646999987</v>
      </c>
      <c r="KX92" s="88">
        <v>0.57982281233999977</v>
      </c>
      <c r="KY92" s="88">
        <v>0.38973020128999952</v>
      </c>
      <c r="KZ92" s="88">
        <v>1.2666863401100001</v>
      </c>
      <c r="LA92" s="88">
        <v>6.2796247760000007E-2</v>
      </c>
      <c r="LB92" s="88">
        <v>0.3752910784200002</v>
      </c>
      <c r="LC92" s="88">
        <v>7.4853709649999989E-2</v>
      </c>
      <c r="LD92" s="88">
        <v>0.31784082109000028</v>
      </c>
      <c r="LE92" s="88">
        <v>0.41952727448000027</v>
      </c>
      <c r="LF92" s="88">
        <v>0.15912611444999997</v>
      </c>
      <c r="LG92" s="88">
        <v>0.1099490969</v>
      </c>
      <c r="LH92" s="88">
        <v>6.6643889000000012E-2</v>
      </c>
      <c r="LI92" s="88">
        <v>5.6769170999999982E-4</v>
      </c>
      <c r="LJ92" s="88">
        <v>5.411412520419999</v>
      </c>
      <c r="LK92" s="88">
        <v>2.9132557274000002</v>
      </c>
      <c r="LL92" s="88">
        <v>0.4442414053</v>
      </c>
      <c r="LM92" s="88">
        <v>8.8357332380000014E-2</v>
      </c>
      <c r="LN92" s="88">
        <v>0</v>
      </c>
      <c r="LO92" s="88">
        <v>0.53271949735999991</v>
      </c>
      <c r="LP92" s="88">
        <v>4.9101128968599994</v>
      </c>
      <c r="LQ92" s="88">
        <v>1.0272858452100004</v>
      </c>
      <c r="LR92" s="88">
        <v>0.50401306721999994</v>
      </c>
      <c r="LS92" s="88">
        <v>0.55357866328000016</v>
      </c>
      <c r="LT92" s="88">
        <v>0.11879547417</v>
      </c>
      <c r="LU92" s="88">
        <v>0.65429865561999978</v>
      </c>
      <c r="LV92" s="88">
        <v>3.8267478290000011E-2</v>
      </c>
      <c r="LW92" s="88">
        <v>0.5394919251000001</v>
      </c>
      <c r="LX92" s="88">
        <v>4.660722744999999E-2</v>
      </c>
      <c r="LY92" s="88">
        <v>0</v>
      </c>
      <c r="LZ92" s="88">
        <v>7.8607419520000027E-2</v>
      </c>
      <c r="MA92" s="88">
        <v>2.627952999010001</v>
      </c>
      <c r="MB92" s="88">
        <v>0.18758212557999998</v>
      </c>
      <c r="MC92" s="88">
        <v>0.5427826738799999</v>
      </c>
      <c r="MD92" s="88">
        <v>0.11313914808</v>
      </c>
      <c r="ME92" s="88">
        <v>0</v>
      </c>
      <c r="MF92" s="88">
        <v>0.50565282639999976</v>
      </c>
      <c r="MG92" s="88">
        <v>0.28777110056999994</v>
      </c>
      <c r="MH92" s="88">
        <v>6.2816299999999999E-3</v>
      </c>
      <c r="MI92" s="88">
        <v>0.23236395928</v>
      </c>
      <c r="MJ92" s="88">
        <v>4.1379071759999997E-2</v>
      </c>
      <c r="MK92" s="88">
        <v>0</v>
      </c>
      <c r="ML92" s="88">
        <v>7.2999789200000002E-3</v>
      </c>
      <c r="MM92" s="88">
        <v>0.29691368979999994</v>
      </c>
      <c r="MN92" s="88">
        <v>0.17059190522000003</v>
      </c>
      <c r="MO92" s="88">
        <v>0.65891235891999933</v>
      </c>
      <c r="MP92" s="88">
        <v>0.38945825060000017</v>
      </c>
      <c r="MQ92" s="88">
        <v>0.18037119725</v>
      </c>
      <c r="MR92" s="88">
        <v>1.174607361650001</v>
      </c>
      <c r="MS92" s="88">
        <v>0.35680067650999991</v>
      </c>
      <c r="MT92" s="88">
        <v>9.878635790000001E-2</v>
      </c>
      <c r="MU92" s="88">
        <v>0.89210524666000035</v>
      </c>
      <c r="MV92" s="88">
        <v>3.2125296519999999E-2</v>
      </c>
      <c r="MW92" s="88">
        <v>0</v>
      </c>
      <c r="MX92" s="88">
        <v>0.57782012660000004</v>
      </c>
      <c r="MY92" s="88">
        <v>0.49440284805999984</v>
      </c>
      <c r="MZ92" s="88">
        <v>5.8853283030000002E-2</v>
      </c>
      <c r="NA92" s="88">
        <v>0.26234690289999979</v>
      </c>
      <c r="NB92" s="88">
        <v>4.5211242799999996E-2</v>
      </c>
      <c r="NC92" s="88">
        <v>0.13230907730000002</v>
      </c>
      <c r="ND92" s="88">
        <v>0</v>
      </c>
      <c r="NE92" s="88">
        <v>0.26026246169999995</v>
      </c>
      <c r="NF92" s="88">
        <v>0.13896169530000002</v>
      </c>
      <c r="NG92" s="88">
        <v>2.4469457604199998</v>
      </c>
      <c r="NH92" s="88">
        <v>1.4820460516200009</v>
      </c>
      <c r="NI92" s="88">
        <v>1.849212463170002</v>
      </c>
      <c r="NJ92" s="88">
        <v>1.6449676615800002</v>
      </c>
      <c r="NK92" s="88">
        <v>1.2499904115700005</v>
      </c>
      <c r="NL92" s="88">
        <v>9.9557776899999988E-3</v>
      </c>
      <c r="NM92" s="88">
        <v>1.4918655554500002</v>
      </c>
      <c r="NN92" s="88">
        <v>0</v>
      </c>
      <c r="NO92" s="88">
        <v>0.33516158725000006</v>
      </c>
      <c r="NP92" s="88">
        <v>0.13401729614999996</v>
      </c>
      <c r="NQ92" s="88">
        <v>0.20552961654000004</v>
      </c>
      <c r="NR92" s="88">
        <v>0.11860773999999999</v>
      </c>
      <c r="NS92" s="88">
        <v>1.0786943770999999</v>
      </c>
      <c r="NT92" s="88">
        <v>1.0161710176500014</v>
      </c>
      <c r="NU92" s="88">
        <v>3.4009503943700019</v>
      </c>
      <c r="NV92" s="88">
        <v>2.1820657218000008</v>
      </c>
      <c r="NW92" s="88">
        <v>0.50249075084000039</v>
      </c>
      <c r="NX92" s="88">
        <v>0.44486966941999995</v>
      </c>
      <c r="NY92" s="88">
        <v>0</v>
      </c>
      <c r="NZ92" s="88">
        <v>0</v>
      </c>
      <c r="OA92" s="88">
        <v>0</v>
      </c>
      <c r="OB92" s="88">
        <v>0</v>
      </c>
      <c r="OC92" s="88">
        <v>0</v>
      </c>
      <c r="OD92" s="88">
        <v>0</v>
      </c>
      <c r="OE92" s="88">
        <v>0</v>
      </c>
      <c r="OF92" s="88">
        <v>0</v>
      </c>
      <c r="OG92" s="88">
        <v>0</v>
      </c>
      <c r="OH92" s="88">
        <v>0</v>
      </c>
      <c r="OI92" s="88">
        <v>0</v>
      </c>
      <c r="OJ92" s="88">
        <v>0</v>
      </c>
      <c r="OK92" s="88">
        <v>0</v>
      </c>
      <c r="OL92" s="88">
        <v>0</v>
      </c>
      <c r="OM92" s="88">
        <v>6.3820576599999974E-3</v>
      </c>
      <c r="ON92" s="88">
        <v>3.5126701999999986E-4</v>
      </c>
      <c r="OO92" s="88">
        <v>5.4946870000000035E-4</v>
      </c>
      <c r="OP92" s="88">
        <v>9.9607950000000009E-5</v>
      </c>
      <c r="OQ92" s="88">
        <v>4.7323534999999976E-4</v>
      </c>
      <c r="OR92" s="88">
        <v>2.9107721000000007E-4</v>
      </c>
      <c r="OS92" s="88">
        <v>3.9550803500000009E-3</v>
      </c>
      <c r="OT92" s="88">
        <v>9.5339829000000041E-4</v>
      </c>
      <c r="OU92" s="88">
        <v>5.1610791099999977E-3</v>
      </c>
      <c r="OV92" s="88">
        <v>4.4671915059999951E-3</v>
      </c>
      <c r="OW92" s="88">
        <v>7.6090241300000036E-3</v>
      </c>
      <c r="OX92" s="88">
        <v>3.3294480399999968E-3</v>
      </c>
      <c r="OY92" s="88">
        <v>1.098867659999999E-3</v>
      </c>
      <c r="OZ92" s="88">
        <v>2.243279E-4</v>
      </c>
      <c r="PA92" s="88">
        <v>0.31186350311600036</v>
      </c>
      <c r="PB92" s="88">
        <v>0.53633070407000016</v>
      </c>
      <c r="PC92" s="88">
        <v>0.34485101386199996</v>
      </c>
      <c r="PD92" s="88">
        <v>0.10147002994700012</v>
      </c>
      <c r="PE92" s="88">
        <v>5.9503127174000012E-2</v>
      </c>
      <c r="PF92" s="88">
        <v>0.38137765897000014</v>
      </c>
      <c r="PG92" s="88">
        <v>0.6850692727490002</v>
      </c>
      <c r="PH92" s="88">
        <v>0.1552696547939999</v>
      </c>
      <c r="PI92" s="88">
        <v>8.5400693118000151E-2</v>
      </c>
      <c r="PJ92" s="88">
        <v>3.8469077281000005E-2</v>
      </c>
      <c r="PK92" s="88">
        <v>1.0482218646759995</v>
      </c>
      <c r="PL92" s="88">
        <v>2.8616495400999999E-2</v>
      </c>
      <c r="PM92" s="88">
        <v>0.20309309353800006</v>
      </c>
      <c r="PN92" s="88">
        <v>8.0153914176999991E-2</v>
      </c>
      <c r="PO92" s="88">
        <v>2.8565002361000007E-2</v>
      </c>
      <c r="PP92" s="88">
        <v>0.32645767900900063</v>
      </c>
      <c r="PQ92" s="88">
        <v>5.8304249383000016E-2</v>
      </c>
      <c r="PR92" s="88">
        <v>6.7903703427999937E-2</v>
      </c>
      <c r="PS92" s="88">
        <v>0</v>
      </c>
      <c r="PT92" s="88">
        <v>5.5100069889000028E-2</v>
      </c>
      <c r="PU92" s="88">
        <v>7.9137068396000057E-2</v>
      </c>
      <c r="PV92" s="88">
        <v>3.4368170874999993E-2</v>
      </c>
      <c r="PW92" s="88">
        <v>7.0638023739999995E-3</v>
      </c>
      <c r="PX92" s="88">
        <v>7.294169061799996E-2</v>
      </c>
      <c r="PY92" s="88">
        <v>0.10301186204699996</v>
      </c>
      <c r="PZ92" s="88">
        <v>4.2411208260000013E-2</v>
      </c>
      <c r="QA92" s="88">
        <v>5.9172112919999966E-3</v>
      </c>
      <c r="QB92" s="88">
        <v>3.5472482132999979E-2</v>
      </c>
      <c r="QC92" s="88">
        <v>2.8903139745000007E-2</v>
      </c>
      <c r="QD92" s="88">
        <v>5.6365430799999953E-3</v>
      </c>
      <c r="QE92" s="88">
        <v>3.1457864988999995E-2</v>
      </c>
      <c r="QF92" s="88">
        <v>3.2815811340000001E-2</v>
      </c>
      <c r="QG92" s="88">
        <v>0.21154072269200008</v>
      </c>
      <c r="QH92" s="88">
        <v>2.0331165749999996E-3</v>
      </c>
      <c r="QI92" s="88">
        <v>0.17548224107700003</v>
      </c>
      <c r="QJ92" s="88">
        <v>9.5842717732999863E-2</v>
      </c>
      <c r="QK92" s="88">
        <v>6.3081585501000015E-2</v>
      </c>
      <c r="QL92" s="88">
        <v>0.63030332144000023</v>
      </c>
      <c r="QM92" s="88">
        <v>2.0738685760000018E-2</v>
      </c>
      <c r="QN92" s="88">
        <v>8.0364590640000007E-3</v>
      </c>
      <c r="QO92" s="88">
        <v>1.1043842965999997E-2</v>
      </c>
      <c r="QP92" s="88">
        <v>1.9416177403999993E-2</v>
      </c>
      <c r="QQ92" s="88">
        <v>2.6796197999999998E-4</v>
      </c>
      <c r="QR92" s="88">
        <v>9.5397861560999969E-2</v>
      </c>
      <c r="QS92" s="88">
        <v>4.1726004272999995E-2</v>
      </c>
      <c r="QT92" s="88">
        <v>6.7660349545999962E-2</v>
      </c>
      <c r="QU92" s="88">
        <v>1.5797192017999992E-2</v>
      </c>
      <c r="QV92" s="88">
        <v>5.1323236791999995E-2</v>
      </c>
      <c r="QW92" s="88">
        <v>3.2343372838999969E-2</v>
      </c>
      <c r="QX92" s="88">
        <v>5.7221047328000013E-2</v>
      </c>
      <c r="QY92" s="88">
        <v>1.5123097642000004E-2</v>
      </c>
      <c r="QZ92" s="88">
        <v>4.7854969710000011E-3</v>
      </c>
      <c r="RA92" s="88">
        <v>0.19544497024000018</v>
      </c>
      <c r="RB92" s="88">
        <v>1.7791815392000008E-2</v>
      </c>
      <c r="RC92" s="88">
        <v>0.12536383645399993</v>
      </c>
      <c r="RD92" s="88">
        <v>0.11255866316399993</v>
      </c>
      <c r="RE92" s="88">
        <v>3.8140654250000006E-3</v>
      </c>
      <c r="RF92" s="88">
        <v>9.4888782355999915E-2</v>
      </c>
      <c r="RG92" s="88">
        <v>0.10138647049600004</v>
      </c>
      <c r="RH92" s="88">
        <v>3.3820669222000027E-2</v>
      </c>
      <c r="RI92" s="88">
        <v>3.6794581422999975E-2</v>
      </c>
      <c r="RJ92" s="88">
        <v>3.5675609504999983E-2</v>
      </c>
      <c r="RK92" s="88">
        <v>3.0322716135000011E-2</v>
      </c>
      <c r="RL92" s="88">
        <v>1.6772944967999998E-2</v>
      </c>
      <c r="RM92" s="88">
        <v>2.9389675574999996E-2</v>
      </c>
      <c r="RN92" s="88">
        <v>6.3141271879999968E-3</v>
      </c>
      <c r="RO92" s="88">
        <v>3.6262649396000005E-2</v>
      </c>
      <c r="RP92" s="88">
        <v>1.0405865078999994E-2</v>
      </c>
      <c r="RQ92" s="88">
        <v>3.8732178642999986E-2</v>
      </c>
      <c r="RR92" s="88">
        <v>0</v>
      </c>
      <c r="RS92" s="88">
        <v>3.0622072693000001E-2</v>
      </c>
      <c r="RT92" s="88">
        <v>2.8521955319999997E-3</v>
      </c>
      <c r="RU92" s="88">
        <v>4.9948090559999991E-3</v>
      </c>
      <c r="RV92" s="88">
        <v>0.65734608207999967</v>
      </c>
      <c r="RW92" s="88">
        <v>0.17366508804700004</v>
      </c>
      <c r="RX92" s="88">
        <v>0.21611236978900003</v>
      </c>
      <c r="RY92" s="88">
        <v>1.0983247599999999E-3</v>
      </c>
      <c r="RZ92" s="88">
        <v>0.17788786471000004</v>
      </c>
      <c r="SA92" s="88">
        <v>2.5205228828000008E-2</v>
      </c>
      <c r="SB92" s="88">
        <v>0</v>
      </c>
      <c r="SC92" s="88">
        <v>0</v>
      </c>
      <c r="SD92" s="88">
        <v>0</v>
      </c>
      <c r="SE92" s="88">
        <v>0</v>
      </c>
      <c r="SF92" s="88">
        <v>0</v>
      </c>
      <c r="SG92" s="88">
        <v>0</v>
      </c>
      <c r="SH92" s="88">
        <v>0</v>
      </c>
      <c r="SI92" s="88">
        <v>0</v>
      </c>
      <c r="SJ92" s="88">
        <v>0</v>
      </c>
      <c r="SK92" s="88">
        <v>0</v>
      </c>
      <c r="SL92" s="88">
        <v>0</v>
      </c>
      <c r="SM92" s="88">
        <v>0</v>
      </c>
      <c r="SN92" s="88">
        <v>6.4594242699999957E-2</v>
      </c>
      <c r="SO92" s="88">
        <v>0</v>
      </c>
      <c r="SP92" s="88">
        <v>8.6524298505567963</v>
      </c>
    </row>
    <row r="93" spans="1:510">
      <c r="A93" s="88" t="str">
        <f t="shared" si="53"/>
        <v>FRAD10</v>
      </c>
      <c r="B93" s="88" t="s">
        <v>2228</v>
      </c>
      <c r="C93" s="88" t="s">
        <v>396</v>
      </c>
      <c r="U93" s="88">
        <v>150.00167232355079</v>
      </c>
      <c r="V93" s="88">
        <v>18.625044165599995</v>
      </c>
      <c r="W93" s="88">
        <v>3.2299343751980012</v>
      </c>
      <c r="X93" s="88">
        <v>6.1919227076019876</v>
      </c>
      <c r="Y93" s="88">
        <v>36.869979477273013</v>
      </c>
      <c r="Z93" s="88">
        <v>10.697300315726997</v>
      </c>
      <c r="AA93" s="88">
        <v>2.1779793140569983</v>
      </c>
      <c r="AB93" s="88">
        <v>22.376620941485974</v>
      </c>
      <c r="AC93" s="88">
        <v>3.3518765780970021</v>
      </c>
      <c r="AD93" s="88">
        <v>14.660051354745015</v>
      </c>
      <c r="AE93" s="88">
        <v>0.79951610880799995</v>
      </c>
      <c r="AF93" s="88">
        <v>10.761732432316006</v>
      </c>
      <c r="AG93" s="88">
        <v>17.314133526477992</v>
      </c>
      <c r="AH93" s="88">
        <v>20.259719679400018</v>
      </c>
      <c r="AI93" s="88">
        <v>1.3109114578659988</v>
      </c>
      <c r="AJ93" s="88">
        <v>2.1363365830109986</v>
      </c>
      <c r="AK93" s="88">
        <v>1.0935977921869999</v>
      </c>
      <c r="AL93" s="88">
        <v>0</v>
      </c>
      <c r="AM93" s="88">
        <v>5.0083584368209966</v>
      </c>
      <c r="AN93" s="88">
        <v>1.1835569743479997</v>
      </c>
      <c r="AO93" s="88">
        <v>5.2030895628750011</v>
      </c>
      <c r="AP93" s="88">
        <v>21.584192472599973</v>
      </c>
      <c r="AQ93" s="88">
        <v>0.70803247570200023</v>
      </c>
      <c r="AR93" s="88">
        <v>3.8732492627389994</v>
      </c>
      <c r="AS93" s="88">
        <v>5.5014207345420054</v>
      </c>
      <c r="AT93" s="88">
        <v>2.8349743346990004</v>
      </c>
      <c r="AU93" s="88">
        <v>0.51344809643000022</v>
      </c>
      <c r="AV93" s="88">
        <v>1.0792870484710002</v>
      </c>
      <c r="AW93" s="88">
        <v>0.44697244468000008</v>
      </c>
      <c r="AX93" s="88">
        <v>1.0780949021299997</v>
      </c>
      <c r="AY93" s="88">
        <v>4.7445280475070017</v>
      </c>
      <c r="AZ93" s="88">
        <v>1.0729291336099993</v>
      </c>
      <c r="BA93" s="88">
        <v>0.92456806494700028</v>
      </c>
      <c r="BB93" s="88">
        <v>0.18048211550000001</v>
      </c>
      <c r="BC93" s="88">
        <v>12.032176516510003</v>
      </c>
      <c r="BD93" s="88">
        <v>7.1673235141169984</v>
      </c>
      <c r="BE93" s="88">
        <v>3.1771216931990032</v>
      </c>
      <c r="BF93" s="88">
        <v>0.15028195675099995</v>
      </c>
      <c r="BG93" s="88">
        <v>0.11216254550999998</v>
      </c>
      <c r="BH93" s="88">
        <v>3.089432606976001</v>
      </c>
      <c r="BI93" s="88">
        <v>2.441615802490003</v>
      </c>
      <c r="BJ93" s="88">
        <v>0.84701290012999975</v>
      </c>
      <c r="BK93" s="88">
        <v>2.3677000267849997</v>
      </c>
      <c r="BL93" s="88">
        <v>3.9195061634659929</v>
      </c>
      <c r="BM93" s="88">
        <v>2.2771861249019998</v>
      </c>
      <c r="BN93" s="88">
        <v>0</v>
      </c>
      <c r="BO93" s="88">
        <v>0.10503636500999999</v>
      </c>
      <c r="BP93" s="88">
        <v>0.20499250099799998</v>
      </c>
      <c r="BQ93" s="88">
        <v>0</v>
      </c>
      <c r="BR93" s="88">
        <v>0.26389025788999998</v>
      </c>
      <c r="BS93" s="88">
        <v>0.22559739338999998</v>
      </c>
      <c r="BT93" s="88">
        <v>8.5263512775519903</v>
      </c>
      <c r="BU93" s="88">
        <v>2.8735372872070015</v>
      </c>
      <c r="BV93" s="88">
        <v>2.2353812338580004</v>
      </c>
      <c r="BW93" s="88">
        <v>4.1598796555740067</v>
      </c>
      <c r="BX93" s="88">
        <v>1.7479521480680009</v>
      </c>
      <c r="BY93" s="88">
        <v>2.4293524532000017</v>
      </c>
      <c r="BZ93" s="88">
        <v>0.33981085049300014</v>
      </c>
      <c r="CA93" s="88">
        <v>1.6722215293170017</v>
      </c>
      <c r="CB93" s="88">
        <v>2.4650893544840016</v>
      </c>
      <c r="CC93" s="88">
        <v>1.0881084544529998</v>
      </c>
      <c r="CD93" s="88">
        <v>0.53818919992400038</v>
      </c>
      <c r="CE93" s="88">
        <v>5.6827377529030008</v>
      </c>
      <c r="CF93" s="88">
        <v>0.46299357363400023</v>
      </c>
      <c r="CG93" s="88">
        <v>0</v>
      </c>
      <c r="CH93" s="88">
        <v>0.84792105068100032</v>
      </c>
      <c r="CI93" s="88">
        <v>0.70196870467199968</v>
      </c>
      <c r="CJ93" s="88">
        <v>1.33996329025</v>
      </c>
      <c r="CK93" s="88">
        <v>8.3900689700799962</v>
      </c>
      <c r="CL93" s="88">
        <v>0.53309058873600024</v>
      </c>
      <c r="CM93" s="88">
        <v>3.611886332948</v>
      </c>
      <c r="CN93" s="88">
        <v>0.37107220490400022</v>
      </c>
      <c r="CO93" s="88">
        <v>1.5796988803220002</v>
      </c>
      <c r="CP93" s="88">
        <v>0.18556656814299996</v>
      </c>
      <c r="CQ93" s="88">
        <v>1.0935977921869999</v>
      </c>
      <c r="CR93" s="88">
        <v>0</v>
      </c>
      <c r="CS93" s="88">
        <v>1.7683825148000001E-2</v>
      </c>
      <c r="CT93" s="88">
        <v>4.5482464798349973</v>
      </c>
      <c r="CU93" s="88">
        <v>0.26231255136200005</v>
      </c>
      <c r="CV93" s="88">
        <v>0.18011679171600001</v>
      </c>
      <c r="CW93" s="88">
        <v>1.1390461511079999</v>
      </c>
      <c r="CX93" s="88">
        <v>4.4510823240000004E-2</v>
      </c>
      <c r="CY93" s="88">
        <v>5.0790439954200002</v>
      </c>
      <c r="CZ93" s="88">
        <v>0.12404556745499999</v>
      </c>
      <c r="DA93" s="88">
        <v>20.721832876679976</v>
      </c>
      <c r="DB93" s="88">
        <v>0.86235959591999989</v>
      </c>
      <c r="DC93" s="88">
        <v>0.59043624729199995</v>
      </c>
      <c r="DD93" s="88">
        <v>0.11759622841</v>
      </c>
      <c r="DE93" s="88">
        <v>0.90073586128900052</v>
      </c>
      <c r="DF93" s="88">
        <v>2.3007523999999998E-3</v>
      </c>
      <c r="DG93" s="88">
        <v>0</v>
      </c>
      <c r="DH93" s="88">
        <v>2.9702138291219979</v>
      </c>
      <c r="DI93" s="88">
        <v>3.3742868304280029</v>
      </c>
      <c r="DJ93" s="88">
        <v>1.259755368105999</v>
      </c>
      <c r="DK93" s="88">
        <v>0.75465945104999999</v>
      </c>
      <c r="DL93" s="88">
        <v>0.11271889462799997</v>
      </c>
      <c r="DM93" s="88">
        <v>0</v>
      </c>
      <c r="DN93" s="88">
        <v>2.7485691407590007</v>
      </c>
      <c r="DO93" s="88">
        <v>8.640519394E-2</v>
      </c>
      <c r="DP93" s="88">
        <v>0</v>
      </c>
      <c r="DQ93" s="88">
        <v>0.51344809643000022</v>
      </c>
      <c r="DR93" s="88">
        <v>0.95766609156199989</v>
      </c>
      <c r="DS93" s="88">
        <v>9.4708226649999963E-2</v>
      </c>
      <c r="DT93" s="88">
        <v>2.6912730259000005E-2</v>
      </c>
      <c r="DU93" s="88">
        <v>0.44697244468000008</v>
      </c>
      <c r="DV93" s="88">
        <v>0.48470266954999963</v>
      </c>
      <c r="DW93" s="88">
        <v>0.59339219385400033</v>
      </c>
      <c r="DX93" s="88">
        <v>1.1908861581469994</v>
      </c>
      <c r="DY93" s="88">
        <v>3.553641889360001</v>
      </c>
      <c r="DZ93" s="88">
        <v>0.51182546291999986</v>
      </c>
      <c r="EA93" s="88">
        <v>0.10070780051999999</v>
      </c>
      <c r="EB93" s="88">
        <v>0.46039587016999983</v>
      </c>
      <c r="EC93" s="88">
        <v>0.33319571538599985</v>
      </c>
      <c r="ED93" s="88">
        <v>0.29153314639899996</v>
      </c>
      <c r="EE93" s="88">
        <v>0.29983920316200002</v>
      </c>
      <c r="EF93" s="88">
        <v>11.45931923366</v>
      </c>
      <c r="EG93" s="88">
        <v>0.4722617798</v>
      </c>
      <c r="EH93" s="88">
        <v>0.10059550305000001</v>
      </c>
      <c r="EI93" s="88">
        <v>0</v>
      </c>
      <c r="EJ93" s="88">
        <v>0.34903218051599999</v>
      </c>
      <c r="EK93" s="88">
        <v>4.7779817643599998</v>
      </c>
      <c r="EL93" s="88">
        <v>1.2714001578640006</v>
      </c>
      <c r="EM93" s="88">
        <v>0.76891023880399989</v>
      </c>
      <c r="EN93" s="88">
        <v>1.0149352428299996</v>
      </c>
      <c r="EO93" s="88">
        <v>0.18064908509199998</v>
      </c>
      <c r="EP93" s="88">
        <v>1.1428429194870002</v>
      </c>
      <c r="EQ93" s="88">
        <v>4.0001758249999998E-2</v>
      </c>
      <c r="ER93" s="88">
        <v>0.68438027385999967</v>
      </c>
      <c r="ES93" s="88">
        <v>0.11431241368</v>
      </c>
      <c r="ET93" s="88">
        <v>0.15028195675099995</v>
      </c>
      <c r="EU93" s="88">
        <v>0.11216254550999998</v>
      </c>
      <c r="EV93" s="88">
        <v>3.089432606976001</v>
      </c>
      <c r="EW93" s="88">
        <v>0.87732849803299984</v>
      </c>
      <c r="EX93" s="88">
        <v>0.171962986215</v>
      </c>
      <c r="EY93" s="88">
        <v>0.83234544204999994</v>
      </c>
      <c r="EZ93" s="88">
        <v>0.55145574157199995</v>
      </c>
      <c r="FA93" s="88">
        <v>8.5231346199999992E-3</v>
      </c>
      <c r="FB93" s="88">
        <v>0.70722969516</v>
      </c>
      <c r="FC93" s="88">
        <v>0.13885989297000001</v>
      </c>
      <c r="FD93" s="88">
        <v>9.2331200000000003E-4</v>
      </c>
      <c r="FE93" s="88">
        <v>0.51874440734799998</v>
      </c>
      <c r="FF93" s="88">
        <v>0.16006537376000002</v>
      </c>
      <c r="FG93" s="88">
        <v>0.98283244334199982</v>
      </c>
      <c r="FH93" s="88">
        <v>0.40972444185899987</v>
      </c>
      <c r="FI93" s="88">
        <v>0.29633310264000001</v>
      </c>
      <c r="FJ93" s="88">
        <v>1.6651625453699996</v>
      </c>
      <c r="FK93" s="88">
        <v>2.2543436180959953</v>
      </c>
      <c r="FL93" s="88">
        <v>0</v>
      </c>
      <c r="FM93" s="88">
        <v>1.1208426137800001</v>
      </c>
      <c r="FN93" s="88">
        <v>0.79193962069299995</v>
      </c>
      <c r="FO93" s="88">
        <v>8.385580588899999E-2</v>
      </c>
      <c r="FP93" s="88">
        <v>0.28054838657199993</v>
      </c>
      <c r="FQ93" s="88">
        <v>0.10503636500999999</v>
      </c>
      <c r="FR93" s="88">
        <v>0.20499250099799998</v>
      </c>
      <c r="FS93" s="88">
        <v>0</v>
      </c>
      <c r="FT93" s="88">
        <v>0.26389025788999998</v>
      </c>
      <c r="FU93" s="88">
        <v>0.22559739338999998</v>
      </c>
      <c r="FV93" s="88">
        <v>6.5499579211839931</v>
      </c>
      <c r="FW93" s="88">
        <v>0.10173463157999998</v>
      </c>
      <c r="FX93" s="88">
        <v>1.9763929980079995</v>
      </c>
      <c r="FY93" s="88">
        <v>1.8340683440699981</v>
      </c>
      <c r="FZ93" s="88">
        <v>0.2179719173199999</v>
      </c>
      <c r="GA93" s="88">
        <v>0.51021543137999947</v>
      </c>
      <c r="GB93" s="88">
        <v>0</v>
      </c>
      <c r="GC93" s="88">
        <v>0.20481711589000012</v>
      </c>
      <c r="GD93" s="88">
        <v>2.2353812338580004</v>
      </c>
      <c r="GE93" s="88">
        <v>1.2000040108399994</v>
      </c>
      <c r="GF93" s="88">
        <v>0.28380923865999996</v>
      </c>
      <c r="GG93" s="88">
        <v>0.23099471354000004</v>
      </c>
      <c r="GH93" s="88">
        <v>0.70158304577000008</v>
      </c>
      <c r="GI93" s="88">
        <v>1.1724720176000005</v>
      </c>
      <c r="GJ93" s="88">
        <v>0.45029490340999984</v>
      </c>
      <c r="GK93" s="88">
        <v>7.5287916080000017E-2</v>
      </c>
      <c r="GL93" s="88">
        <v>0.68125522228999946</v>
      </c>
      <c r="GM93" s="88">
        <v>0.45170811955000034</v>
      </c>
      <c r="GN93" s="88">
        <v>0.16012188940999997</v>
      </c>
      <c r="GO93" s="88">
        <v>0.44914548099000007</v>
      </c>
      <c r="GP93" s="88">
        <v>3.3022315150000002E-2</v>
      </c>
      <c r="GQ93" s="88">
        <v>0.19229480874999988</v>
      </c>
      <c r="GR93" s="88">
        <v>1.3513686920000005E-2</v>
      </c>
      <c r="GS93" s="88">
        <v>0.50237915481000006</v>
      </c>
      <c r="GT93" s="88">
        <v>1.1480595382900005</v>
      </c>
      <c r="GU93" s="88">
        <v>0.27122698476999996</v>
      </c>
      <c r="GV93" s="88">
        <v>0.17854469108000007</v>
      </c>
      <c r="GW93" s="88">
        <v>0.13574353811999998</v>
      </c>
      <c r="GX93" s="88">
        <v>5.5327093499999994E-2</v>
      </c>
      <c r="GY93" s="88">
        <v>9.2426941939999979E-2</v>
      </c>
      <c r="GZ93" s="88">
        <v>5.515182577999999E-2</v>
      </c>
      <c r="HA93" s="88">
        <v>1.1726391000000001E-3</v>
      </c>
      <c r="HB93" s="88">
        <v>0.24539699471000015</v>
      </c>
      <c r="HC93" s="88">
        <v>7.1252388299999969E-2</v>
      </c>
      <c r="HD93" s="88">
        <v>0.16650010466000001</v>
      </c>
      <c r="HE93" s="88">
        <v>5.3933733210000001E-2</v>
      </c>
      <c r="HF93" s="88">
        <v>0.21016836673999992</v>
      </c>
      <c r="HG93" s="88">
        <v>0.22016106070000005</v>
      </c>
      <c r="HH93" s="88">
        <v>0.22057696821000006</v>
      </c>
      <c r="HI93" s="88">
        <v>0.11391846783999997</v>
      </c>
      <c r="HJ93" s="88">
        <v>2.6034695269999995E-2</v>
      </c>
      <c r="HK93" s="88">
        <v>0.28065498899000002</v>
      </c>
      <c r="HL93" s="88">
        <v>5.9014546329999987E-2</v>
      </c>
      <c r="HM93" s="88">
        <v>0.37619549802000019</v>
      </c>
      <c r="HN93" s="88">
        <v>0.44549616074000015</v>
      </c>
      <c r="HO93" s="88">
        <v>1.6310600380000002E-2</v>
      </c>
      <c r="HP93" s="88">
        <v>0.46107732521999939</v>
      </c>
      <c r="HQ93" s="88">
        <v>0.12939163145000004</v>
      </c>
      <c r="HR93" s="88">
        <v>0.10875285904999993</v>
      </c>
      <c r="HS93" s="88">
        <v>5.4560447379999967E-2</v>
      </c>
      <c r="HT93" s="88">
        <v>0.19320416094000001</v>
      </c>
      <c r="HU93" s="88">
        <v>0.44979143191000009</v>
      </c>
      <c r="HV93" s="88">
        <v>0.19127084999000021</v>
      </c>
      <c r="HW93" s="88">
        <v>0.12290456097999999</v>
      </c>
      <c r="HX93" s="88">
        <v>3.9426169070000017E-2</v>
      </c>
      <c r="HY93" s="88">
        <v>0.1942261047299999</v>
      </c>
      <c r="HZ93" s="88">
        <v>5.4096434860000008E-2</v>
      </c>
      <c r="IA93" s="88">
        <v>0.24959744763000011</v>
      </c>
      <c r="IB93" s="88">
        <v>3.9490486399999997E-2</v>
      </c>
      <c r="IC93" s="88">
        <v>1.8115637149800006</v>
      </c>
      <c r="ID93" s="88">
        <v>0.34813846142999999</v>
      </c>
      <c r="IE93" s="88">
        <v>1.9396856721330005</v>
      </c>
      <c r="IF93" s="88">
        <v>9.3212058600000008E-2</v>
      </c>
      <c r="IG93" s="88">
        <v>1.9314883657899988</v>
      </c>
      <c r="IH93" s="88">
        <v>2.1626775380000001E-2</v>
      </c>
      <c r="II93" s="88">
        <v>0</v>
      </c>
      <c r="IJ93" s="88">
        <v>0.29402911219000005</v>
      </c>
      <c r="IK93" s="88">
        <v>0.16156278904999993</v>
      </c>
      <c r="IL93" s="88">
        <v>0.38734119588999993</v>
      </c>
      <c r="IM93" s="88">
        <v>3.5279920200000005E-3</v>
      </c>
      <c r="IN93" s="88">
        <v>0.36337465669800001</v>
      </c>
      <c r="IO93" s="88">
        <v>0.33859404797400011</v>
      </c>
      <c r="IP93" s="88">
        <v>1.33996329025</v>
      </c>
      <c r="IQ93" s="88">
        <v>1.3363373481499998</v>
      </c>
      <c r="IR93" s="88">
        <v>3.9507629989699997</v>
      </c>
      <c r="IS93" s="88">
        <v>2.4353280313700001</v>
      </c>
      <c r="IT93" s="88">
        <v>0.66764091541000103</v>
      </c>
      <c r="IU93" s="88">
        <v>0.53309058873600024</v>
      </c>
      <c r="IV93" s="88">
        <v>3.611886332948</v>
      </c>
      <c r="IW93" s="88">
        <v>0.37106757574999999</v>
      </c>
      <c r="IX93" s="88">
        <v>1.0516735366599996</v>
      </c>
      <c r="IY93" s="88">
        <v>0.51932300484000016</v>
      </c>
      <c r="IZ93" s="88">
        <v>0.18554744523999997</v>
      </c>
      <c r="JA93" s="88">
        <v>0.99980891777999947</v>
      </c>
      <c r="JB93" s="88">
        <v>2.2658459400000001E-2</v>
      </c>
      <c r="JC93" s="88">
        <v>7.1123416319999994E-2</v>
      </c>
      <c r="JD93" s="88">
        <v>1.7685373690000002E-2</v>
      </c>
      <c r="JE93" s="88">
        <v>2.0865872735899988</v>
      </c>
      <c r="JF93" s="88">
        <v>2.0272095642999988</v>
      </c>
      <c r="JG93" s="88">
        <v>0.43453099340999951</v>
      </c>
      <c r="JH93" s="88">
        <v>0.26230967041000003</v>
      </c>
      <c r="JI93" s="88">
        <v>0.18011356391000002</v>
      </c>
      <c r="JJ93" s="88">
        <v>0.50838104403999984</v>
      </c>
      <c r="JK93" s="88">
        <v>0.45946743565999998</v>
      </c>
      <c r="JL93" s="88">
        <v>0.17115832612000012</v>
      </c>
      <c r="JM93" s="88">
        <v>4.4509531219999988E-2</v>
      </c>
      <c r="JN93" s="88">
        <v>5.0790433627200011</v>
      </c>
      <c r="JO93" s="88">
        <v>0.12404472381000001</v>
      </c>
      <c r="JP93" s="88">
        <v>20.721832876679976</v>
      </c>
      <c r="JQ93" s="88">
        <v>0.86235959591999989</v>
      </c>
      <c r="JR93" s="88">
        <v>0</v>
      </c>
      <c r="JS93" s="88">
        <v>0.59044451666999964</v>
      </c>
      <c r="JT93" s="88">
        <v>0.11759455622999999</v>
      </c>
      <c r="JU93" s="88">
        <v>0.90076333459000058</v>
      </c>
      <c r="JV93" s="88">
        <v>2.3007523999999998E-3</v>
      </c>
      <c r="JW93" s="88">
        <v>0</v>
      </c>
      <c r="JX93" s="88">
        <v>2.970204676549999</v>
      </c>
      <c r="JY93" s="88">
        <v>3.3742978305400033</v>
      </c>
      <c r="JZ93" s="88">
        <v>1.1064742520899997</v>
      </c>
      <c r="KA93" s="88">
        <v>0.15328030047999994</v>
      </c>
      <c r="KB93" s="88">
        <v>0.75466101646000006</v>
      </c>
      <c r="KC93" s="88">
        <v>0.11271880855999997</v>
      </c>
      <c r="KD93" s="88">
        <v>0</v>
      </c>
      <c r="KE93" s="88">
        <v>2.74856389782</v>
      </c>
      <c r="KF93" s="88">
        <v>8.6403692719999994E-2</v>
      </c>
      <c r="KG93" s="88">
        <v>0</v>
      </c>
      <c r="KH93" s="88">
        <v>0.51343225224999978</v>
      </c>
      <c r="KI93" s="88">
        <v>0.20229969469999998</v>
      </c>
      <c r="KJ93" s="88">
        <v>0.32086285258999997</v>
      </c>
      <c r="KK93" s="88">
        <v>0.17097741164999994</v>
      </c>
      <c r="KL93" s="88">
        <v>0.21542928979000003</v>
      </c>
      <c r="KM93" s="88">
        <v>4.4803381999999975E-2</v>
      </c>
      <c r="KN93" s="88">
        <v>3.2946191400000002E-3</v>
      </c>
      <c r="KO93" s="88">
        <v>0</v>
      </c>
      <c r="KP93" s="88">
        <v>9.4708226649999963E-2</v>
      </c>
      <c r="KQ93" s="88">
        <v>2.6912923789999998E-2</v>
      </c>
      <c r="KR93" s="88">
        <v>0.13791000387999997</v>
      </c>
      <c r="KS93" s="88">
        <v>2.2827615440000001E-2</v>
      </c>
      <c r="KT93" s="88">
        <v>0.28621282740000004</v>
      </c>
      <c r="KU93" s="88">
        <v>0</v>
      </c>
      <c r="KV93" s="88">
        <v>0.48470207990999981</v>
      </c>
      <c r="KW93" s="88">
        <v>0.59337949738999973</v>
      </c>
      <c r="KX93" s="88">
        <v>0.74471021442000029</v>
      </c>
      <c r="KY93" s="88">
        <v>0.44616621424000086</v>
      </c>
      <c r="KZ93" s="88">
        <v>3.4940315310600014</v>
      </c>
      <c r="LA93" s="88">
        <v>5.960555775999999E-2</v>
      </c>
      <c r="LB93" s="88">
        <v>0.51182546291999986</v>
      </c>
      <c r="LC93" s="88">
        <v>0.10070780051999999</v>
      </c>
      <c r="LD93" s="88">
        <v>0.46039587016999983</v>
      </c>
      <c r="LE93" s="88">
        <v>0.33319795030999994</v>
      </c>
      <c r="LF93" s="88">
        <v>0.29155154892000018</v>
      </c>
      <c r="LG93" s="88">
        <v>0.21432598883999998</v>
      </c>
      <c r="LH93" s="88">
        <v>8.500762404999998E-2</v>
      </c>
      <c r="LI93" s="88">
        <v>5.0650373999999992E-4</v>
      </c>
      <c r="LJ93" s="88">
        <v>7.0740474376599991</v>
      </c>
      <c r="LK93" s="88">
        <v>4.3852717959999996</v>
      </c>
      <c r="LL93" s="88">
        <v>0.4722617798</v>
      </c>
      <c r="LM93" s="88">
        <v>0.10059550305000001</v>
      </c>
      <c r="LN93" s="88">
        <v>0</v>
      </c>
      <c r="LO93" s="88">
        <v>0.34903511370000001</v>
      </c>
      <c r="LP93" s="88">
        <v>4.7780133205800013</v>
      </c>
      <c r="LQ93" s="88">
        <v>1.2714038469400006</v>
      </c>
      <c r="LR93" s="88">
        <v>0.76890741414999997</v>
      </c>
      <c r="LS93" s="88">
        <v>1.01492736544</v>
      </c>
      <c r="LT93" s="88">
        <v>0.18064634393000004</v>
      </c>
      <c r="LU93" s="88">
        <v>1.1428419647500003</v>
      </c>
      <c r="LV93" s="88">
        <v>4.0001758249999998E-2</v>
      </c>
      <c r="LW93" s="88">
        <v>0.68437725983999986</v>
      </c>
      <c r="LX93" s="88">
        <v>0.11431241368</v>
      </c>
      <c r="LY93" s="88">
        <v>0</v>
      </c>
      <c r="LZ93" s="88">
        <v>0.11216107860999998</v>
      </c>
      <c r="MA93" s="88">
        <v>3.0894742281200021</v>
      </c>
      <c r="MB93" s="88">
        <v>0.14475004467000002</v>
      </c>
      <c r="MC93" s="88">
        <v>0.73258270976999995</v>
      </c>
      <c r="MD93" s="88">
        <v>0.17196352580999996</v>
      </c>
      <c r="ME93" s="88">
        <v>0</v>
      </c>
      <c r="MF93" s="88">
        <v>0.83234452895999989</v>
      </c>
      <c r="MG93" s="88">
        <v>0.55145435710999979</v>
      </c>
      <c r="MH93" s="88">
        <v>8.5237561999999996E-3</v>
      </c>
      <c r="MI93" s="88">
        <v>0.70722871103999996</v>
      </c>
      <c r="MJ93" s="88">
        <v>7.0093568849999996E-2</v>
      </c>
      <c r="MK93" s="88">
        <v>6.8766985500000002E-2</v>
      </c>
      <c r="ML93" s="88">
        <v>9.2331200000000003E-4</v>
      </c>
      <c r="MM93" s="88">
        <v>0.35867587756000002</v>
      </c>
      <c r="MN93" s="88">
        <v>0.16006537376000002</v>
      </c>
      <c r="MO93" s="88">
        <v>0.9828184039700002</v>
      </c>
      <c r="MP93" s="88">
        <v>0.40971979539000003</v>
      </c>
      <c r="MQ93" s="88">
        <v>0.29633310264000001</v>
      </c>
      <c r="MR93" s="88">
        <v>1.6651621760699997</v>
      </c>
      <c r="MS93" s="88">
        <v>0.74196149212999996</v>
      </c>
      <c r="MT93" s="88">
        <v>0.12080168188</v>
      </c>
      <c r="MU93" s="88">
        <v>1.0242626215200015</v>
      </c>
      <c r="MV93" s="88">
        <v>7.0952995150000003E-2</v>
      </c>
      <c r="MW93" s="88">
        <v>0</v>
      </c>
      <c r="MX93" s="88">
        <v>1.1208426137800001</v>
      </c>
      <c r="MY93" s="88">
        <v>0.79191912809000031</v>
      </c>
      <c r="MZ93" s="88">
        <v>8.3850542649999985E-2</v>
      </c>
      <c r="NA93" s="88">
        <v>0.28052994915999985</v>
      </c>
      <c r="NB93" s="88">
        <v>0.10503785873999999</v>
      </c>
      <c r="NC93" s="88">
        <v>0.20499514407</v>
      </c>
      <c r="ND93" s="88">
        <v>0</v>
      </c>
      <c r="NE93" s="88">
        <v>0.26389025788999998</v>
      </c>
      <c r="NF93" s="88">
        <v>0.22559818817999996</v>
      </c>
      <c r="NG93" s="88">
        <v>4.4869837124300034</v>
      </c>
      <c r="NH93" s="88">
        <v>2.0629557811000017</v>
      </c>
      <c r="NI93" s="88">
        <v>1.9763852390699999</v>
      </c>
      <c r="NJ93" s="88">
        <v>2.2353824642800002</v>
      </c>
      <c r="NK93" s="88">
        <v>1.8115637149800006</v>
      </c>
      <c r="NL93" s="88">
        <v>8.1475901999999989E-3</v>
      </c>
      <c r="NM93" s="88">
        <v>1.9314883657899988</v>
      </c>
      <c r="NN93" s="88">
        <v>0</v>
      </c>
      <c r="NO93" s="88">
        <v>0.36336864620000003</v>
      </c>
      <c r="NP93" s="88">
        <v>0.10391937109000005</v>
      </c>
      <c r="NQ93" s="88">
        <v>0.23467951798000003</v>
      </c>
      <c r="NR93" s="88">
        <v>6.0414422140000007E-2</v>
      </c>
      <c r="NS93" s="88">
        <v>1.2795509844399999</v>
      </c>
      <c r="NT93" s="88">
        <v>1.3363373481499998</v>
      </c>
      <c r="NU93" s="88">
        <v>3.9507643910499999</v>
      </c>
      <c r="NV93" s="88">
        <v>2.4353280313700001</v>
      </c>
      <c r="NW93" s="88">
        <v>0.66763703725000123</v>
      </c>
      <c r="NX93" s="88">
        <v>0.53310913862000031</v>
      </c>
      <c r="NY93" s="88">
        <v>0</v>
      </c>
      <c r="NZ93" s="88">
        <v>0</v>
      </c>
      <c r="OA93" s="88">
        <v>0</v>
      </c>
      <c r="OB93" s="88">
        <v>0</v>
      </c>
      <c r="OC93" s="88">
        <v>0</v>
      </c>
      <c r="OD93" s="88">
        <v>0</v>
      </c>
      <c r="OE93" s="88">
        <v>0</v>
      </c>
      <c r="OF93" s="88">
        <v>0</v>
      </c>
      <c r="OG93" s="88">
        <v>0</v>
      </c>
      <c r="OH93" s="88">
        <v>0</v>
      </c>
      <c r="OI93" s="88">
        <v>0</v>
      </c>
      <c r="OJ93" s="88">
        <v>0</v>
      </c>
      <c r="OK93" s="88">
        <v>0</v>
      </c>
      <c r="OL93" s="88">
        <v>0</v>
      </c>
      <c r="OM93" s="88">
        <v>6.3800447299999976E-3</v>
      </c>
      <c r="ON93" s="88">
        <v>2.8866335000000021E-4</v>
      </c>
      <c r="OO93" s="88">
        <v>4.7794152999999963E-4</v>
      </c>
      <c r="OP93" s="88">
        <v>1.08767E-4</v>
      </c>
      <c r="OQ93" s="88">
        <v>3.4149029999999979E-4</v>
      </c>
      <c r="OR93" s="88">
        <v>2.3833529000000009E-4</v>
      </c>
      <c r="OS93" s="88">
        <v>4.1134191000000084E-3</v>
      </c>
      <c r="OT93" s="88">
        <v>1.0543710500000006E-3</v>
      </c>
      <c r="OU93" s="88">
        <v>5.2252340299999917E-3</v>
      </c>
      <c r="OV93" s="88">
        <v>4.5575742139999931E-3</v>
      </c>
      <c r="OW93" s="88">
        <v>7.2970795999999965E-3</v>
      </c>
      <c r="OX93" s="88">
        <v>3.4677561700000017E-3</v>
      </c>
      <c r="OY93" s="88">
        <v>9.8484942999999903E-4</v>
      </c>
      <c r="OZ93" s="88">
        <v>1.6697169999999999E-4</v>
      </c>
      <c r="PA93" s="88">
        <v>0.33388036203800014</v>
      </c>
      <c r="PB93" s="88">
        <v>0.53392124258300022</v>
      </c>
      <c r="PC93" s="88">
        <v>0.34221853322499968</v>
      </c>
      <c r="PD93" s="88">
        <v>0.11575687432500013</v>
      </c>
      <c r="PE93" s="88">
        <v>6.608186914399998E-2</v>
      </c>
      <c r="PF93" s="88">
        <v>0.47681473867700008</v>
      </c>
      <c r="PG93" s="88">
        <v>0.77309458081400095</v>
      </c>
      <c r="PH93" s="88">
        <v>0.15149370188399994</v>
      </c>
      <c r="PI93" s="88">
        <v>8.7948397275999984E-2</v>
      </c>
      <c r="PJ93" s="88">
        <v>3.4589812701000019E-2</v>
      </c>
      <c r="PK93" s="88">
        <v>1.0610163904630001</v>
      </c>
      <c r="PL93" s="88">
        <v>2.4339678220000011E-2</v>
      </c>
      <c r="PM93" s="88">
        <v>0.23368923003400011</v>
      </c>
      <c r="PN93" s="88">
        <v>7.5851453783999989E-2</v>
      </c>
      <c r="PO93" s="88">
        <v>2.8962568111999997E-2</v>
      </c>
      <c r="PP93" s="88">
        <v>0.3239813428010006</v>
      </c>
      <c r="PQ93" s="88">
        <v>5.316333731999999E-2</v>
      </c>
      <c r="PR93" s="88">
        <v>7.4178352963000072E-2</v>
      </c>
      <c r="PS93" s="88">
        <v>0</v>
      </c>
      <c r="PT93" s="88">
        <v>5.3635641387000048E-2</v>
      </c>
      <c r="PU93" s="88">
        <v>7.8944426003999979E-2</v>
      </c>
      <c r="PV93" s="88">
        <v>2.8942146761999962E-2</v>
      </c>
      <c r="PW93" s="88">
        <v>1.5524551596000002E-2</v>
      </c>
      <c r="PX93" s="88">
        <v>8.0791542398000044E-2</v>
      </c>
      <c r="PY93" s="88">
        <v>9.2600561170000095E-2</v>
      </c>
      <c r="PZ93" s="88">
        <v>3.9747990660999988E-2</v>
      </c>
      <c r="QA93" s="88">
        <v>5.6673146340000024E-3</v>
      </c>
      <c r="QB93" s="88">
        <v>4.545810442199999E-2</v>
      </c>
      <c r="QC93" s="88">
        <v>3.5272384824000011E-2</v>
      </c>
      <c r="QD93" s="88">
        <v>6.4031196840000004E-3</v>
      </c>
      <c r="QE93" s="88">
        <v>2.8623265394999996E-2</v>
      </c>
      <c r="QF93" s="88">
        <v>3.3026553560000005E-2</v>
      </c>
      <c r="QG93" s="88">
        <v>0.22304222251999997</v>
      </c>
      <c r="QH93" s="88">
        <v>2.3899547620000005E-3</v>
      </c>
      <c r="QI93" s="88">
        <v>0.18366931437300008</v>
      </c>
      <c r="QJ93" s="88">
        <v>0.1018690891989999</v>
      </c>
      <c r="QK93" s="88">
        <v>6.3500864431000045E-2</v>
      </c>
      <c r="QL93" s="88">
        <v>0.68091888176000004</v>
      </c>
      <c r="QM93" s="88">
        <v>2.0099199884999999E-2</v>
      </c>
      <c r="QN93" s="88">
        <v>8.9374423790000001E-3</v>
      </c>
      <c r="QO93" s="88">
        <v>1.6794157249999997E-2</v>
      </c>
      <c r="QP93" s="88">
        <v>2.0045899249999985E-2</v>
      </c>
      <c r="QQ93" s="88">
        <v>2.0517038000000002E-4</v>
      </c>
      <c r="QR93" s="88">
        <v>0.11116060947499999</v>
      </c>
      <c r="QS93" s="88">
        <v>4.4695924094000028E-2</v>
      </c>
      <c r="QT93" s="88">
        <v>9.9208089635000038E-2</v>
      </c>
      <c r="QU93" s="88">
        <v>2.1783625483999994E-2</v>
      </c>
      <c r="QV93" s="88">
        <v>6.4911190349999953E-2</v>
      </c>
      <c r="QW93" s="88">
        <v>3.9678316784999966E-2</v>
      </c>
      <c r="QX93" s="88">
        <v>7.7165053746000009E-2</v>
      </c>
      <c r="QY93" s="88">
        <v>1.3182540038000005E-2</v>
      </c>
      <c r="QZ93" s="88">
        <v>5.0293890700000001E-3</v>
      </c>
      <c r="RA93" s="88">
        <v>0.23779309424000014</v>
      </c>
      <c r="RB93" s="88">
        <v>2.1695636482000021E-2</v>
      </c>
      <c r="RC93" s="88">
        <v>0.13923334732700002</v>
      </c>
      <c r="RD93" s="88">
        <v>0.12917436038999996</v>
      </c>
      <c r="RE93" s="88">
        <v>4.00235153E-3</v>
      </c>
      <c r="RF93" s="88">
        <v>9.660286204100002E-2</v>
      </c>
      <c r="RG93" s="88">
        <v>0.11216315303400003</v>
      </c>
      <c r="RH93" s="88">
        <v>3.2429775770000002E-2</v>
      </c>
      <c r="RI93" s="88">
        <v>2.9268687262000007E-2</v>
      </c>
      <c r="RJ93" s="88">
        <v>3.8040071597000021E-2</v>
      </c>
      <c r="RK93" s="88">
        <v>3.0575603221000024E-2</v>
      </c>
      <c r="RL93" s="88">
        <v>1.8117988684999992E-2</v>
      </c>
      <c r="RM93" s="88">
        <v>2.8251560414000003E-2</v>
      </c>
      <c r="RN93" s="88">
        <v>7.2397907050000005E-3</v>
      </c>
      <c r="RO93" s="88">
        <v>3.9144389391999969E-2</v>
      </c>
      <c r="RP93" s="88">
        <v>9.6531743969999959E-3</v>
      </c>
      <c r="RQ93" s="88">
        <v>3.915083348700004E-2</v>
      </c>
      <c r="RR93" s="88">
        <v>0</v>
      </c>
      <c r="RS93" s="88">
        <v>2.717018666899999E-2</v>
      </c>
      <c r="RT93" s="88">
        <v>3.0830924249999978E-3</v>
      </c>
      <c r="RU93" s="88">
        <v>4.3365336070000007E-3</v>
      </c>
      <c r="RV93" s="88">
        <v>0.6826557209839994</v>
      </c>
      <c r="RW93" s="88">
        <v>0.15415229528200003</v>
      </c>
      <c r="RX93" s="88">
        <v>0.22239819169299987</v>
      </c>
      <c r="RY93" s="88">
        <v>1.810182504E-3</v>
      </c>
      <c r="RZ93" s="88">
        <v>0.20879002908399996</v>
      </c>
      <c r="SA93" s="88">
        <v>2.4899200950000006E-2</v>
      </c>
      <c r="SB93" s="88">
        <v>0</v>
      </c>
      <c r="SC93" s="88">
        <v>0</v>
      </c>
      <c r="SD93" s="88">
        <v>0</v>
      </c>
      <c r="SE93" s="88">
        <v>0</v>
      </c>
      <c r="SF93" s="88">
        <v>0</v>
      </c>
      <c r="SG93" s="88">
        <v>0</v>
      </c>
      <c r="SH93" s="88">
        <v>0</v>
      </c>
      <c r="SI93" s="88">
        <v>0</v>
      </c>
      <c r="SJ93" s="88">
        <v>0</v>
      </c>
      <c r="SK93" s="88">
        <v>0</v>
      </c>
      <c r="SL93" s="88">
        <v>0</v>
      </c>
      <c r="SM93" s="88">
        <v>0</v>
      </c>
      <c r="SN93" s="88">
        <v>6.353147747E-2</v>
      </c>
      <c r="SO93" s="88">
        <v>0</v>
      </c>
      <c r="SP93" s="88">
        <v>8.992175915257091</v>
      </c>
    </row>
    <row r="94" spans="1:510">
      <c r="A94" s="88" t="str">
        <f t="shared" si="53"/>
        <v>FRATotal</v>
      </c>
      <c r="B94" s="88" t="s">
        <v>2228</v>
      </c>
      <c r="C94" s="88" t="s">
        <v>397</v>
      </c>
      <c r="U94" s="88">
        <v>865.15136038703804</v>
      </c>
      <c r="V94" s="88">
        <v>136.56771617341491</v>
      </c>
      <c r="W94" s="88">
        <v>22.437689716424007</v>
      </c>
      <c r="X94" s="88">
        <v>34.664459056882997</v>
      </c>
      <c r="Y94" s="88">
        <v>231.8629169291944</v>
      </c>
      <c r="Z94" s="88">
        <v>42.695409229955004</v>
      </c>
      <c r="AA94" s="88">
        <v>13.361240475326982</v>
      </c>
      <c r="AB94" s="88">
        <v>122.20654186352499</v>
      </c>
      <c r="AC94" s="88">
        <v>25.080311995538981</v>
      </c>
      <c r="AD94" s="88">
        <v>65.483559567136581</v>
      </c>
      <c r="AE94" s="88">
        <v>4.4856318600309963</v>
      </c>
      <c r="AF94" s="88">
        <v>47.800184769450738</v>
      </c>
      <c r="AG94" s="88">
        <v>126.97092020270514</v>
      </c>
      <c r="AH94" s="88">
        <v>118.5057327939445</v>
      </c>
      <c r="AI94" s="88">
        <v>9.5968176244199537</v>
      </c>
      <c r="AJ94" s="88">
        <v>10.949765419551012</v>
      </c>
      <c r="AK94" s="88">
        <v>11.487924084283007</v>
      </c>
      <c r="AL94" s="88">
        <v>0</v>
      </c>
      <c r="AM94" s="88">
        <v>27.710245290574083</v>
      </c>
      <c r="AN94" s="88">
        <v>6.9541230518299937</v>
      </c>
      <c r="AO94" s="88">
        <v>52.702431290597012</v>
      </c>
      <c r="AP94" s="88">
        <v>115.99505882431019</v>
      </c>
      <c r="AQ94" s="88">
        <v>4.4831277579140014</v>
      </c>
      <c r="AR94" s="88">
        <v>22.59187191905994</v>
      </c>
      <c r="AS94" s="88">
        <v>36.09043808525999</v>
      </c>
      <c r="AT94" s="88">
        <v>11.427588785585016</v>
      </c>
      <c r="AU94" s="88">
        <v>2.3380085899270004</v>
      </c>
      <c r="AV94" s="88">
        <v>6.151687466508001</v>
      </c>
      <c r="AW94" s="88">
        <v>2.7492692786009969</v>
      </c>
      <c r="AX94" s="88">
        <v>5.0949730622779983</v>
      </c>
      <c r="AY94" s="88">
        <v>14.93392614111697</v>
      </c>
      <c r="AZ94" s="88">
        <v>6.3862455715099857</v>
      </c>
      <c r="BA94" s="88">
        <v>6.2061448564070405</v>
      </c>
      <c r="BB94" s="88">
        <v>0.76885004740999974</v>
      </c>
      <c r="BC94" s="88">
        <v>56.59691796064994</v>
      </c>
      <c r="BD94" s="88">
        <v>51.870188952013024</v>
      </c>
      <c r="BE94" s="88">
        <v>13.739436136952971</v>
      </c>
      <c r="BF94" s="88">
        <v>0.75527839037699906</v>
      </c>
      <c r="BG94" s="88">
        <v>0.66124825289299938</v>
      </c>
      <c r="BH94" s="88">
        <v>23.663789012896913</v>
      </c>
      <c r="BI94" s="88">
        <v>11.312898578142969</v>
      </c>
      <c r="BJ94" s="88">
        <v>2.3208877761299997</v>
      </c>
      <c r="BK94" s="88">
        <v>14.415146531946952</v>
      </c>
      <c r="BL94" s="88">
        <v>18.639919776988048</v>
      </c>
      <c r="BM94" s="88">
        <v>9.8574756600249955</v>
      </c>
      <c r="BN94" s="88">
        <v>0</v>
      </c>
      <c r="BO94" s="88">
        <v>0.38545008780500012</v>
      </c>
      <c r="BP94" s="88">
        <v>1.0663839091829999</v>
      </c>
      <c r="BQ94" s="88">
        <v>0</v>
      </c>
      <c r="BR94" s="88">
        <v>2.1895812754790005</v>
      </c>
      <c r="BS94" s="88">
        <v>0.84421723369400004</v>
      </c>
      <c r="BT94" s="88">
        <v>39.677786319608948</v>
      </c>
      <c r="BU94" s="88">
        <v>22.242607681437043</v>
      </c>
      <c r="BV94" s="88">
        <v>8.122397727988</v>
      </c>
      <c r="BW94" s="88">
        <v>30.452351425629182</v>
      </c>
      <c r="BX94" s="88">
        <v>9.4776371576599967</v>
      </c>
      <c r="BY94" s="88">
        <v>19.799149831730055</v>
      </c>
      <c r="BZ94" s="88">
        <v>2.6083362444949834</v>
      </c>
      <c r="CA94" s="88">
        <v>10.508903680604014</v>
      </c>
      <c r="CB94" s="88">
        <v>19.87285944001097</v>
      </c>
      <c r="CC94" s="88">
        <v>7.8581684935449756</v>
      </c>
      <c r="CD94" s="88">
        <v>4.1510832342489952</v>
      </c>
      <c r="CE94" s="88">
        <v>32.691544590493855</v>
      </c>
      <c r="CF94" s="88">
        <v>3.1919447858870091</v>
      </c>
      <c r="CG94" s="88">
        <v>0</v>
      </c>
      <c r="CH94" s="88">
        <v>6.4049051490449749</v>
      </c>
      <c r="CI94" s="88">
        <v>3.5995734740870025</v>
      </c>
      <c r="CJ94" s="88">
        <v>7.4690431749930033</v>
      </c>
      <c r="CK94" s="88">
        <v>56.298878110822073</v>
      </c>
      <c r="CL94" s="88">
        <v>3.6205533314590075</v>
      </c>
      <c r="CM94" s="88">
        <v>14.826090374686999</v>
      </c>
      <c r="CN94" s="88">
        <v>2.9432605583999965</v>
      </c>
      <c r="CO94" s="88">
        <v>6.7041051919240076</v>
      </c>
      <c r="CP94" s="88">
        <v>1.3024220987580002</v>
      </c>
      <c r="CQ94" s="88">
        <v>11.487924084283007</v>
      </c>
      <c r="CR94" s="88">
        <v>0</v>
      </c>
      <c r="CS94" s="88">
        <v>0.13925016715499999</v>
      </c>
      <c r="CT94" s="88">
        <v>26.013485585445117</v>
      </c>
      <c r="CU94" s="88">
        <v>1.1274805405069985</v>
      </c>
      <c r="CV94" s="88">
        <v>0.43003627112199988</v>
      </c>
      <c r="CW94" s="88">
        <v>6.8459980413819954</v>
      </c>
      <c r="CX94" s="88">
        <v>0.10812501044799996</v>
      </c>
      <c r="CY94" s="88">
        <v>51.953228774012025</v>
      </c>
      <c r="CZ94" s="88">
        <v>0.74920251658500003</v>
      </c>
      <c r="DA94" s="88">
        <v>107.31861030653003</v>
      </c>
      <c r="DB94" s="88">
        <v>8.6764485177800186</v>
      </c>
      <c r="DC94" s="88">
        <v>3.810108460294003</v>
      </c>
      <c r="DD94" s="88">
        <v>0.67301923074000003</v>
      </c>
      <c r="DE94" s="88">
        <v>6.1871851959249735</v>
      </c>
      <c r="DF94" s="88">
        <v>4.3998060499999984E-2</v>
      </c>
      <c r="DG94" s="88">
        <v>1.3451589999999999E-2</v>
      </c>
      <c r="DH94" s="88">
        <v>16.347238218684002</v>
      </c>
      <c r="DI94" s="88">
        <v>21.307904961359938</v>
      </c>
      <c r="DJ94" s="88">
        <v>8.4944873996460064</v>
      </c>
      <c r="DK94" s="88">
        <v>5.0232261529699977</v>
      </c>
      <c r="DL94" s="88">
        <v>1.2392567740480003</v>
      </c>
      <c r="DM94" s="88">
        <v>2.5563311355999999E-2</v>
      </c>
      <c r="DN94" s="88">
        <v>11.096168230015016</v>
      </c>
      <c r="DO94" s="88">
        <v>0.30558587506200019</v>
      </c>
      <c r="DP94" s="88">
        <v>2.5835504969999999E-2</v>
      </c>
      <c r="DQ94" s="88">
        <v>2.3380085899270004</v>
      </c>
      <c r="DR94" s="88">
        <v>5.5113268652270024</v>
      </c>
      <c r="DS94" s="88">
        <v>0.49379291334999997</v>
      </c>
      <c r="DT94" s="88">
        <v>0.146567687931</v>
      </c>
      <c r="DU94" s="88">
        <v>2.7492692786009969</v>
      </c>
      <c r="DV94" s="88">
        <v>1.9209722760379995</v>
      </c>
      <c r="DW94" s="88">
        <v>3.174000770772003</v>
      </c>
      <c r="DX94" s="88">
        <v>7.4071622935209769</v>
      </c>
      <c r="DY94" s="88">
        <v>7.526764605565992</v>
      </c>
      <c r="DZ94" s="88">
        <v>3.1527393073700014</v>
      </c>
      <c r="EA94" s="88">
        <v>0.66936687330999978</v>
      </c>
      <c r="EB94" s="88">
        <v>2.5641393908300012</v>
      </c>
      <c r="EC94" s="88">
        <v>2.8775885801260102</v>
      </c>
      <c r="ED94" s="88">
        <v>1.6164920549289992</v>
      </c>
      <c r="EE94" s="88">
        <v>1.7120642213519985</v>
      </c>
      <c r="EF94" s="88">
        <v>53.337944004219978</v>
      </c>
      <c r="EG94" s="88">
        <v>2.3083327060799994</v>
      </c>
      <c r="EH94" s="88">
        <v>0.66993392934999996</v>
      </c>
      <c r="EI94" s="88">
        <v>0.28070732100000001</v>
      </c>
      <c r="EJ94" s="88">
        <v>4.3901935440640072</v>
      </c>
      <c r="EK94" s="88">
        <v>36.343443813269978</v>
      </c>
      <c r="EL94" s="88">
        <v>7.9348242838380161</v>
      </c>
      <c r="EM94" s="88">
        <v>3.2017293198860024</v>
      </c>
      <c r="EN94" s="88">
        <v>4.4527673341940064</v>
      </c>
      <c r="EO94" s="88">
        <v>1.2717951217729997</v>
      </c>
      <c r="EP94" s="88">
        <v>3.6861893873199985</v>
      </c>
      <c r="EQ94" s="88">
        <v>0.29995837562400013</v>
      </c>
      <c r="ER94" s="88">
        <v>3.5124452289320036</v>
      </c>
      <c r="ES94" s="88">
        <v>0.51628068910999991</v>
      </c>
      <c r="ET94" s="88">
        <v>0.75527839037699906</v>
      </c>
      <c r="EU94" s="88">
        <v>0.66124825289299938</v>
      </c>
      <c r="EV94" s="88">
        <v>23.663789012896913</v>
      </c>
      <c r="EW94" s="88">
        <v>4.6351528954940004</v>
      </c>
      <c r="EX94" s="88">
        <v>0.87465969562300083</v>
      </c>
      <c r="EY94" s="88">
        <v>3.5708979990660019</v>
      </c>
      <c r="EZ94" s="88">
        <v>2.1308738161580028</v>
      </c>
      <c r="FA94" s="88">
        <v>0.101314171802</v>
      </c>
      <c r="FB94" s="88">
        <v>1.8760838792200001</v>
      </c>
      <c r="FC94" s="88">
        <v>0.41818500382999996</v>
      </c>
      <c r="FD94" s="88">
        <v>2.6618893080000001E-2</v>
      </c>
      <c r="FE94" s="88">
        <v>4.2826512835920028</v>
      </c>
      <c r="FF94" s="88">
        <v>0.87035129075000039</v>
      </c>
      <c r="FG94" s="88">
        <v>4.4015765264210041</v>
      </c>
      <c r="FH94" s="88">
        <v>3.3626594936909995</v>
      </c>
      <c r="FI94" s="88">
        <v>1.4979113372300026</v>
      </c>
      <c r="FJ94" s="88">
        <v>6.8420960263899859</v>
      </c>
      <c r="FK94" s="88">
        <v>11.797823757679055</v>
      </c>
      <c r="FL94" s="88">
        <v>0</v>
      </c>
      <c r="FM94" s="88">
        <v>3.7381225976300003</v>
      </c>
      <c r="FN94" s="88">
        <v>3.707503925988004</v>
      </c>
      <c r="FO94" s="88">
        <v>0.42630781940399992</v>
      </c>
      <c r="FP94" s="88">
        <v>1.9855431314250016</v>
      </c>
      <c r="FQ94" s="88">
        <v>0.38545008780500012</v>
      </c>
      <c r="FR94" s="88">
        <v>1.0663839091829999</v>
      </c>
      <c r="FS94" s="88">
        <v>0</v>
      </c>
      <c r="FT94" s="88">
        <v>2.1895812754790005</v>
      </c>
      <c r="FU94" s="88">
        <v>0.84421723369400004</v>
      </c>
      <c r="FV94" s="88">
        <v>25.22140226539409</v>
      </c>
      <c r="FW94" s="88">
        <v>0.89876972336000083</v>
      </c>
      <c r="FX94" s="88">
        <v>14.456382635896007</v>
      </c>
      <c r="FY94" s="88">
        <v>14.115732873680006</v>
      </c>
      <c r="FZ94" s="88">
        <v>1.7046639485100035</v>
      </c>
      <c r="GA94" s="88">
        <v>3.9357336032900019</v>
      </c>
      <c r="GB94" s="88">
        <v>0</v>
      </c>
      <c r="GC94" s="88">
        <v>1.570058585179998</v>
      </c>
      <c r="GD94" s="88">
        <v>8.122397727988</v>
      </c>
      <c r="GE94" s="88">
        <v>7.8692345033999755</v>
      </c>
      <c r="GF94" s="88">
        <v>2.2961648622899968</v>
      </c>
      <c r="GG94" s="88">
        <v>1.1342733101499993</v>
      </c>
      <c r="GH94" s="88">
        <v>5.0294576222399989</v>
      </c>
      <c r="GI94" s="88">
        <v>8.8368092590899785</v>
      </c>
      <c r="GJ94" s="88">
        <v>3.1054003962699963</v>
      </c>
      <c r="GK94" s="88">
        <v>0.49684872054999951</v>
      </c>
      <c r="GL94" s="88">
        <v>3.5270594947700049</v>
      </c>
      <c r="GM94" s="88">
        <v>1.9651075336399961</v>
      </c>
      <c r="GN94" s="88">
        <v>0.81063035330000055</v>
      </c>
      <c r="GO94" s="88">
        <v>2.4915150875100029</v>
      </c>
      <c r="GP94" s="88">
        <v>0.32618952770000015</v>
      </c>
      <c r="GQ94" s="88">
        <v>1.9067184502799983</v>
      </c>
      <c r="GR94" s="88">
        <v>0.1190565425000001</v>
      </c>
      <c r="GS94" s="88">
        <v>3.5465043922299957</v>
      </c>
      <c r="GT94" s="88">
        <v>7.4827709166399803</v>
      </c>
      <c r="GU94" s="88">
        <v>2.1689345205400059</v>
      </c>
      <c r="GV94" s="88">
        <v>1.2004770913900011</v>
      </c>
      <c r="GW94" s="88">
        <v>1.1184729877900013</v>
      </c>
      <c r="GX94" s="88">
        <v>0.47445966900000014</v>
      </c>
      <c r="GY94" s="88">
        <v>0.49510054440000029</v>
      </c>
      <c r="GZ94" s="88">
        <v>0.49994946264000056</v>
      </c>
      <c r="HA94" s="88">
        <v>1.2589030139999997E-2</v>
      </c>
      <c r="HB94" s="88">
        <v>1.3935571916899989</v>
      </c>
      <c r="HC94" s="88">
        <v>0.60376957031000078</v>
      </c>
      <c r="HD94" s="88">
        <v>1.0110431541299987</v>
      </c>
      <c r="HE94" s="88">
        <v>0.30598804229000015</v>
      </c>
      <c r="HF94" s="88">
        <v>1.0802189946200003</v>
      </c>
      <c r="HG94" s="88">
        <v>0.99711066054999875</v>
      </c>
      <c r="HH94" s="88">
        <v>1.0907886941799969</v>
      </c>
      <c r="HI94" s="88">
        <v>0.80846231679999936</v>
      </c>
      <c r="HJ94" s="88">
        <v>0.18616443746000017</v>
      </c>
      <c r="HK94" s="88">
        <v>1.614436911300001</v>
      </c>
      <c r="HL94" s="88">
        <v>0.29707946680999997</v>
      </c>
      <c r="HM94" s="88">
        <v>2.2208846304499947</v>
      </c>
      <c r="HN94" s="88">
        <v>2.3428802987700039</v>
      </c>
      <c r="HO94" s="88">
        <v>0.12716352260000008</v>
      </c>
      <c r="HP94" s="88">
        <v>3.0287090447800002</v>
      </c>
      <c r="HQ94" s="88">
        <v>0.98006384847000005</v>
      </c>
      <c r="HR94" s="88">
        <v>1.1113485014299973</v>
      </c>
      <c r="HS94" s="88">
        <v>0.5904386920500001</v>
      </c>
      <c r="HT94" s="88">
        <v>1.2289855879600007</v>
      </c>
      <c r="HU94" s="88">
        <v>2.8387313928300015</v>
      </c>
      <c r="HV94" s="88">
        <v>1.4806891410700036</v>
      </c>
      <c r="HW94" s="88">
        <v>1.0042567618699989</v>
      </c>
      <c r="HX94" s="88">
        <v>0.39654784888999928</v>
      </c>
      <c r="HY94" s="88">
        <v>1.5239786193800011</v>
      </c>
      <c r="HZ94" s="88">
        <v>0.38834941505000053</v>
      </c>
      <c r="IA94" s="88">
        <v>2.0227056109900001</v>
      </c>
      <c r="IB94" s="88">
        <v>0.18963539856000003</v>
      </c>
      <c r="IC94" s="88">
        <v>9.0406449263299908</v>
      </c>
      <c r="ID94" s="88">
        <v>2.431437330569997</v>
      </c>
      <c r="IE94" s="88">
        <v>11.85827367726402</v>
      </c>
      <c r="IF94" s="88">
        <v>0.54556288837999978</v>
      </c>
      <c r="IG94" s="88">
        <v>11.792625986900019</v>
      </c>
      <c r="IH94" s="88">
        <v>0.21244892878000007</v>
      </c>
      <c r="II94" s="88">
        <v>0</v>
      </c>
      <c r="IJ94" s="88">
        <v>1.9553506224299992</v>
      </c>
      <c r="IK94" s="88">
        <v>1.5794024455800042</v>
      </c>
      <c r="IL94" s="88">
        <v>2.8376509261999918</v>
      </c>
      <c r="IM94" s="88">
        <v>2.0422172639999989E-2</v>
      </c>
      <c r="IN94" s="88">
        <v>1.7045484752790003</v>
      </c>
      <c r="IO94" s="88">
        <v>1.8950249988079939</v>
      </c>
      <c r="IP94" s="88">
        <v>7.4690431749930033</v>
      </c>
      <c r="IQ94" s="88">
        <v>8.3575764234400083</v>
      </c>
      <c r="IR94" s="88">
        <v>27.679439223159939</v>
      </c>
      <c r="IS94" s="88">
        <v>16.751120878973019</v>
      </c>
      <c r="IT94" s="88">
        <v>3.5107426477189896</v>
      </c>
      <c r="IU94" s="88">
        <v>3.6205533314590075</v>
      </c>
      <c r="IV94" s="88">
        <v>14.826090374686999</v>
      </c>
      <c r="IW94" s="88">
        <v>2.9328618419799986</v>
      </c>
      <c r="IX94" s="88">
        <v>4.6072749079600017</v>
      </c>
      <c r="IY94" s="88">
        <v>1.9260123059399976</v>
      </c>
      <c r="IZ94" s="88">
        <v>1.30183145921</v>
      </c>
      <c r="JA94" s="88">
        <v>9.8634630282800018</v>
      </c>
      <c r="JB94" s="88">
        <v>0.21911968507000004</v>
      </c>
      <c r="JC94" s="88">
        <v>1.4054054383999997</v>
      </c>
      <c r="JD94" s="88">
        <v>0.13925557522000009</v>
      </c>
      <c r="JE94" s="88">
        <v>10.372627280309997</v>
      </c>
      <c r="JF94" s="88">
        <v>11.20013696135997</v>
      </c>
      <c r="JG94" s="88">
        <v>4.4416368191799975</v>
      </c>
      <c r="JH94" s="88">
        <v>1.1273572935099994</v>
      </c>
      <c r="JI94" s="88">
        <v>0.43003066914999993</v>
      </c>
      <c r="JJ94" s="88">
        <v>2.483091991179998</v>
      </c>
      <c r="JK94" s="88">
        <v>2.9055014262900043</v>
      </c>
      <c r="JL94" s="88">
        <v>1.4570818716999971</v>
      </c>
      <c r="JM94" s="88">
        <v>0.10812429369999998</v>
      </c>
      <c r="JN94" s="88">
        <v>51.953229079930033</v>
      </c>
      <c r="JO94" s="88">
        <v>0.74921009789000026</v>
      </c>
      <c r="JP94" s="88">
        <v>107.31861030653003</v>
      </c>
      <c r="JQ94" s="88">
        <v>8.6764485177800186</v>
      </c>
      <c r="JR94" s="88">
        <v>0</v>
      </c>
      <c r="JS94" s="88">
        <v>3.8100910953900056</v>
      </c>
      <c r="JT94" s="88">
        <v>0.67301803979000008</v>
      </c>
      <c r="JU94" s="88">
        <v>6.1872403709799757</v>
      </c>
      <c r="JV94" s="88">
        <v>4.3998060499999984E-2</v>
      </c>
      <c r="JW94" s="88">
        <v>1.3451589999999999E-2</v>
      </c>
      <c r="JX94" s="88">
        <v>16.347247230790007</v>
      </c>
      <c r="JY94" s="88">
        <v>21.307980872779954</v>
      </c>
      <c r="JZ94" s="88">
        <v>6.8841051588699971</v>
      </c>
      <c r="KA94" s="88">
        <v>1.6103927968599994</v>
      </c>
      <c r="KB94" s="88">
        <v>5.0232334600899975</v>
      </c>
      <c r="KC94" s="88">
        <v>1.2392557209000006</v>
      </c>
      <c r="KD94" s="88">
        <v>2.5563293939999999E-2</v>
      </c>
      <c r="KE94" s="88">
        <v>11.096112632100011</v>
      </c>
      <c r="KF94" s="88">
        <v>0.30556679590000008</v>
      </c>
      <c r="KG94" s="88">
        <v>2.5833988499999995E-2</v>
      </c>
      <c r="KH94" s="88">
        <v>2.3379177411200023</v>
      </c>
      <c r="KI94" s="88">
        <v>1.4126931424999982</v>
      </c>
      <c r="KJ94" s="88">
        <v>1.9173135470199998</v>
      </c>
      <c r="KK94" s="88">
        <v>0.99728621725000044</v>
      </c>
      <c r="KL94" s="88">
        <v>0.90093611023000009</v>
      </c>
      <c r="KM94" s="88">
        <v>0.24991106771999999</v>
      </c>
      <c r="KN94" s="88">
        <v>2.7147147220000008E-2</v>
      </c>
      <c r="KO94" s="88">
        <v>6.038462100000001E-3</v>
      </c>
      <c r="KP94" s="88">
        <v>0.49379339901999991</v>
      </c>
      <c r="KQ94" s="88">
        <v>0.14656771181</v>
      </c>
      <c r="KR94" s="88">
        <v>0.6251408493900007</v>
      </c>
      <c r="KS94" s="88">
        <v>0.17631253753000009</v>
      </c>
      <c r="KT94" s="88">
        <v>1.923394379920002</v>
      </c>
      <c r="KU94" s="88">
        <v>2.4214014300000003E-2</v>
      </c>
      <c r="KV94" s="88">
        <v>1.9209594869499995</v>
      </c>
      <c r="KW94" s="88">
        <v>3.1738204495600022</v>
      </c>
      <c r="KX94" s="88">
        <v>4.7620635079200113</v>
      </c>
      <c r="KY94" s="88">
        <v>2.6449506910700062</v>
      </c>
      <c r="KZ94" s="88">
        <v>7.0531531651899932</v>
      </c>
      <c r="LA94" s="88">
        <v>0.4736070525099999</v>
      </c>
      <c r="LB94" s="88">
        <v>3.1527393073700014</v>
      </c>
      <c r="LC94" s="88">
        <v>0.66936687330999978</v>
      </c>
      <c r="LD94" s="88">
        <v>2.5641393908300012</v>
      </c>
      <c r="LE94" s="88">
        <v>2.8776258801700125</v>
      </c>
      <c r="LF94" s="88">
        <v>1.6167222020899998</v>
      </c>
      <c r="LG94" s="88">
        <v>1.0237026219199994</v>
      </c>
      <c r="LH94" s="88">
        <v>0.67888642089999962</v>
      </c>
      <c r="LI94" s="88">
        <v>9.4790919199999966E-3</v>
      </c>
      <c r="LJ94" s="88">
        <v>28.108514117160013</v>
      </c>
      <c r="LK94" s="88">
        <v>25.229429887059993</v>
      </c>
      <c r="LL94" s="88">
        <v>2.3083327060799994</v>
      </c>
      <c r="LM94" s="88">
        <v>0.66993440746999988</v>
      </c>
      <c r="LN94" s="88">
        <v>0.28070732100000001</v>
      </c>
      <c r="LO94" s="88">
        <v>4.3902075691200002</v>
      </c>
      <c r="LP94" s="88">
        <v>36.343845956009993</v>
      </c>
      <c r="LQ94" s="88">
        <v>7.9348311383000194</v>
      </c>
      <c r="LR94" s="88">
        <v>3.2017194136100002</v>
      </c>
      <c r="LS94" s="88">
        <v>4.4527652890800047</v>
      </c>
      <c r="LT94" s="88">
        <v>1.2718173313399985</v>
      </c>
      <c r="LU94" s="88">
        <v>3.6861899584499995</v>
      </c>
      <c r="LV94" s="88">
        <v>0.29995846242000007</v>
      </c>
      <c r="LW94" s="88">
        <v>3.5124523512700025</v>
      </c>
      <c r="LX94" s="88">
        <v>0.51628228414999988</v>
      </c>
      <c r="LY94" s="88">
        <v>0</v>
      </c>
      <c r="LZ94" s="88">
        <v>0.66124880117999951</v>
      </c>
      <c r="MA94" s="88">
        <v>23.66407314384001</v>
      </c>
      <c r="MB94" s="88">
        <v>0.58490590292000011</v>
      </c>
      <c r="MC94" s="88">
        <v>4.0502422567699998</v>
      </c>
      <c r="MD94" s="88">
        <v>0.87217034982000086</v>
      </c>
      <c r="ME94" s="88">
        <v>2.4913326E-3</v>
      </c>
      <c r="MF94" s="88">
        <v>3.5708923248600013</v>
      </c>
      <c r="MG94" s="88">
        <v>2.1308597791600032</v>
      </c>
      <c r="MH94" s="88">
        <v>0.10131523229</v>
      </c>
      <c r="MI94" s="88">
        <v>1.8760836443400002</v>
      </c>
      <c r="MJ94" s="88">
        <v>0.34941867970999996</v>
      </c>
      <c r="MK94" s="88">
        <v>6.8766985500000002E-2</v>
      </c>
      <c r="ML94" s="88">
        <v>2.6618516520000003E-2</v>
      </c>
      <c r="MM94" s="88">
        <v>3.4122640053500057</v>
      </c>
      <c r="MN94" s="88">
        <v>0.87035129075000039</v>
      </c>
      <c r="MO94" s="88">
        <v>4.4014886986700033</v>
      </c>
      <c r="MP94" s="88">
        <v>3.3626006441700058</v>
      </c>
      <c r="MQ94" s="88">
        <v>1.4979113372300026</v>
      </c>
      <c r="MR94" s="88">
        <v>6.8420962967799914</v>
      </c>
      <c r="MS94" s="88">
        <v>2.3389431792999988</v>
      </c>
      <c r="MT94" s="88">
        <v>0.4587091215300001</v>
      </c>
      <c r="MU94" s="88">
        <v>7.0250955857399937</v>
      </c>
      <c r="MV94" s="88">
        <v>0.47713175452000012</v>
      </c>
      <c r="MW94" s="88">
        <v>0</v>
      </c>
      <c r="MX94" s="88">
        <v>3.7381220288499994</v>
      </c>
      <c r="MY94" s="88">
        <v>3.7073057440199935</v>
      </c>
      <c r="MZ94" s="88">
        <v>0.42628575479999992</v>
      </c>
      <c r="NA94" s="88">
        <v>1.9854283603400014</v>
      </c>
      <c r="NB94" s="88">
        <v>0.38544956219999998</v>
      </c>
      <c r="NC94" s="88">
        <v>1.0663909107199998</v>
      </c>
      <c r="ND94" s="88">
        <v>0</v>
      </c>
      <c r="NE94" s="88">
        <v>2.1895822331700003</v>
      </c>
      <c r="NF94" s="88">
        <v>0.84421809532000003</v>
      </c>
      <c r="NG94" s="88">
        <v>14.266320540129987</v>
      </c>
      <c r="NH94" s="88">
        <v>10.955182583289989</v>
      </c>
      <c r="NI94" s="88">
        <v>14.456340761730001</v>
      </c>
      <c r="NJ94" s="88">
        <v>8.122400219030002</v>
      </c>
      <c r="NK94" s="88">
        <v>9.0406449263299908</v>
      </c>
      <c r="NL94" s="88">
        <v>6.541339962999998E-2</v>
      </c>
      <c r="NM94" s="88">
        <v>11.792625986900019</v>
      </c>
      <c r="NN94" s="88">
        <v>0</v>
      </c>
      <c r="NO94" s="88">
        <v>1.704505383579999</v>
      </c>
      <c r="NP94" s="88">
        <v>0.75524428224999873</v>
      </c>
      <c r="NQ94" s="88">
        <v>1.1398087466799987</v>
      </c>
      <c r="NR94" s="88">
        <v>1.1203330165400003</v>
      </c>
      <c r="NS94" s="88">
        <v>6.3487476230000039</v>
      </c>
      <c r="NT94" s="88">
        <v>8.357575593130008</v>
      </c>
      <c r="NU94" s="88">
        <v>27.679452985969942</v>
      </c>
      <c r="NV94" s="88">
        <v>16.751123506460019</v>
      </c>
      <c r="NW94" s="88">
        <v>3.5107448121899889</v>
      </c>
      <c r="NX94" s="88">
        <v>3.6205448100000162</v>
      </c>
      <c r="NY94" s="88">
        <v>0</v>
      </c>
      <c r="NZ94" s="88">
        <v>0</v>
      </c>
      <c r="OA94" s="88">
        <v>0</v>
      </c>
      <c r="OB94" s="88">
        <v>0</v>
      </c>
      <c r="OC94" s="88">
        <v>0</v>
      </c>
      <c r="OD94" s="88">
        <v>0</v>
      </c>
      <c r="OE94" s="88">
        <v>0</v>
      </c>
      <c r="OF94" s="88">
        <v>0</v>
      </c>
      <c r="OG94" s="88">
        <v>0</v>
      </c>
      <c r="OH94" s="88">
        <v>0</v>
      </c>
      <c r="OI94" s="88">
        <v>0</v>
      </c>
      <c r="OJ94" s="88">
        <v>0</v>
      </c>
      <c r="OK94" s="88">
        <v>0</v>
      </c>
      <c r="OL94" s="88">
        <v>0</v>
      </c>
      <c r="OM94" s="88">
        <v>6.3793603250000067E-2</v>
      </c>
      <c r="ON94" s="88">
        <v>4.166526409999996E-3</v>
      </c>
      <c r="OO94" s="88">
        <v>7.1561964899999877E-3</v>
      </c>
      <c r="OP94" s="88">
        <v>1.5261244400000006E-3</v>
      </c>
      <c r="OQ94" s="88">
        <v>6.9756088899999803E-3</v>
      </c>
      <c r="OR94" s="88">
        <v>4.1581439299999993E-3</v>
      </c>
      <c r="OS94" s="88">
        <v>3.3662812959999851E-2</v>
      </c>
      <c r="OT94" s="88">
        <v>1.0327669030000002E-2</v>
      </c>
      <c r="OU94" s="88">
        <v>5.0948260060000028E-2</v>
      </c>
      <c r="OV94" s="88">
        <v>4.3894394319999995E-2</v>
      </c>
      <c r="OW94" s="88">
        <v>7.5100028810000177E-2</v>
      </c>
      <c r="OX94" s="88">
        <v>2.5361977299999894E-2</v>
      </c>
      <c r="OY94" s="88">
        <v>1.5274036249999947E-2</v>
      </c>
      <c r="OZ94" s="88">
        <v>1.1061451460000008E-2</v>
      </c>
      <c r="PA94" s="88">
        <v>2.3729399173159971</v>
      </c>
      <c r="PB94" s="88">
        <v>5.3725783710260284</v>
      </c>
      <c r="PC94" s="88">
        <v>3.3334751852760038</v>
      </c>
      <c r="PD94" s="88">
        <v>0.82716551579099884</v>
      </c>
      <c r="PE94" s="88">
        <v>0.64606608856499992</v>
      </c>
      <c r="PF94" s="88">
        <v>3.1875600885360056</v>
      </c>
      <c r="PG94" s="88">
        <v>6.0925872333279933</v>
      </c>
      <c r="PH94" s="88">
        <v>1.4370970020230072</v>
      </c>
      <c r="PI94" s="88">
        <v>0.75136573399899986</v>
      </c>
      <c r="PJ94" s="88">
        <v>0.31442555201999933</v>
      </c>
      <c r="PK94" s="88">
        <v>9.8629458223039883</v>
      </c>
      <c r="PL94" s="88">
        <v>0.23245651124500027</v>
      </c>
      <c r="PM94" s="88">
        <v>1.4543261154859966</v>
      </c>
      <c r="PN94" s="88">
        <v>0.6861572905849993</v>
      </c>
      <c r="PO94" s="88">
        <v>0.3690552232820003</v>
      </c>
      <c r="PP94" s="88">
        <v>3.169866135041997</v>
      </c>
      <c r="PQ94" s="88">
        <v>0.61173913936499902</v>
      </c>
      <c r="PR94" s="88">
        <v>0.67305748786599962</v>
      </c>
      <c r="PS94" s="88">
        <v>0</v>
      </c>
      <c r="PT94" s="88">
        <v>0.54886038547100058</v>
      </c>
      <c r="PU94" s="88">
        <v>0.71621296059299899</v>
      </c>
      <c r="PV94" s="88">
        <v>0.31189854152600033</v>
      </c>
      <c r="PW94" s="88">
        <v>9.6946960635000023E-2</v>
      </c>
      <c r="PX94" s="88">
        <v>0.81507796212600114</v>
      </c>
      <c r="PY94" s="88">
        <v>0.94017037161399852</v>
      </c>
      <c r="PZ94" s="88">
        <v>0.40652001717999975</v>
      </c>
      <c r="QA94" s="88">
        <v>4.6648371601999992E-2</v>
      </c>
      <c r="QB94" s="88">
        <v>0.29790768824700103</v>
      </c>
      <c r="QC94" s="88">
        <v>0.21479031913400001</v>
      </c>
      <c r="QD94" s="88">
        <v>4.9818948808999959E-2</v>
      </c>
      <c r="QE94" s="88">
        <v>0.26464855960099948</v>
      </c>
      <c r="QF94" s="88">
        <v>0.32922722794000014</v>
      </c>
      <c r="QG94" s="88">
        <v>2.4994217345660092</v>
      </c>
      <c r="QH94" s="88">
        <v>2.220594229199999E-2</v>
      </c>
      <c r="QI94" s="88">
        <v>1.4308221600309969</v>
      </c>
      <c r="QJ94" s="88">
        <v>0.82157283366400269</v>
      </c>
      <c r="QK94" s="88">
        <v>0.61160480575099996</v>
      </c>
      <c r="QL94" s="88">
        <v>6.3786732708400011</v>
      </c>
      <c r="QM94" s="88">
        <v>0.18921974512799988</v>
      </c>
      <c r="QN94" s="88">
        <v>9.5623846296999937E-2</v>
      </c>
      <c r="QO94" s="88">
        <v>0.11089303286600001</v>
      </c>
      <c r="QP94" s="88">
        <v>0.24661436061399997</v>
      </c>
      <c r="QQ94" s="88">
        <v>3.7151036599999999E-3</v>
      </c>
      <c r="QR94" s="88">
        <v>0.74597333999600191</v>
      </c>
      <c r="QS94" s="88">
        <v>0.407432737011999</v>
      </c>
      <c r="QT94" s="88">
        <v>0.65297583906599821</v>
      </c>
      <c r="QU94" s="88">
        <v>0.1466129963150001</v>
      </c>
      <c r="QV94" s="88">
        <v>0.40144444706700072</v>
      </c>
      <c r="QW94" s="88">
        <v>0.23874141411700042</v>
      </c>
      <c r="QX94" s="88">
        <v>0.44038796046299966</v>
      </c>
      <c r="QY94" s="88">
        <v>0.10710254609300009</v>
      </c>
      <c r="QZ94" s="88">
        <v>4.6888808407000063E-2</v>
      </c>
      <c r="RA94" s="88">
        <v>1.5645975249320048</v>
      </c>
      <c r="RB94" s="88">
        <v>0.14729740467200009</v>
      </c>
      <c r="RC94" s="88">
        <v>1.0141048987290002</v>
      </c>
      <c r="RD94" s="88">
        <v>0.98843381641900296</v>
      </c>
      <c r="RE94" s="88">
        <v>4.720059091099995E-2</v>
      </c>
      <c r="RF94" s="88">
        <v>0.8696773997870032</v>
      </c>
      <c r="RG94" s="88">
        <v>1.0628008437870018</v>
      </c>
      <c r="RH94" s="88">
        <v>0.39847475409100036</v>
      </c>
      <c r="RI94" s="88">
        <v>0.36855768643699982</v>
      </c>
      <c r="RJ94" s="88">
        <v>0.31277270018099945</v>
      </c>
      <c r="RK94" s="88">
        <v>0.25095324400600028</v>
      </c>
      <c r="RL94" s="88">
        <v>0.17330361011799988</v>
      </c>
      <c r="RM94" s="88">
        <v>0.25484925932500024</v>
      </c>
      <c r="RN94" s="88">
        <v>7.6660501955999938E-2</v>
      </c>
      <c r="RO94" s="88">
        <v>0.37938636930000075</v>
      </c>
      <c r="RP94" s="88">
        <v>8.2833663872000154E-2</v>
      </c>
      <c r="RQ94" s="88">
        <v>0.28914570082700047</v>
      </c>
      <c r="RR94" s="88">
        <v>0</v>
      </c>
      <c r="RS94" s="88">
        <v>0.23382944790799948</v>
      </c>
      <c r="RT94" s="88">
        <v>2.8912637741999998E-2</v>
      </c>
      <c r="RU94" s="88">
        <v>5.1683466370000042E-2</v>
      </c>
      <c r="RV94" s="88">
        <v>5.9057088593459834</v>
      </c>
      <c r="RW94" s="88">
        <v>1.8026535627409987</v>
      </c>
      <c r="RX94" s="88">
        <v>2.1427759348550026</v>
      </c>
      <c r="RY94" s="88">
        <v>1.1807465361999999E-2</v>
      </c>
      <c r="RZ94" s="88">
        <v>1.2806833462139988</v>
      </c>
      <c r="SA94" s="88">
        <v>0.17364276927200015</v>
      </c>
      <c r="SB94" s="88">
        <v>0</v>
      </c>
      <c r="SC94" s="88">
        <v>0</v>
      </c>
      <c r="SD94" s="88">
        <v>0</v>
      </c>
      <c r="SE94" s="88">
        <v>0</v>
      </c>
      <c r="SF94" s="88">
        <v>0</v>
      </c>
      <c r="SG94" s="88">
        <v>0</v>
      </c>
      <c r="SH94" s="88">
        <v>0</v>
      </c>
      <c r="SI94" s="88">
        <v>0</v>
      </c>
      <c r="SJ94" s="88">
        <v>0</v>
      </c>
      <c r="SK94" s="88">
        <v>0</v>
      </c>
      <c r="SL94" s="88">
        <v>0</v>
      </c>
      <c r="SM94" s="88">
        <v>0</v>
      </c>
      <c r="SN94" s="88">
        <v>0.63111586228000183</v>
      </c>
      <c r="SO94" s="88">
        <v>2.5308866000000002E-4</v>
      </c>
      <c r="SP94" s="88">
        <v>88.530726778834548</v>
      </c>
    </row>
    <row r="95" spans="1:510">
      <c r="A95" s="88" t="str">
        <f t="shared" si="53"/>
        <v>BNLD1</v>
      </c>
      <c r="B95" s="88" t="s">
        <v>2235</v>
      </c>
      <c r="C95" s="88" t="s">
        <v>386</v>
      </c>
      <c r="E95" s="88" t="s">
        <v>2590</v>
      </c>
      <c r="F95" s="88">
        <v>2010</v>
      </c>
      <c r="U95" s="88">
        <v>16.549042148844958</v>
      </c>
      <c r="V95" s="88">
        <v>1.8509316802489995</v>
      </c>
      <c r="W95" s="88">
        <v>0.28040532817499975</v>
      </c>
      <c r="X95" s="88">
        <v>0.8589652547360016</v>
      </c>
      <c r="Y95" s="88">
        <v>5.705309348505005</v>
      </c>
      <c r="Z95" s="88">
        <v>0.9660327587470019</v>
      </c>
      <c r="AA95" s="88">
        <v>0.44499531610200005</v>
      </c>
      <c r="AB95" s="88">
        <v>2.1132911013159998</v>
      </c>
      <c r="AC95" s="88">
        <v>0.42903400020000099</v>
      </c>
      <c r="AD95" s="88">
        <v>1.113961233352998</v>
      </c>
      <c r="AE95" s="88">
        <v>5.675145812400003E-2</v>
      </c>
      <c r="AF95" s="88">
        <v>1.102548602981998</v>
      </c>
      <c r="AG95" s="88">
        <v>1.6657392837030027</v>
      </c>
      <c r="AH95" s="88">
        <v>1.6268064015360035</v>
      </c>
      <c r="AI95" s="88">
        <v>0.1851938555790002</v>
      </c>
      <c r="AJ95" s="88">
        <v>0.172896365991</v>
      </c>
      <c r="AK95" s="88">
        <v>0.10750895323100007</v>
      </c>
      <c r="AL95" s="88">
        <v>0</v>
      </c>
      <c r="AM95" s="88">
        <v>0.68467568330400119</v>
      </c>
      <c r="AN95" s="88">
        <v>0.17428977619300057</v>
      </c>
      <c r="AO95" s="88">
        <v>1.1337415163810014</v>
      </c>
      <c r="AP95" s="88">
        <v>3.0486912838740001</v>
      </c>
      <c r="AQ95" s="88">
        <v>0.32290454698600002</v>
      </c>
      <c r="AR95" s="88">
        <v>0.29604887000999924</v>
      </c>
      <c r="AS95" s="88">
        <v>0.90392344361500254</v>
      </c>
      <c r="AT95" s="88">
        <v>0.36915449354999974</v>
      </c>
      <c r="AU95" s="88">
        <v>5.7918660955999977E-2</v>
      </c>
      <c r="AV95" s="88">
        <v>0.16015601263000004</v>
      </c>
      <c r="AW95" s="88">
        <v>5.0320566366000054E-2</v>
      </c>
      <c r="AX95" s="88">
        <v>6.6324067077999857E-2</v>
      </c>
      <c r="AY95" s="88">
        <v>0.26216028500899935</v>
      </c>
      <c r="AZ95" s="88">
        <v>0.2656637583870004</v>
      </c>
      <c r="BA95" s="88">
        <v>0.14478910100999967</v>
      </c>
      <c r="BB95" s="88">
        <v>3.4542875668999967E-2</v>
      </c>
      <c r="BC95" s="88">
        <v>1.0483789566130011</v>
      </c>
      <c r="BD95" s="88">
        <v>0.88107648380600301</v>
      </c>
      <c r="BE95" s="88">
        <v>0.18383530972599996</v>
      </c>
      <c r="BF95" s="88">
        <v>9.1774092170000005E-3</v>
      </c>
      <c r="BG95" s="88">
        <v>2.3614719216000009E-2</v>
      </c>
      <c r="BH95" s="88">
        <v>0.39624200324300002</v>
      </c>
      <c r="BI95" s="88">
        <v>0.16910836734600027</v>
      </c>
      <c r="BJ95" s="88">
        <v>3.0476281506999988E-2</v>
      </c>
      <c r="BK95" s="88">
        <v>0.24584288010300032</v>
      </c>
      <c r="BL95" s="88">
        <v>0.2169890261189994</v>
      </c>
      <c r="BM95" s="88">
        <v>0.16044083793600034</v>
      </c>
      <c r="BN95" s="88">
        <v>0.29110476864500012</v>
      </c>
      <c r="BO95" s="88">
        <v>7.7394786370000024E-3</v>
      </c>
      <c r="BP95" s="88">
        <v>6.2349621690000025E-3</v>
      </c>
      <c r="BQ95" s="88">
        <v>2.0457064839999998E-3</v>
      </c>
      <c r="BR95" s="88">
        <v>1.4119548590999991E-2</v>
      </c>
      <c r="BS95" s="88">
        <v>2.6611726024999966E-2</v>
      </c>
      <c r="BT95" s="88">
        <v>0.87078043028100005</v>
      </c>
      <c r="BU95" s="88">
        <v>0.3244236074689999</v>
      </c>
      <c r="BV95" s="88">
        <v>0.23176838335600033</v>
      </c>
      <c r="BW95" s="88">
        <v>0.43929272240099948</v>
      </c>
      <c r="BX95" s="88">
        <v>0.11243031413900015</v>
      </c>
      <c r="BY95" s="88">
        <v>0.23442867645900009</v>
      </c>
      <c r="BZ95" s="88">
        <v>4.7966547816000057E-2</v>
      </c>
      <c r="CA95" s="88">
        <v>0.13436858497499968</v>
      </c>
      <c r="CB95" s="88">
        <v>0.1916942223079999</v>
      </c>
      <c r="CC95" s="88">
        <v>0.10711700596500018</v>
      </c>
      <c r="CD95" s="88">
        <v>7.401597918600003E-2</v>
      </c>
      <c r="CE95" s="88">
        <v>0.35775620805499908</v>
      </c>
      <c r="CF95" s="88">
        <v>4.4581255079999951E-2</v>
      </c>
      <c r="CG95" s="88">
        <v>0</v>
      </c>
      <c r="CH95" s="88">
        <v>0.14061297891599986</v>
      </c>
      <c r="CI95" s="88">
        <v>0.23842366388800038</v>
      </c>
      <c r="CJ95" s="88">
        <v>6.039682620600003E-2</v>
      </c>
      <c r="CK95" s="88">
        <v>0.63069051858100167</v>
      </c>
      <c r="CL95" s="88">
        <v>2.7508664273999981E-2</v>
      </c>
      <c r="CM95" s="88">
        <v>0.3120303445080011</v>
      </c>
      <c r="CN95" s="88">
        <v>2.6529643724999982E-2</v>
      </c>
      <c r="CO95" s="88">
        <v>0.10737824918600011</v>
      </c>
      <c r="CP95" s="88">
        <v>3.8988222289999999E-2</v>
      </c>
      <c r="CQ95" s="88">
        <v>0.10750895323100007</v>
      </c>
      <c r="CR95" s="88">
        <v>0</v>
      </c>
      <c r="CS95" s="88">
        <v>7.8530277800000006E-3</v>
      </c>
      <c r="CT95" s="88">
        <v>0.62838714014200081</v>
      </c>
      <c r="CU95" s="88">
        <v>3.8617299403000002E-2</v>
      </c>
      <c r="CV95" s="88">
        <v>9.8185536099999974E-3</v>
      </c>
      <c r="CW95" s="88">
        <v>0.17116816765100051</v>
      </c>
      <c r="CX95" s="88">
        <v>3.1216413150000006E-3</v>
      </c>
      <c r="CY95" s="88">
        <v>1.082621117481001</v>
      </c>
      <c r="CZ95" s="88">
        <v>5.1120316798999962E-2</v>
      </c>
      <c r="DA95" s="88">
        <v>2.797200256533003</v>
      </c>
      <c r="DB95" s="88">
        <v>0.25149104996799976</v>
      </c>
      <c r="DC95" s="88">
        <v>0.17427392854900026</v>
      </c>
      <c r="DD95" s="88">
        <v>0.14863052933299992</v>
      </c>
      <c r="DE95" s="88">
        <v>0.11480489865999967</v>
      </c>
      <c r="DF95" s="88">
        <v>4.7659310171999918E-2</v>
      </c>
      <c r="DG95" s="88">
        <v>2.5357319419999969E-2</v>
      </c>
      <c r="DH95" s="88">
        <v>0.10822793807799996</v>
      </c>
      <c r="DI95" s="88">
        <v>0.33021540543800015</v>
      </c>
      <c r="DJ95" s="88">
        <v>0.29689660945500046</v>
      </c>
      <c r="DK95" s="88">
        <v>0.26817822363899974</v>
      </c>
      <c r="DL95" s="88">
        <v>8.6326042360000046E-3</v>
      </c>
      <c r="DM95" s="88">
        <v>0</v>
      </c>
      <c r="DN95" s="88">
        <v>0.34476381038400022</v>
      </c>
      <c r="DO95" s="88">
        <v>1.7069232638E-2</v>
      </c>
      <c r="DP95" s="88">
        <v>7.3213425449999998E-3</v>
      </c>
      <c r="DQ95" s="88">
        <v>5.7918660955999977E-2</v>
      </c>
      <c r="DR95" s="88">
        <v>0.11947905672399992</v>
      </c>
      <c r="DS95" s="88">
        <v>3.4621790859000003E-2</v>
      </c>
      <c r="DT95" s="88">
        <v>6.0552592120000012E-3</v>
      </c>
      <c r="DU95" s="88">
        <v>5.0320566366000054E-2</v>
      </c>
      <c r="DV95" s="88">
        <v>2.1751448552000008E-2</v>
      </c>
      <c r="DW95" s="88">
        <v>4.4572647292999965E-2</v>
      </c>
      <c r="DX95" s="88">
        <v>0.12622151001800039</v>
      </c>
      <c r="DY95" s="88">
        <v>0.13593849993400001</v>
      </c>
      <c r="DZ95" s="88">
        <v>0.14879500178799995</v>
      </c>
      <c r="EA95" s="88">
        <v>1.2349549375000008E-2</v>
      </c>
      <c r="EB95" s="88">
        <v>9.8977045973999936E-2</v>
      </c>
      <c r="EC95" s="88">
        <v>6.7157535336000052E-2</v>
      </c>
      <c r="ED95" s="88">
        <v>5.1584968246999895E-2</v>
      </c>
      <c r="EE95" s="88">
        <v>2.6046186102000001E-2</v>
      </c>
      <c r="EF95" s="88">
        <v>1.0164516755650013</v>
      </c>
      <c r="EG95" s="88">
        <v>1.8962449314999998E-2</v>
      </c>
      <c r="EH95" s="88">
        <v>1.2964829225000004E-2</v>
      </c>
      <c r="EI95" s="88">
        <v>0</v>
      </c>
      <c r="EJ95" s="88">
        <v>0.15909248272600049</v>
      </c>
      <c r="EK95" s="88">
        <v>0.39265904928800066</v>
      </c>
      <c r="EL95" s="88">
        <v>0.21183263974099995</v>
      </c>
      <c r="EM95" s="88">
        <v>0.11749245249500008</v>
      </c>
      <c r="EN95" s="88">
        <v>3.2895542438000004E-2</v>
      </c>
      <c r="EO95" s="88">
        <v>1.9721864290000005E-2</v>
      </c>
      <c r="EP95" s="88">
        <v>9.7221047876E-2</v>
      </c>
      <c r="EQ95" s="88">
        <v>1.0565781796999997E-2</v>
      </c>
      <c r="ER95" s="88">
        <v>1.8125100738000003E-2</v>
      </c>
      <c r="ES95" s="88">
        <v>5.3060271470000021E-3</v>
      </c>
      <c r="ET95" s="88">
        <v>9.1774092170000005E-3</v>
      </c>
      <c r="EU95" s="88">
        <v>2.3614719216000009E-2</v>
      </c>
      <c r="EV95" s="88">
        <v>0.39624200324300002</v>
      </c>
      <c r="EW95" s="88">
        <v>5.3888640626000038E-2</v>
      </c>
      <c r="EX95" s="88">
        <v>1.8174436164000021E-2</v>
      </c>
      <c r="EY95" s="88">
        <v>6.6601559126999929E-2</v>
      </c>
      <c r="EZ95" s="88">
        <v>2.4980956663000022E-2</v>
      </c>
      <c r="FA95" s="88">
        <v>5.4628867350000028E-3</v>
      </c>
      <c r="FB95" s="88">
        <v>1.4183502655000003E-2</v>
      </c>
      <c r="FC95" s="88">
        <v>1.5746584312999998E-2</v>
      </c>
      <c r="FD95" s="88">
        <v>5.4616422499999999E-4</v>
      </c>
      <c r="FE95" s="88">
        <v>4.6053344111999885E-2</v>
      </c>
      <c r="FF95" s="88">
        <v>1.1747993011999993E-2</v>
      </c>
      <c r="FG95" s="88">
        <v>0.11297793661699992</v>
      </c>
      <c r="FH95" s="88">
        <v>3.1232831011999987E-2</v>
      </c>
      <c r="FI95" s="88">
        <v>2.216383756300002E-2</v>
      </c>
      <c r="FJ95" s="88">
        <v>0.10175249795999995</v>
      </c>
      <c r="FK95" s="88">
        <v>0.11523625815399971</v>
      </c>
      <c r="FL95" s="88">
        <v>0</v>
      </c>
      <c r="FM95" s="88">
        <v>7.3177497233000155E-2</v>
      </c>
      <c r="FN95" s="88">
        <v>4.4912626499999941E-2</v>
      </c>
      <c r="FO95" s="88">
        <v>5.5020939899999999E-3</v>
      </c>
      <c r="FP95" s="88">
        <v>3.6848439351999968E-2</v>
      </c>
      <c r="FQ95" s="88">
        <v>7.7394786370000024E-3</v>
      </c>
      <c r="FR95" s="88">
        <v>6.2349621690000025E-3</v>
      </c>
      <c r="FS95" s="88">
        <v>2.0457064839999998E-3</v>
      </c>
      <c r="FT95" s="88">
        <v>1.4119548590999991E-2</v>
      </c>
      <c r="FU95" s="88">
        <v>2.6611726024999966E-2</v>
      </c>
      <c r="FV95" s="88">
        <v>0.82599934078000092</v>
      </c>
      <c r="FW95" s="88">
        <v>1.0354817339999996E-2</v>
      </c>
      <c r="FX95" s="88">
        <v>4.4781099182000003E-2</v>
      </c>
      <c r="FY95" s="88">
        <v>0.1184499845539998</v>
      </c>
      <c r="FZ95" s="88">
        <v>3.0578366162999984E-2</v>
      </c>
      <c r="GA95" s="88">
        <v>0.11991418362300009</v>
      </c>
      <c r="GB95" s="88">
        <v>1.7014974093000002E-2</v>
      </c>
      <c r="GC95" s="88">
        <v>2.8113978561999989E-2</v>
      </c>
      <c r="GD95" s="88">
        <v>0.23176838335600033</v>
      </c>
      <c r="GE95" s="88">
        <v>9.1963689768999921E-2</v>
      </c>
      <c r="GF95" s="88">
        <v>3.3556278682000021E-2</v>
      </c>
      <c r="GG95" s="88">
        <v>1.3017778889999995E-2</v>
      </c>
      <c r="GH95" s="88">
        <v>5.9118201698999895E-2</v>
      </c>
      <c r="GI95" s="88">
        <v>0.15530187558400016</v>
      </c>
      <c r="GJ95" s="88">
        <v>7.5765548505999827E-2</v>
      </c>
      <c r="GK95" s="88">
        <v>1.0570484868000007E-2</v>
      </c>
      <c r="GL95" s="88">
        <v>5.3002799790999908E-2</v>
      </c>
      <c r="GM95" s="88">
        <v>2.3733566378000007E-2</v>
      </c>
      <c r="GN95" s="88">
        <v>1.2635501602999999E-2</v>
      </c>
      <c r="GO95" s="88">
        <v>2.3059068137999992E-2</v>
      </c>
      <c r="GP95" s="88">
        <v>1.8753400770999989E-2</v>
      </c>
      <c r="GQ95" s="88">
        <v>1.9931827067999997E-2</v>
      </c>
      <c r="GR95" s="88">
        <v>3.7924519809999996E-3</v>
      </c>
      <c r="GS95" s="88">
        <v>3.3220252015E-2</v>
      </c>
      <c r="GT95" s="88">
        <v>9.9719378071999973E-2</v>
      </c>
      <c r="GU95" s="88">
        <v>3.9761722790999959E-2</v>
      </c>
      <c r="GV95" s="88">
        <v>1.9251637033000049E-2</v>
      </c>
      <c r="GW95" s="88">
        <v>1.5751718708999985E-2</v>
      </c>
      <c r="GX95" s="88">
        <v>9.3431289089999855E-3</v>
      </c>
      <c r="GY95" s="88">
        <v>7.4852702249999974E-3</v>
      </c>
      <c r="GZ95" s="88">
        <v>9.9006623390000045E-3</v>
      </c>
      <c r="HA95" s="88">
        <v>5.4858151589999944E-3</v>
      </c>
      <c r="HB95" s="88">
        <v>2.5234265270000025E-2</v>
      </c>
      <c r="HC95" s="88">
        <v>1.4213378913999996E-2</v>
      </c>
      <c r="HD95" s="88">
        <v>1.7060015079999987E-2</v>
      </c>
      <c r="HE95" s="88">
        <v>6.0610447259999874E-3</v>
      </c>
      <c r="HF95" s="88">
        <v>1.279592242299998E-2</v>
      </c>
      <c r="HG95" s="88">
        <v>1.8100924321999976E-2</v>
      </c>
      <c r="HH95" s="88">
        <v>2.3348562530000005E-2</v>
      </c>
      <c r="HI95" s="88">
        <v>1.1400261766000005E-2</v>
      </c>
      <c r="HJ95" s="88">
        <v>6.1556946920000022E-3</v>
      </c>
      <c r="HK95" s="88">
        <v>2.8533059468000048E-2</v>
      </c>
      <c r="HL95" s="88">
        <v>7.8774263300000202E-3</v>
      </c>
      <c r="HM95" s="88">
        <v>4.0640223391999825E-2</v>
      </c>
      <c r="HN95" s="88">
        <v>2.8768610573000019E-2</v>
      </c>
      <c r="HO95" s="88">
        <v>3.8452711649999967E-3</v>
      </c>
      <c r="HP95" s="88">
        <v>3.5554134423999934E-2</v>
      </c>
      <c r="HQ95" s="88">
        <v>2.3778242813999977E-2</v>
      </c>
      <c r="HR95" s="88">
        <v>2.2700623075999998E-2</v>
      </c>
      <c r="HS95" s="88">
        <v>6.6913216470000049E-3</v>
      </c>
      <c r="HT95" s="88">
        <v>1.1676711173999989E-2</v>
      </c>
      <c r="HU95" s="88">
        <v>2.8687268202999973E-2</v>
      </c>
      <c r="HV95" s="88">
        <v>3.0990268274000001E-2</v>
      </c>
      <c r="HW95" s="88">
        <v>1.6580854995999979E-2</v>
      </c>
      <c r="HX95" s="88">
        <v>1.249368763199998E-2</v>
      </c>
      <c r="HY95" s="88">
        <v>2.3846717472999997E-2</v>
      </c>
      <c r="HZ95" s="88">
        <v>1.0854833319999974E-2</v>
      </c>
      <c r="IA95" s="88">
        <v>3.0283741216999976E-2</v>
      </c>
      <c r="IB95" s="88">
        <v>9.0320220119999919E-3</v>
      </c>
      <c r="IC95" s="88">
        <v>0.24882896737400079</v>
      </c>
      <c r="ID95" s="88">
        <v>3.5079540435999902E-2</v>
      </c>
      <c r="IE95" s="88">
        <v>1.388293036600001E-2</v>
      </c>
      <c r="IF95" s="88">
        <v>7.3035717570000026E-3</v>
      </c>
      <c r="IG95" s="88">
        <v>9.5044145392999935E-2</v>
      </c>
      <c r="IH95" s="88">
        <v>2.1988173310000009E-3</v>
      </c>
      <c r="II95" s="88">
        <v>0</v>
      </c>
      <c r="IJ95" s="88">
        <v>4.4963578869999993E-2</v>
      </c>
      <c r="IK95" s="88">
        <v>5.9299812841000041E-2</v>
      </c>
      <c r="IL95" s="88">
        <v>3.574985111899992E-2</v>
      </c>
      <c r="IM95" s="88">
        <v>5.9991708199999983E-4</v>
      </c>
      <c r="IN95" s="88">
        <v>0.15525282051499981</v>
      </c>
      <c r="IO95" s="88">
        <v>8.3170780666999844E-2</v>
      </c>
      <c r="IP95" s="88">
        <v>6.039682620600003E-2</v>
      </c>
      <c r="IQ95" s="88">
        <v>0.14589615622699972</v>
      </c>
      <c r="IR95" s="88">
        <v>8.9501162806999976E-2</v>
      </c>
      <c r="IS95" s="88">
        <v>0.32018535217999888</v>
      </c>
      <c r="IT95" s="88">
        <v>7.5107854055000159E-2</v>
      </c>
      <c r="IU95" s="88">
        <v>2.7508664273999981E-2</v>
      </c>
      <c r="IV95" s="88">
        <v>0.3120303445080011</v>
      </c>
      <c r="IW95" s="88">
        <v>2.6529643724999982E-2</v>
      </c>
      <c r="IX95" s="88">
        <v>7.9905826241000177E-2</v>
      </c>
      <c r="IY95" s="88">
        <v>2.7472564168999996E-2</v>
      </c>
      <c r="IZ95" s="88">
        <v>3.8988222289999999E-2</v>
      </c>
      <c r="JA95" s="88">
        <v>7.7002476798E-2</v>
      </c>
      <c r="JB95" s="88">
        <v>3.2992151280000002E-3</v>
      </c>
      <c r="JC95" s="88">
        <v>2.7207158913000021E-2</v>
      </c>
      <c r="JD95" s="88">
        <v>7.8530277800000006E-3</v>
      </c>
      <c r="JE95" s="88">
        <v>0.21425050857399955</v>
      </c>
      <c r="JF95" s="88">
        <v>0.3293924408669992</v>
      </c>
      <c r="JG95" s="88">
        <v>8.4744978252000058E-2</v>
      </c>
      <c r="JH95" s="88">
        <v>3.8617299403000002E-2</v>
      </c>
      <c r="JI95" s="88">
        <v>9.8185536099999974E-3</v>
      </c>
      <c r="JJ95" s="88">
        <v>5.8594207608999853E-2</v>
      </c>
      <c r="JK95" s="88">
        <v>8.1171858367999908E-2</v>
      </c>
      <c r="JL95" s="88">
        <v>3.1402123616000074E-2</v>
      </c>
      <c r="JM95" s="88">
        <v>3.1216413150000006E-3</v>
      </c>
      <c r="JN95" s="88">
        <v>1.082621117481001</v>
      </c>
      <c r="JO95" s="88">
        <v>5.1120316798999962E-2</v>
      </c>
      <c r="JP95" s="88">
        <v>2.797200256533003</v>
      </c>
      <c r="JQ95" s="88">
        <v>7.7245868903000003E-2</v>
      </c>
      <c r="JR95" s="88">
        <v>0.17424518106499984</v>
      </c>
      <c r="JS95" s="88">
        <v>0.17427392854900026</v>
      </c>
      <c r="JT95" s="88">
        <v>0.14863052933299992</v>
      </c>
      <c r="JU95" s="88">
        <v>0.11480489865999967</v>
      </c>
      <c r="JV95" s="88">
        <v>4.7659310171999918E-2</v>
      </c>
      <c r="JW95" s="88">
        <v>2.5357319419999969E-2</v>
      </c>
      <c r="JX95" s="88">
        <v>0.10822793807799996</v>
      </c>
      <c r="JY95" s="88">
        <v>0.33021540543800015</v>
      </c>
      <c r="JZ95" s="88">
        <v>0.28912261791600075</v>
      </c>
      <c r="KA95" s="88">
        <v>7.7740155510000013E-3</v>
      </c>
      <c r="KB95" s="88">
        <v>0.26817822363899974</v>
      </c>
      <c r="KC95" s="88">
        <v>8.6326042360000046E-3</v>
      </c>
      <c r="KD95" s="88">
        <v>0</v>
      </c>
      <c r="KE95" s="88">
        <v>0.34476381038400022</v>
      </c>
      <c r="KF95" s="88">
        <v>1.7069232638E-2</v>
      </c>
      <c r="KG95" s="88">
        <v>7.3213425449999998E-3</v>
      </c>
      <c r="KH95" s="88">
        <v>5.7918660955999977E-2</v>
      </c>
      <c r="KI95" s="88">
        <v>2.3953880099999974E-2</v>
      </c>
      <c r="KJ95" s="88">
        <v>3.4517273049999998E-2</v>
      </c>
      <c r="KK95" s="88">
        <v>3.1485756624000008E-2</v>
      </c>
      <c r="KL95" s="88">
        <v>1.0114714622999997E-2</v>
      </c>
      <c r="KM95" s="88">
        <v>1.2865615899999999E-2</v>
      </c>
      <c r="KN95" s="88">
        <v>1.7962123240000008E-3</v>
      </c>
      <c r="KO95" s="88">
        <v>4.7455511080000002E-3</v>
      </c>
      <c r="KP95" s="88">
        <v>3.4621790859000003E-2</v>
      </c>
      <c r="KQ95" s="88">
        <v>6.0552592120000012E-3</v>
      </c>
      <c r="KR95" s="88">
        <v>1.2272658378000014E-2</v>
      </c>
      <c r="KS95" s="88">
        <v>1.5278188511999998E-2</v>
      </c>
      <c r="KT95" s="88">
        <v>2.2677444771000012E-2</v>
      </c>
      <c r="KU95" s="88">
        <v>9.2406131999999997E-5</v>
      </c>
      <c r="KV95" s="88">
        <v>2.1751448552000008E-2</v>
      </c>
      <c r="KW95" s="88">
        <v>4.4572647292999965E-2</v>
      </c>
      <c r="KX95" s="88">
        <v>8.7341415753999993E-2</v>
      </c>
      <c r="KY95" s="88">
        <v>3.8879601573000078E-2</v>
      </c>
      <c r="KZ95" s="88">
        <v>0.11426210501900001</v>
      </c>
      <c r="LA95" s="88">
        <v>2.1676282088999958E-2</v>
      </c>
      <c r="LB95" s="88">
        <v>0.14879500178799995</v>
      </c>
      <c r="LC95" s="88">
        <v>1.2349549375000008E-2</v>
      </c>
      <c r="LD95" s="88">
        <v>0.10451943726099996</v>
      </c>
      <c r="LE95" s="88">
        <v>6.7157535336000052E-2</v>
      </c>
      <c r="LF95" s="88">
        <v>5.1584968246999895E-2</v>
      </c>
      <c r="LG95" s="88">
        <v>2.034910510299999E-2</v>
      </c>
      <c r="LH95" s="88">
        <v>1.7956944557999996E-2</v>
      </c>
      <c r="LI95" s="88">
        <v>1.5314438261000011E-2</v>
      </c>
      <c r="LJ95" s="88">
        <v>0.77494820769200023</v>
      </c>
      <c r="LK95" s="88">
        <v>0.24150346787300006</v>
      </c>
      <c r="LL95" s="88">
        <v>1.8962449314999998E-2</v>
      </c>
      <c r="LM95" s="88">
        <v>1.2964829225000004E-2</v>
      </c>
      <c r="LN95" s="88">
        <v>0</v>
      </c>
      <c r="LO95" s="88">
        <v>0.15909248272600049</v>
      </c>
      <c r="LP95" s="88">
        <v>0.39265904928800066</v>
      </c>
      <c r="LQ95" s="88">
        <v>0.21183263974099995</v>
      </c>
      <c r="LR95" s="88">
        <v>0.11749245249500008</v>
      </c>
      <c r="LS95" s="88">
        <v>3.2895542438000004E-2</v>
      </c>
      <c r="LT95" s="88">
        <v>1.9721864290000005E-2</v>
      </c>
      <c r="LU95" s="88">
        <v>9.7221047876E-2</v>
      </c>
      <c r="LV95" s="88">
        <v>1.0565781796999997E-2</v>
      </c>
      <c r="LW95" s="88">
        <v>1.8125100738000003E-2</v>
      </c>
      <c r="LX95" s="88">
        <v>5.3060271470000021E-3</v>
      </c>
      <c r="LY95" s="88">
        <v>9.1774092170000005E-3</v>
      </c>
      <c r="LZ95" s="88">
        <v>2.3614719216000009E-2</v>
      </c>
      <c r="MA95" s="88">
        <v>0.39624200324300002</v>
      </c>
      <c r="MB95" s="88">
        <v>1.1992354091999984E-2</v>
      </c>
      <c r="MC95" s="88">
        <v>4.1896313927000051E-2</v>
      </c>
      <c r="MD95" s="88">
        <v>1.6991219109000016E-2</v>
      </c>
      <c r="ME95" s="88">
        <v>1.1832406109999998E-3</v>
      </c>
      <c r="MF95" s="88">
        <v>6.6601559126999929E-2</v>
      </c>
      <c r="MG95" s="88">
        <v>2.4980956663000022E-2</v>
      </c>
      <c r="MH95" s="88">
        <v>5.4628867350000028E-3</v>
      </c>
      <c r="MI95" s="88">
        <v>1.4183502655000003E-2</v>
      </c>
      <c r="MJ95" s="88">
        <v>1.0455423621999992E-2</v>
      </c>
      <c r="MK95" s="88">
        <v>5.2911547859999988E-3</v>
      </c>
      <c r="ML95" s="88">
        <v>5.4616422499999999E-4</v>
      </c>
      <c r="MM95" s="88">
        <v>4.6053344111999885E-2</v>
      </c>
      <c r="MN95" s="88">
        <v>1.1747993011999993E-2</v>
      </c>
      <c r="MO95" s="88">
        <v>0.11297793661699992</v>
      </c>
      <c r="MP95" s="88">
        <v>5.2900178011999956E-2</v>
      </c>
      <c r="MQ95" s="88">
        <v>2.216383756300002E-2</v>
      </c>
      <c r="MR95" s="88">
        <v>0.10175249795999995</v>
      </c>
      <c r="MS95" s="88">
        <v>2.460979953299999E-2</v>
      </c>
      <c r="MT95" s="88">
        <v>4.4343488339999996E-3</v>
      </c>
      <c r="MU95" s="88">
        <v>8.1547571263000218E-2</v>
      </c>
      <c r="MV95" s="88">
        <v>4.6447921329999991E-3</v>
      </c>
      <c r="MW95" s="88">
        <v>0</v>
      </c>
      <c r="MX95" s="88">
        <v>7.3177497233000155E-2</v>
      </c>
      <c r="MY95" s="88">
        <v>4.4912626499999941E-2</v>
      </c>
      <c r="MZ95" s="88">
        <v>5.5020939899999999E-3</v>
      </c>
      <c r="NA95" s="88">
        <v>3.6848439351999968E-2</v>
      </c>
      <c r="NB95" s="88">
        <v>7.7394786370000024E-3</v>
      </c>
      <c r="NC95" s="88">
        <v>6.2349621690000025E-3</v>
      </c>
      <c r="ND95" s="88">
        <v>2.0457064839999998E-3</v>
      </c>
      <c r="NE95" s="88">
        <v>1.4119548590999991E-2</v>
      </c>
      <c r="NF95" s="88">
        <v>2.6611726024999966E-2</v>
      </c>
      <c r="NG95" s="88">
        <v>0.58182223434699998</v>
      </c>
      <c r="NH95" s="88">
        <v>0.24417764250299934</v>
      </c>
      <c r="NI95" s="88">
        <v>4.4781099182000003E-2</v>
      </c>
      <c r="NJ95" s="88">
        <v>0.23176838335600033</v>
      </c>
      <c r="NK95" s="88">
        <v>0.24882896737400079</v>
      </c>
      <c r="NL95" s="88">
        <v>1.388293036600001E-2</v>
      </c>
      <c r="NM95" s="88">
        <v>9.5044145392999935E-2</v>
      </c>
      <c r="NN95" s="88">
        <v>0</v>
      </c>
      <c r="NO95" s="88">
        <v>0.15525282051499981</v>
      </c>
      <c r="NP95" s="88">
        <v>4.919677533799998E-2</v>
      </c>
      <c r="NQ95" s="88">
        <v>3.3973980567000003E-2</v>
      </c>
      <c r="NR95" s="88">
        <v>9.4532324019999999E-3</v>
      </c>
      <c r="NS95" s="88">
        <v>5.0943593804000029E-2</v>
      </c>
      <c r="NT95" s="88">
        <v>0.14589615622699972</v>
      </c>
      <c r="NU95" s="88">
        <v>8.9501162806999976E-2</v>
      </c>
      <c r="NV95" s="88">
        <v>0.32018535217999888</v>
      </c>
      <c r="NW95" s="88">
        <v>7.5107854055000159E-2</v>
      </c>
      <c r="NX95" s="88">
        <v>2.7508664273999981E-2</v>
      </c>
      <c r="NY95" s="88">
        <v>1.9083490128929934</v>
      </c>
      <c r="NZ95" s="88">
        <v>7.6521942565999965E-2</v>
      </c>
      <c r="OA95" s="88">
        <v>1.119100664200001E-2</v>
      </c>
      <c r="OB95" s="88">
        <v>0.20685671393700039</v>
      </c>
      <c r="OC95" s="88">
        <v>0.6927226473319994</v>
      </c>
      <c r="OD95" s="88">
        <v>0.15486745967199989</v>
      </c>
      <c r="OE95" s="88">
        <v>2.1749639995999989E-2</v>
      </c>
      <c r="OF95" s="88">
        <v>0.159656822423</v>
      </c>
      <c r="OG95" s="88">
        <v>4.7600314720000012E-3</v>
      </c>
      <c r="OH95" s="88">
        <v>0.16024327552100009</v>
      </c>
      <c r="OI95" s="88">
        <v>1.4100474250999993E-2</v>
      </c>
      <c r="OJ95" s="88">
        <v>0.34217168373399987</v>
      </c>
      <c r="OK95" s="88">
        <v>8.3096712989000066E-2</v>
      </c>
      <c r="OL95" s="88">
        <v>0</v>
      </c>
      <c r="OM95" s="88">
        <v>1.1236199800000078E-3</v>
      </c>
      <c r="ON95" s="88">
        <v>4.6480950000000008E-5</v>
      </c>
      <c r="OO95" s="88">
        <v>4.9027550000000001E-5</v>
      </c>
      <c r="OP95" s="88">
        <v>3.2361989999999999E-5</v>
      </c>
      <c r="OQ95" s="88">
        <v>1.0151766E-4</v>
      </c>
      <c r="OR95" s="88">
        <v>3.7214089999999999E-5</v>
      </c>
      <c r="OS95" s="88">
        <v>3.1152481000000032E-4</v>
      </c>
      <c r="OT95" s="88">
        <v>8.986237999999996E-5</v>
      </c>
      <c r="OU95" s="88">
        <v>8.9084817100000633E-4</v>
      </c>
      <c r="OV95" s="88">
        <v>7.603230530000112E-4</v>
      </c>
      <c r="OW95" s="88">
        <v>1.2790468999999971E-3</v>
      </c>
      <c r="OX95" s="88">
        <v>6.6440779999999981E-5</v>
      </c>
      <c r="OY95" s="88">
        <v>3.4660168999999988E-4</v>
      </c>
      <c r="OZ95" s="88">
        <v>2.0495093910000029E-2</v>
      </c>
      <c r="PA95" s="88">
        <v>6.3486452020000042E-2</v>
      </c>
      <c r="PB95" s="88">
        <v>0.11482711133999972</v>
      </c>
      <c r="PC95" s="88">
        <v>0.11816081174800017</v>
      </c>
      <c r="PD95" s="88">
        <v>3.2706099179000019E-2</v>
      </c>
      <c r="PE95" s="88">
        <v>0.13646066514000005</v>
      </c>
      <c r="PF95" s="88">
        <v>0.22712816799599947</v>
      </c>
      <c r="PG95" s="88">
        <v>0.86097645263199518</v>
      </c>
      <c r="PH95" s="88">
        <v>0.17237698599699966</v>
      </c>
      <c r="PI95" s="88">
        <v>1.6916729636529981</v>
      </c>
      <c r="PJ95" s="88">
        <v>7.4059033422000056E-2</v>
      </c>
      <c r="PK95" s="88">
        <v>0.29069825183100112</v>
      </c>
      <c r="PL95" s="88">
        <v>4.7240441180000014E-3</v>
      </c>
      <c r="PM95" s="88">
        <v>2.9881480390999984E-2</v>
      </c>
      <c r="PN95" s="88">
        <v>2.8879859071999994E-2</v>
      </c>
      <c r="PO95" s="88">
        <v>6.1196751670000021E-3</v>
      </c>
      <c r="PP95" s="88">
        <v>3.3975599974000077E-2</v>
      </c>
      <c r="PQ95" s="88">
        <v>1.6950794245000088E-2</v>
      </c>
      <c r="PR95" s="88">
        <v>2.8153416417000074E-2</v>
      </c>
      <c r="PS95" s="88">
        <v>2.2891478002000015E-2</v>
      </c>
      <c r="PT95" s="88">
        <v>6.7346759039999971E-3</v>
      </c>
      <c r="PU95" s="88">
        <v>1.4100623086999992E-2</v>
      </c>
      <c r="PV95" s="88">
        <v>1.5627945101000008E-2</v>
      </c>
      <c r="PW95" s="88">
        <v>2.6475075019999992E-3</v>
      </c>
      <c r="PX95" s="88">
        <v>1.6581617082000011E-2</v>
      </c>
      <c r="PY95" s="88">
        <v>3.0111031697999977E-2</v>
      </c>
      <c r="PZ95" s="88">
        <v>3.8025065241999993E-2</v>
      </c>
      <c r="QA95" s="88">
        <v>1.0665291870000011E-3</v>
      </c>
      <c r="QB95" s="88">
        <v>8.3262049990000097E-3</v>
      </c>
      <c r="QC95" s="88">
        <v>1.0566517569000022E-2</v>
      </c>
      <c r="QD95" s="88">
        <v>8.756012119999992E-4</v>
      </c>
      <c r="QE95" s="88">
        <v>1.2937334878999991E-2</v>
      </c>
      <c r="QF95" s="88">
        <v>3.1245993953000002E-2</v>
      </c>
      <c r="QG95" s="88">
        <v>3.5444266068000038E-2</v>
      </c>
      <c r="QH95" s="88">
        <v>2.6658909390999984E-2</v>
      </c>
      <c r="QI95" s="88">
        <v>0.17723635250200037</v>
      </c>
      <c r="QJ95" s="88">
        <v>3.1513881534999968E-2</v>
      </c>
      <c r="QK95" s="88">
        <v>0.95035271567300139</v>
      </c>
      <c r="QL95" s="88">
        <v>9.096542106300036E-2</v>
      </c>
      <c r="QM95" s="88">
        <v>1.1894267586000011E-2</v>
      </c>
      <c r="QN95" s="88">
        <v>7.9834395969000035E-2</v>
      </c>
      <c r="QO95" s="88">
        <v>6.8457140479999965E-3</v>
      </c>
      <c r="QP95" s="88">
        <v>3.5306182731999994E-2</v>
      </c>
      <c r="QQ95" s="88">
        <v>2.5808060339999905E-3</v>
      </c>
      <c r="QR95" s="88">
        <v>2.4977677616000064E-2</v>
      </c>
      <c r="QS95" s="88">
        <v>2.1089191036999983E-2</v>
      </c>
      <c r="QT95" s="88">
        <v>2.3100576982999988E-2</v>
      </c>
      <c r="QU95" s="88">
        <v>7.8190077699999971E-3</v>
      </c>
      <c r="QV95" s="88">
        <v>1.1718153552000015E-2</v>
      </c>
      <c r="QW95" s="88">
        <v>1.5782523244000011E-2</v>
      </c>
      <c r="QX95" s="88">
        <v>1.1691901624E-2</v>
      </c>
      <c r="QY95" s="88">
        <v>2.1323374390000037E-3</v>
      </c>
      <c r="QZ95" s="88">
        <v>0.10881611405099997</v>
      </c>
      <c r="RA95" s="88">
        <v>1.2063243306999989E-2</v>
      </c>
      <c r="RB95" s="88">
        <v>1.7324387188000012E-2</v>
      </c>
      <c r="RC95" s="88">
        <v>6.711258605899989E-2</v>
      </c>
      <c r="RD95" s="88">
        <v>3.7434185893999973E-2</v>
      </c>
      <c r="RE95" s="88">
        <v>9.8846944690000084E-3</v>
      </c>
      <c r="RF95" s="88">
        <v>0.66504986198300053</v>
      </c>
      <c r="RG95" s="88">
        <v>3.653468373199991E-2</v>
      </c>
      <c r="RH95" s="88">
        <v>1.5571231017999995E-2</v>
      </c>
      <c r="RI95" s="88">
        <v>5.8897749989999942E-3</v>
      </c>
      <c r="RJ95" s="88">
        <v>1.9342789415999987E-2</v>
      </c>
      <c r="RK95" s="88">
        <v>7.670859593000008E-3</v>
      </c>
      <c r="RL95" s="88">
        <v>1.2050802020000004E-2</v>
      </c>
      <c r="RM95" s="88">
        <v>0.11106972270099995</v>
      </c>
      <c r="RN95" s="88">
        <v>1.6351600697000038E-2</v>
      </c>
      <c r="RO95" s="88">
        <v>0.77011021695599857</v>
      </c>
      <c r="RP95" s="88">
        <v>2.6220430850999996E-2</v>
      </c>
      <c r="RQ95" s="88">
        <v>0.88789215444000025</v>
      </c>
      <c r="RR95" s="88">
        <v>7.4493756120000004E-3</v>
      </c>
      <c r="RS95" s="88">
        <v>6.0763605992999917E-2</v>
      </c>
      <c r="RT95" s="88">
        <v>5.2195616889999961E-3</v>
      </c>
      <c r="RU95" s="88">
        <v>8.0758435259999997E-3</v>
      </c>
      <c r="RV95" s="88">
        <v>0.11156951662299994</v>
      </c>
      <c r="RW95" s="88">
        <v>7.680916848899981E-2</v>
      </c>
      <c r="RX95" s="88">
        <v>0.10187772302999974</v>
      </c>
      <c r="RY95" s="88">
        <v>4.4213646199999998E-4</v>
      </c>
      <c r="RZ95" s="88">
        <v>2.5408944259999986E-2</v>
      </c>
      <c r="SA95" s="88">
        <v>4.4721703020000007E-3</v>
      </c>
      <c r="SB95" s="88">
        <v>1.2453791999999999E-5</v>
      </c>
      <c r="SC95" s="88">
        <v>4.0792090499999984E-3</v>
      </c>
      <c r="SD95" s="88">
        <v>6.6734894899999975E-3</v>
      </c>
      <c r="SE95" s="88">
        <v>6.1186413999999992E-5</v>
      </c>
      <c r="SF95" s="88">
        <v>2.3060920900000003E-4</v>
      </c>
      <c r="SG95" s="88">
        <v>1.8683425720000004E-3</v>
      </c>
      <c r="SH95" s="88">
        <v>1.8717727800000015E-4</v>
      </c>
      <c r="SI95" s="88">
        <v>1.23240187E-4</v>
      </c>
      <c r="SJ95" s="88">
        <v>4.967434069999999E-4</v>
      </c>
      <c r="SK95" s="88">
        <v>1.4880525900000002E-3</v>
      </c>
      <c r="SL95" s="88">
        <v>2.6479636209999994E-3</v>
      </c>
      <c r="SM95" s="88">
        <v>2.4268534920000003E-3</v>
      </c>
      <c r="SN95" s="88">
        <v>1.0330430220000084E-2</v>
      </c>
      <c r="SO95" s="88">
        <v>7.8259500000000019E-5</v>
      </c>
      <c r="SP95" s="88">
        <v>0.2731419064502979</v>
      </c>
    </row>
    <row r="96" spans="1:510">
      <c r="A96" s="88" t="str">
        <f t="shared" si="53"/>
        <v>BNLD2</v>
      </c>
      <c r="B96" s="88" t="s">
        <v>2235</v>
      </c>
      <c r="C96" s="88" t="s">
        <v>388</v>
      </c>
      <c r="U96" s="88">
        <v>11.271788300990982</v>
      </c>
      <c r="V96" s="88">
        <v>1.7777752076460016</v>
      </c>
      <c r="W96" s="88">
        <v>0.27980753214099968</v>
      </c>
      <c r="X96" s="88">
        <v>0.35953735625299993</v>
      </c>
      <c r="Y96" s="88">
        <v>3.8565099347290044</v>
      </c>
      <c r="Z96" s="88">
        <v>0.59806125389699938</v>
      </c>
      <c r="AA96" s="88">
        <v>0.53346629870600037</v>
      </c>
      <c r="AB96" s="88">
        <v>1.0591517739010006</v>
      </c>
      <c r="AC96" s="88">
        <v>0.36362050091999959</v>
      </c>
      <c r="AD96" s="88">
        <v>0.82189741128099947</v>
      </c>
      <c r="AE96" s="88">
        <v>6.733568325199997E-2</v>
      </c>
      <c r="AF96" s="88">
        <v>0.44511906141399976</v>
      </c>
      <c r="AG96" s="88">
        <v>1.611785153949</v>
      </c>
      <c r="AH96" s="88">
        <v>1.1093697351939997</v>
      </c>
      <c r="AI96" s="88">
        <v>0.16599078693500016</v>
      </c>
      <c r="AJ96" s="88">
        <v>0.15862427413800001</v>
      </c>
      <c r="AK96" s="88">
        <v>0.12118383574900006</v>
      </c>
      <c r="AL96" s="88">
        <v>0</v>
      </c>
      <c r="AM96" s="88">
        <v>0.27929898016899984</v>
      </c>
      <c r="AN96" s="88">
        <v>8.0239151804000014E-2</v>
      </c>
      <c r="AO96" s="88">
        <v>1.1751390571559994</v>
      </c>
      <c r="AP96" s="88">
        <v>1.4251985912830001</v>
      </c>
      <c r="AQ96" s="88">
        <v>9.7568633232999982E-2</v>
      </c>
      <c r="AR96" s="88">
        <v>0.2130739447179999</v>
      </c>
      <c r="AS96" s="88">
        <v>0.94552998934300037</v>
      </c>
      <c r="AT96" s="88">
        <v>0.23127507748299997</v>
      </c>
      <c r="AU96" s="88">
        <v>3.464799032899999E-2</v>
      </c>
      <c r="AV96" s="88">
        <v>7.7707680941000085E-2</v>
      </c>
      <c r="AW96" s="88">
        <v>3.5003214399999982E-2</v>
      </c>
      <c r="AX96" s="88">
        <v>3.8302151941999985E-2</v>
      </c>
      <c r="AY96" s="88">
        <v>0.18112776102599965</v>
      </c>
      <c r="AZ96" s="88">
        <v>0.25249971044500019</v>
      </c>
      <c r="BA96" s="88">
        <v>0.22802705231699999</v>
      </c>
      <c r="BB96" s="88">
        <v>5.2939196721000004E-2</v>
      </c>
      <c r="BC96" s="88">
        <v>0.408824892178</v>
      </c>
      <c r="BD96" s="88">
        <v>0.55057735004200026</v>
      </c>
      <c r="BE96" s="88">
        <v>9.9749611580000008E-2</v>
      </c>
      <c r="BF96" s="88">
        <v>1.0363364196000001E-2</v>
      </c>
      <c r="BG96" s="88">
        <v>1.3720469003000004E-2</v>
      </c>
      <c r="BH96" s="88">
        <v>0.33953620751899971</v>
      </c>
      <c r="BI96" s="88">
        <v>0.12406973532899998</v>
      </c>
      <c r="BJ96" s="88">
        <v>2.8756713569999995E-2</v>
      </c>
      <c r="BK96" s="88">
        <v>0.19434480511899999</v>
      </c>
      <c r="BL96" s="88">
        <v>0.21902223538000004</v>
      </c>
      <c r="BM96" s="88">
        <v>0.14379287831700002</v>
      </c>
      <c r="BN96" s="88">
        <v>0.11191349434500006</v>
      </c>
      <c r="BO96" s="88">
        <v>1.6778771999999999E-5</v>
      </c>
      <c r="BP96" s="88">
        <v>0</v>
      </c>
      <c r="BQ96" s="88">
        <v>0</v>
      </c>
      <c r="BR96" s="88">
        <v>1.2507181000000001E-5</v>
      </c>
      <c r="BS96" s="88">
        <v>6.7306397298999981E-2</v>
      </c>
      <c r="BT96" s="88">
        <v>0.38668170338999974</v>
      </c>
      <c r="BU96" s="88">
        <v>0.32754052436000025</v>
      </c>
      <c r="BV96" s="88">
        <v>5.8437096919000023E-2</v>
      </c>
      <c r="BW96" s="88">
        <v>0.45566196431200051</v>
      </c>
      <c r="BX96" s="88">
        <v>8.2144685373000056E-2</v>
      </c>
      <c r="BY96" s="88">
        <v>0.20732231301199988</v>
      </c>
      <c r="BZ96" s="88">
        <v>4.7704676864000005E-2</v>
      </c>
      <c r="CA96" s="88">
        <v>0.1133443485829999</v>
      </c>
      <c r="CB96" s="88">
        <v>0.19049546529899988</v>
      </c>
      <c r="CC96" s="88">
        <v>0.11379784759200008</v>
      </c>
      <c r="CD96" s="88">
        <v>7.3774905874000013E-2</v>
      </c>
      <c r="CE96" s="88">
        <v>0.20464965131499993</v>
      </c>
      <c r="CF96" s="88">
        <v>4.0656110593999928E-2</v>
      </c>
      <c r="CG96" s="88">
        <v>0</v>
      </c>
      <c r="CH96" s="88">
        <v>0.12533488021600012</v>
      </c>
      <c r="CI96" s="88">
        <v>4.3670940071000044E-2</v>
      </c>
      <c r="CJ96" s="88">
        <v>3.0640274020000001E-3</v>
      </c>
      <c r="CK96" s="88">
        <v>0.54467349890000005</v>
      </c>
      <c r="CL96" s="88">
        <v>2.2638881086999983E-2</v>
      </c>
      <c r="CM96" s="88">
        <v>0.29067259647500021</v>
      </c>
      <c r="CN96" s="88">
        <v>2.1621533084000014E-2</v>
      </c>
      <c r="CO96" s="88">
        <v>9.5473122284000081E-2</v>
      </c>
      <c r="CP96" s="88">
        <v>4.153027342699999E-2</v>
      </c>
      <c r="CQ96" s="88">
        <v>0.12118383574900006</v>
      </c>
      <c r="CR96" s="88">
        <v>0</v>
      </c>
      <c r="CS96" s="88">
        <v>4.831628335000001E-3</v>
      </c>
      <c r="CT96" s="88">
        <v>0.23675782452899993</v>
      </c>
      <c r="CU96" s="88">
        <v>2.8861814053999981E-2</v>
      </c>
      <c r="CV96" s="88">
        <v>8.8484592389999998E-3</v>
      </c>
      <c r="CW96" s="88">
        <v>7.8848403698999994E-2</v>
      </c>
      <c r="CX96" s="88">
        <v>1.390748105E-3</v>
      </c>
      <c r="CY96" s="88">
        <v>1.1301493821149997</v>
      </c>
      <c r="CZ96" s="88">
        <v>4.4989675041000009E-2</v>
      </c>
      <c r="DA96" s="88">
        <v>1.3761810649220003</v>
      </c>
      <c r="DB96" s="88">
        <v>4.9017595820999987E-2</v>
      </c>
      <c r="DC96" s="88">
        <v>8.0287093293999995E-2</v>
      </c>
      <c r="DD96" s="88">
        <v>1.7281533202000002E-2</v>
      </c>
      <c r="DE96" s="88">
        <v>0.12029294055900012</v>
      </c>
      <c r="DF96" s="88">
        <v>1.6946736302999997E-2</v>
      </c>
      <c r="DG96" s="88">
        <v>8.8483546299999972E-4</v>
      </c>
      <c r="DH96" s="88">
        <v>7.4949271688000002E-2</v>
      </c>
      <c r="DI96" s="88">
        <v>0.34910261332399972</v>
      </c>
      <c r="DJ96" s="88">
        <v>0.30836108068700013</v>
      </c>
      <c r="DK96" s="88">
        <v>0.27402864879800015</v>
      </c>
      <c r="DL96" s="88">
        <v>1.4038464478999998E-2</v>
      </c>
      <c r="DM96" s="88">
        <v>0</v>
      </c>
      <c r="DN96" s="88">
        <v>0.22693045765299999</v>
      </c>
      <c r="DO96" s="88">
        <v>4.1704174849999994E-3</v>
      </c>
      <c r="DP96" s="88">
        <v>1.74175872E-4</v>
      </c>
      <c r="DQ96" s="88">
        <v>3.464799032899999E-2</v>
      </c>
      <c r="DR96" s="88">
        <v>6.6821680719000007E-2</v>
      </c>
      <c r="DS96" s="88">
        <v>6.5230730270000011E-3</v>
      </c>
      <c r="DT96" s="88">
        <v>4.3629820519999985E-3</v>
      </c>
      <c r="DU96" s="88">
        <v>3.5003214399999982E-2</v>
      </c>
      <c r="DV96" s="88">
        <v>1.0552094961000003E-2</v>
      </c>
      <c r="DW96" s="88">
        <v>2.774990885799998E-2</v>
      </c>
      <c r="DX96" s="88">
        <v>0.12087854777400001</v>
      </c>
      <c r="DY96" s="88">
        <v>6.0249235155999996E-2</v>
      </c>
      <c r="DZ96" s="88">
        <v>0.21608257853300006</v>
      </c>
      <c r="EA96" s="88">
        <v>3.4789661419999994E-3</v>
      </c>
      <c r="EB96" s="88">
        <v>1.4896425550000002E-3</v>
      </c>
      <c r="EC96" s="88">
        <v>0.14045411111199996</v>
      </c>
      <c r="ED96" s="88">
        <v>4.539964920699998E-2</v>
      </c>
      <c r="EE96" s="88">
        <v>4.2172716405999983E-2</v>
      </c>
      <c r="EF96" s="88">
        <v>0.36838310186099998</v>
      </c>
      <c r="EG96" s="88">
        <v>2.6307855708999999E-2</v>
      </c>
      <c r="EH96" s="88">
        <v>1.4133934607999998E-2</v>
      </c>
      <c r="EI96" s="88">
        <v>0</v>
      </c>
      <c r="EJ96" s="88">
        <v>4.0697020615999994E-2</v>
      </c>
      <c r="EK96" s="88">
        <v>0.29756616431100014</v>
      </c>
      <c r="EL96" s="88">
        <v>0.107627752794</v>
      </c>
      <c r="EM96" s="88">
        <v>0.10468537881699998</v>
      </c>
      <c r="EN96" s="88">
        <v>3.7798986961000001E-2</v>
      </c>
      <c r="EO96" s="88">
        <v>1.3028077127000002E-2</v>
      </c>
      <c r="EP96" s="88">
        <v>2.1131971058999995E-2</v>
      </c>
      <c r="EQ96" s="88">
        <v>1.1376180220000001E-3</v>
      </c>
      <c r="ER96" s="88">
        <v>2.4308432972999998E-2</v>
      </c>
      <c r="ES96" s="88">
        <v>2.3444942219999995E-3</v>
      </c>
      <c r="ET96" s="88">
        <v>1.0363364196000001E-2</v>
      </c>
      <c r="EU96" s="88">
        <v>1.3720469003000004E-2</v>
      </c>
      <c r="EV96" s="88">
        <v>0.33953620751899971</v>
      </c>
      <c r="EW96" s="88">
        <v>4.5883400687000017E-2</v>
      </c>
      <c r="EX96" s="88">
        <v>4.5669661310000012E-3</v>
      </c>
      <c r="EY96" s="88">
        <v>4.576533450900002E-2</v>
      </c>
      <c r="EZ96" s="88">
        <v>2.3011400002000006E-2</v>
      </c>
      <c r="FA96" s="88">
        <v>4.8427855490000005E-3</v>
      </c>
      <c r="FB96" s="88">
        <v>2.8304533574999999E-2</v>
      </c>
      <c r="FC96" s="88">
        <v>4.5217999499999996E-4</v>
      </c>
      <c r="FD96" s="88">
        <v>0</v>
      </c>
      <c r="FE96" s="88">
        <v>5.1596258851000006E-2</v>
      </c>
      <c r="FF96" s="88">
        <v>4.7929452650000001E-3</v>
      </c>
      <c r="FG96" s="88">
        <v>6.0052889514999992E-2</v>
      </c>
      <c r="FH96" s="88">
        <v>6.1473071600000003E-4</v>
      </c>
      <c r="FI96" s="88">
        <v>1.6559727070999997E-2</v>
      </c>
      <c r="FJ96" s="88">
        <v>4.9116448731999995E-2</v>
      </c>
      <c r="FK96" s="88">
        <v>0.16990551946500018</v>
      </c>
      <c r="FL96" s="88">
        <v>0</v>
      </c>
      <c r="FM96" s="88">
        <v>4.3163936999999979E-2</v>
      </c>
      <c r="FN96" s="88">
        <v>4.7060383493000048E-2</v>
      </c>
      <c r="FO96" s="88">
        <v>8.7654699609999963E-3</v>
      </c>
      <c r="FP96" s="88">
        <v>4.4803868107000003E-2</v>
      </c>
      <c r="FQ96" s="88">
        <v>1.6778771999999999E-5</v>
      </c>
      <c r="FR96" s="88">
        <v>0</v>
      </c>
      <c r="FS96" s="88">
        <v>0</v>
      </c>
      <c r="FT96" s="88">
        <v>1.2507181000000001E-5</v>
      </c>
      <c r="FU96" s="88">
        <v>6.7306397298999981E-2</v>
      </c>
      <c r="FV96" s="88">
        <v>0.36476264922699991</v>
      </c>
      <c r="FW96" s="88">
        <v>4.8678928719999995E-3</v>
      </c>
      <c r="FX96" s="88">
        <v>2.1919048311000007E-2</v>
      </c>
      <c r="FY96" s="88">
        <v>0.10038320037300003</v>
      </c>
      <c r="FZ96" s="88">
        <v>2.2423060434000015E-2</v>
      </c>
      <c r="GA96" s="88">
        <v>0.13117888048100007</v>
      </c>
      <c r="GB96" s="88">
        <v>3.6306247697999998E-2</v>
      </c>
      <c r="GC96" s="88">
        <v>3.2383982067000022E-2</v>
      </c>
      <c r="GD96" s="88">
        <v>5.8437096919000023E-2</v>
      </c>
      <c r="GE96" s="88">
        <v>6.084363827600002E-2</v>
      </c>
      <c r="GF96" s="88">
        <v>2.953689826199999E-2</v>
      </c>
      <c r="GG96" s="88">
        <v>1.0622848167E-2</v>
      </c>
      <c r="GH96" s="88">
        <v>5.3102630072999944E-2</v>
      </c>
      <c r="GI96" s="88">
        <v>0.18328769039299989</v>
      </c>
      <c r="GJ96" s="88">
        <v>0.11140454406099992</v>
      </c>
      <c r="GK96" s="88">
        <v>6.8660943360000001E-3</v>
      </c>
      <c r="GL96" s="88">
        <v>3.3952560401999975E-2</v>
      </c>
      <c r="GM96" s="88">
        <v>1.9402770053999999E-2</v>
      </c>
      <c r="GN96" s="88">
        <v>6.6712834179999993E-3</v>
      </c>
      <c r="GO96" s="88">
        <v>2.2120014089000009E-2</v>
      </c>
      <c r="GP96" s="88">
        <v>1.1281369363000004E-2</v>
      </c>
      <c r="GQ96" s="88">
        <v>1.6445134084999997E-2</v>
      </c>
      <c r="GR96" s="88">
        <v>2.1154888119999998E-3</v>
      </c>
      <c r="GS96" s="88">
        <v>2.6108145595000007E-2</v>
      </c>
      <c r="GT96" s="88">
        <v>0.10049584483299992</v>
      </c>
      <c r="GU96" s="88">
        <v>3.4398256444999997E-2</v>
      </c>
      <c r="GV96" s="88">
        <v>1.6481798865999986E-2</v>
      </c>
      <c r="GW96" s="88">
        <v>1.8003156373999997E-2</v>
      </c>
      <c r="GX96" s="88">
        <v>1.4432801290999997E-2</v>
      </c>
      <c r="GY96" s="88">
        <v>4.5850741530000004E-3</v>
      </c>
      <c r="GZ96" s="88">
        <v>1.0127768311000001E-2</v>
      </c>
      <c r="HA96" s="88">
        <v>5.5906257199999992E-4</v>
      </c>
      <c r="HB96" s="88">
        <v>2.2298461342999988E-2</v>
      </c>
      <c r="HC96" s="88">
        <v>1.2590104965000001E-2</v>
      </c>
      <c r="HD96" s="88">
        <v>1.6505444989000008E-2</v>
      </c>
      <c r="HE96" s="88">
        <v>5.4646265340000015E-3</v>
      </c>
      <c r="HF96" s="88">
        <v>9.2922535479999981E-3</v>
      </c>
      <c r="HG96" s="88">
        <v>1.4598818324000003E-2</v>
      </c>
      <c r="HH96" s="88">
        <v>1.9585862718999987E-2</v>
      </c>
      <c r="HI96" s="88">
        <v>8.1397987570000028E-3</v>
      </c>
      <c r="HJ96" s="88">
        <v>4.872387257E-3</v>
      </c>
      <c r="HK96" s="88">
        <v>2.7895867463000008E-2</v>
      </c>
      <c r="HL96" s="88">
        <v>9.1812931610000051E-3</v>
      </c>
      <c r="HM96" s="88">
        <v>4.0514164269000022E-2</v>
      </c>
      <c r="HN96" s="88">
        <v>2.2264433859000014E-2</v>
      </c>
      <c r="HO96" s="88">
        <v>7.1759221899999985E-4</v>
      </c>
      <c r="HP96" s="88">
        <v>3.4381755313999986E-2</v>
      </c>
      <c r="HQ96" s="88">
        <v>2.9022872812000007E-2</v>
      </c>
      <c r="HR96" s="88">
        <v>2.6525015968000019E-2</v>
      </c>
      <c r="HS96" s="88">
        <v>6.9653631699999989E-3</v>
      </c>
      <c r="HT96" s="88">
        <v>1.3337979124000003E-2</v>
      </c>
      <c r="HU96" s="88">
        <v>2.8426375111000025E-2</v>
      </c>
      <c r="HV96" s="88">
        <v>2.8427871953000023E-2</v>
      </c>
      <c r="HW96" s="88">
        <v>1.6682365332999997E-2</v>
      </c>
      <c r="HX96" s="88">
        <v>1.9961864536999979E-2</v>
      </c>
      <c r="HY96" s="88">
        <v>2.1092418936000012E-2</v>
      </c>
      <c r="HZ96" s="88">
        <v>1.5005199856999992E-2</v>
      </c>
      <c r="IA96" s="88">
        <v>2.4580185981000011E-2</v>
      </c>
      <c r="IB96" s="88">
        <v>1.3099076673000001E-2</v>
      </c>
      <c r="IC96" s="88">
        <v>9.1236148802999975E-2</v>
      </c>
      <c r="ID96" s="88">
        <v>3.2825073485999993E-2</v>
      </c>
      <c r="IE96" s="88">
        <v>6.1771129229999996E-3</v>
      </c>
      <c r="IF96" s="88">
        <v>5.5288875080000003E-3</v>
      </c>
      <c r="IG96" s="88">
        <v>0.10723661893100006</v>
      </c>
      <c r="IH96" s="88">
        <v>2.3027394309999994E-3</v>
      </c>
      <c r="II96" s="88">
        <v>0</v>
      </c>
      <c r="IJ96" s="88">
        <v>3.1706044739999988E-2</v>
      </c>
      <c r="IK96" s="88">
        <v>6.5446705738999994E-2</v>
      </c>
      <c r="IL96" s="88">
        <v>2.7451746670000002E-2</v>
      </c>
      <c r="IM96" s="88">
        <v>7.3325145199999991E-4</v>
      </c>
      <c r="IN96" s="88">
        <v>2.2195922603999996E-2</v>
      </c>
      <c r="IO96" s="88">
        <v>2.1475081048000007E-2</v>
      </c>
      <c r="IP96" s="88">
        <v>3.0640274020000001E-3</v>
      </c>
      <c r="IQ96" s="88">
        <v>0.141014295781</v>
      </c>
      <c r="IR96" s="88">
        <v>0.15088061263199995</v>
      </c>
      <c r="IS96" s="88">
        <v>0.18887310287400003</v>
      </c>
      <c r="IT96" s="88">
        <v>6.3905080457999988E-2</v>
      </c>
      <c r="IU96" s="88">
        <v>2.2638881086999983E-2</v>
      </c>
      <c r="IV96" s="88">
        <v>0.29067259647500021</v>
      </c>
      <c r="IW96" s="88">
        <v>2.1621533084000014E-2</v>
      </c>
      <c r="IX96" s="88">
        <v>6.9001406746000055E-2</v>
      </c>
      <c r="IY96" s="88">
        <v>2.6472535309000001E-2</v>
      </c>
      <c r="IZ96" s="88">
        <v>4.153027342699999E-2</v>
      </c>
      <c r="JA96" s="88">
        <v>8.0278583127000036E-2</v>
      </c>
      <c r="JB96" s="88">
        <v>6.3556143239999986E-3</v>
      </c>
      <c r="JC96" s="88">
        <v>3.4549748621E-2</v>
      </c>
      <c r="JD96" s="88">
        <v>4.831628335000001E-3</v>
      </c>
      <c r="JE96" s="88">
        <v>5.1478410280000005E-2</v>
      </c>
      <c r="JF96" s="88">
        <v>0.12428941886299998</v>
      </c>
      <c r="JG96" s="88">
        <v>6.0989995771999948E-2</v>
      </c>
      <c r="JH96" s="88">
        <v>2.8861814053999981E-2</v>
      </c>
      <c r="JI96" s="88">
        <v>8.8484592389999998E-3</v>
      </c>
      <c r="JJ96" s="88">
        <v>2.0689370415000002E-2</v>
      </c>
      <c r="JK96" s="88">
        <v>3.3736477037999993E-2</v>
      </c>
      <c r="JL96" s="88">
        <v>2.4422776469999997E-2</v>
      </c>
      <c r="JM96" s="88">
        <v>1.390748105E-3</v>
      </c>
      <c r="JN96" s="88">
        <v>1.1301493821149997</v>
      </c>
      <c r="JO96" s="88">
        <v>4.4989675041000009E-2</v>
      </c>
      <c r="JP96" s="88">
        <v>1.3761810649220003</v>
      </c>
      <c r="JQ96" s="88">
        <v>4.1771498040999992E-2</v>
      </c>
      <c r="JR96" s="88">
        <v>7.2460977800000012E-3</v>
      </c>
      <c r="JS96" s="88">
        <v>8.0287093293999995E-2</v>
      </c>
      <c r="JT96" s="88">
        <v>1.7281533202000002E-2</v>
      </c>
      <c r="JU96" s="88">
        <v>0.12029294055900012</v>
      </c>
      <c r="JV96" s="88">
        <v>1.6946736302999997E-2</v>
      </c>
      <c r="JW96" s="88">
        <v>8.8483546299999972E-4</v>
      </c>
      <c r="JX96" s="88">
        <v>7.4949271688000002E-2</v>
      </c>
      <c r="JY96" s="88">
        <v>0.34910261332399972</v>
      </c>
      <c r="JZ96" s="88">
        <v>0.30007142317900026</v>
      </c>
      <c r="KA96" s="88">
        <v>8.2897332170000001E-3</v>
      </c>
      <c r="KB96" s="88">
        <v>0.27402864879800015</v>
      </c>
      <c r="KC96" s="88">
        <v>1.4038464478999998E-2</v>
      </c>
      <c r="KD96" s="88">
        <v>0</v>
      </c>
      <c r="KE96" s="88">
        <v>0.22693045765299999</v>
      </c>
      <c r="KF96" s="88">
        <v>4.1704174849999994E-3</v>
      </c>
      <c r="KG96" s="88">
        <v>1.74175872E-4</v>
      </c>
      <c r="KH96" s="88">
        <v>3.464799032899999E-2</v>
      </c>
      <c r="KI96" s="88">
        <v>1.5518256470000002E-2</v>
      </c>
      <c r="KJ96" s="88">
        <v>2.4230386555E-2</v>
      </c>
      <c r="KK96" s="88">
        <v>6.9204121109999999E-3</v>
      </c>
      <c r="KL96" s="88">
        <v>1.3099990889000001E-2</v>
      </c>
      <c r="KM96" s="88">
        <v>6.1330821609999987E-3</v>
      </c>
      <c r="KN96" s="88">
        <v>1.3929774E-4</v>
      </c>
      <c r="KO96" s="88">
        <v>7.8043637100000006E-4</v>
      </c>
      <c r="KP96" s="88">
        <v>6.5230730270000011E-3</v>
      </c>
      <c r="KQ96" s="88">
        <v>4.3629820519999985E-3</v>
      </c>
      <c r="KR96" s="88">
        <v>7.9431535360000027E-3</v>
      </c>
      <c r="KS96" s="88">
        <v>7.2039721299999992E-4</v>
      </c>
      <c r="KT96" s="88">
        <v>2.6339482373E-2</v>
      </c>
      <c r="KU96" s="88">
        <v>0</v>
      </c>
      <c r="KV96" s="88">
        <v>1.0552094961000003E-2</v>
      </c>
      <c r="KW96" s="88">
        <v>2.774990885799998E-2</v>
      </c>
      <c r="KX96" s="88">
        <v>8.1543847423999935E-2</v>
      </c>
      <c r="KY96" s="88">
        <v>3.9337522693999996E-2</v>
      </c>
      <c r="KZ96" s="88">
        <v>3.2857827063999999E-2</v>
      </c>
      <c r="LA96" s="88">
        <v>2.7391404967999994E-2</v>
      </c>
      <c r="LB96" s="88">
        <v>0.21608257853300006</v>
      </c>
      <c r="LC96" s="88">
        <v>3.4789661419999994E-3</v>
      </c>
      <c r="LD96" s="88">
        <v>3.2938490467000009E-2</v>
      </c>
      <c r="LE96" s="88">
        <v>0.14045411111199996</v>
      </c>
      <c r="LF96" s="88">
        <v>4.539964920699998E-2</v>
      </c>
      <c r="LG96" s="88">
        <v>1.0052273000999999E-2</v>
      </c>
      <c r="LH96" s="88">
        <v>1.8452109035999999E-2</v>
      </c>
      <c r="LI96" s="88">
        <v>1.3680533216999998E-2</v>
      </c>
      <c r="LJ96" s="88">
        <v>0.26460832782100002</v>
      </c>
      <c r="LK96" s="88">
        <v>0.10377477404</v>
      </c>
      <c r="LL96" s="88">
        <v>2.6307855708999999E-2</v>
      </c>
      <c r="LM96" s="88">
        <v>1.4133934607999998E-2</v>
      </c>
      <c r="LN96" s="88">
        <v>0</v>
      </c>
      <c r="LO96" s="88">
        <v>4.0697020615999994E-2</v>
      </c>
      <c r="LP96" s="88">
        <v>0.29756616431100014</v>
      </c>
      <c r="LQ96" s="88">
        <v>0.107627752794</v>
      </c>
      <c r="LR96" s="88">
        <v>0.10468537881699998</v>
      </c>
      <c r="LS96" s="88">
        <v>3.7798986961000001E-2</v>
      </c>
      <c r="LT96" s="88">
        <v>1.3028077127000002E-2</v>
      </c>
      <c r="LU96" s="88">
        <v>2.1131971058999995E-2</v>
      </c>
      <c r="LV96" s="88">
        <v>1.1376180220000001E-3</v>
      </c>
      <c r="LW96" s="88">
        <v>2.4308432972999998E-2</v>
      </c>
      <c r="LX96" s="88">
        <v>2.3444942219999995E-3</v>
      </c>
      <c r="LY96" s="88">
        <v>1.0363364196000001E-2</v>
      </c>
      <c r="LZ96" s="88">
        <v>1.3720469003000004E-2</v>
      </c>
      <c r="MA96" s="88">
        <v>0.33953620751899971</v>
      </c>
      <c r="MB96" s="88">
        <v>6.2201790980000015E-3</v>
      </c>
      <c r="MC96" s="88">
        <v>3.9663221588999993E-2</v>
      </c>
      <c r="MD96" s="88">
        <v>4.5243952310000017E-3</v>
      </c>
      <c r="ME96" s="88">
        <v>4.2570899999999996E-5</v>
      </c>
      <c r="MF96" s="88">
        <v>4.576533450900002E-2</v>
      </c>
      <c r="MG96" s="88">
        <v>2.3011400002000006E-2</v>
      </c>
      <c r="MH96" s="88">
        <v>4.8427855490000005E-3</v>
      </c>
      <c r="MI96" s="88">
        <v>2.8304533574999999E-2</v>
      </c>
      <c r="MJ96" s="88">
        <v>2.8019374000000004E-5</v>
      </c>
      <c r="MK96" s="88">
        <v>4.2416062099999994E-4</v>
      </c>
      <c r="ML96" s="88">
        <v>0</v>
      </c>
      <c r="MM96" s="88">
        <v>5.1596258851000006E-2</v>
      </c>
      <c r="MN96" s="88">
        <v>4.7929452650000001E-3</v>
      </c>
      <c r="MO96" s="88">
        <v>6.0052889514999992E-2</v>
      </c>
      <c r="MP96" s="88">
        <v>6.1344057192000027E-2</v>
      </c>
      <c r="MQ96" s="88">
        <v>1.6559727070999997E-2</v>
      </c>
      <c r="MR96" s="88">
        <v>4.9116448731999995E-2</v>
      </c>
      <c r="MS96" s="88">
        <v>1.9852612788999999E-2</v>
      </c>
      <c r="MT96" s="88">
        <v>1.9113222797000007E-2</v>
      </c>
      <c r="MU96" s="88">
        <v>0.12256318798299999</v>
      </c>
      <c r="MV96" s="88">
        <v>8.3767687569999989E-3</v>
      </c>
      <c r="MW96" s="88">
        <v>0</v>
      </c>
      <c r="MX96" s="88">
        <v>4.3163936999999979E-2</v>
      </c>
      <c r="MY96" s="88">
        <v>4.7060383493000048E-2</v>
      </c>
      <c r="MZ96" s="88">
        <v>8.7654699609999963E-3</v>
      </c>
      <c r="NA96" s="88">
        <v>4.4803868107000003E-2</v>
      </c>
      <c r="NB96" s="88">
        <v>1.6778771999999999E-5</v>
      </c>
      <c r="NC96" s="88">
        <v>0</v>
      </c>
      <c r="ND96" s="88">
        <v>0</v>
      </c>
      <c r="NE96" s="88">
        <v>1.2507181000000001E-5</v>
      </c>
      <c r="NF96" s="88">
        <v>6.7306397298999981E-2</v>
      </c>
      <c r="NG96" s="88">
        <v>0.1972090502110001</v>
      </c>
      <c r="NH96" s="88">
        <v>0.16755475733699998</v>
      </c>
      <c r="NI96" s="88">
        <v>2.1919048311000007E-2</v>
      </c>
      <c r="NJ96" s="88">
        <v>5.8437096919000023E-2</v>
      </c>
      <c r="NK96" s="88">
        <v>9.1236148802999975E-2</v>
      </c>
      <c r="NL96" s="88">
        <v>6.1771129229999996E-3</v>
      </c>
      <c r="NM96" s="88">
        <v>0.10723661893100006</v>
      </c>
      <c r="NN96" s="88">
        <v>0</v>
      </c>
      <c r="NO96" s="88">
        <v>2.2195922603999996E-2</v>
      </c>
      <c r="NP96" s="88">
        <v>1.2533395257000007E-2</v>
      </c>
      <c r="NQ96" s="88">
        <v>8.9416464489999996E-3</v>
      </c>
      <c r="NR96" s="88">
        <v>0</v>
      </c>
      <c r="NS96" s="88">
        <v>3.0640274020000001E-3</v>
      </c>
      <c r="NT96" s="88">
        <v>0.141014295781</v>
      </c>
      <c r="NU96" s="88">
        <v>0.15088061263199995</v>
      </c>
      <c r="NV96" s="88">
        <v>0.18887310287400003</v>
      </c>
      <c r="NW96" s="88">
        <v>6.3905080457999988E-2</v>
      </c>
      <c r="NX96" s="88">
        <v>2.2638881086999983E-2</v>
      </c>
      <c r="NY96" s="88">
        <v>1.4799270252330008</v>
      </c>
      <c r="NZ96" s="88">
        <v>2.6676479590000007E-2</v>
      </c>
      <c r="OA96" s="88">
        <v>7.7700907690000003E-3</v>
      </c>
      <c r="OB96" s="88">
        <v>8.5883637609999973E-3</v>
      </c>
      <c r="OC96" s="88">
        <v>1.3895819217880006</v>
      </c>
      <c r="OD96" s="88">
        <v>4.6844169149999988E-3</v>
      </c>
      <c r="OE96" s="88">
        <v>4.3561090190000007E-3</v>
      </c>
      <c r="OF96" s="88">
        <v>1.1064967476000009E-2</v>
      </c>
      <c r="OG96" s="88">
        <v>4.9374474500000012E-4</v>
      </c>
      <c r="OH96" s="88">
        <v>2.057329297299999E-2</v>
      </c>
      <c r="OI96" s="88">
        <v>2.0728921700000004E-4</v>
      </c>
      <c r="OJ96" s="88">
        <v>2.7065845738000006E-2</v>
      </c>
      <c r="OK96" s="88">
        <v>1.1800489872000003E-2</v>
      </c>
      <c r="OL96" s="88">
        <v>0</v>
      </c>
      <c r="OM96" s="88">
        <v>1.1233927599999991E-3</v>
      </c>
      <c r="ON96" s="88">
        <v>5.6506419999999993E-5</v>
      </c>
      <c r="OO96" s="88">
        <v>1.2263201000000003E-4</v>
      </c>
      <c r="OP96" s="88">
        <v>2.9185409999999997E-5</v>
      </c>
      <c r="OQ96" s="88">
        <v>1.6948914000000003E-4</v>
      </c>
      <c r="OR96" s="88">
        <v>6.9424469999999983E-5</v>
      </c>
      <c r="OS96" s="88">
        <v>5.3549544999999959E-4</v>
      </c>
      <c r="OT96" s="88">
        <v>2.0751565E-4</v>
      </c>
      <c r="OU96" s="88">
        <v>9.1016340999999941E-4</v>
      </c>
      <c r="OV96" s="88">
        <v>7.9191413800000076E-4</v>
      </c>
      <c r="OW96" s="88">
        <v>1.2955678399999974E-3</v>
      </c>
      <c r="OX96" s="88">
        <v>1.8180654000000013E-4</v>
      </c>
      <c r="OY96" s="88">
        <v>5.2317805000000014E-4</v>
      </c>
      <c r="OZ96" s="88">
        <v>7.4455099999999998E-4</v>
      </c>
      <c r="PA96" s="88">
        <v>5.0021031302999994E-2</v>
      </c>
      <c r="PB96" s="88">
        <v>7.4155944542000057E-2</v>
      </c>
      <c r="PC96" s="88">
        <v>6.2581640205999906E-2</v>
      </c>
      <c r="PD96" s="88">
        <v>1.0993404994000007E-2</v>
      </c>
      <c r="PE96" s="88">
        <v>5.1097490073000032E-2</v>
      </c>
      <c r="PF96" s="88">
        <v>5.7482368596000047E-2</v>
      </c>
      <c r="PG96" s="88">
        <v>0.12692801098699996</v>
      </c>
      <c r="PH96" s="88">
        <v>3.3012356774000003E-2</v>
      </c>
      <c r="PI96" s="88">
        <v>5.2246153807000033E-2</v>
      </c>
      <c r="PJ96" s="88">
        <v>1.3534760138999985E-2</v>
      </c>
      <c r="PK96" s="88">
        <v>0.18712840100899988</v>
      </c>
      <c r="PL96" s="88">
        <v>1.8689638450000001E-3</v>
      </c>
      <c r="PM96" s="88">
        <v>2.3070912664999995E-2</v>
      </c>
      <c r="PN96" s="88">
        <v>2.5081150478000011E-2</v>
      </c>
      <c r="PO96" s="88">
        <v>2.358006234000001E-3</v>
      </c>
      <c r="PP96" s="88">
        <v>7.9563155969999983E-3</v>
      </c>
      <c r="PQ96" s="88">
        <v>2.0224720863000003E-2</v>
      </c>
      <c r="PR96" s="88">
        <v>2.7348743429999996E-2</v>
      </c>
      <c r="PS96" s="88">
        <v>3.2413444689999992E-3</v>
      </c>
      <c r="PT96" s="88">
        <v>1.3026747642999995E-2</v>
      </c>
      <c r="PU96" s="88">
        <v>5.5445105880000053E-3</v>
      </c>
      <c r="PV96" s="88">
        <v>4.1634929860000017E-3</v>
      </c>
      <c r="PW96" s="88">
        <v>8.90921714E-4</v>
      </c>
      <c r="PX96" s="88">
        <v>8.4085226830000019E-3</v>
      </c>
      <c r="PY96" s="88">
        <v>2.4272801580999988E-2</v>
      </c>
      <c r="PZ96" s="88">
        <v>1.8629158072999988E-2</v>
      </c>
      <c r="QA96" s="88">
        <v>6.7159556400000001E-4</v>
      </c>
      <c r="QB96" s="88">
        <v>3.450465839999999E-3</v>
      </c>
      <c r="QC96" s="88">
        <v>3.1398967070000038E-3</v>
      </c>
      <c r="QD96" s="88">
        <v>4.6800420400000005E-4</v>
      </c>
      <c r="QE96" s="88">
        <v>3.9352393000000006E-3</v>
      </c>
      <c r="QF96" s="88">
        <v>1.6855267503000003E-2</v>
      </c>
      <c r="QG96" s="88">
        <v>2.6297308724999989E-2</v>
      </c>
      <c r="QH96" s="88">
        <v>6.8530899800000006E-4</v>
      </c>
      <c r="QI96" s="88">
        <v>1.4220859332999991E-2</v>
      </c>
      <c r="QJ96" s="88">
        <v>1.6009025812999986E-2</v>
      </c>
      <c r="QK96" s="88">
        <v>2.6636279571999995E-2</v>
      </c>
      <c r="QL96" s="88">
        <v>7.655256756899996E-2</v>
      </c>
      <c r="QM96" s="88">
        <v>3.6091949319999989E-3</v>
      </c>
      <c r="QN96" s="88">
        <v>4.2570375700000072E-3</v>
      </c>
      <c r="QO96" s="88">
        <v>1.0259949729999999E-3</v>
      </c>
      <c r="QP96" s="88">
        <v>4.1963617909999966E-2</v>
      </c>
      <c r="QQ96" s="88">
        <v>2.4183392700000001E-4</v>
      </c>
      <c r="QR96" s="88">
        <v>1.502235217000001E-2</v>
      </c>
      <c r="QS96" s="88">
        <v>8.2194092019999918E-3</v>
      </c>
      <c r="QT96" s="88">
        <v>1.2547135159000002E-2</v>
      </c>
      <c r="QU96" s="88">
        <v>3.7143357769999991E-3</v>
      </c>
      <c r="QV96" s="88">
        <v>3.2237404840000029E-3</v>
      </c>
      <c r="QW96" s="88">
        <v>5.3329051140000002E-3</v>
      </c>
      <c r="QX96" s="88">
        <v>5.3663307439999986E-3</v>
      </c>
      <c r="QY96" s="88">
        <v>1.2909373159999992E-3</v>
      </c>
      <c r="QZ96" s="88">
        <v>2.7646154180000003E-3</v>
      </c>
      <c r="RA96" s="88">
        <v>7.8249395839999954E-3</v>
      </c>
      <c r="RB96" s="88">
        <v>2.5994262049999993E-3</v>
      </c>
      <c r="RC96" s="88">
        <v>1.5247503795000004E-2</v>
      </c>
      <c r="RD96" s="88">
        <v>1.7962732967999995E-2</v>
      </c>
      <c r="RE96" s="88">
        <v>8.1761760000000008E-6</v>
      </c>
      <c r="RF96" s="88">
        <v>2.5968491558999999E-2</v>
      </c>
      <c r="RG96" s="88">
        <v>4.4765850283000008E-2</v>
      </c>
      <c r="RH96" s="88">
        <v>1.2550773620999999E-2</v>
      </c>
      <c r="RI96" s="88">
        <v>5.8501449380000013E-3</v>
      </c>
      <c r="RJ96" s="88">
        <v>3.5075145480000024E-3</v>
      </c>
      <c r="RK96" s="88">
        <v>3.3929444229999989E-3</v>
      </c>
      <c r="RL96" s="88">
        <v>4.7481205630000032E-3</v>
      </c>
      <c r="RM96" s="88">
        <v>4.5493647779999979E-3</v>
      </c>
      <c r="RN96" s="88">
        <v>1.0964671535999991E-2</v>
      </c>
      <c r="RO96" s="88">
        <v>2.8468744138000008E-2</v>
      </c>
      <c r="RP96" s="88">
        <v>5.3092900559999958E-3</v>
      </c>
      <c r="RQ96" s="88">
        <v>1.8468242458000002E-2</v>
      </c>
      <c r="RR96" s="88">
        <v>0</v>
      </c>
      <c r="RS96" s="88">
        <v>1.0922177045999978E-2</v>
      </c>
      <c r="RT96" s="88">
        <v>2.0937138659999997E-3</v>
      </c>
      <c r="RU96" s="88">
        <v>5.18869227E-4</v>
      </c>
      <c r="RV96" s="88">
        <v>8.852825355399993E-2</v>
      </c>
      <c r="RW96" s="88">
        <v>7.3272058628000014E-2</v>
      </c>
      <c r="RX96" s="88">
        <v>2.4989189435999998E-2</v>
      </c>
      <c r="RY96" s="88">
        <v>3.3871157800000002E-4</v>
      </c>
      <c r="RZ96" s="88">
        <v>2.0083232558999985E-2</v>
      </c>
      <c r="SA96" s="88">
        <v>2.9876801059999986E-3</v>
      </c>
      <c r="SB96" s="88">
        <v>1.535712E-5</v>
      </c>
      <c r="SC96" s="88">
        <v>7.7790121349999956E-3</v>
      </c>
      <c r="SD96" s="88">
        <v>1.2865041205999997E-2</v>
      </c>
      <c r="SE96" s="88">
        <v>1.61706437E-4</v>
      </c>
      <c r="SF96" s="88">
        <v>6.2395588600000008E-4</v>
      </c>
      <c r="SG96" s="88">
        <v>2.8095135599999965E-3</v>
      </c>
      <c r="SH96" s="88">
        <v>2.3321290800000006E-4</v>
      </c>
      <c r="SI96" s="88">
        <v>2.3235497300000006E-4</v>
      </c>
      <c r="SJ96" s="88">
        <v>9.0682903700000045E-4</v>
      </c>
      <c r="SK96" s="88">
        <v>2.5021396060000002E-3</v>
      </c>
      <c r="SL96" s="88">
        <v>5.3061276369999995E-3</v>
      </c>
      <c r="SM96" s="88">
        <v>5.663779207999999E-3</v>
      </c>
      <c r="SN96" s="88">
        <v>1.1561504200000019E-2</v>
      </c>
      <c r="SO96" s="88">
        <v>5.7619979999999999E-5</v>
      </c>
      <c r="SP96" s="88">
        <v>0.48089007687799934</v>
      </c>
    </row>
    <row r="97" spans="1:510">
      <c r="A97" s="88" t="str">
        <f t="shared" si="53"/>
        <v>BNLD3</v>
      </c>
      <c r="B97" s="88" t="s">
        <v>2235</v>
      </c>
      <c r="C97" s="88" t="s">
        <v>389</v>
      </c>
      <c r="U97" s="88">
        <v>13.440817658792998</v>
      </c>
      <c r="V97" s="88">
        <v>2.0501107339710001</v>
      </c>
      <c r="W97" s="88">
        <v>0.31440989942700043</v>
      </c>
      <c r="X97" s="88">
        <v>0.49045402173799985</v>
      </c>
      <c r="Y97" s="88">
        <v>4.2754686301799962</v>
      </c>
      <c r="Z97" s="88">
        <v>0.66856615518099904</v>
      </c>
      <c r="AA97" s="88">
        <v>0.68232841036400005</v>
      </c>
      <c r="AB97" s="88">
        <v>1.5268015843500009</v>
      </c>
      <c r="AC97" s="88">
        <v>0.40731647373500007</v>
      </c>
      <c r="AD97" s="88">
        <v>0.95874245483899923</v>
      </c>
      <c r="AE97" s="88">
        <v>6.5111911636000011E-2</v>
      </c>
      <c r="AF97" s="88">
        <v>0.63646449653000026</v>
      </c>
      <c r="AG97" s="88">
        <v>1.8724336046629975</v>
      </c>
      <c r="AH97" s="88">
        <v>1.3645180513520012</v>
      </c>
      <c r="AI97" s="88">
        <v>0.1776747524580001</v>
      </c>
      <c r="AJ97" s="88">
        <v>0.20619380079400015</v>
      </c>
      <c r="AK97" s="88">
        <v>0.10821665166599995</v>
      </c>
      <c r="AL97" s="88">
        <v>0</v>
      </c>
      <c r="AM97" s="88">
        <v>0.4091871844529999</v>
      </c>
      <c r="AN97" s="88">
        <v>8.1267805065999996E-2</v>
      </c>
      <c r="AO97" s="88">
        <v>1.0670577204059999</v>
      </c>
      <c r="AP97" s="88">
        <v>1.8550820404319992</v>
      </c>
      <c r="AQ97" s="88">
        <v>0.15106476458799994</v>
      </c>
      <c r="AR97" s="88">
        <v>0.22226468547300002</v>
      </c>
      <c r="AS97" s="88">
        <v>0.97999908472899966</v>
      </c>
      <c r="AT97" s="88">
        <v>0.14593650730999999</v>
      </c>
      <c r="AU97" s="88">
        <v>4.7241515233999991E-2</v>
      </c>
      <c r="AV97" s="88">
        <v>0.15433569547499992</v>
      </c>
      <c r="AW97" s="88">
        <v>4.9359505158E-2</v>
      </c>
      <c r="AX97" s="88">
        <v>5.6962509524000018E-2</v>
      </c>
      <c r="AY97" s="88">
        <v>0.21473269200500009</v>
      </c>
      <c r="AZ97" s="88">
        <v>0.27799176450499957</v>
      </c>
      <c r="BA97" s="88">
        <v>0.35058557177699967</v>
      </c>
      <c r="BB97" s="88">
        <v>5.3752644499999995E-2</v>
      </c>
      <c r="BC97" s="88">
        <v>0.61053996073799988</v>
      </c>
      <c r="BD97" s="88">
        <v>0.82273785098200058</v>
      </c>
      <c r="BE97" s="88">
        <v>9.3523743095999992E-2</v>
      </c>
      <c r="BF97" s="88">
        <v>1.3768653354000002E-2</v>
      </c>
      <c r="BG97" s="88">
        <v>1.7963949749999996E-2</v>
      </c>
      <c r="BH97" s="88">
        <v>0.3755843188989999</v>
      </c>
      <c r="BI97" s="88">
        <v>0.15442025762200004</v>
      </c>
      <c r="BJ97" s="88">
        <v>9.2141713090000011E-3</v>
      </c>
      <c r="BK97" s="88">
        <v>0.2277397475640002</v>
      </c>
      <c r="BL97" s="88">
        <v>0.22469139393700002</v>
      </c>
      <c r="BM97" s="88">
        <v>0.18826926894699994</v>
      </c>
      <c r="BN97" s="88">
        <v>0.15441095172700001</v>
      </c>
      <c r="BO97" s="88">
        <v>0</v>
      </c>
      <c r="BP97" s="88">
        <v>0</v>
      </c>
      <c r="BQ97" s="88">
        <v>0</v>
      </c>
      <c r="BR97" s="88">
        <v>0</v>
      </c>
      <c r="BS97" s="88">
        <v>6.5111911636000011E-2</v>
      </c>
      <c r="BT97" s="88">
        <v>0.49668473091100002</v>
      </c>
      <c r="BU97" s="88">
        <v>0.36619295436500005</v>
      </c>
      <c r="BV97" s="88">
        <v>0.13977971654899998</v>
      </c>
      <c r="BW97" s="88">
        <v>0.51375609593799976</v>
      </c>
      <c r="BX97" s="88">
        <v>0.10944204793299997</v>
      </c>
      <c r="BY97" s="88">
        <v>0.25458266592599987</v>
      </c>
      <c r="BZ97" s="88">
        <v>5.2343077385000013E-2</v>
      </c>
      <c r="CA97" s="88">
        <v>0.14628236085999993</v>
      </c>
      <c r="CB97" s="88">
        <v>0.22140717214200009</v>
      </c>
      <c r="CC97" s="88">
        <v>0.12856104929099998</v>
      </c>
      <c r="CD97" s="88">
        <v>7.9865285968000049E-2</v>
      </c>
      <c r="CE97" s="88">
        <v>0.24593085866099984</v>
      </c>
      <c r="CF97" s="88">
        <v>4.2490615406E-2</v>
      </c>
      <c r="CG97" s="88">
        <v>0</v>
      </c>
      <c r="CH97" s="88">
        <v>0.13518496569700003</v>
      </c>
      <c r="CI97" s="88">
        <v>4.4042464162E-2</v>
      </c>
      <c r="CJ97" s="88">
        <v>9.7847666860000002E-3</v>
      </c>
      <c r="CK97" s="88">
        <v>0.66577031750100091</v>
      </c>
      <c r="CL97" s="88">
        <v>2.2986742766000001E-2</v>
      </c>
      <c r="CM97" s="88">
        <v>0.37600323674399977</v>
      </c>
      <c r="CN97" s="88">
        <v>2.6501055818999995E-2</v>
      </c>
      <c r="CO97" s="88">
        <v>0.12438102351299998</v>
      </c>
      <c r="CP97" s="88">
        <v>5.5312240497999994E-2</v>
      </c>
      <c r="CQ97" s="88">
        <v>0.10821665166599995</v>
      </c>
      <c r="CR97" s="88">
        <v>0</v>
      </c>
      <c r="CS97" s="88">
        <v>6.0405298030000009E-3</v>
      </c>
      <c r="CT97" s="88">
        <v>0.31737213736900038</v>
      </c>
      <c r="CU97" s="88">
        <v>6.5057649010000024E-2</v>
      </c>
      <c r="CV97" s="88">
        <v>2.0717242501999997E-2</v>
      </c>
      <c r="CW97" s="88">
        <v>7.5101623515000007E-2</v>
      </c>
      <c r="CX97" s="88">
        <v>6.1662517199999991E-3</v>
      </c>
      <c r="CY97" s="88">
        <v>1.0099770409899997</v>
      </c>
      <c r="CZ97" s="88">
        <v>5.7080790115999987E-2</v>
      </c>
      <c r="DA97" s="88">
        <v>1.8048464645399998</v>
      </c>
      <c r="DB97" s="88">
        <v>5.0235575891999999E-2</v>
      </c>
      <c r="DC97" s="88">
        <v>0.11101695912400002</v>
      </c>
      <c r="DD97" s="88">
        <v>4.0047805463999997E-2</v>
      </c>
      <c r="DE97" s="88">
        <v>0.12162925233500001</v>
      </c>
      <c r="DF97" s="88">
        <v>2.0433580660999994E-2</v>
      </c>
      <c r="DG97" s="88">
        <v>3.2611633070000002E-3</v>
      </c>
      <c r="DH97" s="88">
        <v>7.6941584646000011E-2</v>
      </c>
      <c r="DI97" s="88">
        <v>0.36187283111200003</v>
      </c>
      <c r="DJ97" s="88">
        <v>0.34151561725800011</v>
      </c>
      <c r="DK97" s="88">
        <v>0.25920581561900002</v>
      </c>
      <c r="DL97" s="88">
        <v>1.7404228059E-2</v>
      </c>
      <c r="DM97" s="88">
        <v>0</v>
      </c>
      <c r="DN97" s="88">
        <v>0.13442809447000006</v>
      </c>
      <c r="DO97" s="88">
        <v>1.0263815898000002E-2</v>
      </c>
      <c r="DP97" s="88">
        <v>1.24448376E-3</v>
      </c>
      <c r="DQ97" s="88">
        <v>4.7241515233999991E-2</v>
      </c>
      <c r="DR97" s="88">
        <v>0.12309368279699996</v>
      </c>
      <c r="DS97" s="88">
        <v>8.0885065179999976E-3</v>
      </c>
      <c r="DT97" s="88">
        <v>2.3153576218000002E-2</v>
      </c>
      <c r="DU97" s="88">
        <v>4.9359505158E-2</v>
      </c>
      <c r="DV97" s="88">
        <v>1.7837822319000003E-2</v>
      </c>
      <c r="DW97" s="88">
        <v>3.9124815431000014E-2</v>
      </c>
      <c r="DX97" s="88">
        <v>0.1381035418060001</v>
      </c>
      <c r="DY97" s="88">
        <v>7.6629112452999984E-2</v>
      </c>
      <c r="DZ97" s="88">
        <v>0.21472924572199989</v>
      </c>
      <c r="EA97" s="88">
        <v>4.968754772000001E-3</v>
      </c>
      <c r="EB97" s="88">
        <v>5.8423287999999994E-5</v>
      </c>
      <c r="EC97" s="88">
        <v>0.20258391691100019</v>
      </c>
      <c r="ED97" s="88">
        <v>6.4896373679000002E-2</v>
      </c>
      <c r="EE97" s="88">
        <v>8.3105413070000009E-2</v>
      </c>
      <c r="EF97" s="88">
        <v>0.59377793184299998</v>
      </c>
      <c r="EG97" s="88">
        <v>5.3635649999999998E-3</v>
      </c>
      <c r="EH97" s="88">
        <v>1.1398500654000001E-2</v>
      </c>
      <c r="EI97" s="88">
        <v>0</v>
      </c>
      <c r="EJ97" s="88">
        <v>5.2375561569000008E-2</v>
      </c>
      <c r="EK97" s="88">
        <v>0.38741089149199992</v>
      </c>
      <c r="EL97" s="88">
        <v>0.14987869340399995</v>
      </c>
      <c r="EM97" s="88">
        <v>0.23307163212499998</v>
      </c>
      <c r="EN97" s="88">
        <v>2.7589401354000006E-2</v>
      </c>
      <c r="EO97" s="88">
        <v>1.3314860063000001E-2</v>
      </c>
      <c r="EP97" s="88">
        <v>2.7566478341000001E-2</v>
      </c>
      <c r="EQ97" s="88">
        <v>4.6963199999999999E-4</v>
      </c>
      <c r="ER97" s="88">
        <v>1.5257928630000006E-2</v>
      </c>
      <c r="ES97" s="88">
        <v>9.3253925700000004E-3</v>
      </c>
      <c r="ET97" s="88">
        <v>1.3768653354000002E-2</v>
      </c>
      <c r="EU97" s="88">
        <v>1.7963949749999996E-2</v>
      </c>
      <c r="EV97" s="88">
        <v>0.3755843188989999</v>
      </c>
      <c r="EW97" s="88">
        <v>5.0180675759999988E-2</v>
      </c>
      <c r="EX97" s="88">
        <v>5.4739623970000012E-3</v>
      </c>
      <c r="EY97" s="88">
        <v>6.4319572002999995E-2</v>
      </c>
      <c r="EZ97" s="88">
        <v>2.8455441576999987E-2</v>
      </c>
      <c r="FA97" s="88">
        <v>5.9907048570000008E-3</v>
      </c>
      <c r="FB97" s="88">
        <v>3.407863032E-3</v>
      </c>
      <c r="FC97" s="88">
        <v>4.6408040649999994E-3</v>
      </c>
      <c r="FD97" s="88">
        <v>1.165504212E-3</v>
      </c>
      <c r="FE97" s="88">
        <v>5.3973228821999987E-2</v>
      </c>
      <c r="FF97" s="88">
        <v>1.6183041872999997E-2</v>
      </c>
      <c r="FG97" s="88">
        <v>7.1562444760999988E-2</v>
      </c>
      <c r="FH97" s="88">
        <v>0</v>
      </c>
      <c r="FI97" s="88">
        <v>2.3396344642000001E-2</v>
      </c>
      <c r="FJ97" s="88">
        <v>5.7036539769E-2</v>
      </c>
      <c r="FK97" s="88">
        <v>0.16765503465500034</v>
      </c>
      <c r="FL97" s="88">
        <v>0</v>
      </c>
      <c r="FM97" s="88">
        <v>6.4266062365000057E-2</v>
      </c>
      <c r="FN97" s="88">
        <v>8.4712834465000081E-2</v>
      </c>
      <c r="FO97" s="88">
        <v>8.1916811570000025E-3</v>
      </c>
      <c r="FP97" s="88">
        <v>3.1099936533000003E-2</v>
      </c>
      <c r="FQ97" s="88">
        <v>0</v>
      </c>
      <c r="FR97" s="88">
        <v>0</v>
      </c>
      <c r="FS97" s="88">
        <v>0</v>
      </c>
      <c r="FT97" s="88">
        <v>0</v>
      </c>
      <c r="FU97" s="88">
        <v>6.5111911636000011E-2</v>
      </c>
      <c r="FV97" s="88">
        <v>0.46460337870600021</v>
      </c>
      <c r="FW97" s="88">
        <v>6.0933685449999974E-3</v>
      </c>
      <c r="FX97" s="88">
        <v>3.2081185990999996E-2</v>
      </c>
      <c r="FY97" s="88">
        <v>0.1104556741480001</v>
      </c>
      <c r="FZ97" s="88">
        <v>2.3621635543000015E-2</v>
      </c>
      <c r="GA97" s="88">
        <v>0.1523830972199999</v>
      </c>
      <c r="GB97" s="88">
        <v>4.1133276183999999E-2</v>
      </c>
      <c r="GC97" s="88">
        <v>3.2510242260999994E-2</v>
      </c>
      <c r="GD97" s="88">
        <v>0.13977971654899998</v>
      </c>
      <c r="GE97" s="88">
        <v>7.2037553455999992E-2</v>
      </c>
      <c r="GF97" s="88">
        <v>2.9470867837999987E-2</v>
      </c>
      <c r="GG97" s="88">
        <v>1.1073122996000002E-2</v>
      </c>
      <c r="GH97" s="88">
        <v>5.2421896074999974E-2</v>
      </c>
      <c r="GI97" s="88">
        <v>0.21252341495200017</v>
      </c>
      <c r="GJ97" s="88">
        <v>0.12765092827699995</v>
      </c>
      <c r="GK97" s="88">
        <v>8.5780791679999999E-3</v>
      </c>
      <c r="GL97" s="88">
        <v>5.0634601646000026E-2</v>
      </c>
      <c r="GM97" s="88">
        <v>2.450353421600002E-2</v>
      </c>
      <c r="GN97" s="88">
        <v>9.1986856939999997E-3</v>
      </c>
      <c r="GO97" s="88">
        <v>2.5110057285999979E-2</v>
      </c>
      <c r="GP97" s="88">
        <v>1.0881743790000002E-2</v>
      </c>
      <c r="GQ97" s="88">
        <v>2.1356431891999993E-2</v>
      </c>
      <c r="GR97" s="88">
        <v>4.0898973500000007E-3</v>
      </c>
      <c r="GS97" s="88">
        <v>3.3992745207999976E-2</v>
      </c>
      <c r="GT97" s="88">
        <v>0.12614202736700003</v>
      </c>
      <c r="GU97" s="88">
        <v>3.955754053799998E-2</v>
      </c>
      <c r="GV97" s="88">
        <v>1.8566992103000019E-2</v>
      </c>
      <c r="GW97" s="88">
        <v>2.0063595118000002E-2</v>
      </c>
      <c r="GX97" s="88">
        <v>1.6567294369000007E-2</v>
      </c>
      <c r="GY97" s="88">
        <v>4.6081009010000007E-3</v>
      </c>
      <c r="GZ97" s="88">
        <v>1.0483971371000005E-2</v>
      </c>
      <c r="HA97" s="88">
        <v>6.2240039000000013E-4</v>
      </c>
      <c r="HB97" s="88">
        <v>3.2296412768999999E-2</v>
      </c>
      <c r="HC97" s="88">
        <v>1.5711650960999992E-2</v>
      </c>
      <c r="HD97" s="88">
        <v>1.8337044153999983E-2</v>
      </c>
      <c r="HE97" s="88">
        <v>6.6637959499999989E-3</v>
      </c>
      <c r="HF97" s="88">
        <v>1.5153309781999996E-2</v>
      </c>
      <c r="HG97" s="88">
        <v>1.9376081132999996E-2</v>
      </c>
      <c r="HH97" s="88">
        <v>2.3505205665000015E-2</v>
      </c>
      <c r="HI97" s="88">
        <v>9.7909884370000026E-3</v>
      </c>
      <c r="HJ97" s="88">
        <v>5.4531193610000009E-3</v>
      </c>
      <c r="HK97" s="88">
        <v>3.5330116790000005E-2</v>
      </c>
      <c r="HL97" s="88">
        <v>1.1661131973000002E-2</v>
      </c>
      <c r="HM97" s="88">
        <v>4.5804592545000009E-2</v>
      </c>
      <c r="HN97" s="88">
        <v>2.6189527792999975E-2</v>
      </c>
      <c r="HO97" s="88">
        <v>6.2893140999999977E-4</v>
      </c>
      <c r="HP97" s="88">
        <v>4.4740345347000061E-2</v>
      </c>
      <c r="HQ97" s="88">
        <v>2.8788153079000019E-2</v>
      </c>
      <c r="HR97" s="88">
        <v>2.8273433878999998E-2</v>
      </c>
      <c r="HS97" s="88">
        <v>7.1339139239999993E-3</v>
      </c>
      <c r="HT97" s="88">
        <v>1.4965934160999998E-2</v>
      </c>
      <c r="HU97" s="88">
        <v>3.2988833116000038E-2</v>
      </c>
      <c r="HV97" s="88">
        <v>2.8028648010999992E-2</v>
      </c>
      <c r="HW97" s="88">
        <v>1.8928043187000011E-2</v>
      </c>
      <c r="HX97" s="88">
        <v>2.6518557584000017E-2</v>
      </c>
      <c r="HY97" s="88">
        <v>2.4579226830000012E-2</v>
      </c>
      <c r="HZ97" s="88">
        <v>1.3080789126999988E-2</v>
      </c>
      <c r="IA97" s="88">
        <v>3.2104694938999999E-2</v>
      </c>
      <c r="IB97" s="88">
        <v>1.0102359305000001E-2</v>
      </c>
      <c r="IC97" s="88">
        <v>0.12109584593100002</v>
      </c>
      <c r="ID97" s="88">
        <v>3.3792828014E-2</v>
      </c>
      <c r="IE97" s="88">
        <v>1.9714158030000001E-3</v>
      </c>
      <c r="IF97" s="88">
        <v>6.781285035E-3</v>
      </c>
      <c r="IG97" s="88">
        <v>0.12286423995100007</v>
      </c>
      <c r="IH97" s="88">
        <v>1.9174050469999999E-3</v>
      </c>
      <c r="II97" s="88">
        <v>0</v>
      </c>
      <c r="IJ97" s="88">
        <v>3.482290253500004E-2</v>
      </c>
      <c r="IK97" s="88">
        <v>6.9949000878999967E-2</v>
      </c>
      <c r="IL97" s="88">
        <v>2.9324466830999953E-2</v>
      </c>
      <c r="IM97" s="88">
        <v>1.0902960580000001E-3</v>
      </c>
      <c r="IN97" s="88">
        <v>1.8687857285000005E-2</v>
      </c>
      <c r="IO97" s="88">
        <v>2.5354763401000003E-2</v>
      </c>
      <c r="IP97" s="88">
        <v>9.7847666860000002E-3</v>
      </c>
      <c r="IQ97" s="88">
        <v>0.18393484117100004</v>
      </c>
      <c r="IR97" s="88">
        <v>0.16770848806199995</v>
      </c>
      <c r="IS97" s="88">
        <v>0.22901245791700001</v>
      </c>
      <c r="IT97" s="88">
        <v>8.5112786684000089E-2</v>
      </c>
      <c r="IU97" s="88">
        <v>2.2986742766000001E-2</v>
      </c>
      <c r="IV97" s="88">
        <v>0.37600323674399977</v>
      </c>
      <c r="IW97" s="88">
        <v>2.6501055818999995E-2</v>
      </c>
      <c r="IX97" s="88">
        <v>9.6951455563000027E-2</v>
      </c>
      <c r="IY97" s="88">
        <v>2.7430079705000006E-2</v>
      </c>
      <c r="IZ97" s="88">
        <v>5.5312240497999994E-2</v>
      </c>
      <c r="JA97" s="88">
        <v>7.7897485643999995E-2</v>
      </c>
      <c r="JB97" s="88">
        <v>5.9265607460000005E-3</v>
      </c>
      <c r="JC97" s="88">
        <v>2.4392878726000003E-2</v>
      </c>
      <c r="JD97" s="88">
        <v>6.0405298030000009E-3</v>
      </c>
      <c r="JE97" s="88">
        <v>8.1893148296000001E-2</v>
      </c>
      <c r="JF97" s="88">
        <v>0.15806768939899984</v>
      </c>
      <c r="JG97" s="88">
        <v>7.7411360850000013E-2</v>
      </c>
      <c r="JH97" s="88">
        <v>6.5057649010000024E-2</v>
      </c>
      <c r="JI97" s="88">
        <v>2.0717242501999997E-2</v>
      </c>
      <c r="JJ97" s="88">
        <v>1.8171141301999996E-2</v>
      </c>
      <c r="JK97" s="88">
        <v>3.1880193666999998E-2</v>
      </c>
      <c r="JL97" s="88">
        <v>2.5050597395000006E-2</v>
      </c>
      <c r="JM97" s="88">
        <v>6.1662517199999991E-3</v>
      </c>
      <c r="JN97" s="88">
        <v>1.0099770409899997</v>
      </c>
      <c r="JO97" s="88">
        <v>5.7080790115999987E-2</v>
      </c>
      <c r="JP97" s="88">
        <v>1.8048464645399998</v>
      </c>
      <c r="JQ97" s="88">
        <v>4.9104726611999994E-2</v>
      </c>
      <c r="JR97" s="88">
        <v>1.1308492799999999E-3</v>
      </c>
      <c r="JS97" s="88">
        <v>0.11101695912400002</v>
      </c>
      <c r="JT97" s="88">
        <v>4.0047805463999997E-2</v>
      </c>
      <c r="JU97" s="88">
        <v>0.12162925233500001</v>
      </c>
      <c r="JV97" s="88">
        <v>2.0433580660999994E-2</v>
      </c>
      <c r="JW97" s="88">
        <v>3.2611633070000002E-3</v>
      </c>
      <c r="JX97" s="88">
        <v>7.6941584646000011E-2</v>
      </c>
      <c r="JY97" s="88">
        <v>0.36187283111200003</v>
      </c>
      <c r="JZ97" s="88">
        <v>0.33144702663600017</v>
      </c>
      <c r="KA97" s="88">
        <v>1.0068590784999998E-2</v>
      </c>
      <c r="KB97" s="88">
        <v>0.25920581561900002</v>
      </c>
      <c r="KC97" s="88">
        <v>1.7404228059E-2</v>
      </c>
      <c r="KD97" s="88">
        <v>0</v>
      </c>
      <c r="KE97" s="88">
        <v>0.13442809447000006</v>
      </c>
      <c r="KF97" s="88">
        <v>1.0263815898000002E-2</v>
      </c>
      <c r="KG97" s="88">
        <v>1.24448376E-3</v>
      </c>
      <c r="KH97" s="88">
        <v>4.7241515233999991E-2</v>
      </c>
      <c r="KI97" s="88">
        <v>1.9224280068000005E-2</v>
      </c>
      <c r="KJ97" s="88">
        <v>4.0317947297000008E-2</v>
      </c>
      <c r="KK97" s="88">
        <v>1.8828178551999999E-2</v>
      </c>
      <c r="KL97" s="88">
        <v>3.5021057698000006E-2</v>
      </c>
      <c r="KM97" s="88">
        <v>3.2178498890000004E-3</v>
      </c>
      <c r="KN97" s="88">
        <v>2.6014699199999997E-3</v>
      </c>
      <c r="KO97" s="88">
        <v>3.8831060670000005E-3</v>
      </c>
      <c r="KP97" s="88">
        <v>8.0885065179999976E-3</v>
      </c>
      <c r="KQ97" s="88">
        <v>2.3153576218000002E-2</v>
      </c>
      <c r="KR97" s="88">
        <v>6.6401740629999997E-3</v>
      </c>
      <c r="KS97" s="88">
        <v>1.8509804869999999E-3</v>
      </c>
      <c r="KT97" s="88">
        <v>4.0796816893000007E-2</v>
      </c>
      <c r="KU97" s="88">
        <v>7.1421000000000006E-5</v>
      </c>
      <c r="KV97" s="88">
        <v>1.7837822319000003E-2</v>
      </c>
      <c r="KW97" s="88">
        <v>3.9124815431000014E-2</v>
      </c>
      <c r="KX97" s="88">
        <v>9.4156689506999888E-2</v>
      </c>
      <c r="KY97" s="88">
        <v>4.394895277299999E-2</v>
      </c>
      <c r="KZ97" s="88">
        <v>5.2372568133999993E-2</v>
      </c>
      <c r="LA97" s="88">
        <v>2.4256618108999997E-2</v>
      </c>
      <c r="LB97" s="88">
        <v>0.21472924572199989</v>
      </c>
      <c r="LC97" s="88">
        <v>4.968754772000001E-3</v>
      </c>
      <c r="LD97" s="88">
        <v>5.8294067592999994E-2</v>
      </c>
      <c r="LE97" s="88">
        <v>0.20258391691100019</v>
      </c>
      <c r="LF97" s="88">
        <v>6.4896373679000002E-2</v>
      </c>
      <c r="LG97" s="88">
        <v>1.2169716437000003E-2</v>
      </c>
      <c r="LH97" s="88">
        <v>5.4600673348000006E-2</v>
      </c>
      <c r="LI97" s="88">
        <v>1.6334676515999999E-2</v>
      </c>
      <c r="LJ97" s="88">
        <v>0.43157742184099995</v>
      </c>
      <c r="LK97" s="88">
        <v>0.16220051000199998</v>
      </c>
      <c r="LL97" s="88">
        <v>5.3635649999999998E-3</v>
      </c>
      <c r="LM97" s="88">
        <v>1.1398500654000001E-2</v>
      </c>
      <c r="LN97" s="88">
        <v>0</v>
      </c>
      <c r="LO97" s="88">
        <v>5.2375561569000008E-2</v>
      </c>
      <c r="LP97" s="88">
        <v>0.38741089149199992</v>
      </c>
      <c r="LQ97" s="88">
        <v>0.14987869340399995</v>
      </c>
      <c r="LR97" s="88">
        <v>0.23307163212499998</v>
      </c>
      <c r="LS97" s="88">
        <v>2.7589401354000006E-2</v>
      </c>
      <c r="LT97" s="88">
        <v>1.3314860063000001E-2</v>
      </c>
      <c r="LU97" s="88">
        <v>2.7566478341000001E-2</v>
      </c>
      <c r="LV97" s="88">
        <v>4.6963199999999999E-4</v>
      </c>
      <c r="LW97" s="88">
        <v>1.5257928630000006E-2</v>
      </c>
      <c r="LX97" s="88">
        <v>9.3253925700000004E-3</v>
      </c>
      <c r="LY97" s="88">
        <v>1.3768653354000002E-2</v>
      </c>
      <c r="LZ97" s="88">
        <v>1.7963949749999996E-2</v>
      </c>
      <c r="MA97" s="88">
        <v>0.3755843188989999</v>
      </c>
      <c r="MB97" s="88">
        <v>8.6085001049999998E-3</v>
      </c>
      <c r="MC97" s="88">
        <v>4.1572175655000002E-2</v>
      </c>
      <c r="MD97" s="88">
        <v>5.4485558170000005E-3</v>
      </c>
      <c r="ME97" s="88">
        <v>2.5406579999999997E-5</v>
      </c>
      <c r="MF97" s="88">
        <v>6.4319572002999995E-2</v>
      </c>
      <c r="MG97" s="88">
        <v>2.8455441576999987E-2</v>
      </c>
      <c r="MH97" s="88">
        <v>5.9907048570000008E-3</v>
      </c>
      <c r="MI97" s="88">
        <v>3.407863032E-3</v>
      </c>
      <c r="MJ97" s="88">
        <v>7.170231950000001E-4</v>
      </c>
      <c r="MK97" s="88">
        <v>3.92378087E-3</v>
      </c>
      <c r="ML97" s="88">
        <v>1.165504212E-3</v>
      </c>
      <c r="MM97" s="88">
        <v>5.3973228821999987E-2</v>
      </c>
      <c r="MN97" s="88">
        <v>1.6183041872999997E-2</v>
      </c>
      <c r="MO97" s="88">
        <v>7.1562444760999988E-2</v>
      </c>
      <c r="MP97" s="88">
        <v>6.2625592847999997E-2</v>
      </c>
      <c r="MQ97" s="88">
        <v>2.3396344642000001E-2</v>
      </c>
      <c r="MR97" s="88">
        <v>5.7036539769E-2</v>
      </c>
      <c r="MS97" s="88">
        <v>2.6614907539999996E-2</v>
      </c>
      <c r="MT97" s="88">
        <v>1.0270467815000003E-2</v>
      </c>
      <c r="MU97" s="88">
        <v>0.12033828079600012</v>
      </c>
      <c r="MV97" s="88">
        <v>1.0431672436999998E-2</v>
      </c>
      <c r="MW97" s="88">
        <v>0</v>
      </c>
      <c r="MX97" s="88">
        <v>6.4266062365000057E-2</v>
      </c>
      <c r="MY97" s="88">
        <v>8.4712834465000081E-2</v>
      </c>
      <c r="MZ97" s="88">
        <v>8.1916811570000025E-3</v>
      </c>
      <c r="NA97" s="88">
        <v>3.1099936533000003E-2</v>
      </c>
      <c r="NB97" s="88">
        <v>0</v>
      </c>
      <c r="NC97" s="88">
        <v>0</v>
      </c>
      <c r="ND97" s="88">
        <v>0</v>
      </c>
      <c r="NE97" s="88">
        <v>0</v>
      </c>
      <c r="NF97" s="88">
        <v>6.5111911636000011E-2</v>
      </c>
      <c r="NG97" s="88">
        <v>0.27137904284799969</v>
      </c>
      <c r="NH97" s="88">
        <v>0.19322439956499995</v>
      </c>
      <c r="NI97" s="88">
        <v>3.2081185990999996E-2</v>
      </c>
      <c r="NJ97" s="88">
        <v>0.13977971654899998</v>
      </c>
      <c r="NK97" s="88">
        <v>0.12109584593100002</v>
      </c>
      <c r="NL97" s="88">
        <v>1.9714158030000001E-3</v>
      </c>
      <c r="NM97" s="88">
        <v>0.12286423995100007</v>
      </c>
      <c r="NN97" s="88">
        <v>0</v>
      </c>
      <c r="NO97" s="88">
        <v>1.8687857285000005E-2</v>
      </c>
      <c r="NP97" s="88">
        <v>1.3757410412999998E-2</v>
      </c>
      <c r="NQ97" s="88">
        <v>1.1597316228999998E-2</v>
      </c>
      <c r="NR97" s="88">
        <v>2.1990500000000001E-3</v>
      </c>
      <c r="NS97" s="88">
        <v>7.5857166860000009E-3</v>
      </c>
      <c r="NT97" s="88">
        <v>0.18393484117100004</v>
      </c>
      <c r="NU97" s="88">
        <v>0.16770848806199995</v>
      </c>
      <c r="NV97" s="88">
        <v>0.22901245791700001</v>
      </c>
      <c r="NW97" s="88">
        <v>8.5112786684000089E-2</v>
      </c>
      <c r="NX97" s="88">
        <v>2.2986742766000001E-2</v>
      </c>
      <c r="NY97" s="88">
        <v>1.9323308418170002</v>
      </c>
      <c r="NZ97" s="88">
        <v>2.2052729345999996E-2</v>
      </c>
      <c r="OA97" s="88">
        <v>1.1168295771E-2</v>
      </c>
      <c r="OB97" s="88">
        <v>1.6357463887E-2</v>
      </c>
      <c r="OC97" s="88">
        <v>1.8425091873299997</v>
      </c>
      <c r="OD97" s="88">
        <v>2.9375230219999995E-3</v>
      </c>
      <c r="OE97" s="88">
        <v>1.3747278949999997E-3</v>
      </c>
      <c r="OF97" s="88">
        <v>2.0524578849999996E-2</v>
      </c>
      <c r="OG97" s="88">
        <v>1.2880328400000001E-4</v>
      </c>
      <c r="OH97" s="88">
        <v>1.4932564793999998E-2</v>
      </c>
      <c r="OI97" s="88">
        <v>0</v>
      </c>
      <c r="OJ97" s="88">
        <v>2.0038505862999996E-2</v>
      </c>
      <c r="OK97" s="88">
        <v>1.1041244015999997E-2</v>
      </c>
      <c r="OL97" s="88">
        <v>0</v>
      </c>
      <c r="OM97" s="88">
        <v>1.1265829700000003E-3</v>
      </c>
      <c r="ON97" s="88">
        <v>4.6421299999999995E-5</v>
      </c>
      <c r="OO97" s="88">
        <v>1.0781796E-4</v>
      </c>
      <c r="OP97" s="88">
        <v>4.1336749999999983E-5</v>
      </c>
      <c r="OQ97" s="88">
        <v>1.5529647000000002E-4</v>
      </c>
      <c r="OR97" s="88">
        <v>7.8450100000000017E-5</v>
      </c>
      <c r="OS97" s="88">
        <v>5.1511459999999945E-4</v>
      </c>
      <c r="OT97" s="88">
        <v>2.6048556999999997E-4</v>
      </c>
      <c r="OU97" s="88">
        <v>9.186049420000002E-4</v>
      </c>
      <c r="OV97" s="88">
        <v>8.0051815800000073E-4</v>
      </c>
      <c r="OW97" s="88">
        <v>1.2737258399999991E-3</v>
      </c>
      <c r="OX97" s="88">
        <v>2.4711378999999991E-4</v>
      </c>
      <c r="OY97" s="88">
        <v>4.2329727999999991E-4</v>
      </c>
      <c r="OZ97" s="88">
        <v>3.9338128000000007E-4</v>
      </c>
      <c r="PA97" s="88">
        <v>5.9820297103999991E-2</v>
      </c>
      <c r="PB97" s="88">
        <v>7.6749386956000004E-2</v>
      </c>
      <c r="PC97" s="88">
        <v>6.3023589067999958E-2</v>
      </c>
      <c r="PD97" s="88">
        <v>1.2083891073999996E-2</v>
      </c>
      <c r="PE97" s="88">
        <v>5.3471201742999901E-2</v>
      </c>
      <c r="PF97" s="88">
        <v>7.3881837800000003E-2</v>
      </c>
      <c r="PG97" s="88">
        <v>0.39190750658899998</v>
      </c>
      <c r="PH97" s="88">
        <v>3.9061055029999979E-2</v>
      </c>
      <c r="PI97" s="88">
        <v>2.5384834451000007E-2</v>
      </c>
      <c r="PJ97" s="88">
        <v>1.5564347419000008E-2</v>
      </c>
      <c r="PK97" s="88">
        <v>1.2395683864570006</v>
      </c>
      <c r="PL97" s="88">
        <v>3.6191578700000022E-3</v>
      </c>
      <c r="PM97" s="88">
        <v>2.5297216513000011E-2</v>
      </c>
      <c r="PN97" s="88">
        <v>3.0903966932999974E-2</v>
      </c>
      <c r="PO97" s="88">
        <v>2.7764681489999997E-3</v>
      </c>
      <c r="PP97" s="88">
        <v>9.9425125380000166E-3</v>
      </c>
      <c r="PQ97" s="88">
        <v>1.8735673825000011E-2</v>
      </c>
      <c r="PR97" s="88">
        <v>3.0670283238999951E-2</v>
      </c>
      <c r="PS97" s="88">
        <v>3.4666390319999978E-3</v>
      </c>
      <c r="PT97" s="88">
        <v>1.1156842008999987E-2</v>
      </c>
      <c r="PU97" s="88">
        <v>6.0399932139999979E-3</v>
      </c>
      <c r="PV97" s="88">
        <v>4.000284944999999E-3</v>
      </c>
      <c r="PW97" s="88">
        <v>9.9910176600000026E-4</v>
      </c>
      <c r="PX97" s="88">
        <v>7.4534399050000116E-3</v>
      </c>
      <c r="PY97" s="88">
        <v>2.3039970452000017E-2</v>
      </c>
      <c r="PZ97" s="88">
        <v>2.0550648611000002E-2</v>
      </c>
      <c r="QA97" s="88">
        <v>9.3991036299999981E-4</v>
      </c>
      <c r="QB97" s="88">
        <v>4.3569196070000005E-3</v>
      </c>
      <c r="QC97" s="88">
        <v>3.3627954909999994E-3</v>
      </c>
      <c r="QD97" s="88">
        <v>7.2404615199999993E-4</v>
      </c>
      <c r="QE97" s="88">
        <v>3.6396624399999996E-3</v>
      </c>
      <c r="QF97" s="88">
        <v>1.4697493089000009E-2</v>
      </c>
      <c r="QG97" s="88">
        <v>3.5147560681999972E-2</v>
      </c>
      <c r="QH97" s="88">
        <v>9.6436761699999986E-4</v>
      </c>
      <c r="QI97" s="88">
        <v>1.7869165805999981E-2</v>
      </c>
      <c r="QJ97" s="88">
        <v>1.5419610893999999E-2</v>
      </c>
      <c r="QK97" s="88">
        <v>2.2295304104000015E-2</v>
      </c>
      <c r="QL97" s="88">
        <v>8.4390217455000069E-2</v>
      </c>
      <c r="QM97" s="88">
        <v>4.1125093550000002E-3</v>
      </c>
      <c r="QN97" s="88">
        <v>4.6709140880000031E-3</v>
      </c>
      <c r="QO97" s="88">
        <v>1.0710466810000003E-3</v>
      </c>
      <c r="QP97" s="88">
        <v>4.329097428200001E-2</v>
      </c>
      <c r="QQ97" s="88">
        <v>3.2582080599999997E-4</v>
      </c>
      <c r="QR97" s="88">
        <v>2.0624805670999984E-2</v>
      </c>
      <c r="QS97" s="88">
        <v>9.7747401400000086E-3</v>
      </c>
      <c r="QT97" s="88">
        <v>1.8598742470999994E-2</v>
      </c>
      <c r="QU97" s="88">
        <v>4.9964473109999985E-3</v>
      </c>
      <c r="QV97" s="88">
        <v>4.5045622389999996E-3</v>
      </c>
      <c r="QW97" s="88">
        <v>4.9064581990000047E-3</v>
      </c>
      <c r="QX97" s="88">
        <v>7.1959542530000038E-3</v>
      </c>
      <c r="QY97" s="88">
        <v>1.5072424770000016E-3</v>
      </c>
      <c r="QZ97" s="88">
        <v>1.7720185300000005E-3</v>
      </c>
      <c r="RA97" s="88">
        <v>1.9033345668999987E-2</v>
      </c>
      <c r="RB97" s="88">
        <v>3.1325313189999992E-3</v>
      </c>
      <c r="RC97" s="88">
        <v>1.7385263939000004E-2</v>
      </c>
      <c r="RD97" s="88">
        <v>1.9341771174000027E-2</v>
      </c>
      <c r="RE97" s="88">
        <v>0</v>
      </c>
      <c r="RF97" s="88">
        <v>1.4805257327999991E-2</v>
      </c>
      <c r="RG97" s="88">
        <v>3.9891145117000017E-2</v>
      </c>
      <c r="RH97" s="88">
        <v>0.27831718326700011</v>
      </c>
      <c r="RI97" s="88">
        <v>5.1252589530000016E-3</v>
      </c>
      <c r="RJ97" s="88">
        <v>3.7418007989999981E-3</v>
      </c>
      <c r="RK97" s="88">
        <v>3.5235605709999962E-3</v>
      </c>
      <c r="RL97" s="88">
        <v>4.8847167519999969E-3</v>
      </c>
      <c r="RM97" s="88">
        <v>5.076831391000001E-3</v>
      </c>
      <c r="RN97" s="88">
        <v>1.6710382269999983E-2</v>
      </c>
      <c r="RO97" s="88">
        <v>7.8655575989999959E-3</v>
      </c>
      <c r="RP97" s="88">
        <v>5.0147902220000016E-3</v>
      </c>
      <c r="RQ97" s="88">
        <v>1.2503470766000013E-2</v>
      </c>
      <c r="RR97" s="88">
        <v>0</v>
      </c>
      <c r="RS97" s="88">
        <v>1.4098575263000001E-2</v>
      </c>
      <c r="RT97" s="88">
        <v>8.3596122600000016E-4</v>
      </c>
      <c r="RU97" s="88">
        <v>6.2955943200000025E-4</v>
      </c>
      <c r="RV97" s="88">
        <v>1.024270283258</v>
      </c>
      <c r="RW97" s="88">
        <v>7.0151437002999958E-2</v>
      </c>
      <c r="RX97" s="88">
        <v>0.14454903963300014</v>
      </c>
      <c r="RY97" s="88">
        <v>5.9755868500000007E-4</v>
      </c>
      <c r="RZ97" s="88">
        <v>2.0894947782E-2</v>
      </c>
      <c r="SA97" s="88">
        <v>4.4022687310000001E-3</v>
      </c>
      <c r="SB97" s="88">
        <v>4.7278656000000005E-5</v>
      </c>
      <c r="SC97" s="88">
        <v>9.8844750660000182E-3</v>
      </c>
      <c r="SD97" s="88">
        <v>1.0852689193999987E-2</v>
      </c>
      <c r="SE97" s="88">
        <v>3.0415281499999991E-4</v>
      </c>
      <c r="SF97" s="88">
        <v>8.0223057499999978E-4</v>
      </c>
      <c r="SG97" s="88">
        <v>3.5544594960000018E-3</v>
      </c>
      <c r="SH97" s="88">
        <v>2.9669946300000003E-4</v>
      </c>
      <c r="SI97" s="88">
        <v>4.273466889999999E-4</v>
      </c>
      <c r="SJ97" s="88">
        <v>9.4541068600000056E-4</v>
      </c>
      <c r="SK97" s="88">
        <v>2.6943389850000018E-3</v>
      </c>
      <c r="SL97" s="88">
        <v>6.8513428610000029E-3</v>
      </c>
      <c r="SM97" s="88">
        <v>6.2690348169999952E-3</v>
      </c>
      <c r="SN97" s="88">
        <v>1.0743917610000018E-2</v>
      </c>
      <c r="SO97" s="88">
        <v>2.522916E-5</v>
      </c>
      <c r="SP97" s="88">
        <v>0.46996977105649984</v>
      </c>
    </row>
    <row r="98" spans="1:510">
      <c r="A98" s="88" t="str">
        <f t="shared" si="53"/>
        <v>BNLD4</v>
      </c>
      <c r="B98" s="88" t="s">
        <v>2235</v>
      </c>
      <c r="C98" s="88" t="s">
        <v>390</v>
      </c>
      <c r="U98" s="88">
        <v>14.741358338238998</v>
      </c>
      <c r="V98" s="88">
        <v>2.1297120339140014</v>
      </c>
      <c r="W98" s="88">
        <v>0.34090943263600032</v>
      </c>
      <c r="X98" s="88">
        <v>0.61950579336099942</v>
      </c>
      <c r="Y98" s="88">
        <v>4.3118773795579983</v>
      </c>
      <c r="Z98" s="88">
        <v>0.79720046838399994</v>
      </c>
      <c r="AA98" s="88">
        <v>0.75154817207600011</v>
      </c>
      <c r="AB98" s="88">
        <v>1.5920622733969978</v>
      </c>
      <c r="AC98" s="88">
        <v>0.38466242098900033</v>
      </c>
      <c r="AD98" s="88">
        <v>1.2540749616629989</v>
      </c>
      <c r="AE98" s="88">
        <v>6.5689472723999998E-2</v>
      </c>
      <c r="AF98" s="88">
        <v>0.86384299010700027</v>
      </c>
      <c r="AG98" s="88">
        <v>1.9364453672929987</v>
      </c>
      <c r="AH98" s="88">
        <v>1.6301106582870004</v>
      </c>
      <c r="AI98" s="88">
        <v>0.19326632106899974</v>
      </c>
      <c r="AJ98" s="88">
        <v>0.22221830599000009</v>
      </c>
      <c r="AK98" s="88">
        <v>0.11869111125300005</v>
      </c>
      <c r="AL98" s="88">
        <v>0</v>
      </c>
      <c r="AM98" s="88">
        <v>0.48687749872200026</v>
      </c>
      <c r="AN98" s="88">
        <v>0.13262925194999989</v>
      </c>
      <c r="AO98" s="88">
        <v>0.87713587525399994</v>
      </c>
      <c r="AP98" s="88">
        <v>2.0597764934109994</v>
      </c>
      <c r="AQ98" s="88">
        <v>0.14832534711500003</v>
      </c>
      <c r="AR98" s="88">
        <v>0.23388238863699992</v>
      </c>
      <c r="AS98" s="88">
        <v>0.99275650412299965</v>
      </c>
      <c r="AT98" s="88">
        <v>0.19338649256300003</v>
      </c>
      <c r="AU98" s="88">
        <v>5.2694752189999965E-2</v>
      </c>
      <c r="AV98" s="88">
        <v>0.14836702267599999</v>
      </c>
      <c r="AW98" s="88">
        <v>4.983374387800002E-2</v>
      </c>
      <c r="AX98" s="88">
        <v>7.2753716528000029E-2</v>
      </c>
      <c r="AY98" s="88">
        <v>0.2801689827920002</v>
      </c>
      <c r="AZ98" s="88">
        <v>0.28967386056200012</v>
      </c>
      <c r="BA98" s="88">
        <v>0.38746466454400008</v>
      </c>
      <c r="BB98" s="88">
        <v>7.4410261238000014E-2</v>
      </c>
      <c r="BC98" s="88">
        <v>0.54600303942899986</v>
      </c>
      <c r="BD98" s="88">
        <v>0.94331176139699979</v>
      </c>
      <c r="BE98" s="88">
        <v>0.10274772156200009</v>
      </c>
      <c r="BF98" s="88">
        <v>1.2782634778999998E-2</v>
      </c>
      <c r="BG98" s="88">
        <v>1.4189287516E-2</v>
      </c>
      <c r="BH98" s="88">
        <v>0.35769083203000018</v>
      </c>
      <c r="BI98" s="88">
        <v>0.152595971656</v>
      </c>
      <c r="BJ98" s="88">
        <v>1.5434387911999999E-2</v>
      </c>
      <c r="BK98" s="88">
        <v>0.26091908567500005</v>
      </c>
      <c r="BL98" s="88">
        <v>0.30241090224200023</v>
      </c>
      <c r="BM98" s="88">
        <v>0.22607326170399994</v>
      </c>
      <c r="BN98" s="88">
        <v>0.29664201183299976</v>
      </c>
      <c r="BO98" s="88">
        <v>0</v>
      </c>
      <c r="BP98" s="88">
        <v>0</v>
      </c>
      <c r="BQ98" s="88">
        <v>0</v>
      </c>
      <c r="BR98" s="88">
        <v>0</v>
      </c>
      <c r="BS98" s="88">
        <v>6.5689472723999998E-2</v>
      </c>
      <c r="BT98" s="88">
        <v>0.70983246645700016</v>
      </c>
      <c r="BU98" s="88">
        <v>0.39476280993699975</v>
      </c>
      <c r="BV98" s="88">
        <v>0.15401033977800008</v>
      </c>
      <c r="BW98" s="88">
        <v>0.5466619074679997</v>
      </c>
      <c r="BX98" s="88">
        <v>0.11941114472699989</v>
      </c>
      <c r="BY98" s="88">
        <v>0.24727794623799995</v>
      </c>
      <c r="BZ98" s="88">
        <v>4.8148395339999935E-2</v>
      </c>
      <c r="CA98" s="88">
        <v>0.14674187692099994</v>
      </c>
      <c r="CB98" s="88">
        <v>0.22115550810499993</v>
      </c>
      <c r="CC98" s="88">
        <v>0.13915992040800007</v>
      </c>
      <c r="CD98" s="88">
        <v>7.3129914099999943E-2</v>
      </c>
      <c r="CE98" s="88">
        <v>0.31050792467300037</v>
      </c>
      <c r="CF98" s="88">
        <v>4.2699051242000026E-2</v>
      </c>
      <c r="CG98" s="88">
        <v>0</v>
      </c>
      <c r="CH98" s="88">
        <v>0.15056829914699996</v>
      </c>
      <c r="CI98" s="88">
        <v>5.5808355270999963E-2</v>
      </c>
      <c r="CJ98" s="88">
        <v>2.8297138874999999E-2</v>
      </c>
      <c r="CK98" s="88">
        <v>0.76523933033600056</v>
      </c>
      <c r="CL98" s="88">
        <v>3.0407685239999978E-2</v>
      </c>
      <c r="CM98" s="88">
        <v>0.4398530553300003</v>
      </c>
      <c r="CN98" s="88">
        <v>2.5488001724999994E-2</v>
      </c>
      <c r="CO98" s="88">
        <v>0.13744996472199994</v>
      </c>
      <c r="CP98" s="88">
        <v>5.928219423200002E-2</v>
      </c>
      <c r="CQ98" s="88">
        <v>0.11869111125300005</v>
      </c>
      <c r="CR98" s="88">
        <v>0</v>
      </c>
      <c r="CS98" s="88">
        <v>4.4731290609999995E-3</v>
      </c>
      <c r="CT98" s="88">
        <v>0.37537438381499988</v>
      </c>
      <c r="CU98" s="88">
        <v>9.2009896520000065E-2</v>
      </c>
      <c r="CV98" s="88">
        <v>1.5020071219999999E-2</v>
      </c>
      <c r="CW98" s="88">
        <v>0.12881076267699995</v>
      </c>
      <c r="CX98" s="88">
        <v>3.8184351400000001E-3</v>
      </c>
      <c r="CY98" s="88">
        <v>0.79686790653000017</v>
      </c>
      <c r="CZ98" s="88">
        <v>8.0267927452999988E-2</v>
      </c>
      <c r="DA98" s="88">
        <v>2.0189869855039992</v>
      </c>
      <c r="DB98" s="88">
        <v>4.0789507906999999E-2</v>
      </c>
      <c r="DC98" s="88">
        <v>0.13028313162800015</v>
      </c>
      <c r="DD98" s="88">
        <v>1.8042307395999997E-2</v>
      </c>
      <c r="DE98" s="88">
        <v>0.12234403757200001</v>
      </c>
      <c r="DF98" s="88">
        <v>3.3262362895000008E-2</v>
      </c>
      <c r="DG98" s="88">
        <v>3.6312194869999996E-3</v>
      </c>
      <c r="DH98" s="88">
        <v>7.4644385686E-2</v>
      </c>
      <c r="DI98" s="88">
        <v>0.38762979477299997</v>
      </c>
      <c r="DJ98" s="88">
        <v>0.29920402030199983</v>
      </c>
      <c r="DK98" s="88">
        <v>0.2827014841970002</v>
      </c>
      <c r="DL98" s="88">
        <v>2.3221264192000001E-2</v>
      </c>
      <c r="DM98" s="88">
        <v>0</v>
      </c>
      <c r="DN98" s="88">
        <v>0.18947902034</v>
      </c>
      <c r="DO98" s="88">
        <v>2.485105983E-3</v>
      </c>
      <c r="DP98" s="88">
        <v>1.4223662399999999E-3</v>
      </c>
      <c r="DQ98" s="88">
        <v>5.2694752189999965E-2</v>
      </c>
      <c r="DR98" s="88">
        <v>0.11376110882300003</v>
      </c>
      <c r="DS98" s="88">
        <v>2.2538515056000002E-2</v>
      </c>
      <c r="DT98" s="88">
        <v>1.2067455272E-2</v>
      </c>
      <c r="DU98" s="88">
        <v>4.983374387800002E-2</v>
      </c>
      <c r="DV98" s="88">
        <v>2.2727679809E-2</v>
      </c>
      <c r="DW98" s="88">
        <v>5.0025786126999976E-2</v>
      </c>
      <c r="DX98" s="88">
        <v>0.14984065894300008</v>
      </c>
      <c r="DY98" s="88">
        <v>0.130328030402</v>
      </c>
      <c r="DZ98" s="88">
        <v>0.24147349993499997</v>
      </c>
      <c r="EA98" s="88">
        <v>4.3017205410000002E-3</v>
      </c>
      <c r="EB98" s="88">
        <v>0</v>
      </c>
      <c r="EC98" s="88">
        <v>0.21557119306399999</v>
      </c>
      <c r="ED98" s="88">
        <v>7.3710857326000009E-2</v>
      </c>
      <c r="EE98" s="88">
        <v>9.8181460117000019E-2</v>
      </c>
      <c r="EF98" s="88">
        <v>0.50485739898600002</v>
      </c>
      <c r="EG98" s="88">
        <v>2.2361544407999999E-2</v>
      </c>
      <c r="EH98" s="88">
        <v>1.8784096035E-2</v>
      </c>
      <c r="EI98" s="88">
        <v>0</v>
      </c>
      <c r="EJ98" s="88">
        <v>4.7187185854000002E-2</v>
      </c>
      <c r="EK98" s="88">
        <v>0.43540531461300003</v>
      </c>
      <c r="EL98" s="88">
        <v>0.20094136351900005</v>
      </c>
      <c r="EM98" s="88">
        <v>0.25977751089500017</v>
      </c>
      <c r="EN98" s="88">
        <v>3.2542760495999995E-2</v>
      </c>
      <c r="EO98" s="88">
        <v>1.0541076780999997E-2</v>
      </c>
      <c r="EP98" s="88">
        <v>3.7143992604999995E-2</v>
      </c>
      <c r="EQ98" s="88">
        <v>2.31766524E-4</v>
      </c>
      <c r="ER98" s="88">
        <v>2.0723036281999993E-2</v>
      </c>
      <c r="ES98" s="88">
        <v>1.5652713250000002E-3</v>
      </c>
      <c r="ET98" s="88">
        <v>1.2782634778999998E-2</v>
      </c>
      <c r="EU98" s="88">
        <v>1.4189287516E-2</v>
      </c>
      <c r="EV98" s="88">
        <v>0.35769083203000018</v>
      </c>
      <c r="EW98" s="88">
        <v>5.5230189636000029E-2</v>
      </c>
      <c r="EX98" s="88">
        <v>1.3103426535000001E-2</v>
      </c>
      <c r="EY98" s="88">
        <v>4.6098513259999988E-2</v>
      </c>
      <c r="EZ98" s="88">
        <v>3.1443360495999995E-2</v>
      </c>
      <c r="FA98" s="88">
        <v>6.7208565149999991E-3</v>
      </c>
      <c r="FB98" s="88">
        <v>6.3207626559999997E-3</v>
      </c>
      <c r="FC98" s="88">
        <v>8.9442722799999985E-3</v>
      </c>
      <c r="FD98" s="88">
        <v>1.69352976E-4</v>
      </c>
      <c r="FE98" s="88">
        <v>5.8290866986999985E-2</v>
      </c>
      <c r="FF98" s="88">
        <v>1.7643271342999992E-2</v>
      </c>
      <c r="FG98" s="88">
        <v>8.5745831655999902E-2</v>
      </c>
      <c r="FH98" s="88">
        <v>4.2980222999999995E-5</v>
      </c>
      <c r="FI98" s="88">
        <v>2.6095924642000001E-2</v>
      </c>
      <c r="FJ98" s="88">
        <v>9.3075082533999973E-2</v>
      </c>
      <c r="FK98" s="88">
        <v>0.20933601214200018</v>
      </c>
      <c r="FL98" s="88">
        <v>0</v>
      </c>
      <c r="FM98" s="88">
        <v>7.4786782180000011E-2</v>
      </c>
      <c r="FN98" s="88">
        <v>9.4714697703999984E-2</v>
      </c>
      <c r="FO98" s="88">
        <v>1.2430352480000004E-2</v>
      </c>
      <c r="FP98" s="88">
        <v>4.4141981613999987E-2</v>
      </c>
      <c r="FQ98" s="88">
        <v>0</v>
      </c>
      <c r="FR98" s="88">
        <v>0</v>
      </c>
      <c r="FS98" s="88">
        <v>0</v>
      </c>
      <c r="FT98" s="88">
        <v>0</v>
      </c>
      <c r="FU98" s="88">
        <v>6.5689472723999998E-2</v>
      </c>
      <c r="FV98" s="88">
        <v>0.68429463340099983</v>
      </c>
      <c r="FW98" s="88">
        <v>5.2730417720000039E-3</v>
      </c>
      <c r="FX98" s="88">
        <v>2.5537664730999998E-2</v>
      </c>
      <c r="FY98" s="88">
        <v>0.11043084374300001</v>
      </c>
      <c r="FZ98" s="88">
        <v>2.6978979007999983E-2</v>
      </c>
      <c r="GA98" s="88">
        <v>0.16633007422399995</v>
      </c>
      <c r="GB98" s="88">
        <v>5.100112218400004E-2</v>
      </c>
      <c r="GC98" s="88">
        <v>3.4752302099000008E-2</v>
      </c>
      <c r="GD98" s="88">
        <v>0.15401033977800008</v>
      </c>
      <c r="GE98" s="88">
        <v>7.0477328258999911E-2</v>
      </c>
      <c r="GF98" s="88">
        <v>3.0059699591999993E-2</v>
      </c>
      <c r="GG98" s="88">
        <v>1.0605852407999997E-2</v>
      </c>
      <c r="GH98" s="88">
        <v>5.6698804516000019E-2</v>
      </c>
      <c r="GI98" s="88">
        <v>0.22317966951599988</v>
      </c>
      <c r="GJ98" s="88">
        <v>0.14797001669799989</v>
      </c>
      <c r="GK98" s="88">
        <v>7.6705257280000024E-3</v>
      </c>
      <c r="GL98" s="88">
        <v>5.5450860198999967E-2</v>
      </c>
      <c r="GM98" s="88">
        <v>2.5355725339999999E-2</v>
      </c>
      <c r="GN98" s="88">
        <v>8.7144414980000005E-3</v>
      </c>
      <c r="GO98" s="88">
        <v>2.9890791328000002E-2</v>
      </c>
      <c r="GP98" s="88">
        <v>9.1525579290000058E-3</v>
      </c>
      <c r="GQ98" s="88">
        <v>1.8578675778999996E-2</v>
      </c>
      <c r="GR98" s="88">
        <v>2.7870553100000002E-3</v>
      </c>
      <c r="GS98" s="88">
        <v>3.4865957741000007E-2</v>
      </c>
      <c r="GT98" s="88">
        <v>0.13106229538199993</v>
      </c>
      <c r="GU98" s="88">
        <v>3.4770975058000038E-2</v>
      </c>
      <c r="GV98" s="88">
        <v>1.6060006943000003E-2</v>
      </c>
      <c r="GW98" s="88">
        <v>2.0253086103000008E-2</v>
      </c>
      <c r="GX98" s="88">
        <v>1.3937041702999996E-2</v>
      </c>
      <c r="GY98" s="88">
        <v>4.0693557620000006E-3</v>
      </c>
      <c r="GZ98" s="88">
        <v>8.6771718750000074E-3</v>
      </c>
      <c r="HA98" s="88">
        <v>1.213393799E-3</v>
      </c>
      <c r="HB98" s="88">
        <v>2.8670080333000017E-2</v>
      </c>
      <c r="HC98" s="88">
        <v>1.4468548694000003E-2</v>
      </c>
      <c r="HD98" s="88">
        <v>1.8556405873000004E-2</v>
      </c>
      <c r="HE98" s="88">
        <v>6.6269113440000004E-3</v>
      </c>
      <c r="HF98" s="88">
        <v>1.4320067627000001E-2</v>
      </c>
      <c r="HG98" s="88">
        <v>2.1195375457999995E-2</v>
      </c>
      <c r="HH98" s="88">
        <v>2.5921999266999993E-2</v>
      </c>
      <c r="HI98" s="88">
        <v>1.1062254094000003E-2</v>
      </c>
      <c r="HJ98" s="88">
        <v>5.9240116900000023E-3</v>
      </c>
      <c r="HK98" s="88">
        <v>3.2433689602999992E-2</v>
      </c>
      <c r="HL98" s="88">
        <v>1.2158479757000001E-2</v>
      </c>
      <c r="HM98" s="88">
        <v>4.2861131139000017E-2</v>
      </c>
      <c r="HN98" s="88">
        <v>2.6685500248000017E-2</v>
      </c>
      <c r="HO98" s="88">
        <v>6.4253224800000011E-4</v>
      </c>
      <c r="HP98" s="88">
        <v>4.1933474158999964E-2</v>
      </c>
      <c r="HQ98" s="88">
        <v>3.1636667751999997E-2</v>
      </c>
      <c r="HR98" s="88">
        <v>3.2803933159000001E-2</v>
      </c>
      <c r="HS98" s="88">
        <v>7.5386695569999961E-3</v>
      </c>
      <c r="HT98" s="88">
        <v>1.6647818661999988E-2</v>
      </c>
      <c r="HU98" s="88">
        <v>3.6247064580999966E-2</v>
      </c>
      <c r="HV98" s="88">
        <v>3.2623731036999983E-2</v>
      </c>
      <c r="HW98" s="88">
        <v>1.9006663802999993E-2</v>
      </c>
      <c r="HX98" s="88">
        <v>2.7099005068999996E-2</v>
      </c>
      <c r="HY98" s="88">
        <v>2.5343631101000019E-2</v>
      </c>
      <c r="HZ98" s="88">
        <v>1.5058465739E-2</v>
      </c>
      <c r="IA98" s="88">
        <v>2.3222130487E-2</v>
      </c>
      <c r="IB98" s="88">
        <v>9.5069379790000009E-3</v>
      </c>
      <c r="IC98" s="88">
        <v>0.16001673620400003</v>
      </c>
      <c r="ID98" s="88">
        <v>3.5371959468000001E-2</v>
      </c>
      <c r="IE98" s="88">
        <v>2.3163244520000002E-3</v>
      </c>
      <c r="IF98" s="88">
        <v>5.4008549159999999E-3</v>
      </c>
      <c r="IG98" s="88">
        <v>0.14817451942599993</v>
      </c>
      <c r="IH98" s="88">
        <v>1.9267314469999998E-3</v>
      </c>
      <c r="II98" s="88">
        <v>0</v>
      </c>
      <c r="IJ98" s="88">
        <v>3.6988692591000003E-2</v>
      </c>
      <c r="IK98" s="88">
        <v>8.2640130089999972E-2</v>
      </c>
      <c r="IL98" s="88">
        <v>3.043401699300001E-2</v>
      </c>
      <c r="IM98" s="88">
        <v>5.0702618499999996E-4</v>
      </c>
      <c r="IN98" s="88">
        <v>2.3828309490000008E-2</v>
      </c>
      <c r="IO98" s="88">
        <v>3.197978263700002E-2</v>
      </c>
      <c r="IP98" s="88">
        <v>2.8297138874999999E-2</v>
      </c>
      <c r="IQ98" s="88">
        <v>0.19327680591300012</v>
      </c>
      <c r="IR98" s="88">
        <v>0.21858134543199984</v>
      </c>
      <c r="IS98" s="88">
        <v>0.27013193992600049</v>
      </c>
      <c r="IT98" s="88">
        <v>8.3247106354000039E-2</v>
      </c>
      <c r="IU98" s="88">
        <v>3.0407685239999978E-2</v>
      </c>
      <c r="IV98" s="88">
        <v>0.4398530553300003</v>
      </c>
      <c r="IW98" s="88">
        <v>2.5488001724999994E-2</v>
      </c>
      <c r="IX98" s="88">
        <v>9.9165213055999998E-2</v>
      </c>
      <c r="IY98" s="88">
        <v>3.8284966033000016E-2</v>
      </c>
      <c r="IZ98" s="88">
        <v>5.928219423200002E-2</v>
      </c>
      <c r="JA98" s="88">
        <v>8.6071115893999975E-2</v>
      </c>
      <c r="JB98" s="88">
        <v>8.0501921610000009E-3</v>
      </c>
      <c r="JC98" s="88">
        <v>2.4569922629000006E-2</v>
      </c>
      <c r="JD98" s="88">
        <v>4.4731290609999995E-3</v>
      </c>
      <c r="JE98" s="88">
        <v>9.4103434784000045E-2</v>
      </c>
      <c r="JF98" s="88">
        <v>0.20244407004299989</v>
      </c>
      <c r="JG98" s="88">
        <v>7.8827537627000038E-2</v>
      </c>
      <c r="JH98" s="88">
        <v>9.2009896520000065E-2</v>
      </c>
      <c r="JI98" s="88">
        <v>1.5020071219999999E-2</v>
      </c>
      <c r="JJ98" s="88">
        <v>3.6256577496999995E-2</v>
      </c>
      <c r="JK98" s="88">
        <v>5.7444000683999998E-2</v>
      </c>
      <c r="JL98" s="88">
        <v>3.5110053432999999E-2</v>
      </c>
      <c r="JM98" s="88">
        <v>3.8184351400000001E-3</v>
      </c>
      <c r="JN98" s="88">
        <v>0.79686790653000017</v>
      </c>
      <c r="JO98" s="88">
        <v>8.0267927452999988E-2</v>
      </c>
      <c r="JP98" s="88">
        <v>2.0189869855039992</v>
      </c>
      <c r="JQ98" s="88">
        <v>4.0789507906999999E-2</v>
      </c>
      <c r="JR98" s="88">
        <v>0</v>
      </c>
      <c r="JS98" s="88">
        <v>0.13028313162800015</v>
      </c>
      <c r="JT98" s="88">
        <v>1.8042307395999997E-2</v>
      </c>
      <c r="JU98" s="88">
        <v>0.12234403757200001</v>
      </c>
      <c r="JV98" s="88">
        <v>3.3262362895000008E-2</v>
      </c>
      <c r="JW98" s="88">
        <v>3.6312194869999996E-3</v>
      </c>
      <c r="JX98" s="88">
        <v>7.4644385686E-2</v>
      </c>
      <c r="JY98" s="88">
        <v>0.38762979477299997</v>
      </c>
      <c r="JZ98" s="88">
        <v>0.29271897079899978</v>
      </c>
      <c r="KA98" s="88">
        <v>6.485049502999999E-3</v>
      </c>
      <c r="KB98" s="88">
        <v>0.2827014841970002</v>
      </c>
      <c r="KC98" s="88">
        <v>2.3221264192000001E-2</v>
      </c>
      <c r="KD98" s="88">
        <v>0</v>
      </c>
      <c r="KE98" s="88">
        <v>0.18947902034</v>
      </c>
      <c r="KF98" s="88">
        <v>2.485105983E-3</v>
      </c>
      <c r="KG98" s="88">
        <v>1.4223662399999999E-3</v>
      </c>
      <c r="KH98" s="88">
        <v>5.2694752189999965E-2</v>
      </c>
      <c r="KI98" s="88">
        <v>1.3547268328E-2</v>
      </c>
      <c r="KJ98" s="88">
        <v>3.7922784155999999E-2</v>
      </c>
      <c r="KK98" s="88">
        <v>1.2128362294999999E-2</v>
      </c>
      <c r="KL98" s="88">
        <v>4.1229078241E-2</v>
      </c>
      <c r="KM98" s="88">
        <v>5.349358385E-3</v>
      </c>
      <c r="KN98" s="88">
        <v>7.4904552799999989E-4</v>
      </c>
      <c r="KO98" s="88">
        <v>2.8352289520000001E-3</v>
      </c>
      <c r="KP98" s="88">
        <v>2.2538515056000002E-2</v>
      </c>
      <c r="KQ98" s="88">
        <v>1.2067455272E-2</v>
      </c>
      <c r="KR98" s="88">
        <v>1.0842778407999997E-2</v>
      </c>
      <c r="KS98" s="88">
        <v>1.1121403620000002E-3</v>
      </c>
      <c r="KT98" s="88">
        <v>3.7879496639999996E-2</v>
      </c>
      <c r="KU98" s="88">
        <v>0</v>
      </c>
      <c r="KV98" s="88">
        <v>2.2727679809E-2</v>
      </c>
      <c r="KW98" s="88">
        <v>5.0025786126999976E-2</v>
      </c>
      <c r="KX98" s="88">
        <v>0.1010050726490001</v>
      </c>
      <c r="KY98" s="88">
        <v>4.8835755280999989E-2</v>
      </c>
      <c r="KZ98" s="88">
        <v>7.3248371845999999E-2</v>
      </c>
      <c r="LA98" s="88">
        <v>5.7079578406000003E-2</v>
      </c>
      <c r="LB98" s="88">
        <v>0.24147349993499997</v>
      </c>
      <c r="LC98" s="88">
        <v>4.3017205410000002E-3</v>
      </c>
      <c r="LD98" s="88">
        <v>4.3898544557000013E-2</v>
      </c>
      <c r="LE98" s="88">
        <v>0.21557119306399999</v>
      </c>
      <c r="LF98" s="88">
        <v>7.3710857326000009E-2</v>
      </c>
      <c r="LG98" s="88">
        <v>2.2195774038999999E-2</v>
      </c>
      <c r="LH98" s="88">
        <v>5.9269927493000009E-2</v>
      </c>
      <c r="LI98" s="88">
        <v>1.6715870732999998E-2</v>
      </c>
      <c r="LJ98" s="88">
        <v>0.33676069675300002</v>
      </c>
      <c r="LK98" s="88">
        <v>0.16809670223299997</v>
      </c>
      <c r="LL98" s="88">
        <v>2.2361544407999999E-2</v>
      </c>
      <c r="LM98" s="88">
        <v>1.8784096035E-2</v>
      </c>
      <c r="LN98" s="88">
        <v>0</v>
      </c>
      <c r="LO98" s="88">
        <v>4.7187185854000002E-2</v>
      </c>
      <c r="LP98" s="88">
        <v>0.43540531461300003</v>
      </c>
      <c r="LQ98" s="88">
        <v>0.20094136351900005</v>
      </c>
      <c r="LR98" s="88">
        <v>0.25977751089500017</v>
      </c>
      <c r="LS98" s="88">
        <v>3.2542760495999995E-2</v>
      </c>
      <c r="LT98" s="88">
        <v>1.0541076780999997E-2</v>
      </c>
      <c r="LU98" s="88">
        <v>3.7143992604999995E-2</v>
      </c>
      <c r="LV98" s="88">
        <v>2.31766524E-4</v>
      </c>
      <c r="LW98" s="88">
        <v>2.0723036281999993E-2</v>
      </c>
      <c r="LX98" s="88">
        <v>1.5652713250000002E-3</v>
      </c>
      <c r="LY98" s="88">
        <v>1.2782634778999998E-2</v>
      </c>
      <c r="LZ98" s="88">
        <v>1.4189287516E-2</v>
      </c>
      <c r="MA98" s="88">
        <v>0.35769083203000018</v>
      </c>
      <c r="MB98" s="88">
        <v>5.8753494259999994E-3</v>
      </c>
      <c r="MC98" s="88">
        <v>4.9354840210000014E-2</v>
      </c>
      <c r="MD98" s="88">
        <v>1.2950877919000001E-2</v>
      </c>
      <c r="ME98" s="88">
        <v>1.5254861600000002E-4</v>
      </c>
      <c r="MF98" s="88">
        <v>4.6098513259999988E-2</v>
      </c>
      <c r="MG98" s="88">
        <v>3.1443360495999995E-2</v>
      </c>
      <c r="MH98" s="88">
        <v>6.7208565149999991E-3</v>
      </c>
      <c r="MI98" s="88">
        <v>6.3207626559999997E-3</v>
      </c>
      <c r="MJ98" s="88">
        <v>3.1946320839999999E-3</v>
      </c>
      <c r="MK98" s="88">
        <v>5.7496401959999995E-3</v>
      </c>
      <c r="ML98" s="88">
        <v>1.69352976E-4</v>
      </c>
      <c r="MM98" s="88">
        <v>5.8290866986999985E-2</v>
      </c>
      <c r="MN98" s="88">
        <v>1.7643271342999992E-2</v>
      </c>
      <c r="MO98" s="88">
        <v>8.5745831655999902E-2</v>
      </c>
      <c r="MP98" s="88">
        <v>7.3144430504000046E-2</v>
      </c>
      <c r="MQ98" s="88">
        <v>2.6095924642000001E-2</v>
      </c>
      <c r="MR98" s="88">
        <v>9.3075082533999973E-2</v>
      </c>
      <c r="MS98" s="88">
        <v>4.6181955414000005E-2</v>
      </c>
      <c r="MT98" s="88">
        <v>2.1569142809000005E-2</v>
      </c>
      <c r="MU98" s="88">
        <v>0.12940974160100005</v>
      </c>
      <c r="MV98" s="88">
        <v>1.2175001942000002E-2</v>
      </c>
      <c r="MW98" s="88">
        <v>0</v>
      </c>
      <c r="MX98" s="88">
        <v>7.4786782180000011E-2</v>
      </c>
      <c r="MY98" s="88">
        <v>9.4714697703999984E-2</v>
      </c>
      <c r="MZ98" s="88">
        <v>1.2430352480000004E-2</v>
      </c>
      <c r="NA98" s="88">
        <v>4.4141981613999987E-2</v>
      </c>
      <c r="NB98" s="88">
        <v>0</v>
      </c>
      <c r="NC98" s="88">
        <v>0</v>
      </c>
      <c r="ND98" s="88">
        <v>0</v>
      </c>
      <c r="NE98" s="88">
        <v>0</v>
      </c>
      <c r="NF98" s="88">
        <v>6.5689472723999998E-2</v>
      </c>
      <c r="NG98" s="88">
        <v>0.41805527695499961</v>
      </c>
      <c r="NH98" s="88">
        <v>0.26623931951099988</v>
      </c>
      <c r="NI98" s="88">
        <v>2.5537664730999998E-2</v>
      </c>
      <c r="NJ98" s="88">
        <v>0.15401033977800008</v>
      </c>
      <c r="NK98" s="88">
        <v>0.16001673620400003</v>
      </c>
      <c r="NL98" s="88">
        <v>2.3163244520000002E-3</v>
      </c>
      <c r="NM98" s="88">
        <v>0.14817451942599993</v>
      </c>
      <c r="NN98" s="88">
        <v>0</v>
      </c>
      <c r="NO98" s="88">
        <v>2.3828309490000008E-2</v>
      </c>
      <c r="NP98" s="88">
        <v>2.3723619981000015E-2</v>
      </c>
      <c r="NQ98" s="88">
        <v>8.2559746010000008E-3</v>
      </c>
      <c r="NR98" s="88">
        <v>1.9089598846000002E-2</v>
      </c>
      <c r="NS98" s="88">
        <v>9.2075400289999988E-3</v>
      </c>
      <c r="NT98" s="88">
        <v>0.19327680591300012</v>
      </c>
      <c r="NU98" s="88">
        <v>0.21858134543199984</v>
      </c>
      <c r="NV98" s="88">
        <v>0.27013193992600049</v>
      </c>
      <c r="NW98" s="88">
        <v>8.3247106354000039E-2</v>
      </c>
      <c r="NX98" s="88">
        <v>3.0407685239999978E-2</v>
      </c>
      <c r="NY98" s="88">
        <v>2.2018448950729996</v>
      </c>
      <c r="NZ98" s="88">
        <v>4.0970458357E-2</v>
      </c>
      <c r="OA98" s="88">
        <v>1.8943958173999999E-2</v>
      </c>
      <c r="OB98" s="88">
        <v>1.6346517507999998E-2</v>
      </c>
      <c r="OC98" s="88">
        <v>2.0492914909709983</v>
      </c>
      <c r="OD98" s="88">
        <v>1.0896190972000001E-2</v>
      </c>
      <c r="OE98" s="88">
        <v>6.7820231049999999E-3</v>
      </c>
      <c r="OF98" s="88">
        <v>1.9998183012000001E-2</v>
      </c>
      <c r="OG98" s="88">
        <v>8.0509203600000006E-4</v>
      </c>
      <c r="OH98" s="88">
        <v>3.7608264214999999E-2</v>
      </c>
      <c r="OI98" s="88">
        <v>0</v>
      </c>
      <c r="OJ98" s="88">
        <v>6.0550551634999991E-2</v>
      </c>
      <c r="OK98" s="88">
        <v>1.3240853020999999E-2</v>
      </c>
      <c r="OL98" s="88">
        <v>0</v>
      </c>
      <c r="OM98" s="88">
        <v>1.1215770999999999E-3</v>
      </c>
      <c r="ON98" s="88">
        <v>5.2229330000000007E-5</v>
      </c>
      <c r="OO98" s="88">
        <v>1.1747648E-4</v>
      </c>
      <c r="OP98" s="88">
        <v>3.0651690000000003E-5</v>
      </c>
      <c r="OQ98" s="88">
        <v>1.4137461000000005E-4</v>
      </c>
      <c r="OR98" s="88">
        <v>6.0014820000000001E-5</v>
      </c>
      <c r="OS98" s="88">
        <v>5.4113887000000025E-4</v>
      </c>
      <c r="OT98" s="88">
        <v>2.3857804999999994E-4</v>
      </c>
      <c r="OU98" s="88">
        <v>9.0338639600000162E-4</v>
      </c>
      <c r="OV98" s="88">
        <v>7.8055336799999942E-4</v>
      </c>
      <c r="OW98" s="88">
        <v>1.279374569999999E-3</v>
      </c>
      <c r="OX98" s="88">
        <v>3.574093899999999E-4</v>
      </c>
      <c r="OY98" s="88">
        <v>3.2510408999999996E-4</v>
      </c>
      <c r="OZ98" s="88">
        <v>3.0549243000000005E-4</v>
      </c>
      <c r="PA98" s="88">
        <v>0.21776621104500016</v>
      </c>
      <c r="PB98" s="88">
        <v>8.3211693360000005E-2</v>
      </c>
      <c r="PC98" s="88">
        <v>6.8590599655000029E-2</v>
      </c>
      <c r="PD98" s="88">
        <v>1.4319517007000002E-2</v>
      </c>
      <c r="PE98" s="88">
        <v>3.9246718900999962E-2</v>
      </c>
      <c r="PF98" s="88">
        <v>6.8681647049999947E-2</v>
      </c>
      <c r="PG98" s="88">
        <v>0.1249124029700001</v>
      </c>
      <c r="PH98" s="88">
        <v>3.7697486810999957E-2</v>
      </c>
      <c r="PI98" s="88">
        <v>2.3462774316999988E-2</v>
      </c>
      <c r="PJ98" s="88">
        <v>1.9240103229000001E-2</v>
      </c>
      <c r="PK98" s="88">
        <v>0.8461251559139995</v>
      </c>
      <c r="PL98" s="88">
        <v>0.15992479671500004</v>
      </c>
      <c r="PM98" s="88">
        <v>2.4511142651999999E-2</v>
      </c>
      <c r="PN98" s="88">
        <v>3.3330266680999997E-2</v>
      </c>
      <c r="PO98" s="88">
        <v>2.2948861599999992E-3</v>
      </c>
      <c r="PP98" s="88">
        <v>1.0675086668999991E-2</v>
      </c>
      <c r="PQ98" s="88">
        <v>2.1598874551E-2</v>
      </c>
      <c r="PR98" s="88">
        <v>3.3057713128999959E-2</v>
      </c>
      <c r="PS98" s="88">
        <v>4.8478635919999976E-3</v>
      </c>
      <c r="PT98" s="88">
        <v>1.073875770600001E-2</v>
      </c>
      <c r="PU98" s="88">
        <v>6.1563531790000013E-3</v>
      </c>
      <c r="PV98" s="88">
        <v>3.7763763959999998E-3</v>
      </c>
      <c r="PW98" s="88">
        <v>8.9960634799999997E-4</v>
      </c>
      <c r="PX98" s="88">
        <v>7.4637527470000076E-3</v>
      </c>
      <c r="PY98" s="88">
        <v>2.4879679659000009E-2</v>
      </c>
      <c r="PZ98" s="88">
        <v>2.4733534745000015E-2</v>
      </c>
      <c r="QA98" s="88">
        <v>6.8134399799999997E-4</v>
      </c>
      <c r="QB98" s="88">
        <v>4.9157110959999958E-3</v>
      </c>
      <c r="QC98" s="88">
        <v>3.6455286139999987E-3</v>
      </c>
      <c r="QD98" s="88">
        <v>6.0504418900000011E-4</v>
      </c>
      <c r="QE98" s="88">
        <v>5.1529935990000048E-3</v>
      </c>
      <c r="QF98" s="88">
        <v>1.3945562732999999E-2</v>
      </c>
      <c r="QG98" s="88">
        <v>2.8843851814000013E-2</v>
      </c>
      <c r="QH98" s="88">
        <v>1.0236234520000003E-3</v>
      </c>
      <c r="QI98" s="88">
        <v>1.7269424365999989E-2</v>
      </c>
      <c r="QJ98" s="88">
        <v>1.5707361302000008E-2</v>
      </c>
      <c r="QK98" s="88">
        <v>1.7990066098999998E-2</v>
      </c>
      <c r="QL98" s="88">
        <v>7.4532740570000006E-2</v>
      </c>
      <c r="QM98" s="88">
        <v>3.7878091739999998E-3</v>
      </c>
      <c r="QN98" s="88">
        <v>3.8682318430000003E-3</v>
      </c>
      <c r="QO98" s="88">
        <v>8.3678593599999978E-4</v>
      </c>
      <c r="QP98" s="88">
        <v>3.0318945427000005E-2</v>
      </c>
      <c r="QQ98" s="88">
        <v>4.3500509999999995E-4</v>
      </c>
      <c r="QR98" s="88">
        <v>1.9815036951000002E-2</v>
      </c>
      <c r="QS98" s="88">
        <v>8.9122098400000061E-3</v>
      </c>
      <c r="QT98" s="88">
        <v>1.3854836168999988E-2</v>
      </c>
      <c r="QU98" s="88">
        <v>4.7107950929999995E-3</v>
      </c>
      <c r="QV98" s="88">
        <v>4.6409874580000034E-3</v>
      </c>
      <c r="QW98" s="88">
        <v>5.1139415619999998E-3</v>
      </c>
      <c r="QX98" s="88">
        <v>7.5609921410000024E-3</v>
      </c>
      <c r="QY98" s="88">
        <v>2.0677801739999997E-3</v>
      </c>
      <c r="QZ98" s="88">
        <v>2.0056510210000014E-3</v>
      </c>
      <c r="RA98" s="88">
        <v>9.2333467779999994E-3</v>
      </c>
      <c r="RB98" s="88">
        <v>2.7599516790000008E-3</v>
      </c>
      <c r="RC98" s="88">
        <v>1.6243202589999995E-2</v>
      </c>
      <c r="RD98" s="88">
        <v>1.9028615097999985E-2</v>
      </c>
      <c r="RE98" s="88">
        <v>0</v>
      </c>
      <c r="RF98" s="88">
        <v>1.6294658516000027E-2</v>
      </c>
      <c r="RG98" s="88">
        <v>4.7172827191999965E-2</v>
      </c>
      <c r="RH98" s="88">
        <v>1.4179430830000008E-2</v>
      </c>
      <c r="RI98" s="88">
        <v>5.6816981640000069E-3</v>
      </c>
      <c r="RJ98" s="88">
        <v>4.326744292999998E-3</v>
      </c>
      <c r="RK98" s="88">
        <v>3.8916140739999987E-3</v>
      </c>
      <c r="RL98" s="88">
        <v>5.3418942039999912E-3</v>
      </c>
      <c r="RM98" s="88">
        <v>4.8806075970000088E-3</v>
      </c>
      <c r="RN98" s="88">
        <v>1.3574667320999996E-2</v>
      </c>
      <c r="RO98" s="88">
        <v>8.043997648999995E-3</v>
      </c>
      <c r="RP98" s="88">
        <v>4.9778276759999971E-3</v>
      </c>
      <c r="RQ98" s="88">
        <v>1.0440363831000006E-2</v>
      </c>
      <c r="RR98" s="88">
        <v>0</v>
      </c>
      <c r="RS98" s="88">
        <v>1.7619079487000002E-2</v>
      </c>
      <c r="RT98" s="88">
        <v>1.208330282E-3</v>
      </c>
      <c r="RU98" s="88">
        <v>4.127501249999998E-4</v>
      </c>
      <c r="RV98" s="88">
        <v>8.7108942435000003E-2</v>
      </c>
      <c r="RW98" s="88">
        <v>0.56880653519999835</v>
      </c>
      <c r="RX98" s="88">
        <v>0.18994732733199987</v>
      </c>
      <c r="RY98" s="88">
        <v>2.6225719800000003E-4</v>
      </c>
      <c r="RZ98" s="88">
        <v>1.9584180259999986E-2</v>
      </c>
      <c r="SA98" s="88">
        <v>4.9269091080000006E-3</v>
      </c>
      <c r="SB98" s="88">
        <v>2.4896300000000003E-6</v>
      </c>
      <c r="SC98" s="88">
        <v>1.0667663709999992E-2</v>
      </c>
      <c r="SD98" s="88">
        <v>1.0636587158000007E-2</v>
      </c>
      <c r="SE98" s="88">
        <v>1.02170548E-4</v>
      </c>
      <c r="SF98" s="88">
        <v>9.1899347400000017E-4</v>
      </c>
      <c r="SG98" s="88">
        <v>3.9967505839999971E-3</v>
      </c>
      <c r="SH98" s="88">
        <v>3.2740973500000007E-4</v>
      </c>
      <c r="SI98" s="88">
        <v>2.7744751799999994E-4</v>
      </c>
      <c r="SJ98" s="88">
        <v>7.9111501699999939E-4</v>
      </c>
      <c r="SK98" s="88">
        <v>4.3621022190000035E-3</v>
      </c>
      <c r="SL98" s="88">
        <v>6.8637753910000005E-3</v>
      </c>
      <c r="SM98" s="88">
        <v>6.6061409860000012E-3</v>
      </c>
      <c r="SN98" s="88">
        <v>1.056198882E-2</v>
      </c>
      <c r="SO98" s="88">
        <v>1.1098295999999999E-4</v>
      </c>
      <c r="SP98" s="88">
        <v>0.41639223925740004</v>
      </c>
    </row>
    <row r="99" spans="1:510">
      <c r="A99" s="88" t="str">
        <f t="shared" si="53"/>
        <v>BNLD5</v>
      </c>
      <c r="B99" s="88" t="s">
        <v>2235</v>
      </c>
      <c r="C99" s="88" t="s">
        <v>391</v>
      </c>
      <c r="U99" s="88">
        <v>16.010836702789017</v>
      </c>
      <c r="V99" s="88">
        <v>2.2288060970580004</v>
      </c>
      <c r="W99" s="88">
        <v>0.31924660155600004</v>
      </c>
      <c r="X99" s="88">
        <v>0.66840861159800036</v>
      </c>
      <c r="Y99" s="88">
        <v>4.417272044400999</v>
      </c>
      <c r="Z99" s="88">
        <v>0.93602546595000025</v>
      </c>
      <c r="AA99" s="88">
        <v>0.85055058865399935</v>
      </c>
      <c r="AB99" s="88">
        <v>1.9878971384849986</v>
      </c>
      <c r="AC99" s="88">
        <v>0.42852749248900041</v>
      </c>
      <c r="AD99" s="88">
        <v>1.3144222455299985</v>
      </c>
      <c r="AE99" s="88">
        <v>4.8837494873000001E-2</v>
      </c>
      <c r="AF99" s="88">
        <v>1.0607346709030006</v>
      </c>
      <c r="AG99" s="88">
        <v>2.0244441943109992</v>
      </c>
      <c r="AH99" s="88">
        <v>1.7484642685579996</v>
      </c>
      <c r="AI99" s="88">
        <v>0.20436311604199991</v>
      </c>
      <c r="AJ99" s="88">
        <v>0.20851422749999973</v>
      </c>
      <c r="AK99" s="88">
        <v>0.11073239248499994</v>
      </c>
      <c r="AL99" s="88">
        <v>0</v>
      </c>
      <c r="AM99" s="88">
        <v>0.51918205356900071</v>
      </c>
      <c r="AN99" s="88">
        <v>0.14922733334600002</v>
      </c>
      <c r="AO99" s="88">
        <v>0.7334540442149996</v>
      </c>
      <c r="AP99" s="88">
        <v>2.2908594856310045</v>
      </c>
      <c r="AQ99" s="88">
        <v>0.18804601413900013</v>
      </c>
      <c r="AR99" s="88">
        <v>0.23108826081200007</v>
      </c>
      <c r="AS99" s="88">
        <v>0.97382330651600191</v>
      </c>
      <c r="AT99" s="88">
        <v>0.2573079353060001</v>
      </c>
      <c r="AU99" s="88">
        <v>6.2809698031999969E-2</v>
      </c>
      <c r="AV99" s="88">
        <v>0.18521117954999999</v>
      </c>
      <c r="AW99" s="88">
        <v>5.5108523531000028E-2</v>
      </c>
      <c r="AX99" s="88">
        <v>7.9650838583000011E-2</v>
      </c>
      <c r="AY99" s="88">
        <v>0.29594019977400005</v>
      </c>
      <c r="AZ99" s="88">
        <v>0.37795356951100029</v>
      </c>
      <c r="BA99" s="88">
        <v>0.39143670993199997</v>
      </c>
      <c r="BB99" s="88">
        <v>8.116040756800004E-2</v>
      </c>
      <c r="BC99" s="88">
        <v>0.84902250788100009</v>
      </c>
      <c r="BD99" s="88">
        <v>1.0118281767629995</v>
      </c>
      <c r="BE99" s="88">
        <v>0.12704693007500001</v>
      </c>
      <c r="BF99" s="88">
        <v>1.0914572723999998E-2</v>
      </c>
      <c r="BG99" s="88">
        <v>1.4714236724000001E-2</v>
      </c>
      <c r="BH99" s="88">
        <v>0.40289875834500044</v>
      </c>
      <c r="BI99" s="88">
        <v>0.168046837098</v>
      </c>
      <c r="BJ99" s="88">
        <v>7.7892255446000008E-2</v>
      </c>
      <c r="BK99" s="88">
        <v>0.27439840281100003</v>
      </c>
      <c r="BL99" s="88">
        <v>0.31459133620400015</v>
      </c>
      <c r="BM99" s="88">
        <v>0.20241211774900006</v>
      </c>
      <c r="BN99" s="88">
        <v>0.27708418261900003</v>
      </c>
      <c r="BO99" s="88">
        <v>0</v>
      </c>
      <c r="BP99" s="88">
        <v>0</v>
      </c>
      <c r="BQ99" s="88">
        <v>0</v>
      </c>
      <c r="BR99" s="88">
        <v>0</v>
      </c>
      <c r="BS99" s="88">
        <v>4.8837494873000001E-2</v>
      </c>
      <c r="BT99" s="88">
        <v>0.88984990938200115</v>
      </c>
      <c r="BU99" s="88">
        <v>0.41938761064100066</v>
      </c>
      <c r="BV99" s="88">
        <v>0.17088432188100003</v>
      </c>
      <c r="BW99" s="88">
        <v>0.56553862614799966</v>
      </c>
      <c r="BX99" s="88">
        <v>0.12723632866700016</v>
      </c>
      <c r="BY99" s="88">
        <v>0.25721029637499998</v>
      </c>
      <c r="BZ99" s="88">
        <v>4.8150183232000009E-2</v>
      </c>
      <c r="CA99" s="88">
        <v>0.1493069907799999</v>
      </c>
      <c r="CB99" s="88">
        <v>0.230325766175</v>
      </c>
      <c r="CC99" s="88">
        <v>0.1470215809399999</v>
      </c>
      <c r="CD99" s="88">
        <v>8.0269309401000036E-2</v>
      </c>
      <c r="CE99" s="88">
        <v>0.32324070256899989</v>
      </c>
      <c r="CF99" s="88">
        <v>4.3184847523999981E-2</v>
      </c>
      <c r="CG99" s="88">
        <v>0</v>
      </c>
      <c r="CH99" s="88">
        <v>0.16117859115199989</v>
      </c>
      <c r="CI99" s="88">
        <v>7.5183859725999946E-2</v>
      </c>
      <c r="CJ99" s="88">
        <v>1.5149236746000005E-2</v>
      </c>
      <c r="CK99" s="88">
        <v>0.89178135168199935</v>
      </c>
      <c r="CL99" s="88">
        <v>3.7803174622000009E-2</v>
      </c>
      <c r="CM99" s="88">
        <v>0.40530647190600005</v>
      </c>
      <c r="CN99" s="88">
        <v>3.2371752302000012E-2</v>
      </c>
      <c r="CO99" s="88">
        <v>0.11932459847100008</v>
      </c>
      <c r="CP99" s="88">
        <v>5.6818186771999971E-2</v>
      </c>
      <c r="CQ99" s="88">
        <v>0.11073239248499994</v>
      </c>
      <c r="CR99" s="88">
        <v>0</v>
      </c>
      <c r="CS99" s="88">
        <v>3.4625588819999996E-3</v>
      </c>
      <c r="CT99" s="88">
        <v>0.41002567894799996</v>
      </c>
      <c r="CU99" s="88">
        <v>9.1297667087999995E-2</v>
      </c>
      <c r="CV99" s="88">
        <v>1.4396829058000001E-2</v>
      </c>
      <c r="CW99" s="88">
        <v>0.14264126287900003</v>
      </c>
      <c r="CX99" s="88">
        <v>6.5859716469999991E-3</v>
      </c>
      <c r="CY99" s="88">
        <v>0.65295381722899981</v>
      </c>
      <c r="CZ99" s="88">
        <v>8.0500183674000012E-2</v>
      </c>
      <c r="DA99" s="88">
        <v>2.2467555840170044</v>
      </c>
      <c r="DB99" s="88">
        <v>4.4103955625000003E-2</v>
      </c>
      <c r="DC99" s="88">
        <v>0.15903517331000008</v>
      </c>
      <c r="DD99" s="88">
        <v>2.9010800757999996E-2</v>
      </c>
      <c r="DE99" s="88">
        <v>0.11943698108499996</v>
      </c>
      <c r="DF99" s="88">
        <v>2.7241946023000015E-2</v>
      </c>
      <c r="DG99" s="88">
        <v>4.4527983369999991E-3</v>
      </c>
      <c r="DH99" s="88">
        <v>7.9957605637000009E-2</v>
      </c>
      <c r="DI99" s="88">
        <v>0.36591155005799963</v>
      </c>
      <c r="DJ99" s="88">
        <v>0.29375570801499984</v>
      </c>
      <c r="DK99" s="88">
        <v>0.30120048737699984</v>
      </c>
      <c r="DL99" s="88">
        <v>1.2955887778E-2</v>
      </c>
      <c r="DM99" s="88">
        <v>0</v>
      </c>
      <c r="DN99" s="88">
        <v>0.25315754632900006</v>
      </c>
      <c r="DO99" s="88">
        <v>4.1503364009999998E-3</v>
      </c>
      <c r="DP99" s="88">
        <v>0</v>
      </c>
      <c r="DQ99" s="88">
        <v>6.2809698031999969E-2</v>
      </c>
      <c r="DR99" s="88">
        <v>0.11676709305399996</v>
      </c>
      <c r="DS99" s="88">
        <v>3.8794792629999993E-3</v>
      </c>
      <c r="DT99" s="88">
        <v>6.4564582575000001E-2</v>
      </c>
      <c r="DU99" s="88">
        <v>5.5108523531000028E-2</v>
      </c>
      <c r="DV99" s="88">
        <v>1.9647437314999999E-2</v>
      </c>
      <c r="DW99" s="88">
        <v>6.0003327089999996E-2</v>
      </c>
      <c r="DX99" s="88">
        <v>0.15274365811900004</v>
      </c>
      <c r="DY99" s="88">
        <v>0.14319666652499999</v>
      </c>
      <c r="DZ99" s="88">
        <v>0.25927817561399985</v>
      </c>
      <c r="EA99" s="88">
        <v>8.1531390240000001E-3</v>
      </c>
      <c r="EB99" s="88">
        <v>0</v>
      </c>
      <c r="EC99" s="88">
        <v>0.21615965879400018</v>
      </c>
      <c r="ED99" s="88">
        <v>7.0877236477999997E-2</v>
      </c>
      <c r="EE99" s="88">
        <v>0.10440017082700002</v>
      </c>
      <c r="EF99" s="88">
        <v>0.79333376776100006</v>
      </c>
      <c r="EG99" s="88">
        <v>3.0319103824E-2</v>
      </c>
      <c r="EH99" s="88">
        <v>2.5369636295999996E-2</v>
      </c>
      <c r="EI99" s="88">
        <v>0</v>
      </c>
      <c r="EJ99" s="88">
        <v>6.3530810800000018E-2</v>
      </c>
      <c r="EK99" s="88">
        <v>0.51572560807599976</v>
      </c>
      <c r="EL99" s="88">
        <v>0.204506112243</v>
      </c>
      <c r="EM99" s="88">
        <v>0.22806564795099996</v>
      </c>
      <c r="EN99" s="88">
        <v>3.4087144013000011E-2</v>
      </c>
      <c r="EO99" s="88">
        <v>1.1167423789999999E-2</v>
      </c>
      <c r="EP99" s="88">
        <v>4.7541481287999988E-2</v>
      </c>
      <c r="EQ99" s="88">
        <v>1.3701970959999999E-3</v>
      </c>
      <c r="ER99" s="88">
        <v>2.0982271337000008E-2</v>
      </c>
      <c r="ES99" s="88">
        <v>1.1898201126000001E-2</v>
      </c>
      <c r="ET99" s="88">
        <v>1.0914572723999998E-2</v>
      </c>
      <c r="EU99" s="88">
        <v>1.4714236724000001E-2</v>
      </c>
      <c r="EV99" s="88">
        <v>0.40289875834500044</v>
      </c>
      <c r="EW99" s="88">
        <v>4.9937184378000009E-2</v>
      </c>
      <c r="EX99" s="88">
        <v>1.5681864972000002E-2</v>
      </c>
      <c r="EY99" s="88">
        <v>6.3193683565999997E-2</v>
      </c>
      <c r="EZ99" s="88">
        <v>3.2023512509000006E-2</v>
      </c>
      <c r="FA99" s="88">
        <v>7.2105019309999987E-3</v>
      </c>
      <c r="FB99" s="88">
        <v>2.6217579266999996E-2</v>
      </c>
      <c r="FC99" s="88">
        <v>5.1222115459000017E-2</v>
      </c>
      <c r="FD99" s="88">
        <v>4.5256071999999996E-4</v>
      </c>
      <c r="FE99" s="88">
        <v>7.1281901025000025E-2</v>
      </c>
      <c r="FF99" s="88">
        <v>8.5470210289999987E-3</v>
      </c>
      <c r="FG99" s="88">
        <v>8.6918285685999949E-2</v>
      </c>
      <c r="FH99" s="88">
        <v>0</v>
      </c>
      <c r="FI99" s="88">
        <v>3.3864420682999996E-2</v>
      </c>
      <c r="FJ99" s="88">
        <v>0.11249235840700011</v>
      </c>
      <c r="FK99" s="88">
        <v>0.20209927471600012</v>
      </c>
      <c r="FL99" s="88">
        <v>0</v>
      </c>
      <c r="FM99" s="88">
        <v>6.2779436538000014E-2</v>
      </c>
      <c r="FN99" s="88">
        <v>8.2792628218E-2</v>
      </c>
      <c r="FO99" s="88">
        <v>1.3514675148000001E-2</v>
      </c>
      <c r="FP99" s="88">
        <v>4.332567054199999E-2</v>
      </c>
      <c r="FQ99" s="88">
        <v>0</v>
      </c>
      <c r="FR99" s="88">
        <v>0</v>
      </c>
      <c r="FS99" s="88">
        <v>0</v>
      </c>
      <c r="FT99" s="88">
        <v>0</v>
      </c>
      <c r="FU99" s="88">
        <v>4.8837494873000001E-2</v>
      </c>
      <c r="FV99" s="88">
        <v>0.84973017883000057</v>
      </c>
      <c r="FW99" s="88">
        <v>5.7580505860000009E-3</v>
      </c>
      <c r="FX99" s="88">
        <v>4.0120166722000035E-2</v>
      </c>
      <c r="FY99" s="88">
        <v>0.11175157513999996</v>
      </c>
      <c r="FZ99" s="88">
        <v>2.8081548125000036E-2</v>
      </c>
      <c r="GA99" s="88">
        <v>0.1745353140519999</v>
      </c>
      <c r="GB99" s="88">
        <v>5.8278022109999952E-2</v>
      </c>
      <c r="GC99" s="88">
        <v>4.0986184830999979E-2</v>
      </c>
      <c r="GD99" s="88">
        <v>0.17088432188100003</v>
      </c>
      <c r="GE99" s="88">
        <v>7.6775514618999924E-2</v>
      </c>
      <c r="GF99" s="88">
        <v>3.4651831374000006E-2</v>
      </c>
      <c r="GG99" s="88">
        <v>1.4717451527999997E-2</v>
      </c>
      <c r="GH99" s="88">
        <v>6.1396628639999999E-2</v>
      </c>
      <c r="GI99" s="88">
        <v>0.22460854117299978</v>
      </c>
      <c r="GJ99" s="88">
        <v>0.14629662890100009</v>
      </c>
      <c r="GK99" s="88">
        <v>7.092250413000001E-3</v>
      </c>
      <c r="GL99" s="88">
        <v>5.9394015340999994E-2</v>
      </c>
      <c r="GM99" s="88">
        <v>2.6598680494999992E-2</v>
      </c>
      <c r="GN99" s="88">
        <v>1.0405901888000007E-2</v>
      </c>
      <c r="GO99" s="88">
        <v>3.0839466551000005E-2</v>
      </c>
      <c r="GP99" s="88">
        <v>9.3748370850000005E-3</v>
      </c>
      <c r="GQ99" s="88">
        <v>1.9496184005E-2</v>
      </c>
      <c r="GR99" s="88">
        <v>2.9650483279999988E-3</v>
      </c>
      <c r="GS99" s="88">
        <v>3.6056957194999996E-2</v>
      </c>
      <c r="GT99" s="88">
        <v>0.13351303265500011</v>
      </c>
      <c r="GU99" s="88">
        <v>3.9247911300000028E-2</v>
      </c>
      <c r="GV99" s="88">
        <v>1.6559482509999984E-2</v>
      </c>
      <c r="GW99" s="88">
        <v>2.0376942075999993E-2</v>
      </c>
      <c r="GX99" s="88">
        <v>1.5188594820999993E-2</v>
      </c>
      <c r="GY99" s="88">
        <v>4.3003592749999995E-3</v>
      </c>
      <c r="GZ99" s="88">
        <v>7.8543180600000005E-3</v>
      </c>
      <c r="HA99" s="88">
        <v>4.3291496300000001E-4</v>
      </c>
      <c r="HB99" s="88">
        <v>2.990511747000001E-2</v>
      </c>
      <c r="HC99" s="88">
        <v>1.4511295851000012E-2</v>
      </c>
      <c r="HD99" s="88">
        <v>1.7343381152999993E-2</v>
      </c>
      <c r="HE99" s="88">
        <v>5.682502554000002E-3</v>
      </c>
      <c r="HF99" s="88">
        <v>1.5308002974000005E-2</v>
      </c>
      <c r="HG99" s="88">
        <v>2.1427279821000011E-2</v>
      </c>
      <c r="HH99" s="88">
        <v>2.8753572965000022E-2</v>
      </c>
      <c r="HI99" s="88">
        <v>1.0150931251999994E-2</v>
      </c>
      <c r="HJ99" s="88">
        <v>6.2283259509999965E-3</v>
      </c>
      <c r="HK99" s="88">
        <v>3.4638442216999993E-2</v>
      </c>
      <c r="HL99" s="88">
        <v>1.1829333344999998E-2</v>
      </c>
      <c r="HM99" s="88">
        <v>4.6103809732000026E-2</v>
      </c>
      <c r="HN99" s="88">
        <v>2.7900255098999991E-2</v>
      </c>
      <c r="HO99" s="88">
        <v>6.1898055599999993E-4</v>
      </c>
      <c r="HP99" s="88">
        <v>4.5315291305999997E-2</v>
      </c>
      <c r="HQ99" s="88">
        <v>3.2143236180000034E-2</v>
      </c>
      <c r="HR99" s="88">
        <v>3.1782882102999961E-2</v>
      </c>
      <c r="HS99" s="88">
        <v>7.416294383999998E-3</v>
      </c>
      <c r="HT99" s="88">
        <v>1.5275533997999998E-2</v>
      </c>
      <c r="HU99" s="88">
        <v>4.1293637069000029E-2</v>
      </c>
      <c r="HV99" s="88">
        <v>3.2616878034000006E-2</v>
      </c>
      <c r="HW99" s="88">
        <v>2.4878137607E-2</v>
      </c>
      <c r="HX99" s="88">
        <v>2.5544325852999997E-2</v>
      </c>
      <c r="HY99" s="88">
        <v>2.6361843625000037E-2</v>
      </c>
      <c r="HZ99" s="88">
        <v>1.4001164901999999E-2</v>
      </c>
      <c r="IA99" s="88">
        <v>3.1952886980000005E-2</v>
      </c>
      <c r="IB99" s="88">
        <v>7.9549969399999986E-3</v>
      </c>
      <c r="IC99" s="88">
        <v>0.15502067231900007</v>
      </c>
      <c r="ID99" s="88">
        <v>3.5574281079999999E-2</v>
      </c>
      <c r="IE99" s="88">
        <v>6.4940839800000016E-3</v>
      </c>
      <c r="IF99" s="88">
        <v>5.822198598E-3</v>
      </c>
      <c r="IG99" s="88">
        <v>0.16172665655700005</v>
      </c>
      <c r="IH99" s="88">
        <v>1.789974211E-3</v>
      </c>
      <c r="II99" s="88">
        <v>0</v>
      </c>
      <c r="IJ99" s="88">
        <v>3.9133349869999987E-2</v>
      </c>
      <c r="IK99" s="88">
        <v>9.0060385884999886E-2</v>
      </c>
      <c r="IL99" s="88">
        <v>3.1094411045000013E-2</v>
      </c>
      <c r="IM99" s="88">
        <v>8.9274171699999991E-4</v>
      </c>
      <c r="IN99" s="88">
        <v>3.4536980082999991E-2</v>
      </c>
      <c r="IO99" s="88">
        <v>4.0646941698000011E-2</v>
      </c>
      <c r="IP99" s="88">
        <v>1.5149236746000005E-2</v>
      </c>
      <c r="IQ99" s="88">
        <v>0.20200371559999999</v>
      </c>
      <c r="IR99" s="88">
        <v>0.27096101646600007</v>
      </c>
      <c r="IS99" s="88">
        <v>0.31111826360200007</v>
      </c>
      <c r="IT99" s="88">
        <v>0.10769947282999999</v>
      </c>
      <c r="IU99" s="88">
        <v>3.7803174622000009E-2</v>
      </c>
      <c r="IV99" s="88">
        <v>0.40530647190600005</v>
      </c>
      <c r="IW99" s="88">
        <v>3.2371752302000012E-2</v>
      </c>
      <c r="IX99" s="88">
        <v>7.6295012187000008E-2</v>
      </c>
      <c r="IY99" s="88">
        <v>4.3030378782999999E-2</v>
      </c>
      <c r="IZ99" s="88">
        <v>5.6818186771999971E-2</v>
      </c>
      <c r="JA99" s="88">
        <v>8.9603937253999996E-2</v>
      </c>
      <c r="JB99" s="88">
        <v>3.2236995829999998E-3</v>
      </c>
      <c r="JC99" s="88">
        <v>1.7904756650999994E-2</v>
      </c>
      <c r="JD99" s="88">
        <v>3.4625588819999996E-3</v>
      </c>
      <c r="JE99" s="88">
        <v>0.10550771265499997</v>
      </c>
      <c r="JF99" s="88">
        <v>0.22232560230899989</v>
      </c>
      <c r="JG99" s="88">
        <v>8.2192297684000007E-2</v>
      </c>
      <c r="JH99" s="88">
        <v>9.1297667087999995E-2</v>
      </c>
      <c r="JI99" s="88">
        <v>1.4396829058000001E-2</v>
      </c>
      <c r="JJ99" s="88">
        <v>2.7635697576000005E-2</v>
      </c>
      <c r="JK99" s="88">
        <v>6.3617083706999977E-2</v>
      </c>
      <c r="JL99" s="88">
        <v>5.1388450743999996E-2</v>
      </c>
      <c r="JM99" s="88">
        <v>6.5859716469999991E-3</v>
      </c>
      <c r="JN99" s="88">
        <v>0.65295381722899981</v>
      </c>
      <c r="JO99" s="88">
        <v>8.0500183674000012E-2</v>
      </c>
      <c r="JP99" s="88">
        <v>2.2467555840170044</v>
      </c>
      <c r="JQ99" s="88">
        <v>4.4103955625000003E-2</v>
      </c>
      <c r="JR99" s="88">
        <v>0</v>
      </c>
      <c r="JS99" s="88">
        <v>0.15903517331000008</v>
      </c>
      <c r="JT99" s="88">
        <v>2.9010800757999996E-2</v>
      </c>
      <c r="JU99" s="88">
        <v>0.11943698108499996</v>
      </c>
      <c r="JV99" s="88">
        <v>2.7241946023000015E-2</v>
      </c>
      <c r="JW99" s="88">
        <v>4.4527983369999991E-3</v>
      </c>
      <c r="JX99" s="88">
        <v>7.9957605637000009E-2</v>
      </c>
      <c r="JY99" s="88">
        <v>0.36591155005799963</v>
      </c>
      <c r="JZ99" s="88">
        <v>0.28098033201599992</v>
      </c>
      <c r="KA99" s="88">
        <v>1.2775198199E-2</v>
      </c>
      <c r="KB99" s="88">
        <v>0.30120048737699984</v>
      </c>
      <c r="KC99" s="88">
        <v>1.2955887778E-2</v>
      </c>
      <c r="KD99" s="88">
        <v>0</v>
      </c>
      <c r="KE99" s="88">
        <v>0.25315754632900006</v>
      </c>
      <c r="KF99" s="88">
        <v>4.1503364009999998E-3</v>
      </c>
      <c r="KG99" s="88">
        <v>0</v>
      </c>
      <c r="KH99" s="88">
        <v>6.2809698031999969E-2</v>
      </c>
      <c r="KI99" s="88">
        <v>2.2050330937999994E-2</v>
      </c>
      <c r="KJ99" s="88">
        <v>3.6762894157999999E-2</v>
      </c>
      <c r="KK99" s="88">
        <v>2.0165151728999998E-2</v>
      </c>
      <c r="KL99" s="88">
        <v>2.4452302999000003E-2</v>
      </c>
      <c r="KM99" s="88">
        <v>5.9805114310000013E-3</v>
      </c>
      <c r="KN99" s="88">
        <v>5.3072302000000001E-4</v>
      </c>
      <c r="KO99" s="88">
        <v>6.8251787789999985E-3</v>
      </c>
      <c r="KP99" s="88">
        <v>3.8794792629999993E-3</v>
      </c>
      <c r="KQ99" s="88">
        <v>6.4564582575000001E-2</v>
      </c>
      <c r="KR99" s="88">
        <v>1.1402000047E-2</v>
      </c>
      <c r="KS99" s="88">
        <v>1.1677001489999999E-3</v>
      </c>
      <c r="KT99" s="88">
        <v>4.1190232217999993E-2</v>
      </c>
      <c r="KU99" s="88">
        <v>1.3485339040000001E-3</v>
      </c>
      <c r="KV99" s="88">
        <v>1.9647437314999999E-2</v>
      </c>
      <c r="KW99" s="88">
        <v>6.0003327089999996E-2</v>
      </c>
      <c r="KX99" s="88">
        <v>0.10055359078899991</v>
      </c>
      <c r="KY99" s="88">
        <v>5.2191348283000066E-2</v>
      </c>
      <c r="KZ99" s="88">
        <v>9.3754774684999986E-2</v>
      </c>
      <c r="LA99" s="88">
        <v>4.9441891839999995E-2</v>
      </c>
      <c r="LB99" s="88">
        <v>0.25927817561399985</v>
      </c>
      <c r="LC99" s="88">
        <v>8.1531390240000001E-3</v>
      </c>
      <c r="LD99" s="88">
        <v>0.11052205008799998</v>
      </c>
      <c r="LE99" s="88">
        <v>0.21615965879400018</v>
      </c>
      <c r="LF99" s="88">
        <v>7.0877236477999997E-2</v>
      </c>
      <c r="LG99" s="88">
        <v>1.4410143574999999E-2</v>
      </c>
      <c r="LH99" s="88">
        <v>7.1564909587000014E-2</v>
      </c>
      <c r="LI99" s="88">
        <v>1.8424965146999997E-2</v>
      </c>
      <c r="LJ99" s="88">
        <v>0.49963036390099996</v>
      </c>
      <c r="LK99" s="88">
        <v>0.29370340385999999</v>
      </c>
      <c r="LL99" s="88">
        <v>3.0319103824E-2</v>
      </c>
      <c r="LM99" s="88">
        <v>2.5369636295999996E-2</v>
      </c>
      <c r="LN99" s="88">
        <v>0</v>
      </c>
      <c r="LO99" s="88">
        <v>6.3530810800000018E-2</v>
      </c>
      <c r="LP99" s="88">
        <v>0.51572560807599976</v>
      </c>
      <c r="LQ99" s="88">
        <v>0.204506112243</v>
      </c>
      <c r="LR99" s="88">
        <v>0.22806564795099996</v>
      </c>
      <c r="LS99" s="88">
        <v>3.4087144013000011E-2</v>
      </c>
      <c r="LT99" s="88">
        <v>1.1167423789999999E-2</v>
      </c>
      <c r="LU99" s="88">
        <v>4.7541481287999988E-2</v>
      </c>
      <c r="LV99" s="88">
        <v>1.3701970959999999E-3</v>
      </c>
      <c r="LW99" s="88">
        <v>2.0982271337000008E-2</v>
      </c>
      <c r="LX99" s="88">
        <v>1.1898201126000001E-2</v>
      </c>
      <c r="LY99" s="88">
        <v>1.0914572723999998E-2</v>
      </c>
      <c r="LZ99" s="88">
        <v>1.4714236724000001E-2</v>
      </c>
      <c r="MA99" s="88">
        <v>0.40289875834500044</v>
      </c>
      <c r="MB99" s="88">
        <v>1.0583856623999998E-2</v>
      </c>
      <c r="MC99" s="88">
        <v>3.9353425532999996E-2</v>
      </c>
      <c r="MD99" s="88">
        <v>1.4152791809E-2</v>
      </c>
      <c r="ME99" s="88">
        <v>1.5290731630000002E-3</v>
      </c>
      <c r="MF99" s="88">
        <v>6.3193683565999997E-2</v>
      </c>
      <c r="MG99" s="88">
        <v>3.2023512509000006E-2</v>
      </c>
      <c r="MH99" s="88">
        <v>7.2105019309999987E-3</v>
      </c>
      <c r="MI99" s="88">
        <v>2.6217579266999996E-2</v>
      </c>
      <c r="MJ99" s="88">
        <v>6.5813514590000004E-3</v>
      </c>
      <c r="MK99" s="88">
        <v>4.4640764000000006E-2</v>
      </c>
      <c r="ML99" s="88">
        <v>4.5256071999999996E-4</v>
      </c>
      <c r="MM99" s="88">
        <v>7.1281901025000025E-2</v>
      </c>
      <c r="MN99" s="88">
        <v>8.5470210289999987E-3</v>
      </c>
      <c r="MO99" s="88">
        <v>8.6918285685999949E-2</v>
      </c>
      <c r="MP99" s="88">
        <v>7.3788049764999988E-2</v>
      </c>
      <c r="MQ99" s="88">
        <v>3.3864420682999996E-2</v>
      </c>
      <c r="MR99" s="88">
        <v>0.11249235840700011</v>
      </c>
      <c r="MS99" s="88">
        <v>3.5145994546999994E-2</v>
      </c>
      <c r="MT99" s="88">
        <v>1.8920703522999988E-2</v>
      </c>
      <c r="MU99" s="88">
        <v>0.13314177659999993</v>
      </c>
      <c r="MV99" s="88">
        <v>1.4891130470999998E-2</v>
      </c>
      <c r="MW99" s="88">
        <v>0</v>
      </c>
      <c r="MX99" s="88">
        <v>6.2779436538000014E-2</v>
      </c>
      <c r="MY99" s="88">
        <v>8.2792628218E-2</v>
      </c>
      <c r="MZ99" s="88">
        <v>1.3514675148000001E-2</v>
      </c>
      <c r="NA99" s="88">
        <v>4.332567054199999E-2</v>
      </c>
      <c r="NB99" s="88">
        <v>0</v>
      </c>
      <c r="NC99" s="88">
        <v>0</v>
      </c>
      <c r="ND99" s="88">
        <v>0</v>
      </c>
      <c r="NE99" s="88">
        <v>0</v>
      </c>
      <c r="NF99" s="88">
        <v>4.8837494873000001E-2</v>
      </c>
      <c r="NG99" s="88">
        <v>0.42257101225799976</v>
      </c>
      <c r="NH99" s="88">
        <v>0.42715855747999992</v>
      </c>
      <c r="NI99" s="88">
        <v>4.0120166722000035E-2</v>
      </c>
      <c r="NJ99" s="88">
        <v>0.17088432188100003</v>
      </c>
      <c r="NK99" s="88">
        <v>0.15502067231900007</v>
      </c>
      <c r="NL99" s="88">
        <v>6.4940839800000016E-3</v>
      </c>
      <c r="NM99" s="88">
        <v>0.16172665655700005</v>
      </c>
      <c r="NN99" s="88">
        <v>0</v>
      </c>
      <c r="NO99" s="88">
        <v>3.4536980082999991E-2</v>
      </c>
      <c r="NP99" s="88">
        <v>1.9999734671E-2</v>
      </c>
      <c r="NQ99" s="88">
        <v>2.0647129942000006E-2</v>
      </c>
      <c r="NR99" s="88">
        <v>1.1575658160000001E-3</v>
      </c>
      <c r="NS99" s="88">
        <v>1.3991670930000002E-2</v>
      </c>
      <c r="NT99" s="88">
        <v>0.20200371559999999</v>
      </c>
      <c r="NU99" s="88">
        <v>0.27096101646600007</v>
      </c>
      <c r="NV99" s="88">
        <v>0.31111826360200007</v>
      </c>
      <c r="NW99" s="88">
        <v>0.10769947282999999</v>
      </c>
      <c r="NX99" s="88">
        <v>3.7803174622000009E-2</v>
      </c>
      <c r="NY99" s="88">
        <v>2.498660929453004</v>
      </c>
      <c r="NZ99" s="88">
        <v>5.8916260955000022E-2</v>
      </c>
      <c r="OA99" s="88">
        <v>2.2736803696999992E-2</v>
      </c>
      <c r="OB99" s="88">
        <v>3.5001188419999996E-2</v>
      </c>
      <c r="OC99" s="88">
        <v>2.2803178058250042</v>
      </c>
      <c r="OD99" s="88">
        <v>1.5177719677000002E-2</v>
      </c>
      <c r="OE99" s="88">
        <v>8.531370025000002E-3</v>
      </c>
      <c r="OF99" s="88">
        <v>2.5638367665999993E-2</v>
      </c>
      <c r="OG99" s="88">
        <v>4.0079239290000002E-3</v>
      </c>
      <c r="OH99" s="88">
        <v>4.8334490072999996E-2</v>
      </c>
      <c r="OI99" s="88">
        <v>0</v>
      </c>
      <c r="OJ99" s="88">
        <v>6.3864190050999997E-2</v>
      </c>
      <c r="OK99" s="88">
        <v>1.7026382877999999E-2</v>
      </c>
      <c r="OL99" s="88">
        <v>0</v>
      </c>
      <c r="OM99" s="88">
        <v>1.1257643100000005E-3</v>
      </c>
      <c r="ON99" s="88">
        <v>6.9874060000000047E-5</v>
      </c>
      <c r="OO99" s="88">
        <v>1.1358043000000001E-4</v>
      </c>
      <c r="OP99" s="88">
        <v>3.4979290000000005E-5</v>
      </c>
      <c r="OQ99" s="88">
        <v>1.1956415000000005E-4</v>
      </c>
      <c r="OR99" s="88">
        <v>5.8683270000000013E-5</v>
      </c>
      <c r="OS99" s="88">
        <v>5.8389465999999991E-4</v>
      </c>
      <c r="OT99" s="88">
        <v>2.038717200000001E-4</v>
      </c>
      <c r="OU99" s="88">
        <v>8.9884154899999992E-4</v>
      </c>
      <c r="OV99" s="88">
        <v>7.7202030699999931E-4</v>
      </c>
      <c r="OW99" s="88">
        <v>1.3145604800000009E-3</v>
      </c>
      <c r="OX99" s="88">
        <v>4.2059282000000004E-4</v>
      </c>
      <c r="OY99" s="88">
        <v>2.8286598999999988E-4</v>
      </c>
      <c r="OZ99" s="88">
        <v>2.6225373999999997E-4</v>
      </c>
      <c r="PA99" s="88">
        <v>5.5729116899000029E-2</v>
      </c>
      <c r="PB99" s="88">
        <v>8.3788940184000002E-2</v>
      </c>
      <c r="PC99" s="88">
        <v>7.1532385560999945E-2</v>
      </c>
      <c r="PD99" s="88">
        <v>1.4067532374999992E-2</v>
      </c>
      <c r="PE99" s="88">
        <v>4.6325451872999995E-2</v>
      </c>
      <c r="PF99" s="88">
        <v>6.7119687705000028E-2</v>
      </c>
      <c r="PG99" s="88">
        <v>0.11900679609999992</v>
      </c>
      <c r="PH99" s="88">
        <v>4.2489217252000014E-2</v>
      </c>
      <c r="PI99" s="88">
        <v>2.4466348275000001E-2</v>
      </c>
      <c r="PJ99" s="88">
        <v>2.1046005067000013E-2</v>
      </c>
      <c r="PK99" s="88">
        <v>0.55064368220100024</v>
      </c>
      <c r="PL99" s="88">
        <v>2.6614410690000007E-3</v>
      </c>
      <c r="PM99" s="88">
        <v>2.5014771381000025E-2</v>
      </c>
      <c r="PN99" s="88">
        <v>2.8052904449E-2</v>
      </c>
      <c r="PO99" s="88">
        <v>2.4685946810000005E-3</v>
      </c>
      <c r="PP99" s="88">
        <v>9.7608352949999939E-3</v>
      </c>
      <c r="PQ99" s="88">
        <v>1.7589985063999995E-2</v>
      </c>
      <c r="PR99" s="88">
        <v>3.527316879600001E-2</v>
      </c>
      <c r="PS99" s="88">
        <v>5.4003153089999993E-3</v>
      </c>
      <c r="PT99" s="88">
        <v>1.3296203452999995E-2</v>
      </c>
      <c r="PU99" s="88">
        <v>5.9397968949999975E-3</v>
      </c>
      <c r="PV99" s="88">
        <v>4.5112903799999953E-3</v>
      </c>
      <c r="PW99" s="88">
        <v>1.1531043739999999E-3</v>
      </c>
      <c r="PX99" s="88">
        <v>7.7319850030000015E-3</v>
      </c>
      <c r="PY99" s="88">
        <v>2.3722669808000016E-2</v>
      </c>
      <c r="PZ99" s="88">
        <v>2.7849090158000012E-2</v>
      </c>
      <c r="QA99" s="88">
        <v>6.2451171999999984E-4</v>
      </c>
      <c r="QB99" s="88">
        <v>5.2339743649999979E-3</v>
      </c>
      <c r="QC99" s="88">
        <v>3.3578675690000021E-3</v>
      </c>
      <c r="QD99" s="88">
        <v>6.7970007799999989E-4</v>
      </c>
      <c r="QE99" s="88">
        <v>4.7962457159999973E-3</v>
      </c>
      <c r="QF99" s="88">
        <v>1.2548562311999995E-2</v>
      </c>
      <c r="QG99" s="88">
        <v>3.0494798433000018E-2</v>
      </c>
      <c r="QH99" s="88">
        <v>5.9820480400000001E-4</v>
      </c>
      <c r="QI99" s="88">
        <v>0.1300595552990001</v>
      </c>
      <c r="QJ99" s="88">
        <v>1.8852126730000019E-2</v>
      </c>
      <c r="QK99" s="88">
        <v>1.8779188538999986E-2</v>
      </c>
      <c r="QL99" s="88">
        <v>7.4811969365999959E-2</v>
      </c>
      <c r="QM99" s="88">
        <v>3.9207074699999971E-3</v>
      </c>
      <c r="QN99" s="88">
        <v>4.2076005549999953E-3</v>
      </c>
      <c r="QO99" s="88">
        <v>8.4486264100000063E-4</v>
      </c>
      <c r="QP99" s="88">
        <v>3.717641898499998E-2</v>
      </c>
      <c r="QQ99" s="88">
        <v>1.7576589099999997E-4</v>
      </c>
      <c r="QR99" s="88">
        <v>1.9804689507000001E-2</v>
      </c>
      <c r="QS99" s="88">
        <v>8.4346395279999969E-3</v>
      </c>
      <c r="QT99" s="88">
        <v>1.3065613974000009E-2</v>
      </c>
      <c r="QU99" s="88">
        <v>4.0293423479999986E-3</v>
      </c>
      <c r="QV99" s="88">
        <v>4.5414674979999993E-3</v>
      </c>
      <c r="QW99" s="88">
        <v>5.2053279789999957E-3</v>
      </c>
      <c r="QX99" s="88">
        <v>8.5776406719999965E-3</v>
      </c>
      <c r="QY99" s="88">
        <v>1.3773072359999992E-3</v>
      </c>
      <c r="QZ99" s="88">
        <v>2.0831728149999997E-3</v>
      </c>
      <c r="RA99" s="88">
        <v>9.1622850679999989E-3</v>
      </c>
      <c r="RB99" s="88">
        <v>3.0194236989999979E-3</v>
      </c>
      <c r="RC99" s="88">
        <v>1.6568614445000001E-2</v>
      </c>
      <c r="RD99" s="88">
        <v>2.0236676928999994E-2</v>
      </c>
      <c r="RE99" s="88">
        <v>0</v>
      </c>
      <c r="RF99" s="88">
        <v>1.5815512126999994E-2</v>
      </c>
      <c r="RG99" s="88">
        <v>4.4597299655999963E-2</v>
      </c>
      <c r="RH99" s="88">
        <v>9.607002108999986E-3</v>
      </c>
      <c r="RI99" s="88">
        <v>5.2280435140000005E-3</v>
      </c>
      <c r="RJ99" s="88">
        <v>3.7080003149999978E-3</v>
      </c>
      <c r="RK99" s="88">
        <v>3.8162380950000001E-3</v>
      </c>
      <c r="RL99" s="88">
        <v>5.5391554809999998E-3</v>
      </c>
      <c r="RM99" s="88">
        <v>6.6394910789999966E-3</v>
      </c>
      <c r="RN99" s="88">
        <v>1.7559465832000028E-2</v>
      </c>
      <c r="RO99" s="88">
        <v>7.5596313730000048E-3</v>
      </c>
      <c r="RP99" s="88">
        <v>4.822141448999998E-3</v>
      </c>
      <c r="RQ99" s="88">
        <v>1.2084297919000007E-2</v>
      </c>
      <c r="RR99" s="88">
        <v>0</v>
      </c>
      <c r="RS99" s="88">
        <v>1.8509308786000031E-2</v>
      </c>
      <c r="RT99" s="88">
        <v>2.0779952460000003E-3</v>
      </c>
      <c r="RU99" s="88">
        <v>4.5874340600000028E-4</v>
      </c>
      <c r="RV99" s="88">
        <v>8.9803728373000061E-2</v>
      </c>
      <c r="RW99" s="88">
        <v>8.1040126173000049E-2</v>
      </c>
      <c r="RX99" s="88">
        <v>0.37940994885400031</v>
      </c>
      <c r="RY99" s="88">
        <v>3.8976316099999995E-4</v>
      </c>
      <c r="RZ99" s="88">
        <v>1.9872051454000006E-2</v>
      </c>
      <c r="SA99" s="88">
        <v>5.1427763740000011E-3</v>
      </c>
      <c r="SB99" s="88">
        <v>3.3613440000000002E-5</v>
      </c>
      <c r="SC99" s="88">
        <v>9.7272218549999956E-3</v>
      </c>
      <c r="SD99" s="88">
        <v>1.3184990930999993E-2</v>
      </c>
      <c r="SE99" s="88">
        <v>1.1121252199999999E-4</v>
      </c>
      <c r="SF99" s="88">
        <v>1.0286046210000006E-3</v>
      </c>
      <c r="SG99" s="88">
        <v>4.2053027749999975E-3</v>
      </c>
      <c r="SH99" s="88">
        <v>4.0109444200000008E-4</v>
      </c>
      <c r="SI99" s="88">
        <v>2.7852703600000006E-4</v>
      </c>
      <c r="SJ99" s="88">
        <v>6.5520266600000007E-4</v>
      </c>
      <c r="SK99" s="88">
        <v>4.1409239820000025E-3</v>
      </c>
      <c r="SL99" s="88">
        <v>6.5664997140000084E-3</v>
      </c>
      <c r="SM99" s="88">
        <v>6.7311444380000014E-3</v>
      </c>
      <c r="SN99" s="88">
        <v>1.0136594019999999E-2</v>
      </c>
      <c r="SO99" s="88">
        <v>1.6042752E-4</v>
      </c>
      <c r="SP99" s="88">
        <v>0.39370427487520043</v>
      </c>
    </row>
    <row r="100" spans="1:510">
      <c r="A100" s="88" t="str">
        <f t="shared" si="53"/>
        <v>BNLD6</v>
      </c>
      <c r="B100" s="88" t="s">
        <v>2235</v>
      </c>
      <c r="C100" s="88" t="s">
        <v>392</v>
      </c>
      <c r="U100" s="88">
        <v>17.641209819109008</v>
      </c>
      <c r="V100" s="88">
        <v>2.2917494792420015</v>
      </c>
      <c r="W100" s="88">
        <v>0.34736078813800014</v>
      </c>
      <c r="X100" s="88">
        <v>0.79904971503300004</v>
      </c>
      <c r="Y100" s="88">
        <v>4.622639023107002</v>
      </c>
      <c r="Z100" s="88">
        <v>1.0219784317960006</v>
      </c>
      <c r="AA100" s="88">
        <v>0.87900765345199905</v>
      </c>
      <c r="AB100" s="88">
        <v>2.4683579455330014</v>
      </c>
      <c r="AC100" s="88">
        <v>0.45637548293500002</v>
      </c>
      <c r="AD100" s="88">
        <v>1.6498064333619995</v>
      </c>
      <c r="AE100" s="88">
        <v>0.11368339660800005</v>
      </c>
      <c r="AF100" s="88">
        <v>1.1591481529219998</v>
      </c>
      <c r="AG100" s="88">
        <v>2.0853224730970008</v>
      </c>
      <c r="AH100" s="88">
        <v>1.8317857208960002</v>
      </c>
      <c r="AI100" s="88">
        <v>0.20642745711299992</v>
      </c>
      <c r="AJ100" s="88">
        <v>0.25223395662000009</v>
      </c>
      <c r="AK100" s="88">
        <v>9.5126334945999924E-2</v>
      </c>
      <c r="AL100" s="88">
        <v>0</v>
      </c>
      <c r="AM100" s="88">
        <v>0.62594426745600074</v>
      </c>
      <c r="AN100" s="88">
        <v>0.17310659645299997</v>
      </c>
      <c r="AO100" s="88">
        <v>0.76126992478900002</v>
      </c>
      <c r="AP100" s="88">
        <v>2.4414481395580001</v>
      </c>
      <c r="AQ100" s="88">
        <v>0.19990051510799994</v>
      </c>
      <c r="AR100" s="88">
        <v>0.21602267789299981</v>
      </c>
      <c r="AS100" s="88">
        <v>1.0039973334219996</v>
      </c>
      <c r="AT100" s="88">
        <v>0.23024072091699999</v>
      </c>
      <c r="AU100" s="88">
        <v>0.1145778831820001</v>
      </c>
      <c r="AV100" s="88">
        <v>0.18358996373899997</v>
      </c>
      <c r="AW100" s="88">
        <v>6.4200349749000032E-2</v>
      </c>
      <c r="AX100" s="88">
        <v>0.10557975442600001</v>
      </c>
      <c r="AY100" s="88">
        <v>0.32379195641799974</v>
      </c>
      <c r="AZ100" s="88">
        <v>0.31340002519600052</v>
      </c>
      <c r="BA100" s="88">
        <v>0.45532605515500008</v>
      </c>
      <c r="BB100" s="88">
        <v>0.110281075034</v>
      </c>
      <c r="BC100" s="88">
        <v>0.98845641119900007</v>
      </c>
      <c r="BD100" s="88">
        <v>1.322155194400001</v>
      </c>
      <c r="BE100" s="88">
        <v>0.15774705854699997</v>
      </c>
      <c r="BF100" s="88">
        <v>1.9025975089000009E-2</v>
      </c>
      <c r="BG100" s="88">
        <v>1.1721232458000001E-2</v>
      </c>
      <c r="BH100" s="88">
        <v>0.42562812318200016</v>
      </c>
      <c r="BI100" s="88">
        <v>0.1775385417970001</v>
      </c>
      <c r="BJ100" s="88">
        <v>0.19069589765800002</v>
      </c>
      <c r="BK100" s="88">
        <v>0.33032566478299985</v>
      </c>
      <c r="BL100" s="88">
        <v>0.35536514083899967</v>
      </c>
      <c r="BM100" s="88">
        <v>0.24052261623900015</v>
      </c>
      <c r="BN100" s="88">
        <v>0.35536167407699992</v>
      </c>
      <c r="BO100" s="88">
        <v>0</v>
      </c>
      <c r="BP100" s="88">
        <v>0</v>
      </c>
      <c r="BQ100" s="88">
        <v>0</v>
      </c>
      <c r="BR100" s="88">
        <v>0</v>
      </c>
      <c r="BS100" s="88">
        <v>0.11368339660800005</v>
      </c>
      <c r="BT100" s="88">
        <v>0.92210970615999988</v>
      </c>
      <c r="BU100" s="88">
        <v>0.43283686055000015</v>
      </c>
      <c r="BV100" s="88">
        <v>0.23703813055700004</v>
      </c>
      <c r="BW100" s="88">
        <v>0.56544442324600008</v>
      </c>
      <c r="BX100" s="88">
        <v>0.13117955190700009</v>
      </c>
      <c r="BY100" s="88">
        <v>0.27678640386099995</v>
      </c>
      <c r="BZ100" s="88">
        <v>5.0107468376000011E-2</v>
      </c>
      <c r="CA100" s="88">
        <v>0.16003355844899983</v>
      </c>
      <c r="CB100" s="88">
        <v>0.22972453485800029</v>
      </c>
      <c r="CC100" s="88">
        <v>0.15284743950300012</v>
      </c>
      <c r="CD100" s="88">
        <v>8.6363499705000041E-2</v>
      </c>
      <c r="CE100" s="88">
        <v>0.32383712936799991</v>
      </c>
      <c r="CF100" s="88">
        <v>4.080064845400002E-2</v>
      </c>
      <c r="CG100" s="88">
        <v>0</v>
      </c>
      <c r="CH100" s="88">
        <v>0.16562696446200029</v>
      </c>
      <c r="CI100" s="88">
        <v>6.5595900508000043E-2</v>
      </c>
      <c r="CJ100" s="88">
        <v>2.402256543E-2</v>
      </c>
      <c r="CK100" s="88">
        <v>0.90069400034200009</v>
      </c>
      <c r="CL100" s="88">
        <v>2.7254955571000019E-2</v>
      </c>
      <c r="CM100" s="88">
        <v>0.49038095651899993</v>
      </c>
      <c r="CN100" s="88">
        <v>2.6175965986000006E-2</v>
      </c>
      <c r="CO100" s="88">
        <v>0.17070070378499985</v>
      </c>
      <c r="CP100" s="88">
        <v>5.5359204159999988E-2</v>
      </c>
      <c r="CQ100" s="88">
        <v>9.5126334945999924E-2</v>
      </c>
      <c r="CR100" s="88">
        <v>0</v>
      </c>
      <c r="CS100" s="88">
        <v>6.685164886999999E-3</v>
      </c>
      <c r="CT100" s="88">
        <v>0.5176038143180004</v>
      </c>
      <c r="CU100" s="88">
        <v>8.3494868037000014E-2</v>
      </c>
      <c r="CV100" s="88">
        <v>1.8160580152000002E-2</v>
      </c>
      <c r="CW100" s="88">
        <v>0.16869432967200002</v>
      </c>
      <c r="CX100" s="88">
        <v>4.4121183609999995E-3</v>
      </c>
      <c r="CY100" s="88">
        <v>0.61640312565099986</v>
      </c>
      <c r="CZ100" s="88">
        <v>0.14486687695800005</v>
      </c>
      <c r="DA100" s="88">
        <v>2.4167374230019996</v>
      </c>
      <c r="DB100" s="88">
        <v>2.4710645592000001E-2</v>
      </c>
      <c r="DC100" s="88">
        <v>0.14923996848099988</v>
      </c>
      <c r="DD100" s="88">
        <v>5.0660546626999994E-2</v>
      </c>
      <c r="DE100" s="88">
        <v>0.12489766283400007</v>
      </c>
      <c r="DF100" s="88">
        <v>2.2402939840000007E-2</v>
      </c>
      <c r="DG100" s="88">
        <v>1.740833387E-3</v>
      </c>
      <c r="DH100" s="88">
        <v>6.6982236956000016E-2</v>
      </c>
      <c r="DI100" s="88">
        <v>0.37052382458500011</v>
      </c>
      <c r="DJ100" s="88">
        <v>0.32573887357599979</v>
      </c>
      <c r="DK100" s="88">
        <v>0.29261316317199998</v>
      </c>
      <c r="DL100" s="88">
        <v>1.5121788603000001E-2</v>
      </c>
      <c r="DM100" s="88">
        <v>0</v>
      </c>
      <c r="DN100" s="88">
        <v>0.22852301274400003</v>
      </c>
      <c r="DO100" s="88">
        <v>1.020973903E-3</v>
      </c>
      <c r="DP100" s="88">
        <v>6.96665206E-4</v>
      </c>
      <c r="DQ100" s="88">
        <v>0.1145778831820001</v>
      </c>
      <c r="DR100" s="88">
        <v>0.15518565490200004</v>
      </c>
      <c r="DS100" s="88">
        <v>6.7959300549999997E-3</v>
      </c>
      <c r="DT100" s="88">
        <v>2.1608236712E-2</v>
      </c>
      <c r="DU100" s="88">
        <v>6.4200349749000032E-2</v>
      </c>
      <c r="DV100" s="88">
        <v>3.9557660520999988E-2</v>
      </c>
      <c r="DW100" s="88">
        <v>6.6021926594000038E-2</v>
      </c>
      <c r="DX100" s="88">
        <v>0.17356690792200008</v>
      </c>
      <c r="DY100" s="88">
        <v>0.15022446820599997</v>
      </c>
      <c r="DZ100" s="88">
        <v>0.22662372822099996</v>
      </c>
      <c r="EA100" s="88">
        <v>6.995199023E-3</v>
      </c>
      <c r="EB100" s="88">
        <v>8.2505708999999996E-5</v>
      </c>
      <c r="EC100" s="88">
        <v>0.23541934495299999</v>
      </c>
      <c r="ED100" s="88">
        <v>9.4846863704999992E-2</v>
      </c>
      <c r="EE100" s="88">
        <v>0.1250594116320001</v>
      </c>
      <c r="EF100" s="88">
        <v>0.95286027456099998</v>
      </c>
      <c r="EG100" s="88">
        <v>1.29114E-2</v>
      </c>
      <c r="EH100" s="88">
        <v>2.2684736637999997E-2</v>
      </c>
      <c r="EI100" s="88">
        <v>0</v>
      </c>
      <c r="EJ100" s="88">
        <v>6.1922705203000028E-2</v>
      </c>
      <c r="EK100" s="88">
        <v>0.58038878294100038</v>
      </c>
      <c r="EL100" s="88">
        <v>0.30844732772499994</v>
      </c>
      <c r="EM100" s="88">
        <v>0.37139662601099993</v>
      </c>
      <c r="EN100" s="88">
        <v>5.3376780563000006E-2</v>
      </c>
      <c r="EO100" s="88">
        <v>1.6533865511000004E-2</v>
      </c>
      <c r="EP100" s="88">
        <v>6.1947528308999994E-2</v>
      </c>
      <c r="EQ100" s="88">
        <v>2.4661914299999995E-3</v>
      </c>
      <c r="ER100" s="88">
        <v>2.2230569104000005E-2</v>
      </c>
      <c r="ES100" s="88">
        <v>1.1918830009999999E-3</v>
      </c>
      <c r="ET100" s="88">
        <v>1.9025975089000009E-2</v>
      </c>
      <c r="EU100" s="88">
        <v>1.1721232458000001E-2</v>
      </c>
      <c r="EV100" s="88">
        <v>0.42562812318200016</v>
      </c>
      <c r="EW100" s="88">
        <v>5.8670318148000007E-2</v>
      </c>
      <c r="EX100" s="88">
        <v>1.6106699704999998E-2</v>
      </c>
      <c r="EY100" s="88">
        <v>5.9799553091999989E-2</v>
      </c>
      <c r="EZ100" s="88">
        <v>3.8467002810000026E-2</v>
      </c>
      <c r="FA100" s="88">
        <v>4.4948747590000003E-3</v>
      </c>
      <c r="FB100" s="88">
        <v>0.161175943632</v>
      </c>
      <c r="FC100" s="88">
        <v>2.8120594516999997E-2</v>
      </c>
      <c r="FD100" s="88">
        <v>1.3992500090000001E-3</v>
      </c>
      <c r="FE100" s="88">
        <v>9.6181631055000133E-2</v>
      </c>
      <c r="FF100" s="88">
        <v>2.9180477156000004E-2</v>
      </c>
      <c r="FG100" s="88">
        <v>0.10611302395500001</v>
      </c>
      <c r="FH100" s="88">
        <v>0</v>
      </c>
      <c r="FI100" s="88">
        <v>2.1138362641E-2</v>
      </c>
      <c r="FJ100" s="88">
        <v>0.14202868499099991</v>
      </c>
      <c r="FK100" s="88">
        <v>0.21333585540999969</v>
      </c>
      <c r="FL100" s="88">
        <v>0</v>
      </c>
      <c r="FM100" s="88">
        <v>7.3974273947999963E-2</v>
      </c>
      <c r="FN100" s="88">
        <v>9.5931814377999997E-2</v>
      </c>
      <c r="FO100" s="88">
        <v>1.8383114701999999E-2</v>
      </c>
      <c r="FP100" s="88">
        <v>5.223336256300002E-2</v>
      </c>
      <c r="FQ100" s="88">
        <v>0</v>
      </c>
      <c r="FR100" s="88">
        <v>0</v>
      </c>
      <c r="FS100" s="88">
        <v>0</v>
      </c>
      <c r="FT100" s="88">
        <v>0</v>
      </c>
      <c r="FU100" s="88">
        <v>0.11368339660800005</v>
      </c>
      <c r="FV100" s="88">
        <v>0.88073620098100014</v>
      </c>
      <c r="FW100" s="88">
        <v>4.8930217469999983E-3</v>
      </c>
      <c r="FX100" s="88">
        <v>4.1373590071999984E-2</v>
      </c>
      <c r="FY100" s="88">
        <v>0.11557582567400003</v>
      </c>
      <c r="FZ100" s="88">
        <v>3.1370712819999987E-2</v>
      </c>
      <c r="GA100" s="88">
        <v>0.17795617765200003</v>
      </c>
      <c r="GB100" s="88">
        <v>6.1543632789999934E-2</v>
      </c>
      <c r="GC100" s="88">
        <v>4.1500367056000007E-2</v>
      </c>
      <c r="GD100" s="88">
        <v>0.23703813055700004</v>
      </c>
      <c r="GE100" s="88">
        <v>6.7404964059999989E-2</v>
      </c>
      <c r="GF100" s="88">
        <v>2.9795308217999986E-2</v>
      </c>
      <c r="GG100" s="88">
        <v>1.1001344122999992E-2</v>
      </c>
      <c r="GH100" s="88">
        <v>6.262723870700003E-2</v>
      </c>
      <c r="GI100" s="88">
        <v>0.23234529585000022</v>
      </c>
      <c r="GJ100" s="88">
        <v>0.15122895723600002</v>
      </c>
      <c r="GK100" s="88">
        <v>1.1041489196000003E-2</v>
      </c>
      <c r="GL100" s="88">
        <v>5.6364196692000046E-2</v>
      </c>
      <c r="GM100" s="88">
        <v>3.2283755544000023E-2</v>
      </c>
      <c r="GN100" s="88">
        <v>1.1548525992E-2</v>
      </c>
      <c r="GO100" s="88">
        <v>3.0985602792999976E-2</v>
      </c>
      <c r="GP100" s="88">
        <v>8.0638789900000056E-3</v>
      </c>
      <c r="GQ100" s="88">
        <v>1.9756332222999998E-2</v>
      </c>
      <c r="GR100" s="88">
        <v>2.8122566069999993E-3</v>
      </c>
      <c r="GS100" s="88">
        <v>3.9772579728999995E-2</v>
      </c>
      <c r="GT100" s="88">
        <v>0.14631245739800011</v>
      </c>
      <c r="GU100" s="88">
        <v>4.3313256487999989E-2</v>
      </c>
      <c r="GV100" s="88">
        <v>1.6759087099000002E-2</v>
      </c>
      <c r="GW100" s="88">
        <v>1.8869270460000028E-2</v>
      </c>
      <c r="GX100" s="88">
        <v>1.5330236195999998E-2</v>
      </c>
      <c r="GY100" s="88">
        <v>6.6610130790000005E-3</v>
      </c>
      <c r="GZ100" s="88">
        <v>8.9426307849999991E-3</v>
      </c>
      <c r="HA100" s="88">
        <v>3.0603916800000001E-4</v>
      </c>
      <c r="HB100" s="88">
        <v>3.5015089964999996E-2</v>
      </c>
      <c r="HC100" s="88">
        <v>1.5461677262999992E-2</v>
      </c>
      <c r="HD100" s="88">
        <v>2.1592807763999997E-2</v>
      </c>
      <c r="HE100" s="88">
        <v>6.9949208040000072E-3</v>
      </c>
      <c r="HF100" s="88">
        <v>1.4636106651000009E-2</v>
      </c>
      <c r="HG100" s="88">
        <v>2.2331686268000001E-2</v>
      </c>
      <c r="HH100" s="88">
        <v>2.8288839078999997E-2</v>
      </c>
      <c r="HI100" s="88">
        <v>1.020889241099999E-2</v>
      </c>
      <c r="HJ100" s="88">
        <v>5.5082349850000024E-3</v>
      </c>
      <c r="HK100" s="88">
        <v>3.6444982441999993E-2</v>
      </c>
      <c r="HL100" s="88">
        <v>1.1866450431000004E-2</v>
      </c>
      <c r="HM100" s="88">
        <v>5.1298051754000033E-2</v>
      </c>
      <c r="HN100" s="88">
        <v>2.755909804499999E-2</v>
      </c>
      <c r="HO100" s="88">
        <v>7.9748204100000002E-4</v>
      </c>
      <c r="HP100" s="88">
        <v>4.1185614222999954E-2</v>
      </c>
      <c r="HQ100" s="88">
        <v>2.8199078572000012E-2</v>
      </c>
      <c r="HR100" s="88">
        <v>3.2378736156999995E-2</v>
      </c>
      <c r="HS100" s="88">
        <v>6.0662602629999989E-3</v>
      </c>
      <c r="HT100" s="88">
        <v>1.6058431255000005E-2</v>
      </c>
      <c r="HU100" s="88">
        <v>4.0133155221999971E-2</v>
      </c>
      <c r="HV100" s="88">
        <v>3.5367805584000017E-2</v>
      </c>
      <c r="HW100" s="88">
        <v>2.5732830592999995E-2</v>
      </c>
      <c r="HX100" s="88">
        <v>2.949358521000002E-2</v>
      </c>
      <c r="HY100" s="88">
        <v>2.7584578283000014E-2</v>
      </c>
      <c r="HZ100" s="88">
        <v>1.453698774199999E-2</v>
      </c>
      <c r="IA100" s="88">
        <v>3.1228544221999995E-2</v>
      </c>
      <c r="IB100" s="88">
        <v>1.3015487228000003E-2</v>
      </c>
      <c r="IC100" s="88">
        <v>0.15480954855200021</v>
      </c>
      <c r="ID100" s="88">
        <v>3.1722242626E-2</v>
      </c>
      <c r="IE100" s="88">
        <v>3.8724051140000002E-3</v>
      </c>
      <c r="IF100" s="88">
        <v>6.137258680999999E-3</v>
      </c>
      <c r="IG100" s="88">
        <v>0.16515495439900016</v>
      </c>
      <c r="IH100" s="88">
        <v>2.9415584019999992E-3</v>
      </c>
      <c r="II100" s="88">
        <v>0</v>
      </c>
      <c r="IJ100" s="88">
        <v>4.9158310783000085E-2</v>
      </c>
      <c r="IK100" s="88">
        <v>8.3201883698000023E-2</v>
      </c>
      <c r="IL100" s="88">
        <v>3.2217312315999981E-2</v>
      </c>
      <c r="IM100" s="88">
        <v>1.0488560089999999E-3</v>
      </c>
      <c r="IN100" s="88">
        <v>3.5776118738999996E-2</v>
      </c>
      <c r="IO100" s="88">
        <v>2.9819622401999979E-2</v>
      </c>
      <c r="IP100" s="88">
        <v>2.402256543E-2</v>
      </c>
      <c r="IQ100" s="88">
        <v>0.20216561762800003</v>
      </c>
      <c r="IR100" s="88">
        <v>0.27262727440000017</v>
      </c>
      <c r="IS100" s="88">
        <v>0.32916676494699992</v>
      </c>
      <c r="IT100" s="88">
        <v>9.6734424146000114E-2</v>
      </c>
      <c r="IU100" s="88">
        <v>2.7254955571000019E-2</v>
      </c>
      <c r="IV100" s="88">
        <v>0.49038095651899993</v>
      </c>
      <c r="IW100" s="88">
        <v>2.6175965986000006E-2</v>
      </c>
      <c r="IX100" s="88">
        <v>0.1298245177209999</v>
      </c>
      <c r="IY100" s="88">
        <v>4.0876369968999973E-2</v>
      </c>
      <c r="IZ100" s="88">
        <v>5.5359204159999988E-2</v>
      </c>
      <c r="JA100" s="88">
        <v>7.8392807158999989E-2</v>
      </c>
      <c r="JB100" s="88">
        <v>4.4347209259999994E-3</v>
      </c>
      <c r="JC100" s="88">
        <v>1.2298616419E-2</v>
      </c>
      <c r="JD100" s="88">
        <v>6.685164886999999E-3</v>
      </c>
      <c r="JE100" s="88">
        <v>0.14250325072699999</v>
      </c>
      <c r="JF100" s="88">
        <v>0.26285802821300025</v>
      </c>
      <c r="JG100" s="88">
        <v>0.11224304689099998</v>
      </c>
      <c r="JH100" s="88">
        <v>8.3494868037000014E-2</v>
      </c>
      <c r="JI100" s="88">
        <v>1.8160580152000002E-2</v>
      </c>
      <c r="JJ100" s="88">
        <v>3.9559416517999997E-2</v>
      </c>
      <c r="JK100" s="88">
        <v>6.6075902793999997E-2</v>
      </c>
      <c r="JL100" s="88">
        <v>6.3058916037999999E-2</v>
      </c>
      <c r="JM100" s="88">
        <v>4.4121183609999995E-3</v>
      </c>
      <c r="JN100" s="88">
        <v>0.61640312565099986</v>
      </c>
      <c r="JO100" s="88">
        <v>0.14486687695800005</v>
      </c>
      <c r="JP100" s="88">
        <v>2.4167374230019996</v>
      </c>
      <c r="JQ100" s="88">
        <v>2.4710645592000001E-2</v>
      </c>
      <c r="JR100" s="88">
        <v>0</v>
      </c>
      <c r="JS100" s="88">
        <v>0.14923996848099988</v>
      </c>
      <c r="JT100" s="88">
        <v>5.0660546626999994E-2</v>
      </c>
      <c r="JU100" s="88">
        <v>0.12489766283400007</v>
      </c>
      <c r="JV100" s="88">
        <v>2.2402939840000007E-2</v>
      </c>
      <c r="JW100" s="88">
        <v>1.740833387E-3</v>
      </c>
      <c r="JX100" s="88">
        <v>6.6982236956000016E-2</v>
      </c>
      <c r="JY100" s="88">
        <v>0.37052382458500011</v>
      </c>
      <c r="JZ100" s="88">
        <v>0.32144786975399997</v>
      </c>
      <c r="KA100" s="88">
        <v>4.2909969119999999E-3</v>
      </c>
      <c r="KB100" s="88">
        <v>0.29261316317199998</v>
      </c>
      <c r="KC100" s="88">
        <v>1.5121788603000001E-2</v>
      </c>
      <c r="KD100" s="88">
        <v>0</v>
      </c>
      <c r="KE100" s="88">
        <v>0.22852301274400003</v>
      </c>
      <c r="KF100" s="88">
        <v>1.020973903E-3</v>
      </c>
      <c r="KG100" s="88">
        <v>6.96665206E-4</v>
      </c>
      <c r="KH100" s="88">
        <v>0.1145778831820001</v>
      </c>
      <c r="KI100" s="88">
        <v>2.2949858135000001E-2</v>
      </c>
      <c r="KJ100" s="88">
        <v>3.7608774493000006E-2</v>
      </c>
      <c r="KK100" s="88">
        <v>3.3481961380000001E-2</v>
      </c>
      <c r="KL100" s="88">
        <v>4.8998091622000008E-2</v>
      </c>
      <c r="KM100" s="88">
        <v>5.4384592940000011E-3</v>
      </c>
      <c r="KN100" s="88">
        <v>9.2090939299999998E-4</v>
      </c>
      <c r="KO100" s="88">
        <v>5.7877234670000001E-3</v>
      </c>
      <c r="KP100" s="88">
        <v>6.7959300549999997E-3</v>
      </c>
      <c r="KQ100" s="88">
        <v>2.1608236712E-2</v>
      </c>
      <c r="KR100" s="88">
        <v>1.3791034366000009E-2</v>
      </c>
      <c r="KS100" s="88">
        <v>2.1389561689999993E-3</v>
      </c>
      <c r="KT100" s="88">
        <v>4.8162911261000051E-2</v>
      </c>
      <c r="KU100" s="88">
        <v>1.0748959200000001E-4</v>
      </c>
      <c r="KV100" s="88">
        <v>3.9557660520999988E-2</v>
      </c>
      <c r="KW100" s="88">
        <v>6.6021926594000038E-2</v>
      </c>
      <c r="KX100" s="88">
        <v>0.11959355357800004</v>
      </c>
      <c r="KY100" s="88">
        <v>5.3975068119000005E-2</v>
      </c>
      <c r="KZ100" s="88">
        <v>0.10032563666500002</v>
      </c>
      <c r="LA100" s="88">
        <v>4.989880120899999E-2</v>
      </c>
      <c r="LB100" s="88">
        <v>0.22662372822099996</v>
      </c>
      <c r="LC100" s="88">
        <v>6.995199023E-3</v>
      </c>
      <c r="LD100" s="88">
        <v>7.9781508244000002E-2</v>
      </c>
      <c r="LE100" s="88">
        <v>0.23541934495299999</v>
      </c>
      <c r="LF100" s="88">
        <v>9.4846863704999992E-2</v>
      </c>
      <c r="LG100" s="88">
        <v>2.141270713499998E-2</v>
      </c>
      <c r="LH100" s="88">
        <v>7.4895620614999978E-2</v>
      </c>
      <c r="LI100" s="88">
        <v>2.8795369039000006E-2</v>
      </c>
      <c r="LJ100" s="88">
        <v>0.71040497514800005</v>
      </c>
      <c r="LK100" s="88">
        <v>0.24245529941299995</v>
      </c>
      <c r="LL100" s="88">
        <v>1.29114E-2</v>
      </c>
      <c r="LM100" s="88">
        <v>2.2684736637999997E-2</v>
      </c>
      <c r="LN100" s="88">
        <v>0</v>
      </c>
      <c r="LO100" s="88">
        <v>6.1922705203000028E-2</v>
      </c>
      <c r="LP100" s="88">
        <v>0.58038878294100038</v>
      </c>
      <c r="LQ100" s="88">
        <v>0.30844732772499994</v>
      </c>
      <c r="LR100" s="88">
        <v>0.37139662601099993</v>
      </c>
      <c r="LS100" s="88">
        <v>5.3376780563000006E-2</v>
      </c>
      <c r="LT100" s="88">
        <v>1.6533865511000004E-2</v>
      </c>
      <c r="LU100" s="88">
        <v>6.1947528308999994E-2</v>
      </c>
      <c r="LV100" s="88">
        <v>2.4661914299999995E-3</v>
      </c>
      <c r="LW100" s="88">
        <v>2.2230569104000005E-2</v>
      </c>
      <c r="LX100" s="88">
        <v>1.1918830009999999E-3</v>
      </c>
      <c r="LY100" s="88">
        <v>1.9025975089000009E-2</v>
      </c>
      <c r="LZ100" s="88">
        <v>1.1721232458000001E-2</v>
      </c>
      <c r="MA100" s="88">
        <v>0.42562812318200016</v>
      </c>
      <c r="MB100" s="88">
        <v>8.4880738880000004E-3</v>
      </c>
      <c r="MC100" s="88">
        <v>5.0182277601000004E-2</v>
      </c>
      <c r="MD100" s="88">
        <v>1.2234413088999998E-2</v>
      </c>
      <c r="ME100" s="88">
        <v>3.8722866160000005E-3</v>
      </c>
      <c r="MF100" s="88">
        <v>5.9799553091999989E-2</v>
      </c>
      <c r="MG100" s="88">
        <v>3.8467002810000026E-2</v>
      </c>
      <c r="MH100" s="88">
        <v>4.4948747590000003E-3</v>
      </c>
      <c r="MI100" s="88">
        <v>0.161175943632</v>
      </c>
      <c r="MJ100" s="88">
        <v>6.7564281080000005E-3</v>
      </c>
      <c r="MK100" s="88">
        <v>2.1364166408999997E-2</v>
      </c>
      <c r="ML100" s="88">
        <v>1.3992500090000001E-3</v>
      </c>
      <c r="MM100" s="88">
        <v>9.6181631055000133E-2</v>
      </c>
      <c r="MN100" s="88">
        <v>2.9180477156000004E-2</v>
      </c>
      <c r="MO100" s="88">
        <v>0.10611302395500001</v>
      </c>
      <c r="MP100" s="88">
        <v>7.7714045544999971E-2</v>
      </c>
      <c r="MQ100" s="88">
        <v>2.1138362641E-2</v>
      </c>
      <c r="MR100" s="88">
        <v>0.14202868499099991</v>
      </c>
      <c r="MS100" s="88">
        <v>4.5433084600000014E-2</v>
      </c>
      <c r="MT100" s="88">
        <v>2.6282485659000012E-2</v>
      </c>
      <c r="MU100" s="88">
        <v>0.1296704274160001</v>
      </c>
      <c r="MV100" s="88">
        <v>1.1950167738999999E-2</v>
      </c>
      <c r="MW100" s="88">
        <v>0</v>
      </c>
      <c r="MX100" s="88">
        <v>7.3974273947999963E-2</v>
      </c>
      <c r="MY100" s="88">
        <v>9.5931814377999997E-2</v>
      </c>
      <c r="MZ100" s="88">
        <v>1.8383114701999999E-2</v>
      </c>
      <c r="NA100" s="88">
        <v>5.223336256300002E-2</v>
      </c>
      <c r="NB100" s="88">
        <v>0</v>
      </c>
      <c r="NC100" s="88">
        <v>0</v>
      </c>
      <c r="ND100" s="88">
        <v>0</v>
      </c>
      <c r="NE100" s="88">
        <v>0</v>
      </c>
      <c r="NF100" s="88">
        <v>0.11368339660800005</v>
      </c>
      <c r="NG100" s="88">
        <v>0.51696362633799997</v>
      </c>
      <c r="NH100" s="88">
        <v>0.36377189345199984</v>
      </c>
      <c r="NI100" s="88">
        <v>4.1373590071999984E-2</v>
      </c>
      <c r="NJ100" s="88">
        <v>0.23703813055700004</v>
      </c>
      <c r="NK100" s="88">
        <v>0.15480954855200021</v>
      </c>
      <c r="NL100" s="88">
        <v>3.8724051140000002E-3</v>
      </c>
      <c r="NM100" s="88">
        <v>0.16515495439900016</v>
      </c>
      <c r="NN100" s="88">
        <v>0</v>
      </c>
      <c r="NO100" s="88">
        <v>3.5776118738999996E-2</v>
      </c>
      <c r="NP100" s="88">
        <v>2.0374428116000001E-2</v>
      </c>
      <c r="NQ100" s="88">
        <v>9.4452506629999992E-3</v>
      </c>
      <c r="NR100" s="88">
        <v>2.0063471999999995E-3</v>
      </c>
      <c r="NS100" s="88">
        <v>2.2016218229999999E-2</v>
      </c>
      <c r="NT100" s="88">
        <v>0.20216561762800003</v>
      </c>
      <c r="NU100" s="88">
        <v>0.27262727440000017</v>
      </c>
      <c r="NV100" s="88">
        <v>0.32916676494699992</v>
      </c>
      <c r="NW100" s="88">
        <v>9.6734424146000114E-2</v>
      </c>
      <c r="NX100" s="88">
        <v>2.7254955571000019E-2</v>
      </c>
      <c r="NY100" s="88">
        <v>2.6809121700349987</v>
      </c>
      <c r="NZ100" s="88">
        <v>4.2161831792000025E-2</v>
      </c>
      <c r="OA100" s="88">
        <v>3.1169205402000001E-2</v>
      </c>
      <c r="OB100" s="88">
        <v>5.1458363965999988E-2</v>
      </c>
      <c r="OC100" s="88">
        <v>2.4315979865810005</v>
      </c>
      <c r="OD100" s="88">
        <v>1.1429516406000003E-2</v>
      </c>
      <c r="OE100" s="88">
        <v>8.2865862440000011E-3</v>
      </c>
      <c r="OF100" s="88">
        <v>4.1818779293000007E-2</v>
      </c>
      <c r="OG100" s="88">
        <v>1.4458282230000003E-3</v>
      </c>
      <c r="OH100" s="88">
        <v>6.1350900506999984E-2</v>
      </c>
      <c r="OI100" s="88">
        <v>0</v>
      </c>
      <c r="OJ100" s="88">
        <v>9.6896793740999965E-2</v>
      </c>
      <c r="OK100" s="88">
        <v>1.2331185143000007E-2</v>
      </c>
      <c r="OL100" s="88">
        <v>0</v>
      </c>
      <c r="OM100" s="88">
        <v>1.1267967799999995E-3</v>
      </c>
      <c r="ON100" s="88">
        <v>6.6385899999999991E-5</v>
      </c>
      <c r="OO100" s="88">
        <v>1.2018554E-4</v>
      </c>
      <c r="OP100" s="88">
        <v>2.8223189999999997E-5</v>
      </c>
      <c r="OQ100" s="88">
        <v>1.1662089000000001E-4</v>
      </c>
      <c r="OR100" s="88">
        <v>5.1459429999999993E-5</v>
      </c>
      <c r="OS100" s="88">
        <v>6.1237236000000065E-4</v>
      </c>
      <c r="OT100" s="88">
        <v>1.8289996000000002E-4</v>
      </c>
      <c r="OU100" s="88">
        <v>8.9897452999999948E-4</v>
      </c>
      <c r="OV100" s="88">
        <v>7.7196922199999874E-4</v>
      </c>
      <c r="OW100" s="88">
        <v>1.3333868599999989E-3</v>
      </c>
      <c r="OX100" s="88">
        <v>4.8522136000000011E-4</v>
      </c>
      <c r="OY100" s="88">
        <v>2.4377188999999988E-4</v>
      </c>
      <c r="OZ100" s="88">
        <v>7.6154309999999998E-5</v>
      </c>
      <c r="PA100" s="88">
        <v>6.1613243992000022E-2</v>
      </c>
      <c r="PB100" s="88">
        <v>9.1296592373999966E-2</v>
      </c>
      <c r="PC100" s="88">
        <v>6.578065114000009E-2</v>
      </c>
      <c r="PD100" s="88">
        <v>1.3648539644000006E-2</v>
      </c>
      <c r="PE100" s="88">
        <v>4.948495801600003E-2</v>
      </c>
      <c r="PF100" s="88">
        <v>7.6541852477000058E-2</v>
      </c>
      <c r="PG100" s="88">
        <v>0.11158236737700006</v>
      </c>
      <c r="PH100" s="88">
        <v>4.4380180334999984E-2</v>
      </c>
      <c r="PI100" s="88">
        <v>2.5528736759999997E-2</v>
      </c>
      <c r="PJ100" s="88">
        <v>1.7518293556999982E-2</v>
      </c>
      <c r="PK100" s="88">
        <v>1.0320889247529996</v>
      </c>
      <c r="PL100" s="88">
        <v>2.1457845849999985E-3</v>
      </c>
      <c r="PM100" s="88">
        <v>3.2615978163999991E-2</v>
      </c>
      <c r="PN100" s="88">
        <v>2.6851531075000018E-2</v>
      </c>
      <c r="PO100" s="88">
        <v>1.8303564140000014E-3</v>
      </c>
      <c r="PP100" s="88">
        <v>1.1816984584999997E-2</v>
      </c>
      <c r="PQ100" s="88">
        <v>2.3209783957000005E-2</v>
      </c>
      <c r="PR100" s="88">
        <v>3.6152859904000009E-2</v>
      </c>
      <c r="PS100" s="88">
        <v>6.5639479440000002E-3</v>
      </c>
      <c r="PT100" s="88">
        <v>1.1724768288999987E-2</v>
      </c>
      <c r="PU100" s="88">
        <v>5.1988682620000056E-3</v>
      </c>
      <c r="PV100" s="88">
        <v>3.4776243709999984E-3</v>
      </c>
      <c r="PW100" s="88">
        <v>8.3961329199999971E-4</v>
      </c>
      <c r="PX100" s="88">
        <v>7.3550573320000021E-3</v>
      </c>
      <c r="PY100" s="88">
        <v>2.3909830593999988E-2</v>
      </c>
      <c r="PZ100" s="88">
        <v>2.4060658418000001E-2</v>
      </c>
      <c r="QA100" s="88">
        <v>9.4046132399999986E-4</v>
      </c>
      <c r="QB100" s="88">
        <v>4.5087045649999978E-3</v>
      </c>
      <c r="QC100" s="88">
        <v>3.9405883220000005E-3</v>
      </c>
      <c r="QD100" s="88">
        <v>8.1784505899999953E-4</v>
      </c>
      <c r="QE100" s="88">
        <v>4.3816544460000004E-3</v>
      </c>
      <c r="QF100" s="88">
        <v>1.0413664100000008E-2</v>
      </c>
      <c r="QG100" s="88">
        <v>3.1177647777999976E-2</v>
      </c>
      <c r="QH100" s="88">
        <v>6.5239642200000001E-4</v>
      </c>
      <c r="QI100" s="88">
        <v>1.9202440981000025E-2</v>
      </c>
      <c r="QJ100" s="88">
        <v>1.7279871421000001E-2</v>
      </c>
      <c r="QK100" s="88">
        <v>2.7154322944000012E-2</v>
      </c>
      <c r="QL100" s="88">
        <v>7.2171783185999969E-2</v>
      </c>
      <c r="QM100" s="88">
        <v>3.5558018090000019E-3</v>
      </c>
      <c r="QN100" s="88">
        <v>3.8825532769999993E-3</v>
      </c>
      <c r="QO100" s="88">
        <v>1.1762291939999999E-3</v>
      </c>
      <c r="QP100" s="88">
        <v>4.0745365269999979E-2</v>
      </c>
      <c r="QQ100" s="88">
        <v>1.2499464000000001E-4</v>
      </c>
      <c r="QR100" s="88">
        <v>2.3242800436000004E-2</v>
      </c>
      <c r="QS100" s="88">
        <v>1.2040774798000002E-2</v>
      </c>
      <c r="QT100" s="88">
        <v>1.5735302656999999E-2</v>
      </c>
      <c r="QU100" s="88">
        <v>4.5342239590000005E-3</v>
      </c>
      <c r="QV100" s="88">
        <v>4.2817721780000016E-3</v>
      </c>
      <c r="QW100" s="88">
        <v>5.2910856959999973E-3</v>
      </c>
      <c r="QX100" s="88">
        <v>8.0020093830000024E-3</v>
      </c>
      <c r="QY100" s="88">
        <v>1.3973262480000009E-3</v>
      </c>
      <c r="QZ100" s="88">
        <v>2.016906068999999E-3</v>
      </c>
      <c r="RA100" s="88">
        <v>9.393039066999993E-3</v>
      </c>
      <c r="RB100" s="88">
        <v>2.8379988460000001E-3</v>
      </c>
      <c r="RC100" s="88">
        <v>1.7209217278999999E-2</v>
      </c>
      <c r="RD100" s="88">
        <v>1.8045311787000005E-2</v>
      </c>
      <c r="RE100" s="88">
        <v>6.6453400000000004E-7</v>
      </c>
      <c r="RF100" s="88">
        <v>1.2915434515999994E-2</v>
      </c>
      <c r="RG100" s="88">
        <v>3.7404684182999956E-2</v>
      </c>
      <c r="RH100" s="88">
        <v>1.3776787369000001E-2</v>
      </c>
      <c r="RI100" s="88">
        <v>4.9501997579999967E-3</v>
      </c>
      <c r="RJ100" s="88">
        <v>3.8379608000000016E-3</v>
      </c>
      <c r="RK100" s="88">
        <v>4.075977247E-3</v>
      </c>
      <c r="RL100" s="88">
        <v>6.1323246160000042E-3</v>
      </c>
      <c r="RM100" s="88">
        <v>7.0513953499999988E-3</v>
      </c>
      <c r="RN100" s="88">
        <v>1.8332080825999984E-2</v>
      </c>
      <c r="RO100" s="88">
        <v>7.8003593150000041E-3</v>
      </c>
      <c r="RP100" s="88">
        <v>4.7790235920000014E-3</v>
      </c>
      <c r="RQ100" s="88">
        <v>1.295017435599999E-2</v>
      </c>
      <c r="RR100" s="88">
        <v>0</v>
      </c>
      <c r="RS100" s="88">
        <v>1.5036278810999998E-2</v>
      </c>
      <c r="RT100" s="88">
        <v>1.9039216589999998E-3</v>
      </c>
      <c r="RU100" s="88">
        <v>5.7811913999999986E-4</v>
      </c>
      <c r="RV100" s="88">
        <v>0.4596006524729998</v>
      </c>
      <c r="RW100" s="88">
        <v>7.6101982127000048E-2</v>
      </c>
      <c r="RX100" s="88">
        <v>0.49589322995499963</v>
      </c>
      <c r="RY100" s="88">
        <v>4.9309525599999999E-4</v>
      </c>
      <c r="RZ100" s="88">
        <v>2.4424607633999996E-2</v>
      </c>
      <c r="SA100" s="88">
        <v>8.1913438489999955E-3</v>
      </c>
      <c r="SB100" s="88">
        <v>1.5275521000000003E-4</v>
      </c>
      <c r="SC100" s="88">
        <v>1.1662768101999999E-2</v>
      </c>
      <c r="SD100" s="88">
        <v>1.1588202268999988E-2</v>
      </c>
      <c r="SE100" s="88">
        <v>1.3656602000000002E-4</v>
      </c>
      <c r="SF100" s="88">
        <v>1.0628885120000002E-3</v>
      </c>
      <c r="SG100" s="88">
        <v>3.44545295E-3</v>
      </c>
      <c r="SH100" s="88">
        <v>3.6117200199999977E-4</v>
      </c>
      <c r="SI100" s="88">
        <v>4.5663403100000002E-4</v>
      </c>
      <c r="SJ100" s="88">
        <v>7.6313771099999997E-4</v>
      </c>
      <c r="SK100" s="88">
        <v>3.6180191329999991E-3</v>
      </c>
      <c r="SL100" s="88">
        <v>6.8285670319999927E-3</v>
      </c>
      <c r="SM100" s="88">
        <v>7.3663399089999946E-3</v>
      </c>
      <c r="SN100" s="88">
        <v>1.0010366160000009E-2</v>
      </c>
      <c r="SO100" s="88">
        <v>0</v>
      </c>
      <c r="SP100" s="88">
        <v>0.37863207128700038</v>
      </c>
    </row>
    <row r="101" spans="1:510">
      <c r="A101" s="88" t="str">
        <f t="shared" si="53"/>
        <v>BNLD7</v>
      </c>
      <c r="B101" s="88" t="s">
        <v>2235</v>
      </c>
      <c r="C101" s="88" t="s">
        <v>393</v>
      </c>
      <c r="U101" s="88">
        <v>18.430147004219009</v>
      </c>
      <c r="V101" s="88">
        <v>2.3308804211410012</v>
      </c>
      <c r="W101" s="88">
        <v>0.37391399218299959</v>
      </c>
      <c r="X101" s="88">
        <v>0.86821692888199897</v>
      </c>
      <c r="Y101" s="88">
        <v>4.6930959612239986</v>
      </c>
      <c r="Z101" s="88">
        <v>1.1254476200529995</v>
      </c>
      <c r="AA101" s="88">
        <v>0.90422882397599968</v>
      </c>
      <c r="AB101" s="88">
        <v>2.6526938565740013</v>
      </c>
      <c r="AC101" s="88">
        <v>0.44286342722899963</v>
      </c>
      <c r="AD101" s="88">
        <v>1.6462515960110002</v>
      </c>
      <c r="AE101" s="88">
        <v>6.5489845447000011E-2</v>
      </c>
      <c r="AF101" s="88">
        <v>1.1996752725840012</v>
      </c>
      <c r="AG101" s="88">
        <v>2.1275815553179993</v>
      </c>
      <c r="AH101" s="88">
        <v>2.1253399820600021</v>
      </c>
      <c r="AI101" s="88">
        <v>0.20329871799099991</v>
      </c>
      <c r="AJ101" s="88">
        <v>0.27821806507899993</v>
      </c>
      <c r="AK101" s="88">
        <v>9.5695963231000006E-2</v>
      </c>
      <c r="AL101" s="88">
        <v>0</v>
      </c>
      <c r="AM101" s="88">
        <v>0.6810503576430007</v>
      </c>
      <c r="AN101" s="88">
        <v>0.18716645568700005</v>
      </c>
      <c r="AO101" s="88">
        <v>0.80325894914900009</v>
      </c>
      <c r="AP101" s="88">
        <v>2.3929820982839987</v>
      </c>
      <c r="AQ101" s="88">
        <v>0.27854816417599992</v>
      </c>
      <c r="AR101" s="88">
        <v>0.23806515991499971</v>
      </c>
      <c r="AS101" s="88">
        <v>0.980241375114</v>
      </c>
      <c r="AT101" s="88">
        <v>0.27455949912699984</v>
      </c>
      <c r="AU101" s="88">
        <v>0.16277503505500004</v>
      </c>
      <c r="AV101" s="88">
        <v>0.17411054528900005</v>
      </c>
      <c r="AW101" s="88">
        <v>6.7534291747E-2</v>
      </c>
      <c r="AX101" s="88">
        <v>0.10432735216199998</v>
      </c>
      <c r="AY101" s="88">
        <v>0.34214399151399977</v>
      </c>
      <c r="AZ101" s="88">
        <v>0.30453603520999972</v>
      </c>
      <c r="BA101" s="88">
        <v>0.48507408765700044</v>
      </c>
      <c r="BB101" s="88">
        <v>0.11461803648100005</v>
      </c>
      <c r="BC101" s="88">
        <v>1.1065855622649998</v>
      </c>
      <c r="BD101" s="88">
        <v>1.4005096782670021</v>
      </c>
      <c r="BE101" s="88">
        <v>0.14559868336300003</v>
      </c>
      <c r="BF101" s="88">
        <v>1.7477784809999994E-2</v>
      </c>
      <c r="BG101" s="88">
        <v>2.4444157213999992E-2</v>
      </c>
      <c r="BH101" s="88">
        <v>0.40094179482699971</v>
      </c>
      <c r="BI101" s="88">
        <v>0.21282451464200014</v>
      </c>
      <c r="BJ101" s="88">
        <v>8.1851108133000006E-2</v>
      </c>
      <c r="BK101" s="88">
        <v>0.32556902965899959</v>
      </c>
      <c r="BL101" s="88">
        <v>0.3848040754820003</v>
      </c>
      <c r="BM101" s="88">
        <v>0.25185922794000026</v>
      </c>
      <c r="BN101" s="88">
        <v>0.38934647727800009</v>
      </c>
      <c r="BO101" s="88">
        <v>0</v>
      </c>
      <c r="BP101" s="88">
        <v>0</v>
      </c>
      <c r="BQ101" s="88">
        <v>0</v>
      </c>
      <c r="BR101" s="88">
        <v>0</v>
      </c>
      <c r="BS101" s="88">
        <v>6.5489845447000011E-2</v>
      </c>
      <c r="BT101" s="88">
        <v>0.90150730516900002</v>
      </c>
      <c r="BU101" s="88">
        <v>0.4432040735580004</v>
      </c>
      <c r="BV101" s="88">
        <v>0.29816805240800004</v>
      </c>
      <c r="BW101" s="88">
        <v>0.56808321027799968</v>
      </c>
      <c r="BX101" s="88">
        <v>0.13642941310499998</v>
      </c>
      <c r="BY101" s="88">
        <v>0.28916815944200003</v>
      </c>
      <c r="BZ101" s="88">
        <v>4.3039398254999986E-2</v>
      </c>
      <c r="CA101" s="88">
        <v>0.16108900084000008</v>
      </c>
      <c r="CB101" s="88">
        <v>0.23540178596500033</v>
      </c>
      <c r="CC101" s="88">
        <v>0.15812856769199987</v>
      </c>
      <c r="CD101" s="88">
        <v>9.303999958299991E-2</v>
      </c>
      <c r="CE101" s="88">
        <v>0.35731797797199955</v>
      </c>
      <c r="CF101" s="88">
        <v>4.1083985292000018E-2</v>
      </c>
      <c r="CG101" s="88">
        <v>0</v>
      </c>
      <c r="CH101" s="88">
        <v>0.16221539818599978</v>
      </c>
      <c r="CI101" s="88">
        <v>8.7623485931000028E-2</v>
      </c>
      <c r="CJ101" s="88">
        <v>4.0237696144000003E-2</v>
      </c>
      <c r="CK101" s="88">
        <v>0.94187971881300048</v>
      </c>
      <c r="CL101" s="88">
        <v>4.5126738202999998E-2</v>
      </c>
      <c r="CM101" s="88">
        <v>0.65315588889099951</v>
      </c>
      <c r="CN101" s="88">
        <v>3.2734160740999996E-2</v>
      </c>
      <c r="CO101" s="88">
        <v>0.18160311428700002</v>
      </c>
      <c r="CP101" s="88">
        <v>6.3881628220000042E-2</v>
      </c>
      <c r="CQ101" s="88">
        <v>9.5695963231000006E-2</v>
      </c>
      <c r="CR101" s="88">
        <v>0</v>
      </c>
      <c r="CS101" s="88">
        <v>4.8612733170000011E-3</v>
      </c>
      <c r="CT101" s="88">
        <v>0.54593862395900072</v>
      </c>
      <c r="CU101" s="88">
        <v>0.10599296665099994</v>
      </c>
      <c r="CV101" s="88">
        <v>2.4258393098E-2</v>
      </c>
      <c r="CW101" s="88">
        <v>0.18185540649099996</v>
      </c>
      <c r="CX101" s="88">
        <v>5.3111120559999996E-3</v>
      </c>
      <c r="CY101" s="88">
        <v>0.68298803358299998</v>
      </c>
      <c r="CZ101" s="88">
        <v>0.12027093703299999</v>
      </c>
      <c r="DA101" s="88">
        <v>2.360840896762999</v>
      </c>
      <c r="DB101" s="88">
        <v>3.2141201521000001E-2</v>
      </c>
      <c r="DC101" s="88">
        <v>0.24149763276500003</v>
      </c>
      <c r="DD101" s="88">
        <v>3.7050409871000001E-2</v>
      </c>
      <c r="DE101" s="88">
        <v>0.11290538582000016</v>
      </c>
      <c r="DF101" s="88">
        <v>2.3331188087000007E-2</v>
      </c>
      <c r="DG101" s="88">
        <v>4.7863843919999996E-3</v>
      </c>
      <c r="DH101" s="88">
        <v>9.7042112376000064E-2</v>
      </c>
      <c r="DI101" s="88">
        <v>0.35171899004100021</v>
      </c>
      <c r="DJ101" s="88">
        <v>0.3113721172119997</v>
      </c>
      <c r="DK101" s="88">
        <v>0.30182350089899995</v>
      </c>
      <c r="DL101" s="88">
        <v>1.5327303684000005E-2</v>
      </c>
      <c r="DM101" s="88">
        <v>0</v>
      </c>
      <c r="DN101" s="88">
        <v>0.26174583362499992</v>
      </c>
      <c r="DO101" s="88">
        <v>8.4162111840000008E-3</v>
      </c>
      <c r="DP101" s="88">
        <v>4.3973881850000009E-3</v>
      </c>
      <c r="DQ101" s="88">
        <v>0.16277503505500004</v>
      </c>
      <c r="DR101" s="88">
        <v>0.13352878385000008</v>
      </c>
      <c r="DS101" s="88">
        <v>1.8194609914000001E-2</v>
      </c>
      <c r="DT101" s="88">
        <v>2.2387157579000002E-2</v>
      </c>
      <c r="DU101" s="88">
        <v>6.7534291747E-2</v>
      </c>
      <c r="DV101" s="88">
        <v>2.7310709785000001E-2</v>
      </c>
      <c r="DW101" s="88">
        <v>7.7016641841000016E-2</v>
      </c>
      <c r="DX101" s="88">
        <v>0.16099624042500019</v>
      </c>
      <c r="DY101" s="88">
        <v>0.1811480307379999</v>
      </c>
      <c r="DZ101" s="88">
        <v>0.21577890789300003</v>
      </c>
      <c r="EA101" s="88">
        <v>8.3156920110000008E-3</v>
      </c>
      <c r="EB101" s="88">
        <v>0</v>
      </c>
      <c r="EC101" s="88">
        <v>0.25081708986699985</v>
      </c>
      <c r="ED101" s="88">
        <v>0.115332350877</v>
      </c>
      <c r="EE101" s="88">
        <v>0.11892521855999995</v>
      </c>
      <c r="EF101" s="88">
        <v>1.067976899572</v>
      </c>
      <c r="EG101" s="88">
        <v>9.202218576000001E-3</v>
      </c>
      <c r="EH101" s="88">
        <v>2.9406444117E-2</v>
      </c>
      <c r="EI101" s="88">
        <v>0</v>
      </c>
      <c r="EJ101" s="88">
        <v>7.2567580358999989E-2</v>
      </c>
      <c r="EK101" s="88">
        <v>0.56868060829999967</v>
      </c>
      <c r="EL101" s="88">
        <v>0.28340418275399992</v>
      </c>
      <c r="EM101" s="88">
        <v>0.47585768220299968</v>
      </c>
      <c r="EN101" s="88">
        <v>5.8817579645999971E-2</v>
      </c>
      <c r="EO101" s="88">
        <v>1.0543258566E-2</v>
      </c>
      <c r="EP101" s="88">
        <v>5.9364125084000012E-2</v>
      </c>
      <c r="EQ101" s="88">
        <v>8.3197597599999999E-4</v>
      </c>
      <c r="ER101" s="88">
        <v>1.5244151812000006E-2</v>
      </c>
      <c r="ES101" s="88">
        <v>7.9741194200000007E-4</v>
      </c>
      <c r="ET101" s="88">
        <v>1.7477784809999994E-2</v>
      </c>
      <c r="EU101" s="88">
        <v>2.4444157213999992E-2</v>
      </c>
      <c r="EV101" s="88">
        <v>0.40094179482699971</v>
      </c>
      <c r="EW101" s="88">
        <v>5.6261894045000017E-2</v>
      </c>
      <c r="EX101" s="88">
        <v>2.0046818025E-2</v>
      </c>
      <c r="EY101" s="88">
        <v>8.6459806718999999E-2</v>
      </c>
      <c r="EZ101" s="88">
        <v>4.1606714972000004E-2</v>
      </c>
      <c r="FA101" s="88">
        <v>8.4494942100000001E-3</v>
      </c>
      <c r="FB101" s="88">
        <v>4.180000993E-2</v>
      </c>
      <c r="FC101" s="88">
        <v>3.2507274811999998E-2</v>
      </c>
      <c r="FD101" s="88">
        <v>7.5438233910000013E-3</v>
      </c>
      <c r="FE101" s="88">
        <v>7.9744004385999948E-2</v>
      </c>
      <c r="FF101" s="88">
        <v>3.0514136033999998E-2</v>
      </c>
      <c r="FG101" s="88">
        <v>0.10466119262600004</v>
      </c>
      <c r="FH101" s="88">
        <v>0</v>
      </c>
      <c r="FI101" s="88">
        <v>3.0501875731000005E-2</v>
      </c>
      <c r="FJ101" s="88">
        <v>0.11912146482800001</v>
      </c>
      <c r="FK101" s="88">
        <v>0.26568238890800028</v>
      </c>
      <c r="FL101" s="88">
        <v>0</v>
      </c>
      <c r="FM101" s="88">
        <v>9.5053186522000011E-2</v>
      </c>
      <c r="FN101" s="88">
        <v>9.3373863743999863E-2</v>
      </c>
      <c r="FO101" s="88">
        <v>1.5944347444999996E-2</v>
      </c>
      <c r="FP101" s="88">
        <v>4.7488701520999967E-2</v>
      </c>
      <c r="FQ101" s="88">
        <v>0</v>
      </c>
      <c r="FR101" s="88">
        <v>0</v>
      </c>
      <c r="FS101" s="88">
        <v>0</v>
      </c>
      <c r="FT101" s="88">
        <v>0</v>
      </c>
      <c r="FU101" s="88">
        <v>6.5489845447000011E-2</v>
      </c>
      <c r="FV101" s="88">
        <v>0.85485298904999996</v>
      </c>
      <c r="FW101" s="88">
        <v>7.0255867270000005E-3</v>
      </c>
      <c r="FX101" s="88">
        <v>4.6653727288999969E-2</v>
      </c>
      <c r="FY101" s="88">
        <v>0.11182390058099988</v>
      </c>
      <c r="FZ101" s="88">
        <v>3.0861488685999992E-2</v>
      </c>
      <c r="GA101" s="88">
        <v>0.18585011963399994</v>
      </c>
      <c r="GB101" s="88">
        <v>5.8657836736999917E-2</v>
      </c>
      <c r="GC101" s="88">
        <v>4.8989348734000016E-2</v>
      </c>
      <c r="GD101" s="88">
        <v>0.29816805240800004</v>
      </c>
      <c r="GE101" s="88">
        <v>7.5448819964999983E-2</v>
      </c>
      <c r="GF101" s="88">
        <v>2.9258016078000014E-2</v>
      </c>
      <c r="GG101" s="88">
        <v>1.2927837871000004E-2</v>
      </c>
      <c r="GH101" s="88">
        <v>6.2750899128999976E-2</v>
      </c>
      <c r="GI101" s="88">
        <v>0.22839907670900025</v>
      </c>
      <c r="GJ101" s="88">
        <v>0.14881281298900012</v>
      </c>
      <c r="GK101" s="88">
        <v>1.0486321107999999E-2</v>
      </c>
      <c r="GL101" s="88">
        <v>5.6398092177000057E-2</v>
      </c>
      <c r="GM101" s="88">
        <v>3.5974382629999989E-2</v>
      </c>
      <c r="GN101" s="88">
        <v>1.3452361523999999E-2</v>
      </c>
      <c r="GO101" s="88">
        <v>3.0606376386000014E-2</v>
      </c>
      <c r="GP101" s="88">
        <v>8.664866252000001E-3</v>
      </c>
      <c r="GQ101" s="88">
        <v>2.0846551803999996E-2</v>
      </c>
      <c r="GR101" s="88">
        <v>2.8555229119999995E-3</v>
      </c>
      <c r="GS101" s="88">
        <v>4.3667663732999996E-2</v>
      </c>
      <c r="GT101" s="88">
        <v>0.15202200002300001</v>
      </c>
      <c r="GU101" s="88">
        <v>4.2924701618000029E-2</v>
      </c>
      <c r="GV101" s="88">
        <v>1.8191682475999983E-2</v>
      </c>
      <c r="GW101" s="88">
        <v>1.6774670768000006E-2</v>
      </c>
      <c r="GX101" s="88">
        <v>1.3391299568000005E-2</v>
      </c>
      <c r="GY101" s="88">
        <v>4.5948145450000009E-3</v>
      </c>
      <c r="GZ101" s="88">
        <v>8.0714982510000054E-3</v>
      </c>
      <c r="HA101" s="88">
        <v>2.0877400899999999E-4</v>
      </c>
      <c r="HB101" s="88">
        <v>3.169214378400001E-2</v>
      </c>
      <c r="HC101" s="88">
        <v>1.4967856980000015E-2</v>
      </c>
      <c r="HD101" s="88">
        <v>2.0019854817000006E-2</v>
      </c>
      <c r="HE101" s="88">
        <v>6.6875221400000007E-3</v>
      </c>
      <c r="HF101" s="88">
        <v>1.4460597538000001E-2</v>
      </c>
      <c r="HG101" s="88">
        <v>1.8882592291999983E-2</v>
      </c>
      <c r="HH101" s="88">
        <v>3.3994793211000018E-2</v>
      </c>
      <c r="HI101" s="88">
        <v>1.5334871619999994E-2</v>
      </c>
      <c r="HJ101" s="88">
        <v>5.0506110470000011E-3</v>
      </c>
      <c r="HK101" s="88">
        <v>3.5986306958000001E-2</v>
      </c>
      <c r="HL101" s="88">
        <v>1.1338795027999999E-2</v>
      </c>
      <c r="HM101" s="88">
        <v>5.2373649211999995E-2</v>
      </c>
      <c r="HN101" s="88">
        <v>2.8598824903E-2</v>
      </c>
      <c r="HO101" s="88">
        <v>8.7370436199999996E-4</v>
      </c>
      <c r="HP101" s="88">
        <v>4.6927213333999955E-2</v>
      </c>
      <c r="HQ101" s="88">
        <v>2.6414734256999989E-2</v>
      </c>
      <c r="HR101" s="88">
        <v>3.289205299999997E-2</v>
      </c>
      <c r="HS101" s="88">
        <v>5.631888993999995E-3</v>
      </c>
      <c r="HT101" s="88">
        <v>1.5206672416000013E-2</v>
      </c>
      <c r="HU101" s="88">
        <v>3.9337002183999985E-2</v>
      </c>
      <c r="HV101" s="88">
        <v>3.9827121578999987E-2</v>
      </c>
      <c r="HW101" s="88">
        <v>2.5358000731000006E-2</v>
      </c>
      <c r="HX101" s="88">
        <v>3.2772398774000011E-2</v>
      </c>
      <c r="HY101" s="88">
        <v>2.9197452522000018E-2</v>
      </c>
      <c r="HZ101" s="88">
        <v>1.8913671747E-2</v>
      </c>
      <c r="IA101" s="88">
        <v>3.2994505253000003E-2</v>
      </c>
      <c r="IB101" s="88">
        <v>1.1934803309000002E-2</v>
      </c>
      <c r="IC101" s="88">
        <v>0.17611912621400005</v>
      </c>
      <c r="ID101" s="88">
        <v>3.2306357792000008E-2</v>
      </c>
      <c r="IE101" s="88">
        <v>4.4729179079999997E-3</v>
      </c>
      <c r="IF101" s="88">
        <v>6.771293428000002E-3</v>
      </c>
      <c r="IG101" s="88">
        <v>0.17672597926100012</v>
      </c>
      <c r="IH101" s="88">
        <v>2.0070132569999996E-3</v>
      </c>
      <c r="II101" s="88">
        <v>0</v>
      </c>
      <c r="IJ101" s="88">
        <v>4.3236710428999958E-2</v>
      </c>
      <c r="IK101" s="88">
        <v>8.2243780411000028E-2</v>
      </c>
      <c r="IL101" s="88">
        <v>3.542070060400003E-2</v>
      </c>
      <c r="IM101" s="88">
        <v>1.3134736250000002E-3</v>
      </c>
      <c r="IN101" s="88">
        <v>3.7863498272000001E-2</v>
      </c>
      <c r="IO101" s="88">
        <v>4.9759844523000009E-2</v>
      </c>
      <c r="IP101" s="88">
        <v>4.0237696144000003E-2</v>
      </c>
      <c r="IQ101" s="88">
        <v>0.20244063266200032</v>
      </c>
      <c r="IR101" s="88">
        <v>0.30586556750000005</v>
      </c>
      <c r="IS101" s="88">
        <v>0.33265210904000009</v>
      </c>
      <c r="IT101" s="88">
        <v>0.1009231005979999</v>
      </c>
      <c r="IU101" s="88">
        <v>4.5126738202999998E-2</v>
      </c>
      <c r="IV101" s="88">
        <v>0.65315588889099951</v>
      </c>
      <c r="IW101" s="88">
        <v>3.2734160740999996E-2</v>
      </c>
      <c r="IX101" s="88">
        <v>0.13156775264400017</v>
      </c>
      <c r="IY101" s="88">
        <v>5.0036329801E-2</v>
      </c>
      <c r="IZ101" s="88">
        <v>6.3881628220000042E-2</v>
      </c>
      <c r="JA101" s="88">
        <v>7.8644502384999995E-2</v>
      </c>
      <c r="JB101" s="88">
        <v>8.4922900660000002E-3</v>
      </c>
      <c r="JC101" s="88">
        <v>8.5590498829999969E-3</v>
      </c>
      <c r="JD101" s="88">
        <v>4.8612733170000011E-3</v>
      </c>
      <c r="JE101" s="88">
        <v>0.12721048983300004</v>
      </c>
      <c r="JF101" s="88">
        <v>0.2921921865399999</v>
      </c>
      <c r="JG101" s="88">
        <v>0.12653714659500001</v>
      </c>
      <c r="JH101" s="88">
        <v>0.10599296665099994</v>
      </c>
      <c r="JI101" s="88">
        <v>2.4258393098E-2</v>
      </c>
      <c r="JJ101" s="88">
        <v>4.0430017090000006E-2</v>
      </c>
      <c r="JK101" s="88">
        <v>8.5327882988999987E-2</v>
      </c>
      <c r="JL101" s="88">
        <v>5.6097732267000003E-2</v>
      </c>
      <c r="JM101" s="88">
        <v>5.3111120559999996E-3</v>
      </c>
      <c r="JN101" s="88">
        <v>0.68298803358299998</v>
      </c>
      <c r="JO101" s="88">
        <v>0.12027093703299999</v>
      </c>
      <c r="JP101" s="88">
        <v>2.360840896762999</v>
      </c>
      <c r="JQ101" s="88">
        <v>3.2141201521000001E-2</v>
      </c>
      <c r="JR101" s="88">
        <v>0</v>
      </c>
      <c r="JS101" s="88">
        <v>0.24149763276500003</v>
      </c>
      <c r="JT101" s="88">
        <v>3.7050409871000001E-2</v>
      </c>
      <c r="JU101" s="88">
        <v>0.11290538582000016</v>
      </c>
      <c r="JV101" s="88">
        <v>2.3331188087000007E-2</v>
      </c>
      <c r="JW101" s="88">
        <v>4.7863843919999996E-3</v>
      </c>
      <c r="JX101" s="88">
        <v>9.7042112376000064E-2</v>
      </c>
      <c r="JY101" s="88">
        <v>0.35171899004100021</v>
      </c>
      <c r="JZ101" s="88">
        <v>0.29942655495599985</v>
      </c>
      <c r="KA101" s="88">
        <v>1.1945562256000001E-2</v>
      </c>
      <c r="KB101" s="88">
        <v>0.30182350089899995</v>
      </c>
      <c r="KC101" s="88">
        <v>1.5327303684000005E-2</v>
      </c>
      <c r="KD101" s="88">
        <v>0</v>
      </c>
      <c r="KE101" s="88">
        <v>0.26174583362499992</v>
      </c>
      <c r="KF101" s="88">
        <v>8.4162111840000008E-3</v>
      </c>
      <c r="KG101" s="88">
        <v>4.3973881850000009E-3</v>
      </c>
      <c r="KH101" s="88">
        <v>0.16277503505500004</v>
      </c>
      <c r="KI101" s="88">
        <v>1.8342778732999998E-2</v>
      </c>
      <c r="KJ101" s="88">
        <v>5.0549430471000002E-2</v>
      </c>
      <c r="KK101" s="88">
        <v>1.7420722419000004E-2</v>
      </c>
      <c r="KL101" s="88">
        <v>3.7457820933999998E-2</v>
      </c>
      <c r="KM101" s="88">
        <v>6.5834386450000001E-3</v>
      </c>
      <c r="KN101" s="88">
        <v>1.6698184719999998E-3</v>
      </c>
      <c r="KO101" s="88">
        <v>1.5047208789999999E-3</v>
      </c>
      <c r="KP101" s="88">
        <v>1.8194609914000001E-2</v>
      </c>
      <c r="KQ101" s="88">
        <v>2.2387157579000002E-2</v>
      </c>
      <c r="KR101" s="88">
        <v>1.6403525122999994E-2</v>
      </c>
      <c r="KS101" s="88">
        <v>2.0827902819999999E-3</v>
      </c>
      <c r="KT101" s="88">
        <v>4.904840482399999E-2</v>
      </c>
      <c r="KU101" s="88">
        <v>0</v>
      </c>
      <c r="KV101" s="88">
        <v>2.7310709785000001E-2</v>
      </c>
      <c r="KW101" s="88">
        <v>7.7016641841000016E-2</v>
      </c>
      <c r="KX101" s="88">
        <v>0.10675660812499996</v>
      </c>
      <c r="KY101" s="88">
        <v>5.4241233163999952E-2</v>
      </c>
      <c r="KZ101" s="88">
        <v>0.12910040954400001</v>
      </c>
      <c r="LA101" s="88">
        <v>5.2047830240999994E-2</v>
      </c>
      <c r="LB101" s="88">
        <v>0.21577890789300003</v>
      </c>
      <c r="LC101" s="88">
        <v>8.3156920110000008E-3</v>
      </c>
      <c r="LD101" s="88">
        <v>8.0441750287000027E-2</v>
      </c>
      <c r="LE101" s="88">
        <v>0.25081708986699985</v>
      </c>
      <c r="LF101" s="88">
        <v>0.115332350877</v>
      </c>
      <c r="LG101" s="88">
        <v>1.8371319528999997E-2</v>
      </c>
      <c r="LH101" s="88">
        <v>6.4503711298000005E-2</v>
      </c>
      <c r="LI101" s="88">
        <v>3.6050122868000016E-2</v>
      </c>
      <c r="LJ101" s="88">
        <v>0.77267461527399994</v>
      </c>
      <c r="LK101" s="88">
        <v>0.29530228429799998</v>
      </c>
      <c r="LL101" s="88">
        <v>9.202218576000001E-3</v>
      </c>
      <c r="LM101" s="88">
        <v>2.9406444117E-2</v>
      </c>
      <c r="LN101" s="88">
        <v>0</v>
      </c>
      <c r="LO101" s="88">
        <v>7.2567580358999989E-2</v>
      </c>
      <c r="LP101" s="88">
        <v>0.56868060829999967</v>
      </c>
      <c r="LQ101" s="88">
        <v>0.28340418275399992</v>
      </c>
      <c r="LR101" s="88">
        <v>0.47585768220299968</v>
      </c>
      <c r="LS101" s="88">
        <v>5.8817579645999971E-2</v>
      </c>
      <c r="LT101" s="88">
        <v>1.0543258566E-2</v>
      </c>
      <c r="LU101" s="88">
        <v>5.9364125084000012E-2</v>
      </c>
      <c r="LV101" s="88">
        <v>8.3197597599999999E-4</v>
      </c>
      <c r="LW101" s="88">
        <v>1.5244151812000006E-2</v>
      </c>
      <c r="LX101" s="88">
        <v>7.9741194200000007E-4</v>
      </c>
      <c r="LY101" s="88">
        <v>1.7477784809999994E-2</v>
      </c>
      <c r="LZ101" s="88">
        <v>2.4444157213999992E-2</v>
      </c>
      <c r="MA101" s="88">
        <v>0.40094179482699971</v>
      </c>
      <c r="MB101" s="88">
        <v>1.3963548386999999E-2</v>
      </c>
      <c r="MC101" s="88">
        <v>4.229834565800001E-2</v>
      </c>
      <c r="MD101" s="88">
        <v>1.9945684898999998E-2</v>
      </c>
      <c r="ME101" s="88">
        <v>1.0113312600000001E-4</v>
      </c>
      <c r="MF101" s="88">
        <v>8.6459806718999999E-2</v>
      </c>
      <c r="MG101" s="88">
        <v>4.1606714972000004E-2</v>
      </c>
      <c r="MH101" s="88">
        <v>8.4494942100000001E-3</v>
      </c>
      <c r="MI101" s="88">
        <v>4.180000993E-2</v>
      </c>
      <c r="MJ101" s="88">
        <v>1.5728354748000002E-2</v>
      </c>
      <c r="MK101" s="88">
        <v>1.6778920063999999E-2</v>
      </c>
      <c r="ML101" s="88">
        <v>7.5438233910000013E-3</v>
      </c>
      <c r="MM101" s="88">
        <v>7.9744004385999948E-2</v>
      </c>
      <c r="MN101" s="88">
        <v>3.0514136033999998E-2</v>
      </c>
      <c r="MO101" s="88">
        <v>0.10466119262600004</v>
      </c>
      <c r="MP101" s="88">
        <v>8.0148480820000007E-2</v>
      </c>
      <c r="MQ101" s="88">
        <v>3.0501875731000005E-2</v>
      </c>
      <c r="MR101" s="88">
        <v>0.11912146482800001</v>
      </c>
      <c r="MS101" s="88">
        <v>7.3795620564000006E-2</v>
      </c>
      <c r="MT101" s="88">
        <v>2.8060984229000007E-2</v>
      </c>
      <c r="MU101" s="88">
        <v>0.13619898239100001</v>
      </c>
      <c r="MV101" s="88">
        <v>2.7626990339000002E-2</v>
      </c>
      <c r="MW101" s="88">
        <v>0</v>
      </c>
      <c r="MX101" s="88">
        <v>9.5053186522000011E-2</v>
      </c>
      <c r="MY101" s="88">
        <v>9.3373863743999863E-2</v>
      </c>
      <c r="MZ101" s="88">
        <v>1.5944347444999996E-2</v>
      </c>
      <c r="NA101" s="88">
        <v>4.7488701520999967E-2</v>
      </c>
      <c r="NB101" s="88">
        <v>0</v>
      </c>
      <c r="NC101" s="88">
        <v>0</v>
      </c>
      <c r="ND101" s="88">
        <v>0</v>
      </c>
      <c r="NE101" s="88">
        <v>0</v>
      </c>
      <c r="NF101" s="88">
        <v>6.5489845447000011E-2</v>
      </c>
      <c r="NG101" s="88">
        <v>0.50581153864800021</v>
      </c>
      <c r="NH101" s="88">
        <v>0.34904085423499959</v>
      </c>
      <c r="NI101" s="88">
        <v>4.6653727288999969E-2</v>
      </c>
      <c r="NJ101" s="88">
        <v>0.29816805240800004</v>
      </c>
      <c r="NK101" s="88">
        <v>0.17611912621400005</v>
      </c>
      <c r="NL101" s="88">
        <v>4.4729179079999997E-3</v>
      </c>
      <c r="NM101" s="88">
        <v>0.17672597926100012</v>
      </c>
      <c r="NN101" s="88">
        <v>0</v>
      </c>
      <c r="NO101" s="88">
        <v>3.7863498272000001E-2</v>
      </c>
      <c r="NP101" s="88">
        <v>2.9340888464999996E-2</v>
      </c>
      <c r="NQ101" s="88">
        <v>2.0419076597000003E-2</v>
      </c>
      <c r="NR101" s="88">
        <v>3.3694319119999998E-3</v>
      </c>
      <c r="NS101" s="88">
        <v>3.6868264232E-2</v>
      </c>
      <c r="NT101" s="88">
        <v>0.20244063266200032</v>
      </c>
      <c r="NU101" s="88">
        <v>0.30586556750000005</v>
      </c>
      <c r="NV101" s="88">
        <v>0.33265210904000009</v>
      </c>
      <c r="NW101" s="88">
        <v>0.1009231005979999</v>
      </c>
      <c r="NX101" s="88">
        <v>4.5126738202999998E-2</v>
      </c>
      <c r="NY101" s="88">
        <v>2.5897697119710008</v>
      </c>
      <c r="NZ101" s="88">
        <v>4.502730865300001E-2</v>
      </c>
      <c r="OA101" s="88">
        <v>2.7622875577999993E-2</v>
      </c>
      <c r="OB101" s="88">
        <v>4.3190623437999974E-2</v>
      </c>
      <c r="OC101" s="88">
        <v>2.3838903918870007</v>
      </c>
      <c r="OD101" s="88">
        <v>9.560393486000001E-3</v>
      </c>
      <c r="OE101" s="88">
        <v>4.0982230399999996E-3</v>
      </c>
      <c r="OF101" s="88">
        <v>2.9829394315999992E-2</v>
      </c>
      <c r="OG101" s="88">
        <v>4.014527857E-3</v>
      </c>
      <c r="OH101" s="88">
        <v>4.2536710356000054E-2</v>
      </c>
      <c r="OI101" s="88">
        <v>0</v>
      </c>
      <c r="OJ101" s="88">
        <v>6.9027993150000022E-2</v>
      </c>
      <c r="OK101" s="88">
        <v>1.7361161749999996E-2</v>
      </c>
      <c r="OL101" s="88">
        <v>0</v>
      </c>
      <c r="OM101" s="88">
        <v>1.1239160700000003E-3</v>
      </c>
      <c r="ON101" s="88">
        <v>7.7074249999999991E-5</v>
      </c>
      <c r="OO101" s="88">
        <v>1.2306928E-4</v>
      </c>
      <c r="OP101" s="88">
        <v>1.9186520000000001E-5</v>
      </c>
      <c r="OQ101" s="88">
        <v>1.1986862999999996E-4</v>
      </c>
      <c r="OR101" s="88">
        <v>5.170301000000001E-5</v>
      </c>
      <c r="OS101" s="88">
        <v>6.4983181000000014E-4</v>
      </c>
      <c r="OT101" s="88">
        <v>1.3488558000000002E-4</v>
      </c>
      <c r="OU101" s="88">
        <v>8.8775729700000063E-4</v>
      </c>
      <c r="OV101" s="88">
        <v>7.5700391900000101E-4</v>
      </c>
      <c r="OW101" s="88">
        <v>1.3302090299999983E-3</v>
      </c>
      <c r="OX101" s="88">
        <v>5.5731942999999971E-4</v>
      </c>
      <c r="OY101" s="88">
        <v>2.1238101000000016E-4</v>
      </c>
      <c r="OZ101" s="88">
        <v>2.7747695999999998E-4</v>
      </c>
      <c r="PA101" s="88">
        <v>0.24026158233399983</v>
      </c>
      <c r="PB101" s="88">
        <v>9.4037545601000069E-2</v>
      </c>
      <c r="PC101" s="88">
        <v>6.5487704014999953E-2</v>
      </c>
      <c r="PD101" s="88">
        <v>1.3673150384000006E-2</v>
      </c>
      <c r="PE101" s="88">
        <v>4.177403552600005E-2</v>
      </c>
      <c r="PF101" s="88">
        <v>6.9865481229999971E-2</v>
      </c>
      <c r="PG101" s="88">
        <v>0.29053773852900039</v>
      </c>
      <c r="PH101" s="88">
        <v>4.3458749451999991E-2</v>
      </c>
      <c r="PI101" s="88">
        <v>2.5392654618999994E-2</v>
      </c>
      <c r="PJ101" s="88">
        <v>1.5525251697000001E-2</v>
      </c>
      <c r="PK101" s="88">
        <v>0.73735381753899976</v>
      </c>
      <c r="PL101" s="88">
        <v>3.5181766730000017E-3</v>
      </c>
      <c r="PM101" s="88">
        <v>0.2064746913890001</v>
      </c>
      <c r="PN101" s="88">
        <v>3.0268737835000007E-2</v>
      </c>
      <c r="PO101" s="88">
        <v>2.7687414190000008E-3</v>
      </c>
      <c r="PP101" s="88">
        <v>1.1697180367999998E-2</v>
      </c>
      <c r="PQ101" s="88">
        <v>2.3435655130999981E-2</v>
      </c>
      <c r="PR101" s="88">
        <v>3.5272528556999971E-2</v>
      </c>
      <c r="PS101" s="88">
        <v>6.3858171149999985E-3</v>
      </c>
      <c r="PT101" s="88">
        <v>1.4478263833999984E-2</v>
      </c>
      <c r="PU101" s="88">
        <v>5.5896612440000009E-3</v>
      </c>
      <c r="PV101" s="88">
        <v>3.8748972780000015E-3</v>
      </c>
      <c r="PW101" s="88">
        <v>9.1667350099999942E-4</v>
      </c>
      <c r="PX101" s="88">
        <v>7.4170919459999934E-3</v>
      </c>
      <c r="PY101" s="88">
        <v>2.2964810526000017E-2</v>
      </c>
      <c r="PZ101" s="88">
        <v>2.3816315977999981E-2</v>
      </c>
      <c r="QA101" s="88">
        <v>9.0914994400000029E-4</v>
      </c>
      <c r="QB101" s="88">
        <v>4.5309199359999941E-3</v>
      </c>
      <c r="QC101" s="88">
        <v>4.1206831450000016E-3</v>
      </c>
      <c r="QD101" s="88">
        <v>8.7875566400000011E-4</v>
      </c>
      <c r="QE101" s="88">
        <v>4.1422564870000032E-3</v>
      </c>
      <c r="QF101" s="88">
        <v>1.1062718944000002E-2</v>
      </c>
      <c r="QG101" s="88">
        <v>3.6161566814000033E-2</v>
      </c>
      <c r="QH101" s="88">
        <v>4.6162564999999991E-4</v>
      </c>
      <c r="QI101" s="88">
        <v>2.0859657852000005E-2</v>
      </c>
      <c r="QJ101" s="88">
        <v>1.7231906108999988E-2</v>
      </c>
      <c r="QK101" s="88">
        <v>2.7646862602999991E-2</v>
      </c>
      <c r="QL101" s="88">
        <v>7.4892891823000032E-2</v>
      </c>
      <c r="QM101" s="88">
        <v>3.0913491020000019E-3</v>
      </c>
      <c r="QN101" s="88">
        <v>3.5534562019999974E-3</v>
      </c>
      <c r="QO101" s="88">
        <v>8.9310084099999997E-4</v>
      </c>
      <c r="QP101" s="88">
        <v>3.4164480545000007E-2</v>
      </c>
      <c r="QQ101" s="88">
        <v>7.1620812999999999E-5</v>
      </c>
      <c r="QR101" s="88">
        <v>2.092153330600002E-2</v>
      </c>
      <c r="QS101" s="88">
        <v>8.5604229699999968E-3</v>
      </c>
      <c r="QT101" s="88">
        <v>1.4430416011999989E-2</v>
      </c>
      <c r="QU101" s="88">
        <v>4.6626176409999996E-3</v>
      </c>
      <c r="QV101" s="88">
        <v>4.0241028889999976E-3</v>
      </c>
      <c r="QW101" s="88">
        <v>4.3549727480000008E-3</v>
      </c>
      <c r="QX101" s="88">
        <v>9.4904588980000062E-3</v>
      </c>
      <c r="QY101" s="88">
        <v>1.857040171999999E-3</v>
      </c>
      <c r="QZ101" s="88">
        <v>1.563477388000001E-3</v>
      </c>
      <c r="RA101" s="88">
        <v>8.8535021469999912E-3</v>
      </c>
      <c r="RB101" s="88">
        <v>2.8772592860000015E-3</v>
      </c>
      <c r="RC101" s="88">
        <v>1.7108805162999997E-2</v>
      </c>
      <c r="RD101" s="88">
        <v>1.9143518317000008E-2</v>
      </c>
      <c r="RE101" s="88">
        <v>0</v>
      </c>
      <c r="RF101" s="88">
        <v>1.4664472292999987E-2</v>
      </c>
      <c r="RG101" s="88">
        <v>0.21802452660299995</v>
      </c>
      <c r="RH101" s="88">
        <v>9.8655102370000056E-3</v>
      </c>
      <c r="RI101" s="88">
        <v>4.5252702060000006E-3</v>
      </c>
      <c r="RJ101" s="88">
        <v>3.6123710750000019E-3</v>
      </c>
      <c r="RK101" s="88">
        <v>3.929529327000001E-3</v>
      </c>
      <c r="RL101" s="88">
        <v>6.4597230889999972E-3</v>
      </c>
      <c r="RM101" s="88">
        <v>6.3786279609999996E-3</v>
      </c>
      <c r="RN101" s="88">
        <v>1.8553509964000018E-2</v>
      </c>
      <c r="RO101" s="88">
        <v>6.8341403149999999E-3</v>
      </c>
      <c r="RP101" s="88">
        <v>5.9470333720000003E-3</v>
      </c>
      <c r="RQ101" s="88">
        <v>1.2610914009000008E-2</v>
      </c>
      <c r="RR101" s="88">
        <v>0</v>
      </c>
      <c r="RS101" s="88">
        <v>1.4470736429999997E-2</v>
      </c>
      <c r="RT101" s="88">
        <v>6.1655715000000027E-4</v>
      </c>
      <c r="RU101" s="88">
        <v>4.3790535399999988E-4</v>
      </c>
      <c r="RV101" s="88">
        <v>0.63768095244999967</v>
      </c>
      <c r="RW101" s="88">
        <v>6.91137899300001E-2</v>
      </c>
      <c r="RX101" s="88">
        <v>2.9933642216000006E-2</v>
      </c>
      <c r="RY101" s="88">
        <v>6.2539566100000012E-4</v>
      </c>
      <c r="RZ101" s="88">
        <v>0.20018381836900004</v>
      </c>
      <c r="SA101" s="88">
        <v>6.2909010430000009E-3</v>
      </c>
      <c r="SB101" s="88">
        <v>1.7931158E-5</v>
      </c>
      <c r="SC101" s="88">
        <v>1.1679249209999999E-2</v>
      </c>
      <c r="SD101" s="88">
        <v>1.4278700579999984E-2</v>
      </c>
      <c r="SE101" s="88">
        <v>1.9964460000000003E-4</v>
      </c>
      <c r="SF101" s="88">
        <v>1.3090627200000001E-3</v>
      </c>
      <c r="SG101" s="88">
        <v>3.2218362910000002E-3</v>
      </c>
      <c r="SH101" s="88">
        <v>5.0127995899999995E-4</v>
      </c>
      <c r="SI101" s="88">
        <v>3.7753968499999995E-4</v>
      </c>
      <c r="SJ101" s="88">
        <v>6.863852039999998E-4</v>
      </c>
      <c r="SK101" s="88">
        <v>3.4558890789999986E-3</v>
      </c>
      <c r="SL101" s="88">
        <v>7.1801587119999961E-3</v>
      </c>
      <c r="SM101" s="88">
        <v>7.3823937009999977E-3</v>
      </c>
      <c r="SN101" s="88">
        <v>1.0410677549999987E-2</v>
      </c>
      <c r="SO101" s="88">
        <v>1.7784656999999998E-4</v>
      </c>
      <c r="SP101" s="88">
        <v>0.37221951144680016</v>
      </c>
    </row>
    <row r="102" spans="1:510">
      <c r="A102" s="88" t="str">
        <f t="shared" si="53"/>
        <v>BNLD8</v>
      </c>
      <c r="B102" s="88" t="s">
        <v>2235</v>
      </c>
      <c r="C102" s="88" t="s">
        <v>394</v>
      </c>
      <c r="U102" s="88">
        <v>18.789194305230993</v>
      </c>
      <c r="V102" s="88">
        <v>2.4004712287160008</v>
      </c>
      <c r="W102" s="88">
        <v>0.34684117390300012</v>
      </c>
      <c r="X102" s="88">
        <v>0.93731036491499997</v>
      </c>
      <c r="Y102" s="88">
        <v>4.5721212681059971</v>
      </c>
      <c r="Z102" s="88">
        <v>1.2020412498629991</v>
      </c>
      <c r="AA102" s="88">
        <v>0.84520877494200009</v>
      </c>
      <c r="AB102" s="88">
        <v>2.6599521588910018</v>
      </c>
      <c r="AC102" s="88">
        <v>0.47236376832800026</v>
      </c>
      <c r="AD102" s="88">
        <v>1.7990596081990007</v>
      </c>
      <c r="AE102" s="88">
        <v>0.10791953012599995</v>
      </c>
      <c r="AF102" s="88">
        <v>1.3621547423400013</v>
      </c>
      <c r="AG102" s="88">
        <v>2.1765365718009995</v>
      </c>
      <c r="AH102" s="88">
        <v>2.0831028428299985</v>
      </c>
      <c r="AI102" s="88">
        <v>0.22393397319799974</v>
      </c>
      <c r="AJ102" s="88">
        <v>0.25189718646799997</v>
      </c>
      <c r="AK102" s="88">
        <v>9.4944106056999947E-2</v>
      </c>
      <c r="AL102" s="88">
        <v>0</v>
      </c>
      <c r="AM102" s="88">
        <v>0.74773213513899994</v>
      </c>
      <c r="AN102" s="88">
        <v>0.18957794154799995</v>
      </c>
      <c r="AO102" s="88">
        <v>0.57042917924799974</v>
      </c>
      <c r="AP102" s="88">
        <v>2.5328538912449994</v>
      </c>
      <c r="AQ102" s="88">
        <v>0.26479233253900009</v>
      </c>
      <c r="AR102" s="88">
        <v>0.21190102936499994</v>
      </c>
      <c r="AS102" s="88">
        <v>0.9921440891800003</v>
      </c>
      <c r="AT102" s="88">
        <v>0.27448912115799989</v>
      </c>
      <c r="AU102" s="88">
        <v>0.12827880953799997</v>
      </c>
      <c r="AV102" s="88">
        <v>0.23359126576</v>
      </c>
      <c r="AW102" s="88">
        <v>6.5243154529999972E-2</v>
      </c>
      <c r="AX102" s="88">
        <v>9.5361992712999916E-2</v>
      </c>
      <c r="AY102" s="88">
        <v>0.40507899201500031</v>
      </c>
      <c r="AZ102" s="88">
        <v>0.30643029455699999</v>
      </c>
      <c r="BA102" s="88">
        <v>0.42969387514900015</v>
      </c>
      <c r="BB102" s="88">
        <v>0.10908437027500005</v>
      </c>
      <c r="BC102" s="88">
        <v>0.90615359523800021</v>
      </c>
      <c r="BD102" s="88">
        <v>1.541576140187999</v>
      </c>
      <c r="BE102" s="88">
        <v>0.21222215458399996</v>
      </c>
      <c r="BF102" s="88">
        <v>1.4274695806E-2</v>
      </c>
      <c r="BG102" s="88">
        <v>2.5368512324999998E-2</v>
      </c>
      <c r="BH102" s="88">
        <v>0.43272044512600022</v>
      </c>
      <c r="BI102" s="88">
        <v>0.20858514036499995</v>
      </c>
      <c r="BJ102" s="88">
        <v>5.5683505216000004E-2</v>
      </c>
      <c r="BK102" s="88">
        <v>0.35228276933400032</v>
      </c>
      <c r="BL102" s="88">
        <v>0.42895774210099991</v>
      </c>
      <c r="BM102" s="88">
        <v>0.25413226761799995</v>
      </c>
      <c r="BN102" s="88">
        <v>0.49942085980400003</v>
      </c>
      <c r="BO102" s="88">
        <v>0</v>
      </c>
      <c r="BP102" s="88">
        <v>0</v>
      </c>
      <c r="BQ102" s="88">
        <v>0</v>
      </c>
      <c r="BR102" s="88">
        <v>0</v>
      </c>
      <c r="BS102" s="88">
        <v>0.10791953012599995</v>
      </c>
      <c r="BT102" s="88">
        <v>1.0763950009470009</v>
      </c>
      <c r="BU102" s="88">
        <v>0.46521045237800002</v>
      </c>
      <c r="BV102" s="88">
        <v>0.28575974446900021</v>
      </c>
      <c r="BW102" s="88">
        <v>0.55747959143299997</v>
      </c>
      <c r="BX102" s="88">
        <v>0.14776765554999996</v>
      </c>
      <c r="BY102" s="88">
        <v>0.29612714396299999</v>
      </c>
      <c r="BZ102" s="88">
        <v>4.3931486993999978E-2</v>
      </c>
      <c r="CA102" s="88">
        <v>0.15987656317700027</v>
      </c>
      <c r="CB102" s="88">
        <v>0.24620620270600008</v>
      </c>
      <c r="CC102" s="88">
        <v>0.16228071719799994</v>
      </c>
      <c r="CD102" s="88">
        <v>9.7657412168999938E-2</v>
      </c>
      <c r="CE102" s="88">
        <v>0.40230929033499979</v>
      </c>
      <c r="CF102" s="88">
        <v>4.3721825408999992E-2</v>
      </c>
      <c r="CG102" s="88">
        <v>0</v>
      </c>
      <c r="CH102" s="88">
        <v>0.180212203909</v>
      </c>
      <c r="CI102" s="88">
        <v>9.5186478209999995E-2</v>
      </c>
      <c r="CJ102" s="88">
        <v>5.2184305128999992E-2</v>
      </c>
      <c r="CK102" s="88">
        <v>0.91140630295100022</v>
      </c>
      <c r="CL102" s="88">
        <v>3.8436472807999986E-2</v>
      </c>
      <c r="CM102" s="88">
        <v>0.58358084286099987</v>
      </c>
      <c r="CN102" s="88">
        <v>3.1520917436999987E-2</v>
      </c>
      <c r="CO102" s="88">
        <v>0.17163775837099993</v>
      </c>
      <c r="CP102" s="88">
        <v>4.8738872779999942E-2</v>
      </c>
      <c r="CQ102" s="88">
        <v>9.4944106056999947E-2</v>
      </c>
      <c r="CR102" s="88">
        <v>0</v>
      </c>
      <c r="CS102" s="88">
        <v>7.5571659460000017E-3</v>
      </c>
      <c r="CT102" s="88">
        <v>0.59903403161599922</v>
      </c>
      <c r="CU102" s="88">
        <v>0.12629201361100001</v>
      </c>
      <c r="CV102" s="88">
        <v>1.4849425479000002E-2</v>
      </c>
      <c r="CW102" s="88">
        <v>0.18466923837300001</v>
      </c>
      <c r="CX102" s="88">
        <v>4.9088480540000002E-3</v>
      </c>
      <c r="CY102" s="88">
        <v>0.415724359958</v>
      </c>
      <c r="CZ102" s="88">
        <v>0.15470477613900002</v>
      </c>
      <c r="DA102" s="88">
        <v>2.5139296853790003</v>
      </c>
      <c r="DB102" s="88">
        <v>1.8924260187000001E-2</v>
      </c>
      <c r="DC102" s="88">
        <v>0.21490799887100009</v>
      </c>
      <c r="DD102" s="88">
        <v>4.988439651099999E-2</v>
      </c>
      <c r="DE102" s="88">
        <v>0.11973389297500003</v>
      </c>
      <c r="DF102" s="88">
        <v>3.1451312919999988E-2</v>
      </c>
      <c r="DG102" s="88">
        <v>7.1997144700000008E-4</v>
      </c>
      <c r="DH102" s="88">
        <v>5.9995200759999999E-2</v>
      </c>
      <c r="DI102" s="88">
        <v>0.3715268571180001</v>
      </c>
      <c r="DJ102" s="88">
        <v>0.29815906140299997</v>
      </c>
      <c r="DK102" s="88">
        <v>0.31047560735899993</v>
      </c>
      <c r="DL102" s="88">
        <v>1.1983699479999999E-2</v>
      </c>
      <c r="DM102" s="88">
        <v>0</v>
      </c>
      <c r="DN102" s="88">
        <v>0.26983834622299985</v>
      </c>
      <c r="DO102" s="88">
        <v>4.175396233E-3</v>
      </c>
      <c r="DP102" s="88">
        <v>4.7544885799999999E-4</v>
      </c>
      <c r="DQ102" s="88">
        <v>0.12827880953799997</v>
      </c>
      <c r="DR102" s="88">
        <v>0.20247789431999999</v>
      </c>
      <c r="DS102" s="88">
        <v>1.6433751558000004E-2</v>
      </c>
      <c r="DT102" s="88">
        <v>1.4679531091999999E-2</v>
      </c>
      <c r="DU102" s="88">
        <v>6.5243154529999972E-2</v>
      </c>
      <c r="DV102" s="88">
        <v>3.4063302205E-2</v>
      </c>
      <c r="DW102" s="88">
        <v>6.1298828947000034E-2</v>
      </c>
      <c r="DX102" s="88">
        <v>0.16985945584099998</v>
      </c>
      <c r="DY102" s="88">
        <v>0.23521901585200006</v>
      </c>
      <c r="DZ102" s="88">
        <v>0.21927254605599991</v>
      </c>
      <c r="EA102" s="88">
        <v>7.9102769410000027E-3</v>
      </c>
      <c r="EB102" s="88">
        <v>0</v>
      </c>
      <c r="EC102" s="88">
        <v>0.24228757111399979</v>
      </c>
      <c r="ED102" s="88">
        <v>8.3691662690000015E-2</v>
      </c>
      <c r="EE102" s="88">
        <v>0.10371420128599997</v>
      </c>
      <c r="EF102" s="88">
        <v>0.86267628876500002</v>
      </c>
      <c r="EG102" s="88">
        <v>1.5830280318E-2</v>
      </c>
      <c r="EH102" s="88">
        <v>2.7647026154999997E-2</v>
      </c>
      <c r="EI102" s="88">
        <v>0</v>
      </c>
      <c r="EJ102" s="88">
        <v>8.2274159792999971E-2</v>
      </c>
      <c r="EK102" s="88">
        <v>0.58024323025800006</v>
      </c>
      <c r="EL102" s="88">
        <v>0.23287423662800003</v>
      </c>
      <c r="EM102" s="88">
        <v>0.6461839503479998</v>
      </c>
      <c r="EN102" s="88">
        <v>6.1049936706000028E-2</v>
      </c>
      <c r="EO102" s="88">
        <v>1.048848661E-2</v>
      </c>
      <c r="EP102" s="88">
        <v>0.11457763931900002</v>
      </c>
      <c r="EQ102" s="88">
        <v>6.8068520100000016E-4</v>
      </c>
      <c r="ER102" s="88">
        <v>2.1470153699999994E-2</v>
      </c>
      <c r="ES102" s="88">
        <v>3.9557397840000001E-3</v>
      </c>
      <c r="ET102" s="88">
        <v>1.4274695806E-2</v>
      </c>
      <c r="EU102" s="88">
        <v>2.5368512324999998E-2</v>
      </c>
      <c r="EV102" s="88">
        <v>0.43272044512600022</v>
      </c>
      <c r="EW102" s="88">
        <v>7.528047398200001E-2</v>
      </c>
      <c r="EX102" s="88">
        <v>1.9995331279000002E-2</v>
      </c>
      <c r="EY102" s="88">
        <v>6.9769789107999997E-2</v>
      </c>
      <c r="EZ102" s="88">
        <v>3.6927729046000009E-2</v>
      </c>
      <c r="FA102" s="88">
        <v>6.6120533640000008E-3</v>
      </c>
      <c r="FB102" s="88">
        <v>2.7713118486000003E-2</v>
      </c>
      <c r="FC102" s="88">
        <v>2.7685719681999992E-2</v>
      </c>
      <c r="FD102" s="88">
        <v>2.8466704800000003E-4</v>
      </c>
      <c r="FE102" s="88">
        <v>0.10663928677900003</v>
      </c>
      <c r="FF102" s="88">
        <v>2.0230118850999994E-2</v>
      </c>
      <c r="FG102" s="88">
        <v>0.10858111486300003</v>
      </c>
      <c r="FH102" s="88">
        <v>0</v>
      </c>
      <c r="FI102" s="88">
        <v>4.2631125860000001E-2</v>
      </c>
      <c r="FJ102" s="88">
        <v>0.17408003033399994</v>
      </c>
      <c r="FK102" s="88">
        <v>0.25487840169499976</v>
      </c>
      <c r="FL102" s="88">
        <v>0</v>
      </c>
      <c r="FM102" s="88">
        <v>9.8963696708999974E-2</v>
      </c>
      <c r="FN102" s="88">
        <v>8.7596076815000007E-2</v>
      </c>
      <c r="FO102" s="88">
        <v>1.5637740173999999E-2</v>
      </c>
      <c r="FP102" s="88">
        <v>5.1935567085000009E-2</v>
      </c>
      <c r="FQ102" s="88">
        <v>0</v>
      </c>
      <c r="FR102" s="88">
        <v>0</v>
      </c>
      <c r="FS102" s="88">
        <v>0</v>
      </c>
      <c r="FT102" s="88">
        <v>0</v>
      </c>
      <c r="FU102" s="88">
        <v>0.10791953012599995</v>
      </c>
      <c r="FV102" s="88">
        <v>1.0240187709380006</v>
      </c>
      <c r="FW102" s="88">
        <v>6.1739858520000017E-3</v>
      </c>
      <c r="FX102" s="88">
        <v>5.2376556366999998E-2</v>
      </c>
      <c r="FY102" s="88">
        <v>0.11326809289399997</v>
      </c>
      <c r="FZ102" s="88">
        <v>3.5896762955000022E-2</v>
      </c>
      <c r="GA102" s="88">
        <v>0.19258318219300002</v>
      </c>
      <c r="GB102" s="88">
        <v>7.2416131172999998E-2</v>
      </c>
      <c r="GC102" s="88">
        <v>4.4875647815999987E-2</v>
      </c>
      <c r="GD102" s="88">
        <v>0.28575974446900021</v>
      </c>
      <c r="GE102" s="88">
        <v>7.6194696162000045E-2</v>
      </c>
      <c r="GF102" s="88">
        <v>3.0118381267000002E-2</v>
      </c>
      <c r="GG102" s="88">
        <v>1.3158618357000001E-2</v>
      </c>
      <c r="GH102" s="88">
        <v>6.3454849782999978E-2</v>
      </c>
      <c r="GI102" s="88">
        <v>0.22295381453299978</v>
      </c>
      <c r="GJ102" s="88">
        <v>0.14302257491700007</v>
      </c>
      <c r="GK102" s="88">
        <v>8.5773907859999984E-3</v>
      </c>
      <c r="GL102" s="88">
        <v>6.2628845105000025E-2</v>
      </c>
      <c r="GM102" s="88">
        <v>4.0880704888000038E-2</v>
      </c>
      <c r="GN102" s="88">
        <v>1.3788726844000006E-2</v>
      </c>
      <c r="GO102" s="88">
        <v>3.0471398032999978E-2</v>
      </c>
      <c r="GP102" s="88">
        <v>8.0877687640000008E-3</v>
      </c>
      <c r="GQ102" s="88">
        <v>2.264315412400001E-2</v>
      </c>
      <c r="GR102" s="88">
        <v>6.5119315819999989E-3</v>
      </c>
      <c r="GS102" s="88">
        <v>4.2225839295999969E-2</v>
      </c>
      <c r="GT102" s="88">
        <v>0.15222486964499998</v>
      </c>
      <c r="GU102" s="88">
        <v>4.723066179199998E-2</v>
      </c>
      <c r="GV102" s="88">
        <v>1.7205266111000005E-2</v>
      </c>
      <c r="GW102" s="88">
        <v>1.7096254292999997E-2</v>
      </c>
      <c r="GX102" s="88">
        <v>1.1503366595999983E-2</v>
      </c>
      <c r="GY102" s="88">
        <v>5.5528024209999969E-3</v>
      </c>
      <c r="GZ102" s="88">
        <v>9.406410593999999E-3</v>
      </c>
      <c r="HA102" s="88">
        <v>3.7378469699999998E-4</v>
      </c>
      <c r="HB102" s="88">
        <v>3.4162413206999975E-2</v>
      </c>
      <c r="HC102" s="88">
        <v>1.534191923100001E-2</v>
      </c>
      <c r="HD102" s="88">
        <v>2.0467375713999991E-2</v>
      </c>
      <c r="HE102" s="88">
        <v>6.5247889629999984E-3</v>
      </c>
      <c r="HF102" s="88">
        <v>1.3693086689000008E-2</v>
      </c>
      <c r="HG102" s="88">
        <v>2.151530224000002E-2</v>
      </c>
      <c r="HH102" s="88">
        <v>3.149600034499999E-2</v>
      </c>
      <c r="HI102" s="88">
        <v>1.0969025073999997E-2</v>
      </c>
      <c r="HJ102" s="88">
        <v>5.710247788999998E-3</v>
      </c>
      <c r="HK102" s="88">
        <v>3.8780496553999982E-2</v>
      </c>
      <c r="HL102" s="88">
        <v>1.2733104393000003E-2</v>
      </c>
      <c r="HM102" s="88">
        <v>5.2872776546000047E-2</v>
      </c>
      <c r="HN102" s="88">
        <v>3.1878975969999994E-2</v>
      </c>
      <c r="HO102" s="88">
        <v>1.1339074929999997E-3</v>
      </c>
      <c r="HP102" s="88">
        <v>4.6566235296999985E-2</v>
      </c>
      <c r="HQ102" s="88">
        <v>2.7112576043000009E-2</v>
      </c>
      <c r="HR102" s="88">
        <v>3.5130435320000014E-2</v>
      </c>
      <c r="HS102" s="88">
        <v>6.4858322139999987E-3</v>
      </c>
      <c r="HT102" s="88">
        <v>1.6035259634000005E-2</v>
      </c>
      <c r="HU102" s="88">
        <v>3.9688776186000065E-2</v>
      </c>
      <c r="HV102" s="88">
        <v>3.6548870950000027E-2</v>
      </c>
      <c r="HW102" s="88">
        <v>2.7180328559999984E-2</v>
      </c>
      <c r="HX102" s="88">
        <v>3.6344214315000005E-2</v>
      </c>
      <c r="HY102" s="88">
        <v>3.1446336522999975E-2</v>
      </c>
      <c r="HZ102" s="88">
        <v>1.6108131490999992E-2</v>
      </c>
      <c r="IA102" s="88">
        <v>3.7896840827999996E-2</v>
      </c>
      <c r="IB102" s="88">
        <v>1.2207099094999998E-2</v>
      </c>
      <c r="IC102" s="88">
        <v>0.20188152657100014</v>
      </c>
      <c r="ID102" s="88">
        <v>3.4366559383999989E-2</v>
      </c>
      <c r="IE102" s="88">
        <v>7.5744326859999997E-3</v>
      </c>
      <c r="IF102" s="88">
        <v>7.4401261339999969E-3</v>
      </c>
      <c r="IG102" s="88">
        <v>0.19285338357800003</v>
      </c>
      <c r="IH102" s="88">
        <v>1.9163553929999997E-3</v>
      </c>
      <c r="II102" s="88">
        <v>0</v>
      </c>
      <c r="IJ102" s="88">
        <v>5.1537233789999921E-2</v>
      </c>
      <c r="IK102" s="88">
        <v>8.8883999712999984E-2</v>
      </c>
      <c r="IL102" s="88">
        <v>3.8912065709999964E-2</v>
      </c>
      <c r="IM102" s="88">
        <v>8.8084280699999976E-4</v>
      </c>
      <c r="IN102" s="88">
        <v>4.7241791519999979E-2</v>
      </c>
      <c r="IO102" s="88">
        <v>4.7944967923000008E-2</v>
      </c>
      <c r="IP102" s="88">
        <v>5.2184305128999992E-2</v>
      </c>
      <c r="IQ102" s="88">
        <v>0.22531134583599988</v>
      </c>
      <c r="IR102" s="88">
        <v>0.23824571690900037</v>
      </c>
      <c r="IS102" s="88">
        <v>0.33889822661300018</v>
      </c>
      <c r="IT102" s="88">
        <v>0.10895245979600011</v>
      </c>
      <c r="IU102" s="88">
        <v>3.8436472807999986E-2</v>
      </c>
      <c r="IV102" s="88">
        <v>0.58358084286099987</v>
      </c>
      <c r="IW102" s="88">
        <v>3.1520917436999987E-2</v>
      </c>
      <c r="IX102" s="88">
        <v>0.12488977381500005</v>
      </c>
      <c r="IY102" s="88">
        <v>4.6748702876000012E-2</v>
      </c>
      <c r="IZ102" s="88">
        <v>4.8738872779999942E-2</v>
      </c>
      <c r="JA102" s="88">
        <v>7.6495852794999972E-2</v>
      </c>
      <c r="JB102" s="88">
        <v>5.8472395229999981E-3</v>
      </c>
      <c r="JC102" s="88">
        <v>1.2601035665999998E-2</v>
      </c>
      <c r="JD102" s="88">
        <v>7.5571659460000017E-3</v>
      </c>
      <c r="JE102" s="88">
        <v>0.15780594080099994</v>
      </c>
      <c r="JF102" s="88">
        <v>0.31246819784700008</v>
      </c>
      <c r="JG102" s="88">
        <v>0.12875997229</v>
      </c>
      <c r="JH102" s="88">
        <v>0.12629201361100001</v>
      </c>
      <c r="JI102" s="88">
        <v>1.4849425479000002E-2</v>
      </c>
      <c r="JJ102" s="88">
        <v>4.7330328168999979E-2</v>
      </c>
      <c r="JK102" s="88">
        <v>8.0937078068000018E-2</v>
      </c>
      <c r="JL102" s="88">
        <v>5.640199969999999E-2</v>
      </c>
      <c r="JM102" s="88">
        <v>4.9088480540000002E-3</v>
      </c>
      <c r="JN102" s="88">
        <v>0.415724359958</v>
      </c>
      <c r="JO102" s="88">
        <v>0.15470477613900002</v>
      </c>
      <c r="JP102" s="88">
        <v>2.5139296853790003</v>
      </c>
      <c r="JQ102" s="88">
        <v>1.8924260187000001E-2</v>
      </c>
      <c r="JR102" s="88">
        <v>0</v>
      </c>
      <c r="JS102" s="88">
        <v>0.21490799887100009</v>
      </c>
      <c r="JT102" s="88">
        <v>4.988439651099999E-2</v>
      </c>
      <c r="JU102" s="88">
        <v>0.11973389297500003</v>
      </c>
      <c r="JV102" s="88">
        <v>3.1451312919999988E-2</v>
      </c>
      <c r="JW102" s="88">
        <v>7.1997144700000008E-4</v>
      </c>
      <c r="JX102" s="88">
        <v>5.9995200759999999E-2</v>
      </c>
      <c r="JY102" s="88">
        <v>0.3715268571180001</v>
      </c>
      <c r="JZ102" s="88">
        <v>0.29251906386199994</v>
      </c>
      <c r="KA102" s="88">
        <v>5.6399975409999999E-3</v>
      </c>
      <c r="KB102" s="88">
        <v>0.31047560735899993</v>
      </c>
      <c r="KC102" s="88">
        <v>1.1983699479999999E-2</v>
      </c>
      <c r="KD102" s="88">
        <v>0</v>
      </c>
      <c r="KE102" s="88">
        <v>0.26983834622299985</v>
      </c>
      <c r="KF102" s="88">
        <v>4.175396233E-3</v>
      </c>
      <c r="KG102" s="88">
        <v>4.7544885799999999E-4</v>
      </c>
      <c r="KH102" s="88">
        <v>0.12827880953799997</v>
      </c>
      <c r="KI102" s="88">
        <v>1.5744515000999999E-2</v>
      </c>
      <c r="KJ102" s="88">
        <v>5.923514100700001E-2</v>
      </c>
      <c r="KK102" s="88">
        <v>1.2619753420999998E-2</v>
      </c>
      <c r="KL102" s="88">
        <v>9.9447631981000012E-2</v>
      </c>
      <c r="KM102" s="88">
        <v>9.5604573429999996E-3</v>
      </c>
      <c r="KN102" s="88">
        <v>2.7144603490000005E-3</v>
      </c>
      <c r="KO102" s="88">
        <v>3.15600064E-3</v>
      </c>
      <c r="KP102" s="88">
        <v>1.6433751558000004E-2</v>
      </c>
      <c r="KQ102" s="88">
        <v>1.4679531091999999E-2</v>
      </c>
      <c r="KR102" s="88">
        <v>1.3310772675999994E-2</v>
      </c>
      <c r="KS102" s="88">
        <v>3.0937484870000001E-3</v>
      </c>
      <c r="KT102" s="88">
        <v>4.883917868599999E-2</v>
      </c>
      <c r="KU102" s="88">
        <v>0</v>
      </c>
      <c r="KV102" s="88">
        <v>3.4063302205E-2</v>
      </c>
      <c r="KW102" s="88">
        <v>6.1298828947000034E-2</v>
      </c>
      <c r="KX102" s="88">
        <v>0.11131315870400001</v>
      </c>
      <c r="KY102" s="88">
        <v>5.854640536000006E-2</v>
      </c>
      <c r="KZ102" s="88">
        <v>0.16899769853500002</v>
      </c>
      <c r="LA102" s="88">
        <v>6.6221339467000012E-2</v>
      </c>
      <c r="LB102" s="88">
        <v>0.21927254605599991</v>
      </c>
      <c r="LC102" s="88">
        <v>7.9102769410000027E-3</v>
      </c>
      <c r="LD102" s="88">
        <v>7.9247584643999988E-2</v>
      </c>
      <c r="LE102" s="88">
        <v>0.24228757111399979</v>
      </c>
      <c r="LF102" s="88">
        <v>8.3691662690000015E-2</v>
      </c>
      <c r="LG102" s="88">
        <v>2.5039937801999992E-2</v>
      </c>
      <c r="LH102" s="88">
        <v>4.9713690131000007E-2</v>
      </c>
      <c r="LI102" s="88">
        <v>2.8960403422E-2</v>
      </c>
      <c r="LJ102" s="88">
        <v>0.65335796685500003</v>
      </c>
      <c r="LK102" s="88">
        <v>0.20931832190999999</v>
      </c>
      <c r="LL102" s="88">
        <v>1.5830280318E-2</v>
      </c>
      <c r="LM102" s="88">
        <v>2.7647026154999997E-2</v>
      </c>
      <c r="LN102" s="88">
        <v>0</v>
      </c>
      <c r="LO102" s="88">
        <v>8.2274159792999971E-2</v>
      </c>
      <c r="LP102" s="88">
        <v>0.58024323025800006</v>
      </c>
      <c r="LQ102" s="88">
        <v>0.23287423662800003</v>
      </c>
      <c r="LR102" s="88">
        <v>0.6461839503479998</v>
      </c>
      <c r="LS102" s="88">
        <v>6.1049936706000028E-2</v>
      </c>
      <c r="LT102" s="88">
        <v>1.048848661E-2</v>
      </c>
      <c r="LU102" s="88">
        <v>0.11457763931900002</v>
      </c>
      <c r="LV102" s="88">
        <v>6.8068520100000016E-4</v>
      </c>
      <c r="LW102" s="88">
        <v>2.1470153699999994E-2</v>
      </c>
      <c r="LX102" s="88">
        <v>3.9557397840000001E-3</v>
      </c>
      <c r="LY102" s="88">
        <v>1.4274695806E-2</v>
      </c>
      <c r="LZ102" s="88">
        <v>2.5368512324999998E-2</v>
      </c>
      <c r="MA102" s="88">
        <v>0.43272044512600022</v>
      </c>
      <c r="MB102" s="88">
        <v>1.8997729812000003E-2</v>
      </c>
      <c r="MC102" s="88">
        <v>5.6282634577000001E-2</v>
      </c>
      <c r="MD102" s="88">
        <v>1.8820788633000005E-2</v>
      </c>
      <c r="ME102" s="88">
        <v>1.174542646E-3</v>
      </c>
      <c r="MF102" s="88">
        <v>6.9769789107999997E-2</v>
      </c>
      <c r="MG102" s="88">
        <v>3.6927729046000009E-2</v>
      </c>
      <c r="MH102" s="88">
        <v>6.6120533640000008E-3</v>
      </c>
      <c r="MI102" s="88">
        <v>2.7713118486000003E-2</v>
      </c>
      <c r="MJ102" s="88">
        <v>5.1947397599999999E-3</v>
      </c>
      <c r="MK102" s="88">
        <v>2.2490979921999995E-2</v>
      </c>
      <c r="ML102" s="88">
        <v>2.8466704800000003E-4</v>
      </c>
      <c r="MM102" s="88">
        <v>0.10663928677900003</v>
      </c>
      <c r="MN102" s="88">
        <v>2.0230118850999994E-2</v>
      </c>
      <c r="MO102" s="88">
        <v>0.10858111486300003</v>
      </c>
      <c r="MP102" s="88">
        <v>7.4201368264999984E-2</v>
      </c>
      <c r="MQ102" s="88">
        <v>4.2631125860000001E-2</v>
      </c>
      <c r="MR102" s="88">
        <v>0.17408003033399994</v>
      </c>
      <c r="MS102" s="88">
        <v>7.2075819105999972E-2</v>
      </c>
      <c r="MT102" s="88">
        <v>3.2426902362999992E-2</v>
      </c>
      <c r="MU102" s="88">
        <v>0.13296449622100012</v>
      </c>
      <c r="MV102" s="88">
        <v>1.7412154585000009E-2</v>
      </c>
      <c r="MW102" s="88">
        <v>0</v>
      </c>
      <c r="MX102" s="88">
        <v>9.8963696708999974E-2</v>
      </c>
      <c r="MY102" s="88">
        <v>8.7596076815000007E-2</v>
      </c>
      <c r="MZ102" s="88">
        <v>1.5637740173999999E-2</v>
      </c>
      <c r="NA102" s="88">
        <v>5.1935567085000009E-2</v>
      </c>
      <c r="NB102" s="88">
        <v>0</v>
      </c>
      <c r="NC102" s="88">
        <v>0</v>
      </c>
      <c r="ND102" s="88">
        <v>0</v>
      </c>
      <c r="NE102" s="88">
        <v>0</v>
      </c>
      <c r="NF102" s="88">
        <v>0.10791953012599995</v>
      </c>
      <c r="NG102" s="88">
        <v>0.68771630765299996</v>
      </c>
      <c r="NH102" s="88">
        <v>0.33630309824000004</v>
      </c>
      <c r="NI102" s="88">
        <v>5.2376556366999998E-2</v>
      </c>
      <c r="NJ102" s="88">
        <v>0.28575974446900021</v>
      </c>
      <c r="NK102" s="88">
        <v>0.20188152657100014</v>
      </c>
      <c r="NL102" s="88">
        <v>7.5744326859999997E-3</v>
      </c>
      <c r="NM102" s="88">
        <v>0.19285338357800003</v>
      </c>
      <c r="NN102" s="88">
        <v>0</v>
      </c>
      <c r="NO102" s="88">
        <v>4.7241791519999979E-2</v>
      </c>
      <c r="NP102" s="88">
        <v>3.6662601593999991E-2</v>
      </c>
      <c r="NQ102" s="88">
        <v>1.1282595389000002E-2</v>
      </c>
      <c r="NR102" s="88">
        <v>1.53831769E-3</v>
      </c>
      <c r="NS102" s="88">
        <v>5.0645987438999993E-2</v>
      </c>
      <c r="NT102" s="88">
        <v>0.22531134583599988</v>
      </c>
      <c r="NU102" s="88">
        <v>0.23824571690900037</v>
      </c>
      <c r="NV102" s="88">
        <v>0.33889822661300018</v>
      </c>
      <c r="NW102" s="88">
        <v>0.10895245979600011</v>
      </c>
      <c r="NX102" s="88">
        <v>3.8436472807999986E-2</v>
      </c>
      <c r="NY102" s="88">
        <v>2.757865006173001</v>
      </c>
      <c r="NZ102" s="88">
        <v>5.3481467990999995E-2</v>
      </c>
      <c r="OA102" s="88">
        <v>2.3871454226999999E-2</v>
      </c>
      <c r="OB102" s="88">
        <v>3.7941016607999985E-2</v>
      </c>
      <c r="OC102" s="88">
        <v>2.5204859146220011</v>
      </c>
      <c r="OD102" s="88">
        <v>8.1526610899999991E-3</v>
      </c>
      <c r="OE102" s="88">
        <v>1.2641124144000001E-2</v>
      </c>
      <c r="OF102" s="88">
        <v>2.5995846076000008E-2</v>
      </c>
      <c r="OG102" s="88">
        <v>1.4123411980000002E-3</v>
      </c>
      <c r="OH102" s="88">
        <v>7.3883646919999976E-2</v>
      </c>
      <c r="OI102" s="88">
        <v>2.3309213839999999E-2</v>
      </c>
      <c r="OJ102" s="88">
        <v>0.15279134623200005</v>
      </c>
      <c r="OK102" s="88">
        <v>2.3611586518999993E-2</v>
      </c>
      <c r="OL102" s="88">
        <v>0</v>
      </c>
      <c r="OM102" s="88">
        <v>1.1245767599999995E-3</v>
      </c>
      <c r="ON102" s="88">
        <v>8.9543680000000013E-5</v>
      </c>
      <c r="OO102" s="88">
        <v>1.3110032000000004E-4</v>
      </c>
      <c r="OP102" s="88">
        <v>2.8684919999999998E-5</v>
      </c>
      <c r="OQ102" s="88">
        <v>1.0520558000000002E-4</v>
      </c>
      <c r="OR102" s="88">
        <v>4.458567E-5</v>
      </c>
      <c r="OS102" s="88">
        <v>6.6075218000000028E-4</v>
      </c>
      <c r="OT102" s="88">
        <v>1.0929007999999998E-4</v>
      </c>
      <c r="OU102" s="88">
        <v>8.7456670200000035E-4</v>
      </c>
      <c r="OV102" s="88">
        <v>7.3731252999999978E-4</v>
      </c>
      <c r="OW102" s="88">
        <v>1.3316296099999995E-3</v>
      </c>
      <c r="OX102" s="88">
        <v>5.8675809000000002E-4</v>
      </c>
      <c r="OY102" s="88">
        <v>1.7919966999999985E-4</v>
      </c>
      <c r="OZ102" s="88">
        <v>2.5198869000000004E-4</v>
      </c>
      <c r="PA102" s="88">
        <v>5.1027686591000085E-2</v>
      </c>
      <c r="PB102" s="88">
        <v>0.37880725905399976</v>
      </c>
      <c r="PC102" s="88">
        <v>0.26713255877499986</v>
      </c>
      <c r="PD102" s="88">
        <v>1.4241442234999985E-2</v>
      </c>
      <c r="PE102" s="88">
        <v>0.20391604570600003</v>
      </c>
      <c r="PF102" s="88">
        <v>0.14888500001799995</v>
      </c>
      <c r="PG102" s="88">
        <v>0.6485817247609984</v>
      </c>
      <c r="PH102" s="88">
        <v>0.15554200612900015</v>
      </c>
      <c r="PI102" s="88">
        <v>2.6329405993999987E-2</v>
      </c>
      <c r="PJ102" s="88">
        <v>2.3634002619000023E-2</v>
      </c>
      <c r="PK102" s="88">
        <v>0.21947356219200012</v>
      </c>
      <c r="PL102" s="88">
        <v>2.338503332E-3</v>
      </c>
      <c r="PM102" s="88">
        <v>2.7657678561000015E-2</v>
      </c>
      <c r="PN102" s="88">
        <v>2.1031494871999991E-2</v>
      </c>
      <c r="PO102" s="88">
        <v>2.1857468739999997E-3</v>
      </c>
      <c r="PP102" s="88">
        <v>1.1222351024999992E-2</v>
      </c>
      <c r="PQ102" s="88">
        <v>0.30760723839199944</v>
      </c>
      <c r="PR102" s="88">
        <v>3.7080031852999962E-2</v>
      </c>
      <c r="PS102" s="88">
        <v>8.8666883060000024E-3</v>
      </c>
      <c r="PT102" s="88">
        <v>1.1846730489E-2</v>
      </c>
      <c r="PU102" s="88">
        <v>5.4614884630000042E-3</v>
      </c>
      <c r="PV102" s="88">
        <v>3.3628624529999998E-3</v>
      </c>
      <c r="PW102" s="88">
        <v>9.4774025900000035E-4</v>
      </c>
      <c r="PX102" s="88">
        <v>7.1627821010000038E-3</v>
      </c>
      <c r="PY102" s="88">
        <v>0.22596193694699993</v>
      </c>
      <c r="PZ102" s="88">
        <v>2.3524798642000015E-2</v>
      </c>
      <c r="QA102" s="88">
        <v>7.1155577600000015E-4</v>
      </c>
      <c r="QB102" s="88">
        <v>4.8674842920000067E-3</v>
      </c>
      <c r="QC102" s="88">
        <v>4.3060439169999992E-3</v>
      </c>
      <c r="QD102" s="88">
        <v>8.4313973199999948E-4</v>
      </c>
      <c r="QE102" s="88">
        <v>4.2245908899999985E-3</v>
      </c>
      <c r="QF102" s="88">
        <v>1.0156429385999996E-2</v>
      </c>
      <c r="QG102" s="88">
        <v>3.3026833646000002E-2</v>
      </c>
      <c r="QH102" s="88">
        <v>8.090410299999997E-4</v>
      </c>
      <c r="QI102" s="88">
        <v>1.9657493665000008E-2</v>
      </c>
      <c r="QJ102" s="88">
        <v>1.6318049565999998E-2</v>
      </c>
      <c r="QK102" s="88">
        <v>0.49194845922199992</v>
      </c>
      <c r="QL102" s="88">
        <v>6.6987742812000012E-2</v>
      </c>
      <c r="QM102" s="88">
        <v>3.0774982270000018E-3</v>
      </c>
      <c r="QN102" s="88">
        <v>3.141999453000002E-3</v>
      </c>
      <c r="QO102" s="88">
        <v>9.1921754799999971E-4</v>
      </c>
      <c r="QP102" s="88">
        <v>0.1966625061230001</v>
      </c>
      <c r="QQ102" s="88">
        <v>1.1485017199999999E-4</v>
      </c>
      <c r="QR102" s="88">
        <v>2.285369956699998E-2</v>
      </c>
      <c r="QS102" s="88">
        <v>8.8081149290000077E-3</v>
      </c>
      <c r="QT102" s="88">
        <v>1.3759494711000006E-2</v>
      </c>
      <c r="QU102" s="88">
        <v>8.2936271259999986E-2</v>
      </c>
      <c r="QV102" s="88">
        <v>4.0675673800000022E-3</v>
      </c>
      <c r="QW102" s="88">
        <v>4.7069946629999969E-3</v>
      </c>
      <c r="QX102" s="88">
        <v>8.6697353020000027E-3</v>
      </c>
      <c r="QY102" s="88">
        <v>1.3945585189999994E-3</v>
      </c>
      <c r="QZ102" s="88">
        <v>1.6884901219999995E-3</v>
      </c>
      <c r="RA102" s="88">
        <v>9.0833485860000035E-3</v>
      </c>
      <c r="RB102" s="88">
        <v>2.8704899429999988E-3</v>
      </c>
      <c r="RC102" s="88">
        <v>1.7587961359000013E-2</v>
      </c>
      <c r="RD102" s="88">
        <v>0.48279476388399972</v>
      </c>
      <c r="RE102" s="88">
        <v>0</v>
      </c>
      <c r="RF102" s="88">
        <v>9.2864737139999987E-2</v>
      </c>
      <c r="RG102" s="88">
        <v>3.3426443770000008E-2</v>
      </c>
      <c r="RH102" s="88">
        <v>9.9538079450000073E-3</v>
      </c>
      <c r="RI102" s="88">
        <v>0.11769187950299999</v>
      </c>
      <c r="RJ102" s="88">
        <v>3.9377319450000009E-3</v>
      </c>
      <c r="RK102" s="88">
        <v>4.284101299999999E-3</v>
      </c>
      <c r="RL102" s="88">
        <v>6.0980844079999985E-3</v>
      </c>
      <c r="RM102" s="88">
        <v>6.4434477429999989E-3</v>
      </c>
      <c r="RN102" s="88">
        <v>1.7086536759000012E-2</v>
      </c>
      <c r="RO102" s="88">
        <v>7.2396212989999948E-3</v>
      </c>
      <c r="RP102" s="88">
        <v>4.5990391689999998E-3</v>
      </c>
      <c r="RQ102" s="88">
        <v>1.449047060800001E-2</v>
      </c>
      <c r="RR102" s="88">
        <v>0</v>
      </c>
      <c r="RS102" s="88">
        <v>2.1458164021999997E-2</v>
      </c>
      <c r="RT102" s="88">
        <v>1.7733488839999998E-3</v>
      </c>
      <c r="RU102" s="88">
        <v>4.0256300999999995E-4</v>
      </c>
      <c r="RV102" s="88">
        <v>0.1106311754610001</v>
      </c>
      <c r="RW102" s="88">
        <v>7.6996551692999987E-2</v>
      </c>
      <c r="RX102" s="88">
        <v>3.1438197821000026E-2</v>
      </c>
      <c r="RY102" s="88">
        <v>4.0760369500000002E-4</v>
      </c>
      <c r="RZ102" s="88">
        <v>2.2786085519999999E-2</v>
      </c>
      <c r="SA102" s="88">
        <v>4.8715930410000025E-3</v>
      </c>
      <c r="SB102" s="88">
        <v>2.6804232000000001E-5</v>
      </c>
      <c r="SC102" s="88">
        <v>1.1195546792999991E-2</v>
      </c>
      <c r="SD102" s="88">
        <v>1.1624825206E-2</v>
      </c>
      <c r="SE102" s="88">
        <v>2.2187176300000005E-4</v>
      </c>
      <c r="SF102" s="88">
        <v>1.1215164269999999E-3</v>
      </c>
      <c r="SG102" s="88">
        <v>3.7459653080000018E-3</v>
      </c>
      <c r="SH102" s="88">
        <v>5.2559180299999999E-4</v>
      </c>
      <c r="SI102" s="88">
        <v>3.1755045199999992E-4</v>
      </c>
      <c r="SJ102" s="88">
        <v>7.1862331299999966E-4</v>
      </c>
      <c r="SK102" s="88">
        <v>3.5058704349999999E-3</v>
      </c>
      <c r="SL102" s="88">
        <v>7.0389513020000022E-3</v>
      </c>
      <c r="SM102" s="88">
        <v>6.5735774059999972E-3</v>
      </c>
      <c r="SN102" s="88">
        <v>9.7203707499999969E-3</v>
      </c>
      <c r="SO102" s="88">
        <v>1.8127692E-4</v>
      </c>
      <c r="SP102" s="88">
        <v>0.3507024898340001</v>
      </c>
    </row>
    <row r="103" spans="1:510">
      <c r="A103" s="88" t="str">
        <f t="shared" si="53"/>
        <v>BNLD9</v>
      </c>
      <c r="B103" s="88" t="s">
        <v>2235</v>
      </c>
      <c r="C103" s="88" t="s">
        <v>395</v>
      </c>
      <c r="U103" s="88">
        <v>21.290784973133999</v>
      </c>
      <c r="V103" s="88">
        <v>2.5253461040359988</v>
      </c>
      <c r="W103" s="88">
        <v>0.43715411155700029</v>
      </c>
      <c r="X103" s="88">
        <v>1.098631201411999</v>
      </c>
      <c r="Y103" s="88">
        <v>4.9944761153179931</v>
      </c>
      <c r="Z103" s="88">
        <v>1.5279516299979978</v>
      </c>
      <c r="AA103" s="88">
        <v>0.88681532914400074</v>
      </c>
      <c r="AB103" s="88">
        <v>3.1110692225690046</v>
      </c>
      <c r="AC103" s="88">
        <v>0.49770714333099975</v>
      </c>
      <c r="AD103" s="88">
        <v>2.1347022042890016</v>
      </c>
      <c r="AE103" s="88">
        <v>0.11493425560499994</v>
      </c>
      <c r="AF103" s="88">
        <v>1.5363214801530023</v>
      </c>
      <c r="AG103" s="88">
        <v>2.3043573680880005</v>
      </c>
      <c r="AH103" s="88">
        <v>2.4242832011920026</v>
      </c>
      <c r="AI103" s="88">
        <v>0.22098756481200013</v>
      </c>
      <c r="AJ103" s="88">
        <v>0.35167792600700021</v>
      </c>
      <c r="AK103" s="88">
        <v>8.5476384712999939E-2</v>
      </c>
      <c r="AL103" s="88">
        <v>0</v>
      </c>
      <c r="AM103" s="88">
        <v>0.88423611629999987</v>
      </c>
      <c r="AN103" s="88">
        <v>0.21439539712600011</v>
      </c>
      <c r="AO103" s="88">
        <v>0.74219511189599963</v>
      </c>
      <c r="AP103" s="88">
        <v>2.6134725724780026</v>
      </c>
      <c r="AQ103" s="88">
        <v>0.27008597580700011</v>
      </c>
      <c r="AR103" s="88">
        <v>0.29028950381599983</v>
      </c>
      <c r="AS103" s="88">
        <v>1.0784340687589995</v>
      </c>
      <c r="AT103" s="88">
        <v>0.54444738745099996</v>
      </c>
      <c r="AU103" s="88">
        <v>0.12566555785400002</v>
      </c>
      <c r="AV103" s="88">
        <v>0.1949368406669999</v>
      </c>
      <c r="AW103" s="88">
        <v>6.489667556699999E-2</v>
      </c>
      <c r="AX103" s="88">
        <v>0.12782354090800005</v>
      </c>
      <c r="AY103" s="88">
        <v>0.47018405188399987</v>
      </c>
      <c r="AZ103" s="88">
        <v>0.37242209028500023</v>
      </c>
      <c r="BA103" s="88">
        <v>0.45420291053800044</v>
      </c>
      <c r="BB103" s="88">
        <v>6.0189512104999968E-2</v>
      </c>
      <c r="BC103" s="88">
        <v>1.1838135733769999</v>
      </c>
      <c r="BD103" s="88">
        <v>1.6311221468479997</v>
      </c>
      <c r="BE103" s="88">
        <v>0.29613291648099982</v>
      </c>
      <c r="BF103" s="88">
        <v>2.7396171660000006E-2</v>
      </c>
      <c r="BG103" s="88">
        <v>2.1563590237999999E-2</v>
      </c>
      <c r="BH103" s="88">
        <v>0.44874793135199981</v>
      </c>
      <c r="BI103" s="88">
        <v>0.26182391913600006</v>
      </c>
      <c r="BJ103" s="88">
        <v>0.10451279842200002</v>
      </c>
      <c r="BK103" s="88">
        <v>0.40912278977499994</v>
      </c>
      <c r="BL103" s="88">
        <v>0.41889280399500006</v>
      </c>
      <c r="BM103" s="88">
        <v>0.32024874499699973</v>
      </c>
      <c r="BN103" s="88">
        <v>0.62010455752100035</v>
      </c>
      <c r="BO103" s="88">
        <v>0</v>
      </c>
      <c r="BP103" s="88">
        <v>0</v>
      </c>
      <c r="BQ103" s="88">
        <v>0</v>
      </c>
      <c r="BR103" s="88">
        <v>0</v>
      </c>
      <c r="BS103" s="88">
        <v>0.11493425560499994</v>
      </c>
      <c r="BT103" s="88">
        <v>1.1780222664239988</v>
      </c>
      <c r="BU103" s="88">
        <v>0.4832050381979997</v>
      </c>
      <c r="BV103" s="88">
        <v>0.35829898356300016</v>
      </c>
      <c r="BW103" s="88">
        <v>0.58683792522899969</v>
      </c>
      <c r="BX103" s="88">
        <v>0.16216371078599998</v>
      </c>
      <c r="BY103" s="88">
        <v>0.31096154689200034</v>
      </c>
      <c r="BZ103" s="88">
        <v>4.8210156124000009E-2</v>
      </c>
      <c r="CA103" s="88">
        <v>0.16999665072599973</v>
      </c>
      <c r="CB103" s="88">
        <v>0.26133937244199995</v>
      </c>
      <c r="CC103" s="88">
        <v>0.18426656499400001</v>
      </c>
      <c r="CD103" s="88">
        <v>9.7378825876000039E-2</v>
      </c>
      <c r="CE103" s="88">
        <v>0.45124971980500034</v>
      </c>
      <c r="CF103" s="88">
        <v>3.798162648699998E-2</v>
      </c>
      <c r="CG103" s="88">
        <v>0</v>
      </c>
      <c r="CH103" s="88">
        <v>0.18300692932100021</v>
      </c>
      <c r="CI103" s="88">
        <v>0.12855289430899999</v>
      </c>
      <c r="CJ103" s="88">
        <v>3.9716317824000001E-2</v>
      </c>
      <c r="CK103" s="88">
        <v>1.0546865883760004</v>
      </c>
      <c r="CL103" s="88">
        <v>4.2218059236000041E-2</v>
      </c>
      <c r="CM103" s="88">
        <v>0.70786092734300021</v>
      </c>
      <c r="CN103" s="88">
        <v>3.7292377019999989E-2</v>
      </c>
      <c r="CO103" s="88">
        <v>0.25139391903199981</v>
      </c>
      <c r="CP103" s="88">
        <v>6.2990972587000024E-2</v>
      </c>
      <c r="CQ103" s="88">
        <v>8.5476384712999939E-2</v>
      </c>
      <c r="CR103" s="88">
        <v>0</v>
      </c>
      <c r="CS103" s="88">
        <v>1.0689735398999999E-2</v>
      </c>
      <c r="CT103" s="88">
        <v>0.68712934426399985</v>
      </c>
      <c r="CU103" s="88">
        <v>0.1588624564829999</v>
      </c>
      <c r="CV103" s="88">
        <v>2.7554864270999992E-2</v>
      </c>
      <c r="CW103" s="88">
        <v>0.20688797488400018</v>
      </c>
      <c r="CX103" s="88">
        <v>7.5072737630000018E-3</v>
      </c>
      <c r="CY103" s="88">
        <v>0.58767115309399998</v>
      </c>
      <c r="CZ103" s="88">
        <v>0.15452395880200001</v>
      </c>
      <c r="DA103" s="88">
        <v>2.5663947536840008</v>
      </c>
      <c r="DB103" s="88">
        <v>4.707776457800001E-2</v>
      </c>
      <c r="DC103" s="88">
        <v>0.20533714463400007</v>
      </c>
      <c r="DD103" s="88">
        <v>6.4748767617999997E-2</v>
      </c>
      <c r="DE103" s="88">
        <v>0.11981379535399989</v>
      </c>
      <c r="DF103" s="88">
        <v>3.0126307395999998E-2</v>
      </c>
      <c r="DG103" s="88">
        <v>2.8029716099999993E-3</v>
      </c>
      <c r="DH103" s="88">
        <v>0.13754712577299993</v>
      </c>
      <c r="DI103" s="88">
        <v>0.40332867023699992</v>
      </c>
      <c r="DJ103" s="88">
        <v>0.30792193690300024</v>
      </c>
      <c r="DK103" s="88">
        <v>0.35748183645299969</v>
      </c>
      <c r="DL103" s="88">
        <v>9.701810780000002E-3</v>
      </c>
      <c r="DM103" s="88">
        <v>0</v>
      </c>
      <c r="DN103" s="88">
        <v>0.54128778233099994</v>
      </c>
      <c r="DO103" s="88">
        <v>2.4269251549999993E-3</v>
      </c>
      <c r="DP103" s="88">
        <v>7.3262578799999998E-4</v>
      </c>
      <c r="DQ103" s="88">
        <v>0.12566555785400002</v>
      </c>
      <c r="DR103" s="88">
        <v>0.15628838338199999</v>
      </c>
      <c r="DS103" s="88">
        <v>1.5870616859999999E-2</v>
      </c>
      <c r="DT103" s="88">
        <v>2.2777816590000003E-2</v>
      </c>
      <c r="DU103" s="88">
        <v>6.489667556699999E-2</v>
      </c>
      <c r="DV103" s="88">
        <v>5.0970979756000012E-2</v>
      </c>
      <c r="DW103" s="88">
        <v>7.6852320360999954E-2</v>
      </c>
      <c r="DX103" s="88">
        <v>0.19117478627500017</v>
      </c>
      <c r="DY103" s="88">
        <v>0.27900910108999993</v>
      </c>
      <c r="DZ103" s="88">
        <v>0.21954082735899982</v>
      </c>
      <c r="EA103" s="88">
        <v>1.1904270781999999E-2</v>
      </c>
      <c r="EB103" s="88">
        <v>0</v>
      </c>
      <c r="EC103" s="88">
        <v>0.22745948878299993</v>
      </c>
      <c r="ED103" s="88">
        <v>0.107996992468</v>
      </c>
      <c r="EE103" s="88">
        <v>0.11874603606500002</v>
      </c>
      <c r="EF103" s="88">
        <v>1.0929845739989998</v>
      </c>
      <c r="EG103" s="88">
        <v>6.7518690648000007E-2</v>
      </c>
      <c r="EH103" s="88">
        <v>2.3310308730000003E-2</v>
      </c>
      <c r="EI103" s="88">
        <v>0</v>
      </c>
      <c r="EJ103" s="88">
        <v>9.493880019099997E-2</v>
      </c>
      <c r="EK103" s="88">
        <v>0.61446014034600005</v>
      </c>
      <c r="EL103" s="88">
        <v>0.23639045865100006</v>
      </c>
      <c r="EM103" s="88">
        <v>0.68533292806899937</v>
      </c>
      <c r="EN103" s="88">
        <v>8.7880836448000058E-2</v>
      </c>
      <c r="EO103" s="88">
        <v>1.9330332513999994E-2</v>
      </c>
      <c r="EP103" s="88">
        <v>0.16074721466799999</v>
      </c>
      <c r="EQ103" s="88">
        <v>3.8305683800000006E-3</v>
      </c>
      <c r="ER103" s="88">
        <v>2.3552983520000004E-2</v>
      </c>
      <c r="ES103" s="88">
        <v>7.9082531499999993E-4</v>
      </c>
      <c r="ET103" s="88">
        <v>2.7396171660000006E-2</v>
      </c>
      <c r="EU103" s="88">
        <v>2.1563590237999999E-2</v>
      </c>
      <c r="EV103" s="88">
        <v>0.44874793135199981</v>
      </c>
      <c r="EW103" s="88">
        <v>7.7516548657000001E-2</v>
      </c>
      <c r="EX103" s="88">
        <v>2.9024151025000004E-2</v>
      </c>
      <c r="EY103" s="88">
        <v>9.691883022500003E-2</v>
      </c>
      <c r="EZ103" s="88">
        <v>4.5872762243000013E-2</v>
      </c>
      <c r="FA103" s="88">
        <v>1.2492027112999998E-2</v>
      </c>
      <c r="FB103" s="88">
        <v>5.8913984620999997E-2</v>
      </c>
      <c r="FC103" s="88">
        <v>4.5220937631999997E-2</v>
      </c>
      <c r="FD103" s="88">
        <v>3.77876169E-4</v>
      </c>
      <c r="FE103" s="88">
        <v>0.11257609522200006</v>
      </c>
      <c r="FF103" s="88">
        <v>3.154808169E-2</v>
      </c>
      <c r="FG103" s="88">
        <v>0.14244583961799998</v>
      </c>
      <c r="FH103" s="88">
        <v>0</v>
      </c>
      <c r="FI103" s="88">
        <v>3.871869974299999E-2</v>
      </c>
      <c r="FJ103" s="88">
        <v>0.17108096238900006</v>
      </c>
      <c r="FK103" s="88">
        <v>0.24781157993400002</v>
      </c>
      <c r="FL103" s="88">
        <v>0</v>
      </c>
      <c r="FM103" s="88">
        <v>0.10157188165400007</v>
      </c>
      <c r="FN103" s="88">
        <v>0.13862243801100002</v>
      </c>
      <c r="FO103" s="88">
        <v>2.1788292788999998E-2</v>
      </c>
      <c r="FP103" s="88">
        <v>5.8267551959999969E-2</v>
      </c>
      <c r="FQ103" s="88">
        <v>0</v>
      </c>
      <c r="FR103" s="88">
        <v>0</v>
      </c>
      <c r="FS103" s="88">
        <v>0</v>
      </c>
      <c r="FT103" s="88">
        <v>0</v>
      </c>
      <c r="FU103" s="88">
        <v>0.11493425560499994</v>
      </c>
      <c r="FV103" s="88">
        <v>1.1119380701629993</v>
      </c>
      <c r="FW103" s="88">
        <v>5.7100624909999986E-3</v>
      </c>
      <c r="FX103" s="88">
        <v>6.6084243178000046E-2</v>
      </c>
      <c r="FY103" s="88">
        <v>0.12187886295299981</v>
      </c>
      <c r="FZ103" s="88">
        <v>3.1438036401999998E-2</v>
      </c>
      <c r="GA103" s="88">
        <v>0.20589513352000022</v>
      </c>
      <c r="GB103" s="88">
        <v>7.2426971557000119E-2</v>
      </c>
      <c r="GC103" s="88">
        <v>4.5858365469999975E-2</v>
      </c>
      <c r="GD103" s="88">
        <v>0.35829898356300016</v>
      </c>
      <c r="GE103" s="88">
        <v>7.3084128000000012E-2</v>
      </c>
      <c r="GF103" s="88">
        <v>2.9418200819000005E-2</v>
      </c>
      <c r="GG103" s="88">
        <v>1.3142789924000007E-2</v>
      </c>
      <c r="GH103" s="88">
        <v>6.6575109736000004E-2</v>
      </c>
      <c r="GI103" s="88">
        <v>0.23332486537299996</v>
      </c>
      <c r="GJ103" s="88">
        <v>0.15946040256600003</v>
      </c>
      <c r="GK103" s="88">
        <v>1.1834525044E-2</v>
      </c>
      <c r="GL103" s="88">
        <v>7.0714656013000032E-2</v>
      </c>
      <c r="GM103" s="88">
        <v>4.0682678065999976E-2</v>
      </c>
      <c r="GN103" s="88">
        <v>1.6371019561999992E-2</v>
      </c>
      <c r="GO103" s="88">
        <v>3.4397129229999962E-2</v>
      </c>
      <c r="GP103" s="88">
        <v>1.1358157476999999E-2</v>
      </c>
      <c r="GQ103" s="88">
        <v>1.8920625834999993E-2</v>
      </c>
      <c r="GR103" s="88">
        <v>3.0703343489999991E-3</v>
      </c>
      <c r="GS103" s="88">
        <v>4.9059182293999991E-2</v>
      </c>
      <c r="GT103" s="88">
        <v>0.16314100568400011</v>
      </c>
      <c r="GU103" s="88">
        <v>4.6862944640000001E-2</v>
      </c>
      <c r="GV103" s="88">
        <v>1.8552577787000011E-2</v>
      </c>
      <c r="GW103" s="88">
        <v>1.8139328770000015E-2</v>
      </c>
      <c r="GX103" s="88">
        <v>1.4207749563999998E-2</v>
      </c>
      <c r="GY103" s="88">
        <v>7.0262872580000016E-3</v>
      </c>
      <c r="GZ103" s="88">
        <v>8.4584144840000024E-3</v>
      </c>
      <c r="HA103" s="88">
        <v>3.8109897500000002E-4</v>
      </c>
      <c r="HB103" s="88">
        <v>3.5924688154000052E-2</v>
      </c>
      <c r="HC103" s="88">
        <v>1.5488756417E-2</v>
      </c>
      <c r="HD103" s="88">
        <v>2.1188699368000007E-2</v>
      </c>
      <c r="HE103" s="88">
        <v>6.3393688829999966E-3</v>
      </c>
      <c r="HF103" s="88">
        <v>1.4878319287999998E-2</v>
      </c>
      <c r="HG103" s="88">
        <v>2.0218286373000004E-2</v>
      </c>
      <c r="HH103" s="88">
        <v>3.6728878101000048E-2</v>
      </c>
      <c r="HI103" s="88">
        <v>1.268377743999999E-2</v>
      </c>
      <c r="HJ103" s="88">
        <v>6.549743695000004E-3</v>
      </c>
      <c r="HK103" s="88">
        <v>4.2075555278000019E-2</v>
      </c>
      <c r="HL103" s="88">
        <v>1.2390252228E-2</v>
      </c>
      <c r="HM103" s="88">
        <v>6.2110785815000069E-2</v>
      </c>
      <c r="HN103" s="88">
        <v>3.6604832930000011E-2</v>
      </c>
      <c r="HO103" s="88">
        <v>1.1318944269999999E-3</v>
      </c>
      <c r="HP103" s="88">
        <v>4.6431539178999989E-2</v>
      </c>
      <c r="HQ103" s="88">
        <v>2.6890096411999988E-2</v>
      </c>
      <c r="HR103" s="88">
        <v>3.3707579250000015E-2</v>
      </c>
      <c r="HS103" s="88">
        <v>6.2794404709999993E-3</v>
      </c>
      <c r="HT103" s="88">
        <v>1.9206823864999993E-2</v>
      </c>
      <c r="HU103" s="88">
        <v>4.5526877562999994E-2</v>
      </c>
      <c r="HV103" s="88">
        <v>5.3528482685000059E-2</v>
      </c>
      <c r="HW103" s="88">
        <v>2.5873302241000009E-2</v>
      </c>
      <c r="HX103" s="88">
        <v>3.3853193669999983E-2</v>
      </c>
      <c r="HY103" s="88">
        <v>2.9663307054000013E-2</v>
      </c>
      <c r="HZ103" s="88">
        <v>1.6468044444000005E-2</v>
      </c>
      <c r="IA103" s="88">
        <v>3.8457178758000025E-2</v>
      </c>
      <c r="IB103" s="88">
        <v>1.2791333642999994E-2</v>
      </c>
      <c r="IC103" s="88">
        <v>0.19487740343200013</v>
      </c>
      <c r="ID103" s="88">
        <v>2.9317236588999988E-2</v>
      </c>
      <c r="IE103" s="88">
        <v>1.9667858885000011E-2</v>
      </c>
      <c r="IF103" s="88">
        <v>6.8966611560000004E-3</v>
      </c>
      <c r="IG103" s="88">
        <v>0.23670454726000012</v>
      </c>
      <c r="IH103" s="88">
        <v>1.7681956309999996E-3</v>
      </c>
      <c r="II103" s="88">
        <v>0</v>
      </c>
      <c r="IJ103" s="88">
        <v>5.463871468599997E-2</v>
      </c>
      <c r="IK103" s="88">
        <v>8.7780591287000054E-2</v>
      </c>
      <c r="IL103" s="88">
        <v>3.867374727800002E-2</v>
      </c>
      <c r="IM103" s="88">
        <v>1.9141402800000001E-3</v>
      </c>
      <c r="IN103" s="88">
        <v>6.0286991724000025E-2</v>
      </c>
      <c r="IO103" s="88">
        <v>6.8265843551999966E-2</v>
      </c>
      <c r="IP103" s="88">
        <v>3.9716317824000001E-2</v>
      </c>
      <c r="IQ103" s="88">
        <v>0.23977190560500025</v>
      </c>
      <c r="IR103" s="88">
        <v>0.34492065020899965</v>
      </c>
      <c r="IS103" s="88">
        <v>0.35662195248099987</v>
      </c>
      <c r="IT103" s="88">
        <v>0.11337248506899998</v>
      </c>
      <c r="IU103" s="88">
        <v>4.2218059236000041E-2</v>
      </c>
      <c r="IV103" s="88">
        <v>0.70786092734300021</v>
      </c>
      <c r="IW103" s="88">
        <v>3.7292377019999989E-2</v>
      </c>
      <c r="IX103" s="88">
        <v>0.186703132529</v>
      </c>
      <c r="IY103" s="88">
        <v>6.4691824523999977E-2</v>
      </c>
      <c r="IZ103" s="88">
        <v>6.2990972587000024E-2</v>
      </c>
      <c r="JA103" s="88">
        <v>7.0814574401000002E-2</v>
      </c>
      <c r="JB103" s="88">
        <v>5.5280626449999998E-3</v>
      </c>
      <c r="JC103" s="88">
        <v>9.1337515759999984E-3</v>
      </c>
      <c r="JD103" s="88">
        <v>1.0689735398999999E-2</v>
      </c>
      <c r="JE103" s="88">
        <v>0.19492392423900012</v>
      </c>
      <c r="JF103" s="88">
        <v>0.38286030622400047</v>
      </c>
      <c r="JG103" s="88">
        <v>0.10934626447299998</v>
      </c>
      <c r="JH103" s="88">
        <v>0.1588624564829999</v>
      </c>
      <c r="JI103" s="88">
        <v>2.7554864270999992E-2</v>
      </c>
      <c r="JJ103" s="88">
        <v>4.7614622346999987E-2</v>
      </c>
      <c r="JK103" s="88">
        <v>9.2876063578999954E-2</v>
      </c>
      <c r="JL103" s="88">
        <v>6.6397589343999946E-2</v>
      </c>
      <c r="JM103" s="88">
        <v>7.5072737630000018E-3</v>
      </c>
      <c r="JN103" s="88">
        <v>0.58767115309399998</v>
      </c>
      <c r="JO103" s="88">
        <v>0.15452395880200001</v>
      </c>
      <c r="JP103" s="88">
        <v>2.5663947536840008</v>
      </c>
      <c r="JQ103" s="88">
        <v>4.707776457800001E-2</v>
      </c>
      <c r="JR103" s="88">
        <v>0</v>
      </c>
      <c r="JS103" s="88">
        <v>0.20533714463400007</v>
      </c>
      <c r="JT103" s="88">
        <v>6.4748767617999997E-2</v>
      </c>
      <c r="JU103" s="88">
        <v>0.11981379535399989</v>
      </c>
      <c r="JV103" s="88">
        <v>3.0126307395999998E-2</v>
      </c>
      <c r="JW103" s="88">
        <v>2.8029716099999993E-3</v>
      </c>
      <c r="JX103" s="88">
        <v>0.13754712577299993</v>
      </c>
      <c r="JY103" s="88">
        <v>0.40332867023699992</v>
      </c>
      <c r="JZ103" s="88">
        <v>0.30123643991300025</v>
      </c>
      <c r="KA103" s="88">
        <v>6.6855237169999998E-3</v>
      </c>
      <c r="KB103" s="88">
        <v>0.35748183645299969</v>
      </c>
      <c r="KC103" s="88">
        <v>9.701810780000002E-3</v>
      </c>
      <c r="KD103" s="88">
        <v>0</v>
      </c>
      <c r="KE103" s="88">
        <v>0.54128778233099994</v>
      </c>
      <c r="KF103" s="88">
        <v>2.4269251549999993E-3</v>
      </c>
      <c r="KG103" s="88">
        <v>7.3262578799999998E-4</v>
      </c>
      <c r="KH103" s="88">
        <v>0.12566555785400002</v>
      </c>
      <c r="KI103" s="88">
        <v>2.9328436134999997E-2</v>
      </c>
      <c r="KJ103" s="88">
        <v>4.3479070267E-2</v>
      </c>
      <c r="KK103" s="88">
        <v>3.0712080256000005E-2</v>
      </c>
      <c r="KL103" s="88">
        <v>3.9076072725000001E-2</v>
      </c>
      <c r="KM103" s="88">
        <v>8.7627599410000021E-3</v>
      </c>
      <c r="KN103" s="88">
        <v>1.5903746359999999E-3</v>
      </c>
      <c r="KO103" s="88">
        <v>3.3395705979999998E-3</v>
      </c>
      <c r="KP103" s="88">
        <v>1.5870616859999999E-2</v>
      </c>
      <c r="KQ103" s="88">
        <v>2.2777816590000003E-2</v>
      </c>
      <c r="KR103" s="88">
        <v>1.6520479623999999E-2</v>
      </c>
      <c r="KS103" s="88">
        <v>2.3109416110000001E-3</v>
      </c>
      <c r="KT103" s="88">
        <v>4.6065637608999989E-2</v>
      </c>
      <c r="KU103" s="88">
        <v>0</v>
      </c>
      <c r="KV103" s="88">
        <v>5.0970979756000012E-2</v>
      </c>
      <c r="KW103" s="88">
        <v>7.6852320360999954E-2</v>
      </c>
      <c r="KX103" s="88">
        <v>0.12852296037799987</v>
      </c>
      <c r="KY103" s="88">
        <v>6.2651402322000047E-2</v>
      </c>
      <c r="KZ103" s="88">
        <v>0.18651000709899992</v>
      </c>
      <c r="LA103" s="88">
        <v>9.2499011556000016E-2</v>
      </c>
      <c r="LB103" s="88">
        <v>0.21954082735899982</v>
      </c>
      <c r="LC103" s="88">
        <v>1.1904270781999999E-2</v>
      </c>
      <c r="LD103" s="88">
        <v>0.14097702337199994</v>
      </c>
      <c r="LE103" s="88">
        <v>0.22745948878299993</v>
      </c>
      <c r="LF103" s="88">
        <v>0.107996992468</v>
      </c>
      <c r="LG103" s="88">
        <v>2.1684083527999998E-2</v>
      </c>
      <c r="LH103" s="88">
        <v>6.2639502698999996E-2</v>
      </c>
      <c r="LI103" s="88">
        <v>3.4422125378000004E-2</v>
      </c>
      <c r="LJ103" s="88">
        <v>0.80564291978799996</v>
      </c>
      <c r="LK103" s="88">
        <v>0.28734165421099994</v>
      </c>
      <c r="LL103" s="88">
        <v>6.7518690648000007E-2</v>
      </c>
      <c r="LM103" s="88">
        <v>2.3310308730000003E-2</v>
      </c>
      <c r="LN103" s="88">
        <v>0</v>
      </c>
      <c r="LO103" s="88">
        <v>9.493880019099997E-2</v>
      </c>
      <c r="LP103" s="88">
        <v>0.61446014034600005</v>
      </c>
      <c r="LQ103" s="88">
        <v>0.23639045865100006</v>
      </c>
      <c r="LR103" s="88">
        <v>0.68533292806899937</v>
      </c>
      <c r="LS103" s="88">
        <v>8.7880836448000058E-2</v>
      </c>
      <c r="LT103" s="88">
        <v>1.9330332513999994E-2</v>
      </c>
      <c r="LU103" s="88">
        <v>0.16074721466799999</v>
      </c>
      <c r="LV103" s="88">
        <v>3.8305683800000006E-3</v>
      </c>
      <c r="LW103" s="88">
        <v>2.3552983520000004E-2</v>
      </c>
      <c r="LX103" s="88">
        <v>7.9082531499999993E-4</v>
      </c>
      <c r="LY103" s="88">
        <v>2.7396171660000006E-2</v>
      </c>
      <c r="LZ103" s="88">
        <v>2.1563590237999999E-2</v>
      </c>
      <c r="MA103" s="88">
        <v>0.44874793135199981</v>
      </c>
      <c r="MB103" s="88">
        <v>2.1909318106000008E-2</v>
      </c>
      <c r="MC103" s="88">
        <v>5.5607152405000006E-2</v>
      </c>
      <c r="MD103" s="88">
        <v>2.7282305509999997E-2</v>
      </c>
      <c r="ME103" s="88">
        <v>1.741845515E-3</v>
      </c>
      <c r="MF103" s="88">
        <v>9.691883022500003E-2</v>
      </c>
      <c r="MG103" s="88">
        <v>4.5872762243000013E-2</v>
      </c>
      <c r="MH103" s="88">
        <v>1.2492027112999998E-2</v>
      </c>
      <c r="MI103" s="88">
        <v>5.8913984620999997E-2</v>
      </c>
      <c r="MJ103" s="88">
        <v>3.0574971018999999E-2</v>
      </c>
      <c r="MK103" s="88">
        <v>1.4645966612999998E-2</v>
      </c>
      <c r="ML103" s="88">
        <v>3.77876169E-4</v>
      </c>
      <c r="MM103" s="88">
        <v>0.11257609522200006</v>
      </c>
      <c r="MN103" s="88">
        <v>3.154808169E-2</v>
      </c>
      <c r="MO103" s="88">
        <v>0.14244583961799998</v>
      </c>
      <c r="MP103" s="88">
        <v>8.3835112666000036E-2</v>
      </c>
      <c r="MQ103" s="88">
        <v>3.871869974299999E-2</v>
      </c>
      <c r="MR103" s="88">
        <v>0.17108096238900006</v>
      </c>
      <c r="MS103" s="88">
        <v>5.6531095700999956E-2</v>
      </c>
      <c r="MT103" s="88">
        <v>2.4286969230999985E-2</v>
      </c>
      <c r="MU103" s="88">
        <v>0.14928606510899994</v>
      </c>
      <c r="MV103" s="88">
        <v>1.7707364599999997E-2</v>
      </c>
      <c r="MW103" s="88">
        <v>0</v>
      </c>
      <c r="MX103" s="88">
        <v>0.10157188165400007</v>
      </c>
      <c r="MY103" s="88">
        <v>0.13862243801100002</v>
      </c>
      <c r="MZ103" s="88">
        <v>2.1788292788999998E-2</v>
      </c>
      <c r="NA103" s="88">
        <v>5.8267551959999969E-2</v>
      </c>
      <c r="NB103" s="88">
        <v>0</v>
      </c>
      <c r="NC103" s="88">
        <v>0</v>
      </c>
      <c r="ND103" s="88">
        <v>0</v>
      </c>
      <c r="NE103" s="88">
        <v>0</v>
      </c>
      <c r="NF103" s="88">
        <v>0.11493425560499994</v>
      </c>
      <c r="NG103" s="88">
        <v>0.76631663204000022</v>
      </c>
      <c r="NH103" s="88">
        <v>0.34562145019499996</v>
      </c>
      <c r="NI103" s="88">
        <v>6.6084243178000046E-2</v>
      </c>
      <c r="NJ103" s="88">
        <v>0.35829898356300016</v>
      </c>
      <c r="NK103" s="88">
        <v>0.19487740343200013</v>
      </c>
      <c r="NL103" s="88">
        <v>1.9667858885000011E-2</v>
      </c>
      <c r="NM103" s="88">
        <v>0.23670454726000012</v>
      </c>
      <c r="NN103" s="88">
        <v>0</v>
      </c>
      <c r="NO103" s="88">
        <v>6.0286991724000025E-2</v>
      </c>
      <c r="NP103" s="88">
        <v>4.3299079058000019E-2</v>
      </c>
      <c r="NQ103" s="88">
        <v>2.4966691541000018E-2</v>
      </c>
      <c r="NR103" s="88">
        <v>4.8616573999999994E-3</v>
      </c>
      <c r="NS103" s="88">
        <v>3.4854660424000004E-2</v>
      </c>
      <c r="NT103" s="88">
        <v>0.23977190560500025</v>
      </c>
      <c r="NU103" s="88">
        <v>0.34492065020899965</v>
      </c>
      <c r="NV103" s="88">
        <v>0.35662195248099987</v>
      </c>
      <c r="NW103" s="88">
        <v>0.11337248506899998</v>
      </c>
      <c r="NX103" s="88">
        <v>4.2218059236000041E-2</v>
      </c>
      <c r="NY103" s="88">
        <v>2.8635191878870039</v>
      </c>
      <c r="NZ103" s="88">
        <v>5.5955989633000032E-2</v>
      </c>
      <c r="OA103" s="88">
        <v>3.2818819002999995E-2</v>
      </c>
      <c r="OB103" s="88">
        <v>3.7226290351000002E-2</v>
      </c>
      <c r="OC103" s="88">
        <v>2.602218964878003</v>
      </c>
      <c r="OD103" s="88">
        <v>1.4339706298E-2</v>
      </c>
      <c r="OE103" s="88">
        <v>3.7450458139999996E-3</v>
      </c>
      <c r="OF103" s="88">
        <v>4.5182240721000008E-2</v>
      </c>
      <c r="OG103" s="88">
        <v>2.9572244469999996E-3</v>
      </c>
      <c r="OH103" s="88">
        <v>6.907468714300001E-2</v>
      </c>
      <c r="OI103" s="88">
        <v>0</v>
      </c>
      <c r="OJ103" s="88">
        <v>0.12242419383099994</v>
      </c>
      <c r="OK103" s="88">
        <v>1.8782985434000001E-2</v>
      </c>
      <c r="OL103" s="88">
        <v>0</v>
      </c>
      <c r="OM103" s="88">
        <v>1.1251679099999986E-3</v>
      </c>
      <c r="ON103" s="88">
        <v>7.9449820000000021E-5</v>
      </c>
      <c r="OO103" s="88">
        <v>1.1676239000000002E-4</v>
      </c>
      <c r="OP103" s="88">
        <v>2.3531289999999999E-5</v>
      </c>
      <c r="OQ103" s="88">
        <v>9.7154640000000043E-5</v>
      </c>
      <c r="OR103" s="88">
        <v>3.2586209999999997E-5</v>
      </c>
      <c r="OS103" s="88">
        <v>7.2820713000000027E-4</v>
      </c>
      <c r="OT103" s="88">
        <v>8.0062639999999998E-5</v>
      </c>
      <c r="OU103" s="88">
        <v>8.8815837000000058E-4</v>
      </c>
      <c r="OV103" s="88">
        <v>7.5631363799999961E-4</v>
      </c>
      <c r="OW103" s="88">
        <v>1.3269143100000003E-3</v>
      </c>
      <c r="OX103" s="88">
        <v>6.2582138000000015E-4</v>
      </c>
      <c r="OY103" s="88">
        <v>1.9954038999999975E-4</v>
      </c>
      <c r="OZ103" s="88">
        <v>2.3261967999999998E-4</v>
      </c>
      <c r="PA103" s="88">
        <v>8.9603213464999984E-2</v>
      </c>
      <c r="PB103" s="88">
        <v>9.8965999305999974E-2</v>
      </c>
      <c r="PC103" s="88">
        <v>6.6440112921000022E-2</v>
      </c>
      <c r="PD103" s="88">
        <v>1.5278347604E-2</v>
      </c>
      <c r="PE103" s="88">
        <v>5.0476511908000087E-2</v>
      </c>
      <c r="PF103" s="88">
        <v>0.33218102752100009</v>
      </c>
      <c r="PG103" s="88">
        <v>0.28057927504199986</v>
      </c>
      <c r="PH103" s="88">
        <v>5.2172863431999991E-2</v>
      </c>
      <c r="PI103" s="88">
        <v>2.4782731695000001E-2</v>
      </c>
      <c r="PJ103" s="88">
        <v>2.2995537383E-2</v>
      </c>
      <c r="PK103" s="88">
        <v>0.82613209327100012</v>
      </c>
      <c r="PL103" s="88">
        <v>4.294733948999996E-3</v>
      </c>
      <c r="PM103" s="88">
        <v>5.6621636268000021E-2</v>
      </c>
      <c r="PN103" s="88">
        <v>2.8686720102999989E-2</v>
      </c>
      <c r="PO103" s="88">
        <v>1.8972250610000008E-3</v>
      </c>
      <c r="PP103" s="88">
        <v>1.0894512824999996E-2</v>
      </c>
      <c r="PQ103" s="88">
        <v>2.5768278570999999E-2</v>
      </c>
      <c r="PR103" s="88">
        <v>3.8992006149999946E-2</v>
      </c>
      <c r="PS103" s="88">
        <v>8.3285829279999956E-3</v>
      </c>
      <c r="PT103" s="88">
        <v>1.3086759611999994E-2</v>
      </c>
      <c r="PU103" s="88">
        <v>5.562590244E-3</v>
      </c>
      <c r="PV103" s="88">
        <v>3.3369033109999996E-3</v>
      </c>
      <c r="PW103" s="88">
        <v>1.0064353549999999E-3</v>
      </c>
      <c r="PX103" s="88">
        <v>7.9046125269999958E-3</v>
      </c>
      <c r="PY103" s="88">
        <v>2.2565193423999999E-2</v>
      </c>
      <c r="PZ103" s="88">
        <v>2.5232097626999982E-2</v>
      </c>
      <c r="QA103" s="88">
        <v>8.3226563700000006E-4</v>
      </c>
      <c r="QB103" s="88">
        <v>5.3004725640000043E-3</v>
      </c>
      <c r="QC103" s="88">
        <v>4.0273774449999973E-3</v>
      </c>
      <c r="QD103" s="88">
        <v>9.9415248699999989E-4</v>
      </c>
      <c r="QE103" s="88">
        <v>4.9564066459999922E-3</v>
      </c>
      <c r="QF103" s="88">
        <v>1.4173015659999998E-2</v>
      </c>
      <c r="QG103" s="88">
        <v>2.9315043016000006E-2</v>
      </c>
      <c r="QH103" s="88">
        <v>4.4919828399999999E-4</v>
      </c>
      <c r="QI103" s="88">
        <v>2.4822753518999992E-2</v>
      </c>
      <c r="QJ103" s="88">
        <v>1.7536926737999982E-2</v>
      </c>
      <c r="QK103" s="88">
        <v>2.2358573932999982E-2</v>
      </c>
      <c r="QL103" s="88">
        <v>7.3435018973999996E-2</v>
      </c>
      <c r="QM103" s="88">
        <v>3.1908657489999955E-3</v>
      </c>
      <c r="QN103" s="88">
        <v>3.331376116E-3</v>
      </c>
      <c r="QO103" s="88">
        <v>1.2497541459999999E-3</v>
      </c>
      <c r="QP103" s="88">
        <v>4.2572668245E-2</v>
      </c>
      <c r="QQ103" s="88">
        <v>1.3190104399999998E-4</v>
      </c>
      <c r="QR103" s="88">
        <v>0.28179556839300035</v>
      </c>
      <c r="QS103" s="88">
        <v>8.8587792589999905E-3</v>
      </c>
      <c r="QT103" s="88">
        <v>1.4906878918000011E-2</v>
      </c>
      <c r="QU103" s="88">
        <v>4.3011317140000021E-3</v>
      </c>
      <c r="QV103" s="88">
        <v>4.1735985229999989E-3</v>
      </c>
      <c r="QW103" s="88">
        <v>4.5853415739999974E-3</v>
      </c>
      <c r="QX103" s="88">
        <v>1.0044307172999993E-2</v>
      </c>
      <c r="QY103" s="88">
        <v>1.6363149480000004E-3</v>
      </c>
      <c r="QZ103" s="88">
        <v>1.8786767159999992E-3</v>
      </c>
      <c r="RA103" s="88">
        <v>9.9099643040000043E-3</v>
      </c>
      <c r="RB103" s="88">
        <v>2.9296925180000012E-3</v>
      </c>
      <c r="RC103" s="88">
        <v>1.9112390707000007E-2</v>
      </c>
      <c r="RD103" s="88">
        <v>2.0935478501999994E-2</v>
      </c>
      <c r="RE103" s="88">
        <v>0</v>
      </c>
      <c r="RF103" s="88">
        <v>1.5346745858999991E-2</v>
      </c>
      <c r="RG103" s="88">
        <v>0.20191478717500008</v>
      </c>
      <c r="RH103" s="88">
        <v>1.0430814879999993E-2</v>
      </c>
      <c r="RI103" s="88">
        <v>7.9175160949999969E-3</v>
      </c>
      <c r="RJ103" s="88">
        <v>4.514961270000002E-3</v>
      </c>
      <c r="RK103" s="88">
        <v>4.5651394010000025E-3</v>
      </c>
      <c r="RL103" s="88">
        <v>9.5924501940000094E-3</v>
      </c>
      <c r="RM103" s="88">
        <v>6.5785558649999968E-3</v>
      </c>
      <c r="RN103" s="88">
        <v>1.9004852351999977E-2</v>
      </c>
      <c r="RO103" s="88">
        <v>6.8503500250000028E-3</v>
      </c>
      <c r="RP103" s="88">
        <v>4.7311555349999991E-3</v>
      </c>
      <c r="RQ103" s="88">
        <v>1.3200337541000003E-2</v>
      </c>
      <c r="RR103" s="88">
        <v>0</v>
      </c>
      <c r="RS103" s="88">
        <v>2.1318687733000007E-2</v>
      </c>
      <c r="RT103" s="88">
        <v>1.1860793399999995E-3</v>
      </c>
      <c r="RU103" s="88">
        <v>4.9081448300000014E-4</v>
      </c>
      <c r="RV103" s="88">
        <v>0.11486508366299993</v>
      </c>
      <c r="RW103" s="88">
        <v>6.9031097319000007E-2</v>
      </c>
      <c r="RX103" s="88">
        <v>0.64134925711000013</v>
      </c>
      <c r="RY103" s="88">
        <v>8.8661430200000007E-4</v>
      </c>
      <c r="RZ103" s="88">
        <v>4.9540104326999991E-2</v>
      </c>
      <c r="SA103" s="88">
        <v>7.0815319410000004E-3</v>
      </c>
      <c r="SB103" s="88">
        <v>2.2655202000000002E-5</v>
      </c>
      <c r="SC103" s="88">
        <v>1.0871857622999996E-2</v>
      </c>
      <c r="SD103" s="88">
        <v>1.2445660498999993E-2</v>
      </c>
      <c r="SE103" s="88">
        <v>6.4107669899999989E-4</v>
      </c>
      <c r="SF103" s="88">
        <v>1.4229030640000001E-3</v>
      </c>
      <c r="SG103" s="88">
        <v>3.8775763320000019E-3</v>
      </c>
      <c r="SH103" s="88">
        <v>5.8926636600000024E-4</v>
      </c>
      <c r="SI103" s="88">
        <v>4.0521161199999993E-4</v>
      </c>
      <c r="SJ103" s="88">
        <v>8.0931136400000034E-4</v>
      </c>
      <c r="SK103" s="88">
        <v>4.1470071260000033E-3</v>
      </c>
      <c r="SL103" s="88">
        <v>7.3087077329999943E-3</v>
      </c>
      <c r="SM103" s="88">
        <v>7.1887663170000027E-3</v>
      </c>
      <c r="SN103" s="88">
        <v>1.0070969409999998E-2</v>
      </c>
      <c r="SO103" s="88">
        <v>2.2052447999999997E-4</v>
      </c>
      <c r="SP103" s="88">
        <v>0.38405773169250063</v>
      </c>
    </row>
    <row r="104" spans="1:510">
      <c r="A104" s="88" t="str">
        <f t="shared" si="53"/>
        <v>BNLD10</v>
      </c>
      <c r="B104" s="88" t="s">
        <v>2235</v>
      </c>
      <c r="C104" s="88" t="s">
        <v>396</v>
      </c>
      <c r="U104" s="88">
        <v>23.736113869053039</v>
      </c>
      <c r="V104" s="88">
        <v>2.6533546419889995</v>
      </c>
      <c r="W104" s="88">
        <v>0.42714571045200056</v>
      </c>
      <c r="X104" s="88">
        <v>1.2350986605230012</v>
      </c>
      <c r="Y104" s="88">
        <v>5.3844135680019969</v>
      </c>
      <c r="Z104" s="88">
        <v>1.9617522378849985</v>
      </c>
      <c r="AA104" s="88">
        <v>1.1093110903539984</v>
      </c>
      <c r="AB104" s="88">
        <v>3.4476626843650022</v>
      </c>
      <c r="AC104" s="88">
        <v>0.53193108095600006</v>
      </c>
      <c r="AD104" s="88">
        <v>2.2664482852299987</v>
      </c>
      <c r="AE104" s="88">
        <v>9.0407267604000044E-2</v>
      </c>
      <c r="AF104" s="88">
        <v>1.8478411907560013</v>
      </c>
      <c r="AG104" s="88">
        <v>2.425547348532</v>
      </c>
      <c r="AH104" s="88">
        <v>2.7780021396279984</v>
      </c>
      <c r="AI104" s="88">
        <v>0.22780724977699998</v>
      </c>
      <c r="AJ104" s="88">
        <v>0.3503263047910003</v>
      </c>
      <c r="AK104" s="88">
        <v>7.6819534914000009E-2</v>
      </c>
      <c r="AL104" s="88">
        <v>0</v>
      </c>
      <c r="AM104" s="88">
        <v>1.0116484264299999</v>
      </c>
      <c r="AN104" s="88">
        <v>0.223450611715</v>
      </c>
      <c r="AO104" s="88">
        <v>0.71594874567599998</v>
      </c>
      <c r="AP104" s="88">
        <v>2.8990047211869991</v>
      </c>
      <c r="AQ104" s="88">
        <v>0.31325636962699993</v>
      </c>
      <c r="AR104" s="88">
        <v>0.34487371786600002</v>
      </c>
      <c r="AS104" s="88">
        <v>1.1113296825810004</v>
      </c>
      <c r="AT104" s="88">
        <v>0.59687856427800012</v>
      </c>
      <c r="AU104" s="88">
        <v>0.19144346496700013</v>
      </c>
      <c r="AV104" s="88">
        <v>0.28334604595800017</v>
      </c>
      <c r="AW104" s="88">
        <v>0.11300089670199999</v>
      </c>
      <c r="AX104" s="88">
        <v>0.16668488166500006</v>
      </c>
      <c r="AY104" s="88">
        <v>0.61039963508200035</v>
      </c>
      <c r="AZ104" s="88">
        <v>0.35743275421300036</v>
      </c>
      <c r="BA104" s="88">
        <v>0.55527155978400011</v>
      </c>
      <c r="BB104" s="88">
        <v>0.19660837276000001</v>
      </c>
      <c r="BC104" s="88">
        <v>1.0893307960519998</v>
      </c>
      <c r="BD104" s="88">
        <v>2.0527602791790001</v>
      </c>
      <c r="BE104" s="88">
        <v>0.30557169297899983</v>
      </c>
      <c r="BF104" s="88">
        <v>2.5057697237999998E-2</v>
      </c>
      <c r="BG104" s="88">
        <v>1.8231656240999997E-2</v>
      </c>
      <c r="BH104" s="88">
        <v>0.4886421195610004</v>
      </c>
      <c r="BI104" s="88">
        <v>0.27505893378000013</v>
      </c>
      <c r="BJ104" s="88">
        <v>2.2852290821999997E-2</v>
      </c>
      <c r="BK104" s="88">
        <v>0.44083539417999973</v>
      </c>
      <c r="BL104" s="88">
        <v>0.50592808894899999</v>
      </c>
      <c r="BM104" s="88">
        <v>0.34980254178699999</v>
      </c>
      <c r="BN104" s="88">
        <v>0.67197465526400024</v>
      </c>
      <c r="BO104" s="88">
        <v>0</v>
      </c>
      <c r="BP104" s="88">
        <v>0</v>
      </c>
      <c r="BQ104" s="88">
        <v>0</v>
      </c>
      <c r="BR104" s="88">
        <v>0</v>
      </c>
      <c r="BS104" s="88">
        <v>9.0407267604000044E-2</v>
      </c>
      <c r="BT104" s="88">
        <v>1.434135726380001</v>
      </c>
      <c r="BU104" s="88">
        <v>0.50639875765499986</v>
      </c>
      <c r="BV104" s="88">
        <v>0.41370521820400019</v>
      </c>
      <c r="BW104" s="88">
        <v>0.6171794846519999</v>
      </c>
      <c r="BX104" s="88">
        <v>0.16792546240599984</v>
      </c>
      <c r="BY104" s="88">
        <v>0.32937362040900003</v>
      </c>
      <c r="BZ104" s="88">
        <v>4.5833732790999969E-2</v>
      </c>
      <c r="CA104" s="88">
        <v>0.20146559441699985</v>
      </c>
      <c r="CB104" s="88">
        <v>0.2755835918870001</v>
      </c>
      <c r="CC104" s="88">
        <v>0.17583996048199996</v>
      </c>
      <c r="CD104" s="88">
        <v>0.10594893873499993</v>
      </c>
      <c r="CE104" s="88">
        <v>0.49811703677200064</v>
      </c>
      <c r="CF104" s="88">
        <v>4.7800164163999924E-2</v>
      </c>
      <c r="CG104" s="88">
        <v>0</v>
      </c>
      <c r="CH104" s="88">
        <v>0.18000752489500019</v>
      </c>
      <c r="CI104" s="88">
        <v>0.12070150023899998</v>
      </c>
      <c r="CJ104" s="88">
        <v>6.1054217484000008E-2</v>
      </c>
      <c r="CK104" s="88">
        <v>1.1957934260899994</v>
      </c>
      <c r="CL104" s="88">
        <v>7.8129994030000025E-2</v>
      </c>
      <c r="CM104" s="88">
        <v>0.82420575790400019</v>
      </c>
      <c r="CN104" s="88">
        <v>3.5949707795999972E-2</v>
      </c>
      <c r="CO104" s="88">
        <v>0.26056262971999966</v>
      </c>
      <c r="CP104" s="88">
        <v>5.3814605197999986E-2</v>
      </c>
      <c r="CQ104" s="88">
        <v>7.6819534914000009E-2</v>
      </c>
      <c r="CR104" s="88">
        <v>0</v>
      </c>
      <c r="CS104" s="88">
        <v>7.7620935269999995E-3</v>
      </c>
      <c r="CT104" s="88">
        <v>0.80269091724999975</v>
      </c>
      <c r="CU104" s="88">
        <v>0.16669069036900006</v>
      </c>
      <c r="CV104" s="88">
        <v>3.4504794642999985E-2</v>
      </c>
      <c r="CW104" s="88">
        <v>0.21683643418699994</v>
      </c>
      <c r="CX104" s="88">
        <v>6.6142459599999991E-3</v>
      </c>
      <c r="CY104" s="88">
        <v>0.49858848352300011</v>
      </c>
      <c r="CZ104" s="88">
        <v>0.21736029691100003</v>
      </c>
      <c r="DA104" s="88">
        <v>2.8786832213439992</v>
      </c>
      <c r="DB104" s="88">
        <v>2.0321495685E-2</v>
      </c>
      <c r="DC104" s="88">
        <v>0.27207156637899987</v>
      </c>
      <c r="DD104" s="88">
        <v>4.1184774095999993E-2</v>
      </c>
      <c r="DE104" s="88">
        <v>0.13060967688099998</v>
      </c>
      <c r="DF104" s="88">
        <v>3.681084033499999E-2</v>
      </c>
      <c r="DG104" s="88">
        <v>1.9531629640000001E-3</v>
      </c>
      <c r="DH104" s="88">
        <v>0.17550080176300004</v>
      </c>
      <c r="DI104" s="88">
        <v>0.39875760399399984</v>
      </c>
      <c r="DJ104" s="88">
        <v>0.37470898948099995</v>
      </c>
      <c r="DK104" s="88">
        <v>0.32980971850000018</v>
      </c>
      <c r="DL104" s="88">
        <v>8.0536733000000013E-3</v>
      </c>
      <c r="DM104" s="88">
        <v>0</v>
      </c>
      <c r="DN104" s="88">
        <v>0.58669011551100003</v>
      </c>
      <c r="DO104" s="88">
        <v>4.6596950729999986E-3</v>
      </c>
      <c r="DP104" s="88">
        <v>5.5287031210000002E-3</v>
      </c>
      <c r="DQ104" s="88">
        <v>0.19144346496700013</v>
      </c>
      <c r="DR104" s="88">
        <v>0.21647823761600005</v>
      </c>
      <c r="DS104" s="88">
        <v>1.5217661109999996E-2</v>
      </c>
      <c r="DT104" s="88">
        <v>5.1650657833999997E-2</v>
      </c>
      <c r="DU104" s="88">
        <v>0.11300089670199999</v>
      </c>
      <c r="DV104" s="88">
        <v>5.8688482132999986E-2</v>
      </c>
      <c r="DW104" s="88">
        <v>0.10799651716299993</v>
      </c>
      <c r="DX104" s="88">
        <v>0.19524365853099987</v>
      </c>
      <c r="DY104" s="88">
        <v>0.4151562876969998</v>
      </c>
      <c r="DZ104" s="88">
        <v>0.26007143820000006</v>
      </c>
      <c r="EA104" s="88">
        <v>1.3532366777999997E-2</v>
      </c>
      <c r="EB104" s="88">
        <v>1.5684602000000001E-4</v>
      </c>
      <c r="EC104" s="88">
        <v>0.27795375391200006</v>
      </c>
      <c r="ED104" s="88">
        <v>0.11155665402800002</v>
      </c>
      <c r="EE104" s="88">
        <v>0.16576066190299996</v>
      </c>
      <c r="EF104" s="88">
        <v>1.0077496128050001</v>
      </c>
      <c r="EG104" s="88">
        <v>3.7331344781999995E-2</v>
      </c>
      <c r="EH104" s="88">
        <v>4.4249838464999997E-2</v>
      </c>
      <c r="EI104" s="88">
        <v>0</v>
      </c>
      <c r="EJ104" s="88">
        <v>0.11156106944500001</v>
      </c>
      <c r="EK104" s="88">
        <v>0.70529750247400003</v>
      </c>
      <c r="EL104" s="88">
        <v>0.29081433601299977</v>
      </c>
      <c r="EM104" s="88">
        <v>0.94508777420199952</v>
      </c>
      <c r="EN104" s="88">
        <v>0.112820957432</v>
      </c>
      <c r="EO104" s="88">
        <v>2.1673665492999993E-2</v>
      </c>
      <c r="EP104" s="88">
        <v>0.130271671314</v>
      </c>
      <c r="EQ104" s="88">
        <v>2.7573595199999998E-4</v>
      </c>
      <c r="ER104" s="88">
        <v>3.7320249795999981E-2</v>
      </c>
      <c r="ES104" s="88">
        <v>3.2094458170000002E-3</v>
      </c>
      <c r="ET104" s="88">
        <v>2.5057697237999998E-2</v>
      </c>
      <c r="EU104" s="88">
        <v>1.8231656240999997E-2</v>
      </c>
      <c r="EV104" s="88">
        <v>0.4886421195610004</v>
      </c>
      <c r="EW104" s="88">
        <v>8.8762339032000009E-2</v>
      </c>
      <c r="EX104" s="88">
        <v>2.7907730177E-2</v>
      </c>
      <c r="EY104" s="88">
        <v>8.6721454059000017E-2</v>
      </c>
      <c r="EZ104" s="88">
        <v>6.403502553499997E-2</v>
      </c>
      <c r="FA104" s="88">
        <v>7.6327720059999994E-3</v>
      </c>
      <c r="FB104" s="88">
        <v>1.1919124127E-2</v>
      </c>
      <c r="FC104" s="88">
        <v>1.0408836417E-2</v>
      </c>
      <c r="FD104" s="88">
        <v>5.2443266399999997E-4</v>
      </c>
      <c r="FE104" s="88">
        <v>0.13526466453900013</v>
      </c>
      <c r="FF104" s="88">
        <v>2.1412307072000002E-2</v>
      </c>
      <c r="FG104" s="88">
        <v>0.12541448327699994</v>
      </c>
      <c r="FH104" s="88">
        <v>0</v>
      </c>
      <c r="FI104" s="88">
        <v>4.3099862921000001E-2</v>
      </c>
      <c r="FJ104" s="88">
        <v>0.21270598665899992</v>
      </c>
      <c r="FK104" s="88">
        <v>0.29322238518300009</v>
      </c>
      <c r="FL104" s="88">
        <v>0</v>
      </c>
      <c r="FM104" s="88">
        <v>0.14067158516499989</v>
      </c>
      <c r="FN104" s="88">
        <v>0.119082711368</v>
      </c>
      <c r="FO104" s="88">
        <v>2.6640005377999997E-2</v>
      </c>
      <c r="FP104" s="88">
        <v>6.3408598238000033E-2</v>
      </c>
      <c r="FQ104" s="88">
        <v>0</v>
      </c>
      <c r="FR104" s="88">
        <v>0</v>
      </c>
      <c r="FS104" s="88">
        <v>0</v>
      </c>
      <c r="FT104" s="88">
        <v>0</v>
      </c>
      <c r="FU104" s="88">
        <v>9.0407267604000044E-2</v>
      </c>
      <c r="FV104" s="88">
        <v>1.3605465330629998</v>
      </c>
      <c r="FW104" s="88">
        <v>6.561770811999993E-3</v>
      </c>
      <c r="FX104" s="88">
        <v>7.3588670024000005E-2</v>
      </c>
      <c r="FY104" s="88">
        <v>0.11422192833599998</v>
      </c>
      <c r="FZ104" s="88">
        <v>3.6905352322999983E-2</v>
      </c>
      <c r="GA104" s="88">
        <v>0.22001262382800021</v>
      </c>
      <c r="GB104" s="88">
        <v>7.8556883882000064E-2</v>
      </c>
      <c r="GC104" s="88">
        <v>5.0144139538000003E-2</v>
      </c>
      <c r="GD104" s="88">
        <v>0.41370521820400019</v>
      </c>
      <c r="GE104" s="88">
        <v>6.9649639836999996E-2</v>
      </c>
      <c r="GF104" s="88">
        <v>2.4849371205000002E-2</v>
      </c>
      <c r="GG104" s="88">
        <v>2.567335839400001E-2</v>
      </c>
      <c r="GH104" s="88">
        <v>6.7936745308000007E-2</v>
      </c>
      <c r="GI104" s="88">
        <v>0.235286133195</v>
      </c>
      <c r="GJ104" s="88">
        <v>0.18253595489299984</v>
      </c>
      <c r="GK104" s="88">
        <v>1.1249942088000002E-2</v>
      </c>
      <c r="GL104" s="88">
        <v>7.5873403352000046E-2</v>
      </c>
      <c r="GM104" s="88">
        <v>4.0732357748000034E-2</v>
      </c>
      <c r="GN104" s="88">
        <v>1.6949375142999989E-2</v>
      </c>
      <c r="GO104" s="88">
        <v>3.4373143270999974E-2</v>
      </c>
      <c r="GP104" s="88">
        <v>8.0477924140000007E-3</v>
      </c>
      <c r="GQ104" s="88">
        <v>2.284646424199999E-2</v>
      </c>
      <c r="GR104" s="88">
        <v>4.2671902930000007E-3</v>
      </c>
      <c r="GS104" s="88">
        <v>4.9520403322999978E-2</v>
      </c>
      <c r="GT104" s="88">
        <v>0.174784455915</v>
      </c>
      <c r="GU104" s="88">
        <v>4.9566368855999986E-2</v>
      </c>
      <c r="GV104" s="88">
        <v>2.0341384448999987E-2</v>
      </c>
      <c r="GW104" s="88">
        <v>1.8509543212999992E-2</v>
      </c>
      <c r="GX104" s="88">
        <v>1.3433548871000003E-2</v>
      </c>
      <c r="GY104" s="88">
        <v>5.699564403000003E-3</v>
      </c>
      <c r="GZ104" s="88">
        <v>7.8749379339999991E-3</v>
      </c>
      <c r="HA104" s="88">
        <v>3.1728371599999998E-4</v>
      </c>
      <c r="HB104" s="88">
        <v>4.4034609762000014E-2</v>
      </c>
      <c r="HC104" s="88">
        <v>1.7997391829999976E-2</v>
      </c>
      <c r="HD104" s="88">
        <v>2.0818043041999999E-2</v>
      </c>
      <c r="HE104" s="88">
        <v>7.3718440009999994E-3</v>
      </c>
      <c r="HF104" s="88">
        <v>1.7896269238000001E-2</v>
      </c>
      <c r="HG104" s="88">
        <v>2.9499041105000009E-2</v>
      </c>
      <c r="HH104" s="88">
        <v>3.8997512777999989E-2</v>
      </c>
      <c r="HI104" s="88">
        <v>1.7363074934999993E-2</v>
      </c>
      <c r="HJ104" s="88">
        <v>7.4910651920000008E-3</v>
      </c>
      <c r="HK104" s="88">
        <v>4.2885773531000024E-2</v>
      </c>
      <c r="HL104" s="88">
        <v>1.2459740446999996E-2</v>
      </c>
      <c r="HM104" s="88">
        <v>6.6143805351000007E-2</v>
      </c>
      <c r="HN104" s="88">
        <v>3.6741040917999998E-2</v>
      </c>
      <c r="HO104" s="88">
        <v>1.8285141479999997E-3</v>
      </c>
      <c r="HP104" s="88">
        <v>5.0078065706E-2</v>
      </c>
      <c r="HQ104" s="88">
        <v>2.4496240915999973E-2</v>
      </c>
      <c r="HR104" s="88">
        <v>4.0956705010000011E-2</v>
      </c>
      <c r="HS104" s="88">
        <v>5.4894877789999994E-3</v>
      </c>
      <c r="HT104" s="88">
        <v>1.8306065444999992E-2</v>
      </c>
      <c r="HU104" s="88">
        <v>4.5594110650000012E-2</v>
      </c>
      <c r="HV104" s="88">
        <v>4.2456286303999981E-2</v>
      </c>
      <c r="HW104" s="88">
        <v>3.1193806878E-2</v>
      </c>
      <c r="HX104" s="88">
        <v>3.2802286172999975E-2</v>
      </c>
      <c r="HY104" s="88">
        <v>2.9183197609000028E-2</v>
      </c>
      <c r="HZ104" s="88">
        <v>2.1256000020000002E-2</v>
      </c>
      <c r="IA104" s="88">
        <v>3.8654599454000002E-2</v>
      </c>
      <c r="IB104" s="88">
        <v>1.6857175971000001E-2</v>
      </c>
      <c r="IC104" s="88">
        <v>0.23585388929000003</v>
      </c>
      <c r="ID104" s="88">
        <v>3.4565152789999991E-2</v>
      </c>
      <c r="IE104" s="88">
        <v>1.0476570938999999E-2</v>
      </c>
      <c r="IF104" s="88">
        <v>1.0820807817000008E-2</v>
      </c>
      <c r="IG104" s="88">
        <v>0.25178739497500024</v>
      </c>
      <c r="IH104" s="88">
        <v>2.4152342659999998E-3</v>
      </c>
      <c r="II104" s="88">
        <v>0</v>
      </c>
      <c r="IJ104" s="88">
        <v>5.7748003970000003E-2</v>
      </c>
      <c r="IK104" s="88">
        <v>7.6073838497000071E-2</v>
      </c>
      <c r="IL104" s="88">
        <v>4.449505025700002E-2</v>
      </c>
      <c r="IM104" s="88">
        <v>1.690308433E-3</v>
      </c>
      <c r="IN104" s="88">
        <v>5.3322146999000015E-2</v>
      </c>
      <c r="IO104" s="88">
        <v>6.7379082356999978E-2</v>
      </c>
      <c r="IP104" s="88">
        <v>6.1054217484000008E-2</v>
      </c>
      <c r="IQ104" s="88">
        <v>0.31882729315600011</v>
      </c>
      <c r="IR104" s="88">
        <v>0.3354933472110001</v>
      </c>
      <c r="IS104" s="88">
        <v>0.36950288595800013</v>
      </c>
      <c r="IT104" s="88">
        <v>0.17196991433900008</v>
      </c>
      <c r="IU104" s="88">
        <v>7.8129994030000025E-2</v>
      </c>
      <c r="IV104" s="88">
        <v>0.82420575790400019</v>
      </c>
      <c r="IW104" s="88">
        <v>3.5949707795999972E-2</v>
      </c>
      <c r="IX104" s="88">
        <v>0.19314436370899993</v>
      </c>
      <c r="IY104" s="88">
        <v>6.7419299583999961E-2</v>
      </c>
      <c r="IZ104" s="88">
        <v>5.3814605197999986E-2</v>
      </c>
      <c r="JA104" s="88">
        <v>6.7377774395999998E-2</v>
      </c>
      <c r="JB104" s="88">
        <v>4.6887040879999998E-3</v>
      </c>
      <c r="JC104" s="88">
        <v>4.7530721409999995E-3</v>
      </c>
      <c r="JD104" s="88">
        <v>7.7620935269999995E-3</v>
      </c>
      <c r="JE104" s="88">
        <v>0.25837070826599978</v>
      </c>
      <c r="JF104" s="88">
        <v>0.3917952350440001</v>
      </c>
      <c r="JG104" s="88">
        <v>0.15252516299399993</v>
      </c>
      <c r="JH104" s="88">
        <v>0.16669069036900006</v>
      </c>
      <c r="JI104" s="88">
        <v>3.4504794642999985E-2</v>
      </c>
      <c r="JJ104" s="88">
        <v>5.8221415238E-2</v>
      </c>
      <c r="JK104" s="88">
        <v>8.2112188942999959E-2</v>
      </c>
      <c r="JL104" s="88">
        <v>7.6503035260000019E-2</v>
      </c>
      <c r="JM104" s="88">
        <v>6.6142459599999991E-3</v>
      </c>
      <c r="JN104" s="88">
        <v>0.49858848352300011</v>
      </c>
      <c r="JO104" s="88">
        <v>0.21736029691100003</v>
      </c>
      <c r="JP104" s="88">
        <v>2.8786832213439992</v>
      </c>
      <c r="JQ104" s="88">
        <v>2.0321495685E-2</v>
      </c>
      <c r="JR104" s="88">
        <v>0</v>
      </c>
      <c r="JS104" s="88">
        <v>0.27207156637899987</v>
      </c>
      <c r="JT104" s="88">
        <v>4.1184774095999993E-2</v>
      </c>
      <c r="JU104" s="88">
        <v>0.13060967688099998</v>
      </c>
      <c r="JV104" s="88">
        <v>3.681084033499999E-2</v>
      </c>
      <c r="JW104" s="88">
        <v>1.9531629640000001E-3</v>
      </c>
      <c r="JX104" s="88">
        <v>0.17550080176300004</v>
      </c>
      <c r="JY104" s="88">
        <v>0.39875760399399984</v>
      </c>
      <c r="JZ104" s="88">
        <v>0.36674083636199994</v>
      </c>
      <c r="KA104" s="88">
        <v>7.968215510000003E-3</v>
      </c>
      <c r="KB104" s="88">
        <v>0.32980971850000018</v>
      </c>
      <c r="KC104" s="88">
        <v>8.0536733000000013E-3</v>
      </c>
      <c r="KD104" s="88">
        <v>0</v>
      </c>
      <c r="KE104" s="88">
        <v>0.58669011551100003</v>
      </c>
      <c r="KF104" s="88">
        <v>4.6596950729999986E-3</v>
      </c>
      <c r="KG104" s="88">
        <v>5.5287031210000002E-3</v>
      </c>
      <c r="KH104" s="88">
        <v>0.19144346496700013</v>
      </c>
      <c r="KI104" s="88">
        <v>2.1789018146999999E-2</v>
      </c>
      <c r="KJ104" s="88">
        <v>5.9036650206999997E-2</v>
      </c>
      <c r="KK104" s="88">
        <v>4.9790011055000007E-2</v>
      </c>
      <c r="KL104" s="88">
        <v>5.7495302812E-2</v>
      </c>
      <c r="KM104" s="88">
        <v>9.1066604979999997E-3</v>
      </c>
      <c r="KN104" s="88">
        <v>1.1204831553999999E-2</v>
      </c>
      <c r="KO104" s="88">
        <v>8.0557589489999998E-3</v>
      </c>
      <c r="KP104" s="88">
        <v>1.5217661109999996E-2</v>
      </c>
      <c r="KQ104" s="88">
        <v>5.1650657833999997E-2</v>
      </c>
      <c r="KR104" s="88">
        <v>3.0221479707000003E-2</v>
      </c>
      <c r="KS104" s="88">
        <v>8.5320414089999977E-3</v>
      </c>
      <c r="KT104" s="88">
        <v>7.4248092459999998E-2</v>
      </c>
      <c r="KU104" s="88">
        <v>0</v>
      </c>
      <c r="KV104" s="88">
        <v>5.8688482132999986E-2</v>
      </c>
      <c r="KW104" s="88">
        <v>0.10799651716299993</v>
      </c>
      <c r="KX104" s="88">
        <v>0.12819255420400014</v>
      </c>
      <c r="KY104" s="88">
        <v>6.7052495746999924E-2</v>
      </c>
      <c r="KZ104" s="88">
        <v>0.27740760793399999</v>
      </c>
      <c r="LA104" s="88">
        <v>0.13774886802799996</v>
      </c>
      <c r="LB104" s="88">
        <v>0.26007143820000006</v>
      </c>
      <c r="LC104" s="88">
        <v>1.3532366777999997E-2</v>
      </c>
      <c r="LD104" s="88">
        <v>8.3829033090999983E-2</v>
      </c>
      <c r="LE104" s="88">
        <v>0.27795375391200006</v>
      </c>
      <c r="LF104" s="88">
        <v>0.11155665402800002</v>
      </c>
      <c r="LG104" s="88">
        <v>2.5376278318E-2</v>
      </c>
      <c r="LH104" s="88">
        <v>0.11371570731599998</v>
      </c>
      <c r="LI104" s="88">
        <v>2.6668727783999997E-2</v>
      </c>
      <c r="LJ104" s="88">
        <v>0.75887158956699996</v>
      </c>
      <c r="LK104" s="88">
        <v>0.24887802323800001</v>
      </c>
      <c r="LL104" s="88">
        <v>3.7331344781999995E-2</v>
      </c>
      <c r="LM104" s="88">
        <v>4.4249838464999997E-2</v>
      </c>
      <c r="LN104" s="88">
        <v>0</v>
      </c>
      <c r="LO104" s="88">
        <v>0.11156106944500001</v>
      </c>
      <c r="LP104" s="88">
        <v>0.70529750247400003</v>
      </c>
      <c r="LQ104" s="88">
        <v>0.29081433601299977</v>
      </c>
      <c r="LR104" s="88">
        <v>0.94508777420199952</v>
      </c>
      <c r="LS104" s="88">
        <v>0.112820957432</v>
      </c>
      <c r="LT104" s="88">
        <v>2.1673665492999993E-2</v>
      </c>
      <c r="LU104" s="88">
        <v>0.130271671314</v>
      </c>
      <c r="LV104" s="88">
        <v>2.7573595199999998E-4</v>
      </c>
      <c r="LW104" s="88">
        <v>3.7320249795999981E-2</v>
      </c>
      <c r="LX104" s="88">
        <v>3.2094458170000002E-3</v>
      </c>
      <c r="LY104" s="88">
        <v>2.5057697237999998E-2</v>
      </c>
      <c r="LZ104" s="88">
        <v>1.8231656240999997E-2</v>
      </c>
      <c r="MA104" s="88">
        <v>0.4886421195610004</v>
      </c>
      <c r="MB104" s="88">
        <v>1.7926910741000002E-2</v>
      </c>
      <c r="MC104" s="88">
        <v>7.0835476048000029E-2</v>
      </c>
      <c r="MD104" s="88">
        <v>2.7186582631E-2</v>
      </c>
      <c r="ME104" s="88">
        <v>7.2114754599999999E-4</v>
      </c>
      <c r="MF104" s="88">
        <v>8.6721454059000017E-2</v>
      </c>
      <c r="MG104" s="88">
        <v>6.403502553499997E-2</v>
      </c>
      <c r="MH104" s="88">
        <v>7.6327720059999994E-3</v>
      </c>
      <c r="MI104" s="88">
        <v>1.1919124127E-2</v>
      </c>
      <c r="MJ104" s="88">
        <v>8.8677237820000004E-3</v>
      </c>
      <c r="MK104" s="88">
        <v>1.5411126349999997E-3</v>
      </c>
      <c r="ML104" s="88">
        <v>5.2443266399999997E-4</v>
      </c>
      <c r="MM104" s="88">
        <v>0.13526466453900013</v>
      </c>
      <c r="MN104" s="88">
        <v>2.1412307072000002E-2</v>
      </c>
      <c r="MO104" s="88">
        <v>0.12541448327699994</v>
      </c>
      <c r="MP104" s="88">
        <v>0.11564568636500001</v>
      </c>
      <c r="MQ104" s="88">
        <v>4.3099862921000001E-2</v>
      </c>
      <c r="MR104" s="88">
        <v>0.21270598665899992</v>
      </c>
      <c r="MS104" s="88">
        <v>9.4835627960000071E-2</v>
      </c>
      <c r="MT104" s="88">
        <v>3.0677465884000003E-2</v>
      </c>
      <c r="MU104" s="88">
        <v>0.14945218722699993</v>
      </c>
      <c r="MV104" s="88">
        <v>1.8258025938000001E-2</v>
      </c>
      <c r="MW104" s="88">
        <v>0</v>
      </c>
      <c r="MX104" s="88">
        <v>0.14067158516499989</v>
      </c>
      <c r="MY104" s="88">
        <v>0.119082711368</v>
      </c>
      <c r="MZ104" s="88">
        <v>2.6640005377999997E-2</v>
      </c>
      <c r="NA104" s="88">
        <v>6.3408598238000033E-2</v>
      </c>
      <c r="NB104" s="88">
        <v>0</v>
      </c>
      <c r="NC104" s="88">
        <v>0</v>
      </c>
      <c r="ND104" s="88">
        <v>0</v>
      </c>
      <c r="NE104" s="88">
        <v>0</v>
      </c>
      <c r="NF104" s="88">
        <v>9.0407267604000044E-2</v>
      </c>
      <c r="NG104" s="88">
        <v>0.98377572745000019</v>
      </c>
      <c r="NH104" s="88">
        <v>0.37677140916999985</v>
      </c>
      <c r="NI104" s="88">
        <v>7.3588670024000005E-2</v>
      </c>
      <c r="NJ104" s="88">
        <v>0.41370521820400019</v>
      </c>
      <c r="NK104" s="88">
        <v>0.23585388929000003</v>
      </c>
      <c r="NL104" s="88">
        <v>1.0476570938999999E-2</v>
      </c>
      <c r="NM104" s="88">
        <v>0.25178739497500024</v>
      </c>
      <c r="NN104" s="88">
        <v>0</v>
      </c>
      <c r="NO104" s="88">
        <v>5.3322146999000015E-2</v>
      </c>
      <c r="NP104" s="88">
        <v>4.5028832683000002E-2</v>
      </c>
      <c r="NQ104" s="88">
        <v>2.2350227784999985E-2</v>
      </c>
      <c r="NR104" s="88">
        <v>3.2170906319999998E-3</v>
      </c>
      <c r="NS104" s="88">
        <v>5.7837126852000008E-2</v>
      </c>
      <c r="NT104" s="88">
        <v>0.31882729315600011</v>
      </c>
      <c r="NU104" s="88">
        <v>0.3354933472110001</v>
      </c>
      <c r="NV104" s="88">
        <v>0.36950288595800013</v>
      </c>
      <c r="NW104" s="88">
        <v>0.17196991433900008</v>
      </c>
      <c r="NX104" s="88">
        <v>7.8129994030000025E-2</v>
      </c>
      <c r="NY104" s="88">
        <v>3.4423698971500012</v>
      </c>
      <c r="NZ104" s="88">
        <v>9.7055490856999993E-2</v>
      </c>
      <c r="OA104" s="88">
        <v>3.797827687299999E-2</v>
      </c>
      <c r="OB104" s="88">
        <v>7.7161331210000003E-2</v>
      </c>
      <c r="OC104" s="88">
        <v>2.8995031270719975</v>
      </c>
      <c r="OD104" s="88">
        <v>2.7938725230999991E-2</v>
      </c>
      <c r="OE104" s="88">
        <v>1.6967176649E-2</v>
      </c>
      <c r="OF104" s="88">
        <v>0.11020902265900002</v>
      </c>
      <c r="OG104" s="88">
        <v>1.7435578125999999E-2</v>
      </c>
      <c r="OH104" s="88">
        <v>0.15795742521400008</v>
      </c>
      <c r="OI104" s="88">
        <v>1.3412335184E-2</v>
      </c>
      <c r="OJ104" s="88">
        <v>0.18366371822399996</v>
      </c>
      <c r="OK104" s="88">
        <v>5.1860142900000003E-2</v>
      </c>
      <c r="OL104" s="88">
        <v>0</v>
      </c>
      <c r="OM104" s="88">
        <v>1.1250858999999997E-3</v>
      </c>
      <c r="ON104" s="88">
        <v>7.8550559999999997E-5</v>
      </c>
      <c r="OO104" s="88">
        <v>1.3246077E-4</v>
      </c>
      <c r="OP104" s="88">
        <v>2.3401210000000003E-5</v>
      </c>
      <c r="OQ104" s="88">
        <v>8.3328630000000002E-5</v>
      </c>
      <c r="OR104" s="88">
        <v>4.0167020000000012E-5</v>
      </c>
      <c r="OS104" s="88">
        <v>7.4503160999999968E-4</v>
      </c>
      <c r="OT104" s="88">
        <v>6.223631E-5</v>
      </c>
      <c r="OU104" s="88">
        <v>8.9062114300000135E-4</v>
      </c>
      <c r="OV104" s="88">
        <v>7.6244614899999936E-4</v>
      </c>
      <c r="OW104" s="88">
        <v>1.321373209999999E-3</v>
      </c>
      <c r="OX104" s="88">
        <v>6.7728073999999969E-4</v>
      </c>
      <c r="OY104" s="88">
        <v>1.5107950000000002E-4</v>
      </c>
      <c r="OZ104" s="88">
        <v>2.3774790000000001E-5</v>
      </c>
      <c r="PA104" s="88">
        <v>0.7826936364790007</v>
      </c>
      <c r="PB104" s="88">
        <v>0.10703914831099996</v>
      </c>
      <c r="PC104" s="88">
        <v>7.0930723460999975E-2</v>
      </c>
      <c r="PD104" s="88">
        <v>1.5905180070999992E-2</v>
      </c>
      <c r="PE104" s="88">
        <v>3.6875919986999975E-2</v>
      </c>
      <c r="PF104" s="88">
        <v>0.12255527537899982</v>
      </c>
      <c r="PG104" s="88">
        <v>0.22770280144400015</v>
      </c>
      <c r="PH104" s="88">
        <v>3.6153231682999998E-2</v>
      </c>
      <c r="PI104" s="88">
        <v>2.7680143965000008E-2</v>
      </c>
      <c r="PJ104" s="88">
        <v>2.5926596994999999E-2</v>
      </c>
      <c r="PK104" s="88">
        <v>0.22195553314600025</v>
      </c>
      <c r="PL104" s="88">
        <v>2.340038155999999E-3</v>
      </c>
      <c r="PM104" s="88">
        <v>0.75482807168099997</v>
      </c>
      <c r="PN104" s="88">
        <v>2.5525409364999991E-2</v>
      </c>
      <c r="PO104" s="88">
        <v>2.1636797419999996E-3</v>
      </c>
      <c r="PP104" s="88">
        <v>1.106554904299999E-2</v>
      </c>
      <c r="PQ104" s="88">
        <v>3.1053050927000024E-2</v>
      </c>
      <c r="PR104" s="88">
        <v>3.9417196843999976E-2</v>
      </c>
      <c r="PS104" s="88">
        <v>1.0334105616999998E-2</v>
      </c>
      <c r="PT104" s="88">
        <v>1.3005295413000001E-2</v>
      </c>
      <c r="PU104" s="88">
        <v>5.0072235279999986E-3</v>
      </c>
      <c r="PV104" s="88">
        <v>2.6586227940000023E-3</v>
      </c>
      <c r="PW104" s="88">
        <v>2.074788065999999E-3</v>
      </c>
      <c r="PX104" s="88">
        <v>7.3877401809999991E-3</v>
      </c>
      <c r="PY104" s="88">
        <v>2.2363793246999969E-2</v>
      </c>
      <c r="PZ104" s="88">
        <v>3.0485907478999996E-2</v>
      </c>
      <c r="QA104" s="88">
        <v>9.5201079999999972E-4</v>
      </c>
      <c r="QB104" s="88">
        <v>5.6846769119999899E-3</v>
      </c>
      <c r="QC104" s="88">
        <v>4.2334082649999995E-3</v>
      </c>
      <c r="QD104" s="88">
        <v>9.569482149999999E-4</v>
      </c>
      <c r="QE104" s="88">
        <v>5.0294255889999978E-3</v>
      </c>
      <c r="QF104" s="88">
        <v>1.0067546328000004E-2</v>
      </c>
      <c r="QG104" s="88">
        <v>3.3478079801999995E-2</v>
      </c>
      <c r="QH104" s="88">
        <v>5.5156798600000017E-4</v>
      </c>
      <c r="QI104" s="88">
        <v>2.3506365190999964E-2</v>
      </c>
      <c r="QJ104" s="88">
        <v>1.8344309757999985E-2</v>
      </c>
      <c r="QK104" s="88">
        <v>2.2721707921000027E-2</v>
      </c>
      <c r="QL104" s="88">
        <v>7.4860234047999935E-2</v>
      </c>
      <c r="QM104" s="88">
        <v>3.1483117929999977E-3</v>
      </c>
      <c r="QN104" s="88">
        <v>3.0399982539999993E-3</v>
      </c>
      <c r="QO104" s="88">
        <v>1.0465615449999997E-3</v>
      </c>
      <c r="QP104" s="88">
        <v>2.9520670844000025E-2</v>
      </c>
      <c r="QQ104" s="88">
        <v>1.2038682799999998E-4</v>
      </c>
      <c r="QR104" s="88">
        <v>3.0615758002999979E-2</v>
      </c>
      <c r="QS104" s="88">
        <v>1.0228148060999996E-2</v>
      </c>
      <c r="QT104" s="88">
        <v>5.0926824816000027E-2</v>
      </c>
      <c r="QU104" s="88">
        <v>5.0636632240000021E-3</v>
      </c>
      <c r="QV104" s="88">
        <v>4.4621649679999998E-3</v>
      </c>
      <c r="QW104" s="88">
        <v>6.0899583479999998E-3</v>
      </c>
      <c r="QX104" s="88">
        <v>1.0973570678E-2</v>
      </c>
      <c r="QY104" s="88">
        <v>2.1616107830000012E-3</v>
      </c>
      <c r="QZ104" s="88">
        <v>2.0334707949999998E-3</v>
      </c>
      <c r="RA104" s="88">
        <v>9.6773087759999942E-3</v>
      </c>
      <c r="RB104" s="88">
        <v>2.864603863999999E-3</v>
      </c>
      <c r="RC104" s="88">
        <v>2.0726126465000008E-2</v>
      </c>
      <c r="RD104" s="88">
        <v>2.1137613157999984E-2</v>
      </c>
      <c r="RE104" s="88">
        <v>0</v>
      </c>
      <c r="RF104" s="88">
        <v>0.13296646763799999</v>
      </c>
      <c r="RG104" s="88">
        <v>2.833038696000002E-2</v>
      </c>
      <c r="RH104" s="88">
        <v>1.200032909199999E-2</v>
      </c>
      <c r="RI104" s="88">
        <v>4.8032596219999973E-3</v>
      </c>
      <c r="RJ104" s="88">
        <v>4.1494900609999998E-3</v>
      </c>
      <c r="RK104" s="88">
        <v>4.0214245769999981E-3</v>
      </c>
      <c r="RL104" s="88">
        <v>8.0895271949999979E-3</v>
      </c>
      <c r="RM104" s="88">
        <v>7.7060919659999996E-3</v>
      </c>
      <c r="RN104" s="88">
        <v>7.3838731249999999E-3</v>
      </c>
      <c r="RO104" s="88">
        <v>7.1009002059999942E-3</v>
      </c>
      <c r="RP104" s="88">
        <v>5.8124330789999998E-3</v>
      </c>
      <c r="RQ104" s="88">
        <v>1.4766902532999997E-2</v>
      </c>
      <c r="RR104" s="88">
        <v>0</v>
      </c>
      <c r="RS104" s="88">
        <v>2.2926553883999994E-2</v>
      </c>
      <c r="RT104" s="88">
        <v>2.493390799000001E-3</v>
      </c>
      <c r="RU104" s="88">
        <v>5.0634863200000007E-4</v>
      </c>
      <c r="RV104" s="88">
        <v>0.12586922799700007</v>
      </c>
      <c r="RW104" s="88">
        <v>5.9314046143000017E-2</v>
      </c>
      <c r="RX104" s="88">
        <v>3.5889364256999991E-2</v>
      </c>
      <c r="RY104" s="88">
        <v>8.8285176299999991E-4</v>
      </c>
      <c r="RZ104" s="88">
        <v>0.7480134085620006</v>
      </c>
      <c r="SA104" s="88">
        <v>6.8145979460000001E-3</v>
      </c>
      <c r="SB104" s="88">
        <v>8.6379839999999988E-6</v>
      </c>
      <c r="SC104" s="88">
        <v>1.1053270264999991E-2</v>
      </c>
      <c r="SD104" s="88">
        <v>1.2805376913999997E-2</v>
      </c>
      <c r="SE104" s="88">
        <v>1.9991849899999995E-4</v>
      </c>
      <c r="SF104" s="88">
        <v>1.2743376029999993E-3</v>
      </c>
      <c r="SG104" s="88">
        <v>4.4086601260000004E-3</v>
      </c>
      <c r="SH104" s="88">
        <v>5.8318927999999976E-4</v>
      </c>
      <c r="SI104" s="88">
        <v>3.7369109700000004E-4</v>
      </c>
      <c r="SJ104" s="88">
        <v>8.7150692499999996E-4</v>
      </c>
      <c r="SK104" s="88">
        <v>4.1573603489999979E-3</v>
      </c>
      <c r="SL104" s="88">
        <v>7.5610434599999981E-3</v>
      </c>
      <c r="SM104" s="88">
        <v>7.5961175360000034E-3</v>
      </c>
      <c r="SN104" s="88">
        <v>9.5426880599999934E-3</v>
      </c>
      <c r="SO104" s="88">
        <v>0</v>
      </c>
      <c r="SP104" s="88">
        <v>0.42424097577990028</v>
      </c>
    </row>
    <row r="105" spans="1:510">
      <c r="A105" s="88" t="str">
        <f t="shared" si="53"/>
        <v>BNLTotal</v>
      </c>
      <c r="B105" s="88" t="s">
        <v>2235</v>
      </c>
      <c r="C105" s="88" t="s">
        <v>397</v>
      </c>
      <c r="U105" s="88">
        <v>171.90129312040199</v>
      </c>
      <c r="V105" s="88">
        <v>22.239137627962009</v>
      </c>
      <c r="W105" s="88">
        <v>3.4671945701680023</v>
      </c>
      <c r="X105" s="88">
        <v>7.9351779084509726</v>
      </c>
      <c r="Y105" s="88">
        <v>46.833183273130203</v>
      </c>
      <c r="Z105" s="88">
        <v>10.805057271754062</v>
      </c>
      <c r="AA105" s="88">
        <v>7.8874604577700271</v>
      </c>
      <c r="AB105" s="88">
        <v>22.618939739380917</v>
      </c>
      <c r="AC105" s="88">
        <v>4.4144017911119944</v>
      </c>
      <c r="AD105" s="88">
        <v>14.95936643375699</v>
      </c>
      <c r="AE105" s="88">
        <v>0.79616031599900006</v>
      </c>
      <c r="AF105" s="88">
        <v>11.213850660691021</v>
      </c>
      <c r="AG105" s="88">
        <v>20.230192920755051</v>
      </c>
      <c r="AH105" s="88">
        <v>18.72178300153281</v>
      </c>
      <c r="AI105" s="88">
        <v>2.0089437949740021</v>
      </c>
      <c r="AJ105" s="88">
        <v>2.4528004133780095</v>
      </c>
      <c r="AK105" s="88">
        <v>1.0143952682450019</v>
      </c>
      <c r="AL105" s="88">
        <v>0</v>
      </c>
      <c r="AM105" s="88">
        <v>6.3298327031849997</v>
      </c>
      <c r="AN105" s="88">
        <v>1.6053503208879947</v>
      </c>
      <c r="AO105" s="88">
        <v>8.5796301241699844</v>
      </c>
      <c r="AP105" s="88">
        <v>23.55936931738297</v>
      </c>
      <c r="AQ105" s="88">
        <v>2.2344926633180009</v>
      </c>
      <c r="AR105" s="88">
        <v>2.4975102385050043</v>
      </c>
      <c r="AS105" s="88">
        <v>9.9621788773819908</v>
      </c>
      <c r="AT105" s="88">
        <v>3.1176757991429964</v>
      </c>
      <c r="AU105" s="88">
        <v>0.97805336733699777</v>
      </c>
      <c r="AV105" s="88">
        <v>1.7953522526849968</v>
      </c>
      <c r="AW105" s="88">
        <v>0.61450092162800252</v>
      </c>
      <c r="AX105" s="88">
        <v>0.91377080552899892</v>
      </c>
      <c r="AY105" s="88">
        <v>3.3857285475189975</v>
      </c>
      <c r="AZ105" s="88">
        <v>3.1180038628709976</v>
      </c>
      <c r="BA105" s="88">
        <v>3.8818715878630021</v>
      </c>
      <c r="BB105" s="88">
        <v>0.88758675235099915</v>
      </c>
      <c r="BC105" s="88">
        <v>8.7371092949699847</v>
      </c>
      <c r="BD105" s="88">
        <v>12.157655061871992</v>
      </c>
      <c r="BE105" s="88">
        <v>1.7241758219930055</v>
      </c>
      <c r="BF105" s="88">
        <v>0.16023895887300005</v>
      </c>
      <c r="BG105" s="88">
        <v>0.18553181068499899</v>
      </c>
      <c r="BH105" s="88">
        <v>4.0686325340839851</v>
      </c>
      <c r="BI105" s="88">
        <v>1.9040722187709938</v>
      </c>
      <c r="BJ105" s="88">
        <v>0.61736940999500101</v>
      </c>
      <c r="BK105" s="88">
        <v>3.0613805690030107</v>
      </c>
      <c r="BL105" s="88">
        <v>3.3716527452479887</v>
      </c>
      <c r="BM105" s="88">
        <v>2.3375537632339976</v>
      </c>
      <c r="BN105" s="88">
        <v>3.66736363311299</v>
      </c>
      <c r="BO105" s="88">
        <v>7.7562574090000022E-3</v>
      </c>
      <c r="BP105" s="88">
        <v>6.2349621690000025E-3</v>
      </c>
      <c r="BQ105" s="88">
        <v>2.0457064839999998E-3</v>
      </c>
      <c r="BR105" s="88">
        <v>1.4132055771999991E-2</v>
      </c>
      <c r="BS105" s="88">
        <v>0.76599129794699905</v>
      </c>
      <c r="BT105" s="88">
        <v>8.8659992455009515</v>
      </c>
      <c r="BU105" s="88">
        <v>4.1631626891109956</v>
      </c>
      <c r="BV105" s="88">
        <v>2.3478499876840084</v>
      </c>
      <c r="BW105" s="88">
        <v>5.4159359511049701</v>
      </c>
      <c r="BX105" s="88">
        <v>1.296130314592997</v>
      </c>
      <c r="BY105" s="88">
        <v>2.7032387725769969</v>
      </c>
      <c r="BZ105" s="88">
        <v>0.47543512317699982</v>
      </c>
      <c r="CA105" s="88">
        <v>1.5425055297280041</v>
      </c>
      <c r="CB105" s="88">
        <v>2.3033336218869969</v>
      </c>
      <c r="CC105" s="88">
        <v>1.469020654065005</v>
      </c>
      <c r="CD105" s="88">
        <v>0.86144407059700423</v>
      </c>
      <c r="CE105" s="88">
        <v>3.4749164995249959</v>
      </c>
      <c r="CF105" s="88">
        <v>0.42500012965200029</v>
      </c>
      <c r="CG105" s="88">
        <v>0</v>
      </c>
      <c r="CH105" s="88">
        <v>1.5839487359009952</v>
      </c>
      <c r="CI105" s="88">
        <v>0.95478954231500268</v>
      </c>
      <c r="CJ105" s="88">
        <v>0.33390709792599949</v>
      </c>
      <c r="CK105" s="88">
        <v>8.5026150535720042</v>
      </c>
      <c r="CL105" s="88">
        <v>0.37251136783700028</v>
      </c>
      <c r="CM105" s="88">
        <v>5.0830500784809649</v>
      </c>
      <c r="CN105" s="88">
        <v>0.2961851156349995</v>
      </c>
      <c r="CO105" s="88">
        <v>1.6199050833709987</v>
      </c>
      <c r="CP105" s="88">
        <v>0.53671640016400035</v>
      </c>
      <c r="CQ105" s="88">
        <v>1.0143952682450019</v>
      </c>
      <c r="CR105" s="88">
        <v>0</v>
      </c>
      <c r="CS105" s="88">
        <v>6.421630693700002E-2</v>
      </c>
      <c r="CT105" s="88">
        <v>5.1203138962100097</v>
      </c>
      <c r="CU105" s="88">
        <v>0.95717732122599897</v>
      </c>
      <c r="CV105" s="88">
        <v>0.18812921327200025</v>
      </c>
      <c r="CW105" s="88">
        <v>1.5555136040279951</v>
      </c>
      <c r="CX105" s="88">
        <v>4.9836646121E-2</v>
      </c>
      <c r="CY105" s="88">
        <v>7.4739444201539795</v>
      </c>
      <c r="CZ105" s="88">
        <v>1.105685738926</v>
      </c>
      <c r="DA105" s="88">
        <v>22.980556335687996</v>
      </c>
      <c r="DB105" s="88">
        <v>0.57881305277599993</v>
      </c>
      <c r="DC105" s="88">
        <v>1.7379505970350009</v>
      </c>
      <c r="DD105" s="88">
        <v>0.49654187087599955</v>
      </c>
      <c r="DE105" s="88">
        <v>1.2064685240750028</v>
      </c>
      <c r="DF105" s="88">
        <v>0.28966652463200004</v>
      </c>
      <c r="DG105" s="88">
        <v>4.9590659814000057E-2</v>
      </c>
      <c r="DH105" s="88">
        <v>0.95178826336300049</v>
      </c>
      <c r="DI105" s="88">
        <v>3.6905881406799885</v>
      </c>
      <c r="DJ105" s="88">
        <v>3.1576340142919812</v>
      </c>
      <c r="DK105" s="88">
        <v>2.9775184860130048</v>
      </c>
      <c r="DL105" s="88">
        <v>0.1364407245909999</v>
      </c>
      <c r="DM105" s="88">
        <v>0</v>
      </c>
      <c r="DN105" s="88">
        <v>3.0368440196099966</v>
      </c>
      <c r="DO105" s="88">
        <v>5.8838109953000116E-2</v>
      </c>
      <c r="DP105" s="88">
        <v>2.1993199575000004E-2</v>
      </c>
      <c r="DQ105" s="88">
        <v>0.97805336733699777</v>
      </c>
      <c r="DR105" s="88">
        <v>1.403881576186998</v>
      </c>
      <c r="DS105" s="88">
        <v>0.14816393421999968</v>
      </c>
      <c r="DT105" s="88">
        <v>0.24330725513600016</v>
      </c>
      <c r="DU105" s="88">
        <v>0.61450092162800252</v>
      </c>
      <c r="DV105" s="88">
        <v>0.30310761735599989</v>
      </c>
      <c r="DW105" s="88">
        <v>0.61066271970500052</v>
      </c>
      <c r="DX105" s="88">
        <v>1.5786289656539993</v>
      </c>
      <c r="DY105" s="88">
        <v>1.8070984480529964</v>
      </c>
      <c r="DZ105" s="88">
        <v>2.2216459493209926</v>
      </c>
      <c r="EA105" s="88">
        <v>8.1909935389000293E-2</v>
      </c>
      <c r="EB105" s="88">
        <v>0.10076446354599999</v>
      </c>
      <c r="EC105" s="88">
        <v>2.075863663846004</v>
      </c>
      <c r="ED105" s="88">
        <v>0.81989360870499861</v>
      </c>
      <c r="EE105" s="88">
        <v>0.98611147596799908</v>
      </c>
      <c r="EF105" s="88">
        <v>8.2610515257179795</v>
      </c>
      <c r="EG105" s="88">
        <v>0.24610845258000008</v>
      </c>
      <c r="EH105" s="88">
        <v>0.2299493509229999</v>
      </c>
      <c r="EI105" s="88">
        <v>0</v>
      </c>
      <c r="EJ105" s="88">
        <v>0.78614737655599998</v>
      </c>
      <c r="EK105" s="88">
        <v>5.0778372920989812</v>
      </c>
      <c r="EL105" s="88">
        <v>2.2267171034719935</v>
      </c>
      <c r="EM105" s="88">
        <v>4.066951583115995</v>
      </c>
      <c r="EN105" s="88">
        <v>0.5388599260570005</v>
      </c>
      <c r="EO105" s="88">
        <v>0.14634291074499969</v>
      </c>
      <c r="EP105" s="88">
        <v>0.75751314986300111</v>
      </c>
      <c r="EQ105" s="88">
        <v>2.1860152378000004E-2</v>
      </c>
      <c r="ER105" s="88">
        <v>0.2192148778920002</v>
      </c>
      <c r="ES105" s="88">
        <v>4.038469224899998E-2</v>
      </c>
      <c r="ET105" s="88">
        <v>0.16023895887300005</v>
      </c>
      <c r="EU105" s="88">
        <v>0.18553181068499899</v>
      </c>
      <c r="EV105" s="88">
        <v>4.0686325340839851</v>
      </c>
      <c r="EW105" s="88">
        <v>0.61161166495099994</v>
      </c>
      <c r="EX105" s="88">
        <v>0.17008138640999979</v>
      </c>
      <c r="EY105" s="88">
        <v>0.685648095668003</v>
      </c>
      <c r="EZ105" s="88">
        <v>0.36682390585300118</v>
      </c>
      <c r="FA105" s="88">
        <v>6.9908957039000047E-2</v>
      </c>
      <c r="FB105" s="88">
        <v>0.37995642198099999</v>
      </c>
      <c r="FC105" s="88">
        <v>0.22494931917200012</v>
      </c>
      <c r="FD105" s="88">
        <v>1.2463631414E-2</v>
      </c>
      <c r="FE105" s="88">
        <v>0.81160128177799917</v>
      </c>
      <c r="FF105" s="88">
        <v>0.19179939332500007</v>
      </c>
      <c r="FG105" s="88">
        <v>1.0044730425740014</v>
      </c>
      <c r="FH105" s="88">
        <v>3.1890541950999989E-2</v>
      </c>
      <c r="FI105" s="88">
        <v>0.2981701814969997</v>
      </c>
      <c r="FJ105" s="88">
        <v>1.2324900566030026</v>
      </c>
      <c r="FK105" s="88">
        <v>2.1391627102620099</v>
      </c>
      <c r="FL105" s="88">
        <v>0</v>
      </c>
      <c r="FM105" s="88">
        <v>0.8284083393140016</v>
      </c>
      <c r="FN105" s="88">
        <v>0.88880007469600375</v>
      </c>
      <c r="FO105" s="88">
        <v>0.14679777322399989</v>
      </c>
      <c r="FP105" s="88">
        <v>0.47355367751499994</v>
      </c>
      <c r="FQ105" s="88">
        <v>7.7562574090000022E-3</v>
      </c>
      <c r="FR105" s="88">
        <v>6.2349621690000025E-3</v>
      </c>
      <c r="FS105" s="88">
        <v>2.0457064839999998E-3</v>
      </c>
      <c r="FT105" s="88">
        <v>1.4132055771999991E-2</v>
      </c>
      <c r="FU105" s="88">
        <v>0.76599129794699905</v>
      </c>
      <c r="FV105" s="88">
        <v>8.4214827451389791</v>
      </c>
      <c r="FW105" s="88">
        <v>6.2711598744000036E-2</v>
      </c>
      <c r="FX105" s="88">
        <v>0.44451595186700044</v>
      </c>
      <c r="FY105" s="88">
        <v>1.1282398883959985</v>
      </c>
      <c r="FZ105" s="88">
        <v>0.2981559424590004</v>
      </c>
      <c r="GA105" s="88">
        <v>1.7266387864269934</v>
      </c>
      <c r="GB105" s="88">
        <v>0.54733509840799921</v>
      </c>
      <c r="GC105" s="88">
        <v>0.40011455843399968</v>
      </c>
      <c r="GD105" s="88">
        <v>2.3478499876840084</v>
      </c>
      <c r="GE105" s="88">
        <v>0.7338799724029994</v>
      </c>
      <c r="GF105" s="88">
        <v>0.3007148533349997</v>
      </c>
      <c r="GG105" s="88">
        <v>0.13594100265799988</v>
      </c>
      <c r="GH105" s="88">
        <v>0.60608300366600187</v>
      </c>
      <c r="GI105" s="88">
        <v>2.1512103772780033</v>
      </c>
      <c r="GJ105" s="88">
        <v>1.3941483690439949</v>
      </c>
      <c r="GK105" s="88">
        <v>9.3967102735000044E-2</v>
      </c>
      <c r="GL105" s="88">
        <v>0.57441403071800157</v>
      </c>
      <c r="GM105" s="88">
        <v>0.31014815535899992</v>
      </c>
      <c r="GN105" s="88">
        <v>0.11973582316600005</v>
      </c>
      <c r="GO105" s="88">
        <v>0.29185304710500098</v>
      </c>
      <c r="GP105" s="88">
        <v>0.10366637283500026</v>
      </c>
      <c r="GQ105" s="88">
        <v>0.20082138105699965</v>
      </c>
      <c r="GR105" s="88">
        <v>3.5267177524000007E-2</v>
      </c>
      <c r="GS105" s="88">
        <v>0.38848972612900007</v>
      </c>
      <c r="GT105" s="88">
        <v>1.3794173669739993</v>
      </c>
      <c r="GU105" s="88">
        <v>0.41763433952599849</v>
      </c>
      <c r="GV105" s="88">
        <v>0.17796991537700038</v>
      </c>
      <c r="GW105" s="88">
        <v>0.18383756588400074</v>
      </c>
      <c r="GX105" s="88">
        <v>0.13733506188799974</v>
      </c>
      <c r="GY105" s="88">
        <v>5.4582642022000097E-2</v>
      </c>
      <c r="GZ105" s="88">
        <v>8.9797784004000208E-2</v>
      </c>
      <c r="HA105" s="88">
        <v>9.9005674480000059E-3</v>
      </c>
      <c r="HB105" s="88">
        <v>0.31923328205699969</v>
      </c>
      <c r="HC105" s="88">
        <v>0.15075258110600018</v>
      </c>
      <c r="HD105" s="88">
        <v>0.19188907195400012</v>
      </c>
      <c r="HE105" s="88">
        <v>6.4417325898999969E-2</v>
      </c>
      <c r="HF105" s="88">
        <v>0.14243393575799987</v>
      </c>
      <c r="HG105" s="88">
        <v>0.20714538733599994</v>
      </c>
      <c r="HH105" s="88">
        <v>0.29062122666000112</v>
      </c>
      <c r="HI105" s="88">
        <v>0.11710387578600018</v>
      </c>
      <c r="HJ105" s="88">
        <v>5.8943441658999986E-2</v>
      </c>
      <c r="HK105" s="88">
        <v>0.3550042903039981</v>
      </c>
      <c r="HL105" s="88">
        <v>0.11349600709300009</v>
      </c>
      <c r="HM105" s="88">
        <v>0.50072298975499907</v>
      </c>
      <c r="HN105" s="88">
        <v>0.293191100337999</v>
      </c>
      <c r="HO105" s="88">
        <v>1.2218810069000009E-2</v>
      </c>
      <c r="HP105" s="88">
        <v>0.43311366828899789</v>
      </c>
      <c r="HQ105" s="88">
        <v>0.27848189883699959</v>
      </c>
      <c r="HR105" s="88">
        <v>0.31715139692199984</v>
      </c>
      <c r="HS105" s="88">
        <v>6.5698472402999947E-2</v>
      </c>
      <c r="HT105" s="88">
        <v>0.15671722973399965</v>
      </c>
      <c r="HU105" s="88">
        <v>0.37792309988500039</v>
      </c>
      <c r="HV105" s="88">
        <v>0.36041596441100104</v>
      </c>
      <c r="HW105" s="88">
        <v>0.23141433392899957</v>
      </c>
      <c r="HX105" s="88">
        <v>0.2768831188169999</v>
      </c>
      <c r="HY105" s="88">
        <v>0.26829870995600108</v>
      </c>
      <c r="HZ105" s="88">
        <v>0.15528328838900027</v>
      </c>
      <c r="IA105" s="88">
        <v>0.32137530811899856</v>
      </c>
      <c r="IB105" s="88">
        <v>0.11650129215500002</v>
      </c>
      <c r="IC105" s="88">
        <v>1.7397398646900057</v>
      </c>
      <c r="ID105" s="88">
        <v>0.33492123166500032</v>
      </c>
      <c r="IE105" s="88">
        <v>7.6906053056000109E-2</v>
      </c>
      <c r="IF105" s="88">
        <v>6.8902945030000107E-2</v>
      </c>
      <c r="IG105" s="88">
        <v>1.6582724397309965</v>
      </c>
      <c r="IH105" s="88">
        <v>2.1184024415999994E-2</v>
      </c>
      <c r="II105" s="88">
        <v>0</v>
      </c>
      <c r="IJ105" s="88">
        <v>0.44393354226399923</v>
      </c>
      <c r="IK105" s="88">
        <v>0.7855801290400003</v>
      </c>
      <c r="IL105" s="88">
        <v>0.34377336882299986</v>
      </c>
      <c r="IM105" s="88">
        <v>1.0670853648000002E-2</v>
      </c>
      <c r="IN105" s="88">
        <v>0.48899243723100022</v>
      </c>
      <c r="IO105" s="88">
        <v>0.4657967102079989</v>
      </c>
      <c r="IP105" s="88">
        <v>0.33390709792599949</v>
      </c>
      <c r="IQ105" s="88">
        <v>2.0546426095790031</v>
      </c>
      <c r="IR105" s="88">
        <v>2.394785181627991</v>
      </c>
      <c r="IS105" s="88">
        <v>3.0461630555379959</v>
      </c>
      <c r="IT105" s="88">
        <v>1.0070246843289998</v>
      </c>
      <c r="IU105" s="88">
        <v>0.37251136783700028</v>
      </c>
      <c r="IV105" s="88">
        <v>5.0830500784809649</v>
      </c>
      <c r="IW105" s="88">
        <v>0.2961851156349995</v>
      </c>
      <c r="IX105" s="88">
        <v>1.1874484542109955</v>
      </c>
      <c r="IY105" s="88">
        <v>0.4324630507529994</v>
      </c>
      <c r="IZ105" s="88">
        <v>0.53671640016400035</v>
      </c>
      <c r="JA105" s="88">
        <v>0.78257910985300083</v>
      </c>
      <c r="JB105" s="88">
        <v>5.5846299189999983E-2</v>
      </c>
      <c r="JC105" s="88">
        <v>0.17596999122499987</v>
      </c>
      <c r="JD105" s="88">
        <v>6.421630693700002E-2</v>
      </c>
      <c r="JE105" s="88">
        <v>1.4280475284549972</v>
      </c>
      <c r="JF105" s="88">
        <v>2.6786931753490033</v>
      </c>
      <c r="JG105" s="88">
        <v>1.0135777634280032</v>
      </c>
      <c r="JH105" s="88">
        <v>0.95717732122599897</v>
      </c>
      <c r="JI105" s="88">
        <v>0.18812921327200025</v>
      </c>
      <c r="JJ105" s="88">
        <v>0.39450279376099884</v>
      </c>
      <c r="JK105" s="88">
        <v>0.675178729837002</v>
      </c>
      <c r="JL105" s="88">
        <v>0.48583327426700068</v>
      </c>
      <c r="JM105" s="88">
        <v>4.9836646121E-2</v>
      </c>
      <c r="JN105" s="88">
        <v>7.4739444201539795</v>
      </c>
      <c r="JO105" s="88">
        <v>1.105685738926</v>
      </c>
      <c r="JP105" s="88">
        <v>22.980556335687996</v>
      </c>
      <c r="JQ105" s="88">
        <v>0.3961909246510002</v>
      </c>
      <c r="JR105" s="88">
        <v>0.18262212812499989</v>
      </c>
      <c r="JS105" s="88">
        <v>1.7379505970350009</v>
      </c>
      <c r="JT105" s="88">
        <v>0.49654187087599955</v>
      </c>
      <c r="JU105" s="88">
        <v>1.2064685240750028</v>
      </c>
      <c r="JV105" s="88">
        <v>0.28966652463200004</v>
      </c>
      <c r="JW105" s="88">
        <v>4.9590659814000057E-2</v>
      </c>
      <c r="JX105" s="88">
        <v>0.95178826336300049</v>
      </c>
      <c r="JY105" s="88">
        <v>3.6905881406799885</v>
      </c>
      <c r="JZ105" s="88">
        <v>3.0757111353929769</v>
      </c>
      <c r="KA105" s="88">
        <v>8.1922883190999995E-2</v>
      </c>
      <c r="KB105" s="88">
        <v>2.9775184860130048</v>
      </c>
      <c r="KC105" s="88">
        <v>0.1364407245909999</v>
      </c>
      <c r="KD105" s="88">
        <v>0</v>
      </c>
      <c r="KE105" s="88">
        <v>3.0368440196099966</v>
      </c>
      <c r="KF105" s="88">
        <v>5.8838109953000116E-2</v>
      </c>
      <c r="KG105" s="88">
        <v>2.1993199575000004E-2</v>
      </c>
      <c r="KH105" s="88">
        <v>0.97805336733699777</v>
      </c>
      <c r="KI105" s="88">
        <v>0.20244862205499994</v>
      </c>
      <c r="KJ105" s="88">
        <v>0.42366035166100069</v>
      </c>
      <c r="KK105" s="88">
        <v>0.2335523898420003</v>
      </c>
      <c r="KL105" s="88">
        <v>0.40639206452400034</v>
      </c>
      <c r="KM105" s="88">
        <v>7.2998193486999929E-2</v>
      </c>
      <c r="KN105" s="88">
        <v>2.3917142936000002E-2</v>
      </c>
      <c r="KO105" s="88">
        <v>4.0913275809999962E-2</v>
      </c>
      <c r="KP105" s="88">
        <v>0.14816393421999968</v>
      </c>
      <c r="KQ105" s="88">
        <v>0.24330725513600016</v>
      </c>
      <c r="KR105" s="88">
        <v>0.13934805592800009</v>
      </c>
      <c r="KS105" s="88">
        <v>3.8287884681000028E-2</v>
      </c>
      <c r="KT105" s="88">
        <v>0.43524769773499977</v>
      </c>
      <c r="KU105" s="88">
        <v>1.619850628E-3</v>
      </c>
      <c r="KV105" s="88">
        <v>0.30310761735599989</v>
      </c>
      <c r="KW105" s="88">
        <v>0.61066271970500052</v>
      </c>
      <c r="KX105" s="88">
        <v>1.0589794511119952</v>
      </c>
      <c r="KY105" s="88">
        <v>0.51965978531600132</v>
      </c>
      <c r="KZ105" s="88">
        <v>1.2288370065249981</v>
      </c>
      <c r="LA105" s="88">
        <v>0.57826162591300145</v>
      </c>
      <c r="LB105" s="88">
        <v>2.2216459493209926</v>
      </c>
      <c r="LC105" s="88">
        <v>8.1909935389000293E-2</v>
      </c>
      <c r="LD105" s="88">
        <v>0.81444948960399843</v>
      </c>
      <c r="LE105" s="88">
        <v>2.075863663846004</v>
      </c>
      <c r="LF105" s="88">
        <v>0.81989360870499861</v>
      </c>
      <c r="LG105" s="88">
        <v>0.19106133846699969</v>
      </c>
      <c r="LH105" s="88">
        <v>0.58731279608099862</v>
      </c>
      <c r="LI105" s="88">
        <v>0.23536723236499965</v>
      </c>
      <c r="LJ105" s="88">
        <v>6.0084770846399982</v>
      </c>
      <c r="LK105" s="88">
        <v>2.2525744410779995</v>
      </c>
      <c r="LL105" s="88">
        <v>0.24610845258000008</v>
      </c>
      <c r="LM105" s="88">
        <v>0.2299493509229999</v>
      </c>
      <c r="LN105" s="88">
        <v>0</v>
      </c>
      <c r="LO105" s="88">
        <v>0.78614737655599998</v>
      </c>
      <c r="LP105" s="88">
        <v>5.0778372920989812</v>
      </c>
      <c r="LQ105" s="88">
        <v>2.2267171034719935</v>
      </c>
      <c r="LR105" s="88">
        <v>4.066951583115995</v>
      </c>
      <c r="LS105" s="88">
        <v>0.5388599260570005</v>
      </c>
      <c r="LT105" s="88">
        <v>0.14634291074499969</v>
      </c>
      <c r="LU105" s="88">
        <v>0.75751314986300111</v>
      </c>
      <c r="LV105" s="88">
        <v>2.1860152378000004E-2</v>
      </c>
      <c r="LW105" s="88">
        <v>0.2192148778920002</v>
      </c>
      <c r="LX105" s="88">
        <v>4.038469224899998E-2</v>
      </c>
      <c r="LY105" s="88">
        <v>0.16023895887300005</v>
      </c>
      <c r="LZ105" s="88">
        <v>0.18553181068499899</v>
      </c>
      <c r="MA105" s="88">
        <v>4.0686325340839851</v>
      </c>
      <c r="MB105" s="88">
        <v>0.12456582027899991</v>
      </c>
      <c r="MC105" s="88">
        <v>0.48704586320299953</v>
      </c>
      <c r="MD105" s="88">
        <v>0.15953761464699992</v>
      </c>
      <c r="ME105" s="88">
        <v>1.0543795318999996E-2</v>
      </c>
      <c r="MF105" s="88">
        <v>0.685648095668003</v>
      </c>
      <c r="MG105" s="88">
        <v>0.36682390585300118</v>
      </c>
      <c r="MH105" s="88">
        <v>6.9908957039000047E-2</v>
      </c>
      <c r="MI105" s="88">
        <v>0.37995642198099999</v>
      </c>
      <c r="MJ105" s="88">
        <v>8.8098667150999996E-2</v>
      </c>
      <c r="MK105" s="88">
        <v>0.13685064611599992</v>
      </c>
      <c r="ML105" s="88">
        <v>1.2463631414E-2</v>
      </c>
      <c r="MM105" s="88">
        <v>0.81160128177799917</v>
      </c>
      <c r="MN105" s="88">
        <v>0.19179939332500007</v>
      </c>
      <c r="MO105" s="88">
        <v>1.0044730425740014</v>
      </c>
      <c r="MP105" s="88">
        <v>0.755347001981998</v>
      </c>
      <c r="MQ105" s="88">
        <v>0.2981701814969997</v>
      </c>
      <c r="MR105" s="88">
        <v>1.2324900566030026</v>
      </c>
      <c r="MS105" s="88">
        <v>0.49507651775400058</v>
      </c>
      <c r="MT105" s="88">
        <v>0.21604269314399993</v>
      </c>
      <c r="MU105" s="88">
        <v>1.2845727166070047</v>
      </c>
      <c r="MV105" s="88">
        <v>0.14347406894100007</v>
      </c>
      <c r="MW105" s="88">
        <v>0</v>
      </c>
      <c r="MX105" s="88">
        <v>0.8284083393140016</v>
      </c>
      <c r="MY105" s="88">
        <v>0.88880007469600375</v>
      </c>
      <c r="MZ105" s="88">
        <v>0.14679777322399989</v>
      </c>
      <c r="NA105" s="88">
        <v>0.47355367751499994</v>
      </c>
      <c r="NB105" s="88">
        <v>7.7562574090000022E-3</v>
      </c>
      <c r="NC105" s="88">
        <v>6.2349621690000025E-3</v>
      </c>
      <c r="ND105" s="88">
        <v>2.0457064839999998E-3</v>
      </c>
      <c r="NE105" s="88">
        <v>1.4132055771999991E-2</v>
      </c>
      <c r="NF105" s="88">
        <v>0.76599129794699905</v>
      </c>
      <c r="NG105" s="88">
        <v>5.3516204487479868</v>
      </c>
      <c r="NH105" s="88">
        <v>3.0698633816880143</v>
      </c>
      <c r="NI105" s="88">
        <v>0.44451595186700044</v>
      </c>
      <c r="NJ105" s="88">
        <v>2.3478499876840084</v>
      </c>
      <c r="NK105" s="88">
        <v>1.7397398646900057</v>
      </c>
      <c r="NL105" s="88">
        <v>7.6906053056000109E-2</v>
      </c>
      <c r="NM105" s="88">
        <v>1.6582724397309965</v>
      </c>
      <c r="NN105" s="88">
        <v>0</v>
      </c>
      <c r="NO105" s="88">
        <v>0.48899243723100022</v>
      </c>
      <c r="NP105" s="88">
        <v>0.29391676557599966</v>
      </c>
      <c r="NQ105" s="88">
        <v>0.1718798897630002</v>
      </c>
      <c r="NR105" s="88">
        <v>4.6892291897999989E-2</v>
      </c>
      <c r="NS105" s="88">
        <v>0.28701480602799995</v>
      </c>
      <c r="NT105" s="88">
        <v>2.0546426095790031</v>
      </c>
      <c r="NU105" s="88">
        <v>2.394785181627991</v>
      </c>
      <c r="NV105" s="88">
        <v>3.0461630555379959</v>
      </c>
      <c r="NW105" s="88">
        <v>1.0070246843289998</v>
      </c>
      <c r="NX105" s="88">
        <v>0.37251136783700028</v>
      </c>
      <c r="NY105" s="88">
        <v>24.355548677685046</v>
      </c>
      <c r="NZ105" s="88">
        <v>0.51881995974000061</v>
      </c>
      <c r="OA105" s="88">
        <v>0.22527078613599977</v>
      </c>
      <c r="OB105" s="88">
        <v>0.5301278730860004</v>
      </c>
      <c r="OC105" s="88">
        <v>21.092119438286012</v>
      </c>
      <c r="OD105" s="88">
        <v>0.25998431276899991</v>
      </c>
      <c r="OE105" s="88">
        <v>8.8532025931000069E-2</v>
      </c>
      <c r="OF105" s="88">
        <v>0.48991820249199969</v>
      </c>
      <c r="OG105" s="88">
        <v>3.7461095317000023E-2</v>
      </c>
      <c r="OH105" s="88">
        <v>0.68649525771599851</v>
      </c>
      <c r="OI105" s="88">
        <v>5.1029312492000038E-2</v>
      </c>
      <c r="OJ105" s="88">
        <v>1.138494822198999</v>
      </c>
      <c r="OK105" s="88">
        <v>0.2601527445220001</v>
      </c>
      <c r="OL105" s="88">
        <v>0</v>
      </c>
      <c r="OM105" s="88">
        <v>1.1246480540000233E-2</v>
      </c>
      <c r="ON105" s="88">
        <v>6.6251626999999939E-4</v>
      </c>
      <c r="OO105" s="88">
        <v>1.1341127299999997E-3</v>
      </c>
      <c r="OP105" s="88">
        <v>2.9154225999999977E-4</v>
      </c>
      <c r="OQ105" s="88">
        <v>1.2094204000000007E-3</v>
      </c>
      <c r="OR105" s="88">
        <v>5.2428809000000022E-4</v>
      </c>
      <c r="OS105" s="88">
        <v>5.8833634799999998E-3</v>
      </c>
      <c r="OT105" s="88">
        <v>1.5696879399999977E-3</v>
      </c>
      <c r="OU105" s="88">
        <v>8.9619225099999544E-3</v>
      </c>
      <c r="OV105" s="88">
        <v>7.6903744819998886E-3</v>
      </c>
      <c r="OW105" s="88">
        <v>1.3085788650000263E-2</v>
      </c>
      <c r="OX105" s="88">
        <v>4.2057643199999951E-3</v>
      </c>
      <c r="OY105" s="88">
        <v>2.887019559999998E-3</v>
      </c>
      <c r="OZ105" s="88">
        <v>2.3062786789999911E-2</v>
      </c>
      <c r="PA105" s="88">
        <v>1.6720224712320133</v>
      </c>
      <c r="PB105" s="88">
        <v>1.2028796210279893</v>
      </c>
      <c r="PC105" s="88">
        <v>0.91966077655000067</v>
      </c>
      <c r="PD105" s="88">
        <v>0.15691710456700034</v>
      </c>
      <c r="PE105" s="88">
        <v>0.70912899887300274</v>
      </c>
      <c r="PF105" s="88">
        <v>1.2443223457719981</v>
      </c>
      <c r="PG105" s="88">
        <v>3.1827150764310064</v>
      </c>
      <c r="PH105" s="88">
        <v>0.65634413289499804</v>
      </c>
      <c r="PI105" s="88">
        <v>1.9469467475359983</v>
      </c>
      <c r="PJ105" s="88">
        <v>0.24904393152700036</v>
      </c>
      <c r="PK105" s="88">
        <v>6.1511678083129606</v>
      </c>
      <c r="PL105" s="88">
        <v>0.18743564031199936</v>
      </c>
      <c r="PM105" s="88">
        <v>1.2059735796650108</v>
      </c>
      <c r="PN105" s="88">
        <v>0.2786120408629994</v>
      </c>
      <c r="PO105" s="88">
        <v>2.6863379900999993E-2</v>
      </c>
      <c r="PP105" s="88">
        <v>0.12900692791899968</v>
      </c>
      <c r="PQ105" s="88">
        <v>0.50617405552600025</v>
      </c>
      <c r="PR105" s="88">
        <v>0.34141794831900041</v>
      </c>
      <c r="PS105" s="88">
        <v>8.0326782314000006E-2</v>
      </c>
      <c r="PT105" s="88">
        <v>0.1190950443519999</v>
      </c>
      <c r="PU105" s="88">
        <v>6.460110870399996E-2</v>
      </c>
      <c r="PV105" s="88">
        <v>4.8790300014999941E-2</v>
      </c>
      <c r="PW105" s="88">
        <v>1.2375492177000024E-2</v>
      </c>
      <c r="PX105" s="88">
        <v>8.4866601506999831E-2</v>
      </c>
      <c r="PY105" s="88">
        <v>0.44379171793600214</v>
      </c>
      <c r="PZ105" s="88">
        <v>0.25690727497300003</v>
      </c>
      <c r="QA105" s="88">
        <v>8.3293343129999912E-3</v>
      </c>
      <c r="QB105" s="88">
        <v>5.117553417599973E-2</v>
      </c>
      <c r="QC105" s="88">
        <v>4.4700707043999949E-2</v>
      </c>
      <c r="QD105" s="88">
        <v>7.8432369920000081E-3</v>
      </c>
      <c r="QE105" s="88">
        <v>5.3195809992000201E-2</v>
      </c>
      <c r="QF105" s="88">
        <v>0.14516625400799971</v>
      </c>
      <c r="QG105" s="88">
        <v>0.3193869567780015</v>
      </c>
      <c r="QH105" s="88">
        <v>3.285424363399999E-2</v>
      </c>
      <c r="QI105" s="88">
        <v>0.46470406851399909</v>
      </c>
      <c r="QJ105" s="88">
        <v>0.18421306986599989</v>
      </c>
      <c r="QK105" s="88">
        <v>1.627883480609994</v>
      </c>
      <c r="QL105" s="88">
        <v>0.76360058686599419</v>
      </c>
      <c r="QM105" s="88">
        <v>4.3388315196999878E-2</v>
      </c>
      <c r="QN105" s="88">
        <v>0.11378756332700032</v>
      </c>
      <c r="QO105" s="88">
        <v>1.5909267552999998E-2</v>
      </c>
      <c r="QP105" s="88">
        <v>0.53172183036299958</v>
      </c>
      <c r="QQ105" s="88">
        <v>4.322985254999993E-3</v>
      </c>
      <c r="QR105" s="88">
        <v>0.47967392162</v>
      </c>
      <c r="QS105" s="88">
        <v>0.10492642976400042</v>
      </c>
      <c r="QT105" s="88">
        <v>0.1909258218700001</v>
      </c>
      <c r="QU105" s="88">
        <v>0.12676783609699979</v>
      </c>
      <c r="QV105" s="88">
        <v>4.9638117168999865E-2</v>
      </c>
      <c r="QW105" s="88">
        <v>6.1369509127000128E-2</v>
      </c>
      <c r="QX105" s="88">
        <v>8.7572900867999945E-2</v>
      </c>
      <c r="QY105" s="88">
        <v>1.682245531200002E-2</v>
      </c>
      <c r="QZ105" s="88">
        <v>0.12662259292499997</v>
      </c>
      <c r="RA105" s="88">
        <v>0.10423432328600001</v>
      </c>
      <c r="RB105" s="88">
        <v>4.3215764547000025E-2</v>
      </c>
      <c r="RC105" s="88">
        <v>0.22430167180099983</v>
      </c>
      <c r="RD105" s="88">
        <v>0.67606066771100048</v>
      </c>
      <c r="RE105" s="88">
        <v>9.8935351790000077E-3</v>
      </c>
      <c r="RF105" s="88">
        <v>1.0066916389590015</v>
      </c>
      <c r="RG105" s="88">
        <v>0.73206263467099686</v>
      </c>
      <c r="RH105" s="88">
        <v>0.38625287036800177</v>
      </c>
      <c r="RI105" s="88">
        <v>0.16766304575199931</v>
      </c>
      <c r="RJ105" s="88">
        <v>5.4679364521999931E-2</v>
      </c>
      <c r="RK105" s="88">
        <v>4.3171388608000009E-2</v>
      </c>
      <c r="RL105" s="88">
        <v>6.8936798521999812E-2</v>
      </c>
      <c r="RM105" s="88">
        <v>0.16637413643099982</v>
      </c>
      <c r="RN105" s="88">
        <v>0.15552164068199986</v>
      </c>
      <c r="RO105" s="88">
        <v>0.85787351887499719</v>
      </c>
      <c r="RP105" s="88">
        <v>7.221316500099996E-2</v>
      </c>
      <c r="RQ105" s="88">
        <v>1.009407328460999</v>
      </c>
      <c r="RR105" s="88">
        <v>7.4493756120000004E-3</v>
      </c>
      <c r="RS105" s="88">
        <v>0.21712316745500021</v>
      </c>
      <c r="RT105" s="88">
        <v>1.9408860141000003E-2</v>
      </c>
      <c r="RU105" s="88">
        <v>1.2511516335000002E-2</v>
      </c>
      <c r="RV105" s="88">
        <v>2.8499278162870199</v>
      </c>
      <c r="RW105" s="88">
        <v>1.220636792704997</v>
      </c>
      <c r="RX105" s="88">
        <v>2.0752769196440015</v>
      </c>
      <c r="RY105" s="88">
        <v>5.3259877610000008E-3</v>
      </c>
      <c r="RZ105" s="88">
        <v>1.1507913807270083</v>
      </c>
      <c r="SA105" s="88">
        <v>5.518177244100015E-2</v>
      </c>
      <c r="SB105" s="88">
        <v>3.3997642399999996E-4</v>
      </c>
      <c r="SC105" s="88">
        <v>9.8600273808999966E-2</v>
      </c>
      <c r="SD105" s="88">
        <v>0.11695556344699996</v>
      </c>
      <c r="SE105" s="88">
        <v>2.1395063170000003E-3</v>
      </c>
      <c r="SF105" s="88">
        <v>9.7951020909999974E-3</v>
      </c>
      <c r="SG105" s="88">
        <v>3.5133859994000011E-2</v>
      </c>
      <c r="SH105" s="88">
        <v>4.0060932360000013E-3</v>
      </c>
      <c r="SI105" s="88">
        <v>3.2695432800000012E-3</v>
      </c>
      <c r="SJ105" s="88">
        <v>7.6442653299999917E-3</v>
      </c>
      <c r="SK105" s="88">
        <v>3.4071703504000045E-2</v>
      </c>
      <c r="SL105" s="88">
        <v>6.4153137462999915E-2</v>
      </c>
      <c r="SM105" s="88">
        <v>6.3804147809999989E-2</v>
      </c>
      <c r="SN105" s="88">
        <v>0.10308950679999979</v>
      </c>
      <c r="SO105" s="88">
        <v>1.0121670899999999E-3</v>
      </c>
      <c r="SP105" s="88">
        <v>3.9439510485575422</v>
      </c>
    </row>
    <row r="106" spans="1:510">
      <c r="A106" s="88" t="str">
        <f t="shared" si="53"/>
        <v>UKID1</v>
      </c>
      <c r="B106" s="88" t="s">
        <v>2234</v>
      </c>
      <c r="C106" s="88" t="s">
        <v>386</v>
      </c>
      <c r="E106" s="88" t="s">
        <v>2591</v>
      </c>
      <c r="F106" s="88">
        <v>2010</v>
      </c>
      <c r="U106" s="88">
        <v>49.203967737397996</v>
      </c>
      <c r="V106" s="88">
        <v>6.1764140438009951</v>
      </c>
      <c r="W106" s="88">
        <v>1.8179417932500004</v>
      </c>
      <c r="X106" s="88">
        <v>2.0039747911350005</v>
      </c>
      <c r="Y106" s="88">
        <v>19.412202225077003</v>
      </c>
      <c r="Z106" s="88">
        <v>3.2096163280790009</v>
      </c>
      <c r="AA106" s="88">
        <v>0.26555111250000007</v>
      </c>
      <c r="AB106" s="88">
        <v>4.2480212052070021</v>
      </c>
      <c r="AC106" s="88">
        <v>1.491664962984</v>
      </c>
      <c r="AD106" s="88">
        <v>4.1990495620610018</v>
      </c>
      <c r="AE106" s="88">
        <v>0.85385848099000006</v>
      </c>
      <c r="AF106" s="88">
        <v>2.7651933902520018</v>
      </c>
      <c r="AG106" s="88">
        <v>5.6488011696259939</v>
      </c>
      <c r="AH106" s="88">
        <v>2.7604669680149971</v>
      </c>
      <c r="AI106" s="88">
        <v>0.52762088589499989</v>
      </c>
      <c r="AJ106" s="88">
        <v>0.73466828589000044</v>
      </c>
      <c r="AK106" s="88">
        <v>1.0832707471800003</v>
      </c>
      <c r="AL106" s="88">
        <v>0</v>
      </c>
      <c r="AM106" s="88">
        <v>1.6496339432730001</v>
      </c>
      <c r="AN106" s="88">
        <v>0.35434119871200026</v>
      </c>
      <c r="AO106" s="88">
        <v>15.076251477702996</v>
      </c>
      <c r="AP106" s="88">
        <v>0</v>
      </c>
      <c r="AQ106" s="88">
        <v>0.42979704426099996</v>
      </c>
      <c r="AR106" s="88">
        <v>1.1815692259899993</v>
      </c>
      <c r="AS106" s="88">
        <v>2.7246012480799982</v>
      </c>
      <c r="AT106" s="88">
        <v>1.9802785193759995</v>
      </c>
      <c r="AU106" s="88">
        <v>0.14595112867000001</v>
      </c>
      <c r="AV106" s="88">
        <v>0.3651037941500001</v>
      </c>
      <c r="AW106" s="88">
        <v>0.10573003086</v>
      </c>
      <c r="AX106" s="88">
        <v>0.16428964046499997</v>
      </c>
      <c r="AY106" s="88">
        <v>0.44826232682100009</v>
      </c>
      <c r="AZ106" s="88">
        <v>0.2097295422800001</v>
      </c>
      <c r="BA106" s="88">
        <v>5.5821570219999998E-2</v>
      </c>
      <c r="BB106" s="88">
        <v>0</v>
      </c>
      <c r="BC106" s="88">
        <v>1.0214659479319996</v>
      </c>
      <c r="BD106" s="88">
        <v>2.6265726802249993</v>
      </c>
      <c r="BE106" s="88">
        <v>0.59998215203000016</v>
      </c>
      <c r="BF106" s="88">
        <v>3.6533411529999983E-2</v>
      </c>
      <c r="BG106" s="88">
        <v>3.6749366879999995E-2</v>
      </c>
      <c r="BH106" s="88">
        <v>1.4183820998640002</v>
      </c>
      <c r="BI106" s="88">
        <v>0.384194317088</v>
      </c>
      <c r="BJ106" s="88">
        <v>0.58088898388300003</v>
      </c>
      <c r="BK106" s="88">
        <v>0.92439568985800002</v>
      </c>
      <c r="BL106" s="88">
        <v>1.3326222216410011</v>
      </c>
      <c r="BM106" s="88">
        <v>0.48250648776799998</v>
      </c>
      <c r="BN106" s="88">
        <v>0.49443903574999987</v>
      </c>
      <c r="BO106" s="88">
        <v>0.11332875092</v>
      </c>
      <c r="BP106" s="88">
        <v>0.18705301837999996</v>
      </c>
      <c r="BQ106" s="88">
        <v>0.24110350209000003</v>
      </c>
      <c r="BR106" s="88">
        <v>0.27990716012</v>
      </c>
      <c r="BS106" s="88">
        <v>3.2467062179999999E-2</v>
      </c>
      <c r="BT106" s="88">
        <v>2.4270966295120009</v>
      </c>
      <c r="BU106" s="88">
        <v>1.1352186777999995</v>
      </c>
      <c r="BV106" s="88">
        <v>0.33809724109000006</v>
      </c>
      <c r="BW106" s="88">
        <v>1.4189654755619987</v>
      </c>
      <c r="BX106" s="88">
        <v>0.2175034500739999</v>
      </c>
      <c r="BY106" s="88">
        <v>0.86039065105000045</v>
      </c>
      <c r="BZ106" s="88">
        <v>0.159051113026</v>
      </c>
      <c r="CA106" s="88">
        <v>0.3501818258650003</v>
      </c>
      <c r="CB106" s="88">
        <v>0.85075195626499966</v>
      </c>
      <c r="CC106" s="88">
        <v>0.39563738079999988</v>
      </c>
      <c r="CD106" s="88">
        <v>0.26107211452100015</v>
      </c>
      <c r="CE106" s="88">
        <v>0.86749674960600054</v>
      </c>
      <c r="CF106" s="88">
        <v>0.14756707211699988</v>
      </c>
      <c r="CG106" s="88">
        <v>0</v>
      </c>
      <c r="CH106" s="88">
        <v>0.38005488869799992</v>
      </c>
      <c r="CI106" s="88">
        <v>0.19013683978899998</v>
      </c>
      <c r="CJ106" s="88">
        <v>0.16962054756</v>
      </c>
      <c r="CK106" s="88">
        <v>1.2531639959099992</v>
      </c>
      <c r="CL106" s="88">
        <v>5.2618130870000002E-2</v>
      </c>
      <c r="CM106" s="88">
        <v>0.22742583344</v>
      </c>
      <c r="CN106" s="88">
        <v>0.20098567746999993</v>
      </c>
      <c r="CO106" s="88">
        <v>0.3369374328200001</v>
      </c>
      <c r="CP106" s="88">
        <v>0.19674404682999999</v>
      </c>
      <c r="CQ106" s="88">
        <v>1.0832707471800003</v>
      </c>
      <c r="CR106" s="88">
        <v>0</v>
      </c>
      <c r="CS106" s="88">
        <v>8.5508996999999996E-3</v>
      </c>
      <c r="CT106" s="88">
        <v>1.5792861095830002</v>
      </c>
      <c r="CU106" s="88">
        <v>4.8391898980000007E-2</v>
      </c>
      <c r="CV106" s="88">
        <v>1.3403283930000001E-2</v>
      </c>
      <c r="CW106" s="88">
        <v>0.34942990687200026</v>
      </c>
      <c r="CX106" s="88">
        <v>4.91129184E-3</v>
      </c>
      <c r="CY106" s="88">
        <v>15.076251477702996</v>
      </c>
      <c r="CZ106" s="88">
        <v>0</v>
      </c>
      <c r="DA106" s="88">
        <v>0</v>
      </c>
      <c r="DB106" s="88">
        <v>0</v>
      </c>
      <c r="DC106" s="88">
        <v>0.20856148165000005</v>
      </c>
      <c r="DD106" s="88">
        <v>0.22123617731099993</v>
      </c>
      <c r="DE106" s="88">
        <v>1.0068947570199995</v>
      </c>
      <c r="DF106" s="88">
        <v>0</v>
      </c>
      <c r="DG106" s="88">
        <v>3.3912066859999999E-2</v>
      </c>
      <c r="DH106" s="88">
        <v>0.14076390387999999</v>
      </c>
      <c r="DI106" s="88">
        <v>1.381120462548999</v>
      </c>
      <c r="DJ106" s="88">
        <v>1.2051170679700018</v>
      </c>
      <c r="DK106" s="88">
        <v>0.10011600348100001</v>
      </c>
      <c r="DL106" s="88">
        <v>3.8252249330000002E-2</v>
      </c>
      <c r="DM106" s="88">
        <v>0</v>
      </c>
      <c r="DN106" s="88">
        <v>1.794069258056</v>
      </c>
      <c r="DO106" s="88">
        <v>0.18620864688000002</v>
      </c>
      <c r="DP106" s="88">
        <v>0</v>
      </c>
      <c r="DQ106" s="88">
        <v>0.14595112867000001</v>
      </c>
      <c r="DR106" s="88">
        <v>0.23796216587999999</v>
      </c>
      <c r="DS106" s="88">
        <v>4.3905772560000007E-2</v>
      </c>
      <c r="DT106" s="88">
        <v>8.3235375020000002E-2</v>
      </c>
      <c r="DU106" s="88">
        <v>0.10573003086</v>
      </c>
      <c r="DV106" s="88">
        <v>1.5539468310000002E-2</v>
      </c>
      <c r="DW106" s="88">
        <v>0.14874974275499997</v>
      </c>
      <c r="DX106" s="88">
        <v>0.3781282249309999</v>
      </c>
      <c r="DY106" s="88">
        <v>7.013226647000001E-2</v>
      </c>
      <c r="DZ106" s="88">
        <v>0.12661755706999994</v>
      </c>
      <c r="EA106" s="88">
        <v>9.4128336099999991E-3</v>
      </c>
      <c r="EB106" s="88">
        <v>7.3700657900000008E-2</v>
      </c>
      <c r="EC106" s="88">
        <v>2.2177705979999997E-2</v>
      </c>
      <c r="ED106" s="88">
        <v>1.0895793469999998E-2</v>
      </c>
      <c r="EE106" s="88">
        <v>2.274807077E-2</v>
      </c>
      <c r="EF106" s="88">
        <v>0.97164846732199972</v>
      </c>
      <c r="EG106" s="88">
        <v>2.9765744549999997E-2</v>
      </c>
      <c r="EH106" s="88">
        <v>2.0051736060000002E-2</v>
      </c>
      <c r="EI106" s="88">
        <v>0</v>
      </c>
      <c r="EJ106" s="88">
        <v>0.23649913335000003</v>
      </c>
      <c r="EK106" s="88">
        <v>1.470470485463</v>
      </c>
      <c r="EL106" s="88">
        <v>0.47495610308199998</v>
      </c>
      <c r="EM106" s="88">
        <v>0.44464583787</v>
      </c>
      <c r="EN106" s="88">
        <v>9.875699994999998E-2</v>
      </c>
      <c r="EO106" s="88">
        <v>0.41613784912999974</v>
      </c>
      <c r="EP106" s="88">
        <v>0</v>
      </c>
      <c r="EQ106" s="88">
        <v>3.8718899000000002E-3</v>
      </c>
      <c r="ER106" s="88">
        <v>7.5629835019999994E-2</v>
      </c>
      <c r="ES106" s="88">
        <v>5.5854931000000009E-3</v>
      </c>
      <c r="ET106" s="88">
        <v>3.6533411529999983E-2</v>
      </c>
      <c r="EU106" s="88">
        <v>3.6749366879999995E-2</v>
      </c>
      <c r="EV106" s="88">
        <v>1.4183820998640002</v>
      </c>
      <c r="EW106" s="88">
        <v>8.1159121090000008E-2</v>
      </c>
      <c r="EX106" s="88">
        <v>1.272607817E-2</v>
      </c>
      <c r="EY106" s="88">
        <v>0.17672538142999999</v>
      </c>
      <c r="EZ106" s="88">
        <v>0.11358123544800001</v>
      </c>
      <c r="FA106" s="88">
        <v>0</v>
      </c>
      <c r="FB106" s="88">
        <v>0.57087912617299996</v>
      </c>
      <c r="FC106" s="88">
        <v>7.9293637100000015E-3</v>
      </c>
      <c r="FD106" s="88">
        <v>2.080494E-3</v>
      </c>
      <c r="FE106" s="88">
        <v>0.34164211136900002</v>
      </c>
      <c r="FF106" s="88">
        <v>3.4441295965E-2</v>
      </c>
      <c r="FG106" s="88">
        <v>0.11344863066299994</v>
      </c>
      <c r="FH106" s="88">
        <v>0.34875498514399972</v>
      </c>
      <c r="FI106" s="88">
        <v>8.6109460999999998E-2</v>
      </c>
      <c r="FJ106" s="88">
        <v>0.25214906715200003</v>
      </c>
      <c r="FK106" s="88">
        <v>1.0804712652889996</v>
      </c>
      <c r="FL106" s="88">
        <v>0</v>
      </c>
      <c r="FM106" s="88">
        <v>9.6773694033000013E-2</v>
      </c>
      <c r="FN106" s="88">
        <v>0.23359010089200019</v>
      </c>
      <c r="FO106" s="88">
        <v>8.0311783892999963E-2</v>
      </c>
      <c r="FP106" s="88">
        <v>7.1835160209999985E-2</v>
      </c>
      <c r="FQ106" s="88">
        <v>0.11332875092</v>
      </c>
      <c r="FR106" s="88">
        <v>0.18705301837999996</v>
      </c>
      <c r="FS106" s="88">
        <v>0.24110350209000003</v>
      </c>
      <c r="FT106" s="88">
        <v>0.27990716012</v>
      </c>
      <c r="FU106" s="88">
        <v>3.2467062179999999E-2</v>
      </c>
      <c r="FV106" s="88">
        <v>2.3022588811619995</v>
      </c>
      <c r="FW106" s="88">
        <v>4.4993004180000018E-2</v>
      </c>
      <c r="FX106" s="88">
        <v>0.12483645127000002</v>
      </c>
      <c r="FY106" s="88">
        <v>0.54700494449500014</v>
      </c>
      <c r="FZ106" s="88">
        <v>5.6247356139999996E-2</v>
      </c>
      <c r="GA106" s="88">
        <v>0.24366662816499993</v>
      </c>
      <c r="GB106" s="88">
        <v>0.24328705701700007</v>
      </c>
      <c r="GC106" s="88">
        <v>0</v>
      </c>
      <c r="GD106" s="88">
        <v>0.33809724109000006</v>
      </c>
      <c r="GE106" s="88">
        <v>0.1928446776999998</v>
      </c>
      <c r="GF106" s="88">
        <v>7.5096908789999972E-2</v>
      </c>
      <c r="GG106" s="88">
        <v>9.1433325590000031E-2</v>
      </c>
      <c r="GH106" s="88">
        <v>0.24709664207399981</v>
      </c>
      <c r="GI106" s="88">
        <v>0.21115716990799996</v>
      </c>
      <c r="GJ106" s="88">
        <v>0.60005419699999951</v>
      </c>
      <c r="GK106" s="88">
        <v>1.2719288400000002E-3</v>
      </c>
      <c r="GL106" s="88">
        <v>5.6000880640000007E-2</v>
      </c>
      <c r="GM106" s="88">
        <v>2.1633471559999999E-2</v>
      </c>
      <c r="GN106" s="88">
        <v>2.4567511940000002E-2</v>
      </c>
      <c r="GO106" s="88">
        <v>0.11529769582400004</v>
      </c>
      <c r="GP106" s="88">
        <v>0.14552925768999991</v>
      </c>
      <c r="GQ106" s="88">
        <v>0.20708293290099991</v>
      </c>
      <c r="GR106" s="88">
        <v>4.6432009340000004E-2</v>
      </c>
      <c r="GS106" s="88">
        <v>9.7492852836000024E-2</v>
      </c>
      <c r="GT106" s="88">
        <v>0.19064576068499997</v>
      </c>
      <c r="GU106" s="88">
        <v>9.4076878490999979E-2</v>
      </c>
      <c r="GV106" s="88">
        <v>7.9126847050000018E-2</v>
      </c>
      <c r="GW106" s="88">
        <v>4.6196304845999993E-2</v>
      </c>
      <c r="GX106" s="88">
        <v>6.9800030700000001E-2</v>
      </c>
      <c r="GY106" s="88">
        <v>9.9280045999999983E-3</v>
      </c>
      <c r="GZ106" s="88">
        <v>3.1318674459999994E-2</v>
      </c>
      <c r="HA106" s="88">
        <v>1.80974999E-3</v>
      </c>
      <c r="HB106" s="88">
        <v>4.5302378875E-2</v>
      </c>
      <c r="HC106" s="88">
        <v>5.1931661179999984E-2</v>
      </c>
      <c r="HD106" s="88">
        <v>5.1889176933999991E-2</v>
      </c>
      <c r="HE106" s="88">
        <v>1.6444220345E-2</v>
      </c>
      <c r="HF106" s="88">
        <v>3.2512942700000005E-2</v>
      </c>
      <c r="HG106" s="88">
        <v>6.0227279806999975E-2</v>
      </c>
      <c r="HH106" s="88">
        <v>3.1503407853999993E-2</v>
      </c>
      <c r="HI106" s="88">
        <v>4.8635970320000006E-2</v>
      </c>
      <c r="HJ106" s="88">
        <v>1.1736573850000005E-2</v>
      </c>
      <c r="HK106" s="88">
        <v>8.3891163088000029E-2</v>
      </c>
      <c r="HL106" s="88">
        <v>4.1033899577999994E-2</v>
      </c>
      <c r="HM106" s="88">
        <v>0.12494121359000003</v>
      </c>
      <c r="HN106" s="88">
        <v>0.14503588052300007</v>
      </c>
      <c r="HO106" s="88">
        <v>5.2757864299999993E-3</v>
      </c>
      <c r="HP106" s="88">
        <v>0.15093450021699997</v>
      </c>
      <c r="HQ106" s="88">
        <v>0.10716841514099999</v>
      </c>
      <c r="HR106" s="88">
        <v>0.19246355333800003</v>
      </c>
      <c r="HS106" s="88">
        <v>3.714393279E-2</v>
      </c>
      <c r="HT106" s="88">
        <v>3.8261518710000011E-2</v>
      </c>
      <c r="HU106" s="88">
        <v>0.18034204361900008</v>
      </c>
      <c r="HV106" s="88">
        <v>7.1661352540000015E-2</v>
      </c>
      <c r="HW106" s="88">
        <v>5.6700216038000018E-2</v>
      </c>
      <c r="HX106" s="88">
        <v>1.1520315623000002E-2</v>
      </c>
      <c r="HY106" s="88">
        <v>0.13073578345100006</v>
      </c>
      <c r="HZ106" s="88">
        <v>1.4676939719999997E-2</v>
      </c>
      <c r="IA106" s="88">
        <v>9.6975714510000047E-2</v>
      </c>
      <c r="IB106" s="88">
        <v>1.8681756010000002E-2</v>
      </c>
      <c r="IC106" s="88">
        <v>0.22074967387000005</v>
      </c>
      <c r="ID106" s="88">
        <v>7.5882309402999962E-2</v>
      </c>
      <c r="IE106" s="88">
        <v>1.344233243E-2</v>
      </c>
      <c r="IF106" s="88">
        <v>5.585378849E-2</v>
      </c>
      <c r="IG106" s="88">
        <v>0.6333057752160004</v>
      </c>
      <c r="IH106" s="88">
        <v>1.5831804113999998E-2</v>
      </c>
      <c r="II106" s="88">
        <v>0</v>
      </c>
      <c r="IJ106" s="88">
        <v>2.6746037240000006E-2</v>
      </c>
      <c r="IK106" s="88">
        <v>0.23025690142000024</v>
      </c>
      <c r="IL106" s="88">
        <v>0.12193297063799999</v>
      </c>
      <c r="IM106" s="88">
        <v>1.1131756499999999E-3</v>
      </c>
      <c r="IN106" s="88">
        <v>8.2847319920000023E-2</v>
      </c>
      <c r="IO106" s="88">
        <v>0.10728938714899998</v>
      </c>
      <c r="IP106" s="88">
        <v>0.16962054756</v>
      </c>
      <c r="IQ106" s="88">
        <v>0.39896876024799999</v>
      </c>
      <c r="IR106" s="88">
        <v>0.12968225883000001</v>
      </c>
      <c r="IS106" s="88">
        <v>0.64889100566200009</v>
      </c>
      <c r="IT106" s="88">
        <v>7.5620000980000004E-2</v>
      </c>
      <c r="IU106" s="88">
        <v>5.2618130870000002E-2</v>
      </c>
      <c r="IV106" s="88">
        <v>0.22742583344</v>
      </c>
      <c r="IW106" s="88">
        <v>0.20098567746999993</v>
      </c>
      <c r="IX106" s="88">
        <v>0.33106480352000017</v>
      </c>
      <c r="IY106" s="88">
        <v>5.8726292999999995E-3</v>
      </c>
      <c r="IZ106" s="88">
        <v>0.19674404682999999</v>
      </c>
      <c r="JA106" s="88">
        <v>0.85140111625000015</v>
      </c>
      <c r="JB106" s="88">
        <v>1.8309305000000001E-3</v>
      </c>
      <c r="JC106" s="88">
        <v>0.23004064255999992</v>
      </c>
      <c r="JD106" s="88">
        <v>8.5508996999999996E-3</v>
      </c>
      <c r="JE106" s="88">
        <v>0.37977907476</v>
      </c>
      <c r="JF106" s="88">
        <v>0.75394079093800037</v>
      </c>
      <c r="JG106" s="88">
        <v>0.44556518463499994</v>
      </c>
      <c r="JH106" s="88">
        <v>4.8391898980000007E-2</v>
      </c>
      <c r="JI106" s="88">
        <v>1.3403283930000001E-2</v>
      </c>
      <c r="JJ106" s="88">
        <v>8.6041874299999987E-2</v>
      </c>
      <c r="JK106" s="88">
        <v>0.15099612956200004</v>
      </c>
      <c r="JL106" s="88">
        <v>0.11239363230699996</v>
      </c>
      <c r="JM106" s="88">
        <v>4.91129184E-3</v>
      </c>
      <c r="JN106" s="88">
        <v>15.076251477702996</v>
      </c>
      <c r="JO106" s="88">
        <v>0</v>
      </c>
      <c r="JP106" s="88">
        <v>0</v>
      </c>
      <c r="JQ106" s="88">
        <v>0</v>
      </c>
      <c r="JR106" s="88">
        <v>0</v>
      </c>
      <c r="JS106" s="88">
        <v>0.20856148165000005</v>
      </c>
      <c r="JT106" s="88">
        <v>0.22123617731099993</v>
      </c>
      <c r="JU106" s="88">
        <v>1.0068947570199995</v>
      </c>
      <c r="JV106" s="88">
        <v>0</v>
      </c>
      <c r="JW106" s="88">
        <v>3.3912066859999999E-2</v>
      </c>
      <c r="JX106" s="88">
        <v>0.14076390387999999</v>
      </c>
      <c r="JY106" s="88">
        <v>1.381120462548999</v>
      </c>
      <c r="JZ106" s="88">
        <v>1.1652021240300019</v>
      </c>
      <c r="KA106" s="88">
        <v>3.9914943939999996E-2</v>
      </c>
      <c r="KB106" s="88">
        <v>0.10011600348100001</v>
      </c>
      <c r="KC106" s="88">
        <v>3.8252249330000002E-2</v>
      </c>
      <c r="KD106" s="88">
        <v>0</v>
      </c>
      <c r="KE106" s="88">
        <v>1.794069258056</v>
      </c>
      <c r="KF106" s="88">
        <v>0.18620864688000002</v>
      </c>
      <c r="KG106" s="88">
        <v>0</v>
      </c>
      <c r="KH106" s="88">
        <v>0.14595112867000001</v>
      </c>
      <c r="KI106" s="88">
        <v>3.3153517979999998E-2</v>
      </c>
      <c r="KJ106" s="88">
        <v>6.1540014180000005E-2</v>
      </c>
      <c r="KK106" s="88">
        <v>6.6642294399999996E-2</v>
      </c>
      <c r="KL106" s="88">
        <v>5.3613013199999997E-2</v>
      </c>
      <c r="KM106" s="88">
        <v>2.3013718449999998E-2</v>
      </c>
      <c r="KN106" s="88">
        <v>0</v>
      </c>
      <c r="KO106" s="88">
        <v>0</v>
      </c>
      <c r="KP106" s="88">
        <v>4.3905772560000007E-2</v>
      </c>
      <c r="KQ106" s="88">
        <v>8.3235375020000002E-2</v>
      </c>
      <c r="KR106" s="88">
        <v>3.428930988E-2</v>
      </c>
      <c r="KS106" s="88">
        <v>5.6476562999999997E-3</v>
      </c>
      <c r="KT106" s="88">
        <v>6.579089057000001E-2</v>
      </c>
      <c r="KU106" s="88">
        <v>0</v>
      </c>
      <c r="KV106" s="88">
        <v>1.5539468310000002E-2</v>
      </c>
      <c r="KW106" s="88">
        <v>0.14874974275499997</v>
      </c>
      <c r="KX106" s="88">
        <v>0.25003148162799999</v>
      </c>
      <c r="KY106" s="88">
        <v>0.128097100573</v>
      </c>
      <c r="KZ106" s="88">
        <v>3.1262574799999998E-2</v>
      </c>
      <c r="LA106" s="88">
        <v>3.8870225060000013E-2</v>
      </c>
      <c r="LB106" s="88">
        <v>0.12661755706999994</v>
      </c>
      <c r="LC106" s="88">
        <v>9.4128336099999991E-3</v>
      </c>
      <c r="LD106" s="88">
        <v>7.3700657900000008E-2</v>
      </c>
      <c r="LE106" s="88">
        <v>2.2177705979999997E-2</v>
      </c>
      <c r="LF106" s="88">
        <v>1.0895793469999998E-2</v>
      </c>
      <c r="LG106" s="88">
        <v>0</v>
      </c>
      <c r="LH106" s="88">
        <v>2.274807077E-2</v>
      </c>
      <c r="LI106" s="88">
        <v>0</v>
      </c>
      <c r="LJ106" s="88">
        <v>0.27550743307999997</v>
      </c>
      <c r="LK106" s="88">
        <v>0.69614103424200002</v>
      </c>
      <c r="LL106" s="88">
        <v>2.9765744549999997E-2</v>
      </c>
      <c r="LM106" s="88">
        <v>2.0051736060000002E-2</v>
      </c>
      <c r="LN106" s="88">
        <v>0</v>
      </c>
      <c r="LO106" s="88">
        <v>0.23649913335000003</v>
      </c>
      <c r="LP106" s="88">
        <v>1.470470485463</v>
      </c>
      <c r="LQ106" s="88">
        <v>0.47495610308199998</v>
      </c>
      <c r="LR106" s="88">
        <v>0.44464583787</v>
      </c>
      <c r="LS106" s="88">
        <v>9.875699994999998E-2</v>
      </c>
      <c r="LT106" s="88">
        <v>0.41613784912999974</v>
      </c>
      <c r="LU106" s="88">
        <v>0</v>
      </c>
      <c r="LV106" s="88">
        <v>3.8718899000000002E-3</v>
      </c>
      <c r="LW106" s="88">
        <v>7.5629835019999994E-2</v>
      </c>
      <c r="LX106" s="88">
        <v>5.5854931000000009E-3</v>
      </c>
      <c r="LY106" s="88">
        <v>3.6533411529999983E-2</v>
      </c>
      <c r="LZ106" s="88">
        <v>3.6749366879999995E-2</v>
      </c>
      <c r="MA106" s="88">
        <v>1.4183820998640002</v>
      </c>
      <c r="MB106" s="88">
        <v>4.0578956519999994E-2</v>
      </c>
      <c r="MC106" s="88">
        <v>6.0749110960000005E-2</v>
      </c>
      <c r="MD106" s="88">
        <v>7.0753857099999998E-3</v>
      </c>
      <c r="ME106" s="88">
        <v>5.6506924599999996E-3</v>
      </c>
      <c r="MF106" s="88">
        <v>0.17672538142999999</v>
      </c>
      <c r="MG106" s="88">
        <v>0.11358123544800001</v>
      </c>
      <c r="MH106" s="88">
        <v>0</v>
      </c>
      <c r="MI106" s="88">
        <v>0.57087912617299996</v>
      </c>
      <c r="MJ106" s="88">
        <v>7.9293637100000015E-3</v>
      </c>
      <c r="MK106" s="88">
        <v>0</v>
      </c>
      <c r="ML106" s="88">
        <v>2.080494E-3</v>
      </c>
      <c r="MM106" s="88">
        <v>0.34164211136900002</v>
      </c>
      <c r="MN106" s="88">
        <v>3.4441295965E-2</v>
      </c>
      <c r="MO106" s="88">
        <v>0.11344863066299994</v>
      </c>
      <c r="MP106" s="88">
        <v>0.34875498514399972</v>
      </c>
      <c r="MQ106" s="88">
        <v>8.6109460999999998E-2</v>
      </c>
      <c r="MR106" s="88">
        <v>0.25214906715200003</v>
      </c>
      <c r="MS106" s="88">
        <v>8.993529904E-2</v>
      </c>
      <c r="MT106" s="88">
        <v>4.6853791820000011E-2</v>
      </c>
      <c r="MU106" s="88">
        <v>0.85830638648899971</v>
      </c>
      <c r="MV106" s="88">
        <v>8.5371397789999998E-2</v>
      </c>
      <c r="MW106" s="88">
        <v>0</v>
      </c>
      <c r="MX106" s="88">
        <v>9.6773694033000013E-2</v>
      </c>
      <c r="MY106" s="88">
        <v>0.23359010089200019</v>
      </c>
      <c r="MZ106" s="88">
        <v>8.0311783892999963E-2</v>
      </c>
      <c r="NA106" s="88">
        <v>7.1835160209999985E-2</v>
      </c>
      <c r="NB106" s="88">
        <v>0.11332875092</v>
      </c>
      <c r="NC106" s="88">
        <v>0.18705301837999996</v>
      </c>
      <c r="ND106" s="88">
        <v>0.24110350209000003</v>
      </c>
      <c r="NE106" s="88">
        <v>0.27990716012</v>
      </c>
      <c r="NF106" s="88">
        <v>3.2467062179999999E-2</v>
      </c>
      <c r="NG106" s="88">
        <v>1.3802070648000004</v>
      </c>
      <c r="NH106" s="88">
        <v>0.92205648437199994</v>
      </c>
      <c r="NI106" s="88">
        <v>0.12483645127000002</v>
      </c>
      <c r="NJ106" s="88">
        <v>0.33809724109000006</v>
      </c>
      <c r="NK106" s="88">
        <v>0.22074967387000005</v>
      </c>
      <c r="NL106" s="88">
        <v>1.344233243E-2</v>
      </c>
      <c r="NM106" s="88">
        <v>0.6333057752160004</v>
      </c>
      <c r="NN106" s="88">
        <v>0</v>
      </c>
      <c r="NO106" s="88">
        <v>8.2847319920000023E-2</v>
      </c>
      <c r="NP106" s="88">
        <v>5.5354621883999998E-2</v>
      </c>
      <c r="NQ106" s="88">
        <v>5.1934765265000009E-2</v>
      </c>
      <c r="NR106" s="88">
        <v>8.965720826000001E-2</v>
      </c>
      <c r="NS106" s="88">
        <v>7.9963339299999991E-2</v>
      </c>
      <c r="NT106" s="88">
        <v>0.39896876024799999</v>
      </c>
      <c r="NU106" s="88">
        <v>0.12968225883000001</v>
      </c>
      <c r="NV106" s="88">
        <v>0.64889100566200009</v>
      </c>
      <c r="NW106" s="88">
        <v>7.5620000980000004E-2</v>
      </c>
      <c r="NX106" s="88">
        <v>5.2618130870000002E-2</v>
      </c>
      <c r="NY106" s="88">
        <v>0</v>
      </c>
      <c r="NZ106" s="88">
        <v>0</v>
      </c>
      <c r="OA106" s="88">
        <v>0</v>
      </c>
      <c r="OB106" s="88">
        <v>0</v>
      </c>
      <c r="OC106" s="88">
        <v>0</v>
      </c>
      <c r="OD106" s="88">
        <v>0</v>
      </c>
      <c r="OE106" s="88">
        <v>0</v>
      </c>
      <c r="OF106" s="88">
        <v>0</v>
      </c>
      <c r="OG106" s="88">
        <v>0</v>
      </c>
      <c r="OH106" s="88">
        <v>0</v>
      </c>
      <c r="OI106" s="88">
        <v>0</v>
      </c>
      <c r="OJ106" s="88">
        <v>0</v>
      </c>
      <c r="OK106" s="88">
        <v>0</v>
      </c>
      <c r="OL106" s="88">
        <v>0</v>
      </c>
      <c r="OM106" s="88">
        <v>6.0861738899999924E-3</v>
      </c>
      <c r="ON106" s="88">
        <v>6.8060820000000026E-4</v>
      </c>
      <c r="OO106" s="88">
        <v>9.3311534000000036E-4</v>
      </c>
      <c r="OP106" s="88">
        <v>2.6900474000000001E-4</v>
      </c>
      <c r="OQ106" s="88">
        <v>8.6404934000000003E-4</v>
      </c>
      <c r="OR106" s="88">
        <v>3.0900226999999996E-4</v>
      </c>
      <c r="OS106" s="88">
        <v>2.837007869999999E-3</v>
      </c>
      <c r="OT106" s="88">
        <v>5.023883999999998E-4</v>
      </c>
      <c r="OU106" s="88">
        <v>4.7901066560000006E-3</v>
      </c>
      <c r="OV106" s="88">
        <v>4.1412249720000002E-3</v>
      </c>
      <c r="OW106" s="88">
        <v>7.3795812499999891E-3</v>
      </c>
      <c r="OX106" s="88">
        <v>6.4753786999999989E-4</v>
      </c>
      <c r="OY106" s="88">
        <v>5.4386360199999957E-3</v>
      </c>
      <c r="OZ106" s="88">
        <v>0.28133478152999986</v>
      </c>
      <c r="PA106" s="88">
        <v>0</v>
      </c>
      <c r="PB106" s="88">
        <v>0</v>
      </c>
      <c r="PC106" s="88">
        <v>0</v>
      </c>
      <c r="PD106" s="88">
        <v>0</v>
      </c>
      <c r="PE106" s="88">
        <v>0</v>
      </c>
      <c r="PF106" s="88">
        <v>0</v>
      </c>
      <c r="PG106" s="88">
        <v>0</v>
      </c>
      <c r="PH106" s="88">
        <v>0</v>
      </c>
      <c r="PI106" s="88">
        <v>0</v>
      </c>
      <c r="PJ106" s="88">
        <v>0</v>
      </c>
      <c r="PK106" s="88">
        <v>0</v>
      </c>
      <c r="PL106" s="88">
        <v>0</v>
      </c>
      <c r="PM106" s="88">
        <v>0</v>
      </c>
      <c r="PN106" s="88">
        <v>0</v>
      </c>
      <c r="PO106" s="88">
        <v>8.2809335000000013E-4</v>
      </c>
      <c r="PP106" s="88">
        <v>9.2673345649999968E-3</v>
      </c>
      <c r="PQ106" s="88">
        <v>1.0360311800000001E-3</v>
      </c>
      <c r="PR106" s="88">
        <v>2.0278622959999998E-3</v>
      </c>
      <c r="PS106" s="88">
        <v>3.0097890619999994E-3</v>
      </c>
      <c r="PT106" s="88">
        <v>0</v>
      </c>
      <c r="PU106" s="88">
        <v>1.0705889699999999E-3</v>
      </c>
      <c r="PV106" s="88">
        <v>4.7486218000000014E-4</v>
      </c>
      <c r="PW106" s="88">
        <v>5.9776065000000014E-4</v>
      </c>
      <c r="PX106" s="88">
        <v>2.1486206059999997E-3</v>
      </c>
      <c r="PY106" s="88">
        <v>1.5788941210000008E-3</v>
      </c>
      <c r="PZ106" s="88">
        <v>4.5971872130000004E-3</v>
      </c>
      <c r="QA106" s="88">
        <v>2.0982E-5</v>
      </c>
      <c r="QB106" s="88">
        <v>2.7928506999999998E-4</v>
      </c>
      <c r="QC106" s="88">
        <v>9.2077669999999999E-5</v>
      </c>
      <c r="QD106" s="88">
        <v>8.9008199999999999E-5</v>
      </c>
      <c r="QE106" s="88">
        <v>8.5584508899999947E-4</v>
      </c>
      <c r="QF106" s="88">
        <v>7.742665599999996E-3</v>
      </c>
      <c r="QG106" s="88">
        <v>1.0563192361000005E-2</v>
      </c>
      <c r="QH106" s="88">
        <v>1.3718994400000002E-3</v>
      </c>
      <c r="QI106" s="88">
        <v>1.4366361469999992E-3</v>
      </c>
      <c r="QJ106" s="88">
        <v>1.0119320320000008E-3</v>
      </c>
      <c r="QK106" s="88">
        <v>1.3348739720000008E-3</v>
      </c>
      <c r="QL106" s="88">
        <v>1.8090015920000004E-2</v>
      </c>
      <c r="QM106" s="88">
        <v>4.0316117000000005E-4</v>
      </c>
      <c r="QN106" s="88">
        <v>9.4064184500000083E-4</v>
      </c>
      <c r="QO106" s="88">
        <v>1.1405143999999999E-4</v>
      </c>
      <c r="QP106" s="88">
        <v>9.7824347999999998E-4</v>
      </c>
      <c r="QQ106" s="88">
        <v>2.64178E-5</v>
      </c>
      <c r="QR106" s="88">
        <v>9.1202120599999977E-4</v>
      </c>
      <c r="QS106" s="88">
        <v>1.6583377969999998E-3</v>
      </c>
      <c r="QT106" s="88">
        <v>1.3065382990000002E-3</v>
      </c>
      <c r="QU106" s="88">
        <v>3.4909717299999994E-4</v>
      </c>
      <c r="QV106" s="88">
        <v>3.8858819999999984E-4</v>
      </c>
      <c r="QW106" s="88">
        <v>5.6490628500000006E-4</v>
      </c>
      <c r="QX106" s="88">
        <v>5.5910355199999988E-4</v>
      </c>
      <c r="QY106" s="88">
        <v>3.3380734999999999E-4</v>
      </c>
      <c r="QZ106" s="88">
        <v>2.4289938000000006E-4</v>
      </c>
      <c r="RA106" s="88">
        <v>8.0388417500000032E-4</v>
      </c>
      <c r="RB106" s="88">
        <v>8.7361898100000003E-4</v>
      </c>
      <c r="RC106" s="88">
        <v>1.889383225999999E-3</v>
      </c>
      <c r="RD106" s="88">
        <v>3.4907193550000001E-3</v>
      </c>
      <c r="RE106" s="88">
        <v>8.6182239999999985E-5</v>
      </c>
      <c r="RF106" s="88">
        <v>3.0301985090000001E-3</v>
      </c>
      <c r="RG106" s="88">
        <v>5.382855764999998E-3</v>
      </c>
      <c r="RH106" s="88">
        <v>2.6855657219999993E-3</v>
      </c>
      <c r="RI106" s="88">
        <v>1.2137230699999994E-3</v>
      </c>
      <c r="RJ106" s="88">
        <v>4.2089312999999984E-4</v>
      </c>
      <c r="RK106" s="88">
        <v>7.7636681400000034E-4</v>
      </c>
      <c r="RL106" s="88">
        <v>4.1356578999999984E-4</v>
      </c>
      <c r="RM106" s="88">
        <v>1.6420640159999992E-3</v>
      </c>
      <c r="RN106" s="88">
        <v>1.0574082799999999E-4</v>
      </c>
      <c r="RO106" s="88">
        <v>1.4943333020000006E-3</v>
      </c>
      <c r="RP106" s="88">
        <v>1.3992069999999997E-4</v>
      </c>
      <c r="RQ106" s="88">
        <v>9.0683385999999993E-4</v>
      </c>
      <c r="RR106" s="88">
        <v>0</v>
      </c>
      <c r="RS106" s="88">
        <v>1.9391798400000005E-4</v>
      </c>
      <c r="RT106" s="88">
        <v>2.9906426000000008E-4</v>
      </c>
      <c r="RU106" s="88">
        <v>9.6973262000000018E-5</v>
      </c>
      <c r="RV106" s="88">
        <v>2.4473020899999998E-3</v>
      </c>
      <c r="RW106" s="88">
        <v>9.7853217000000055E-3</v>
      </c>
      <c r="RX106" s="88">
        <v>1.1838930380000003E-2</v>
      </c>
      <c r="RY106" s="88">
        <v>5.9222100000000003E-5</v>
      </c>
      <c r="RZ106" s="88">
        <v>3.1550881900000022E-3</v>
      </c>
      <c r="SA106" s="88">
        <v>5.5663900000000008E-5</v>
      </c>
      <c r="SB106" s="88">
        <v>0</v>
      </c>
      <c r="SC106" s="88">
        <v>0</v>
      </c>
      <c r="SD106" s="88">
        <v>0</v>
      </c>
      <c r="SE106" s="88">
        <v>0</v>
      </c>
      <c r="SF106" s="88">
        <v>0</v>
      </c>
      <c r="SG106" s="88">
        <v>0</v>
      </c>
      <c r="SH106" s="88">
        <v>0</v>
      </c>
      <c r="SI106" s="88">
        <v>0</v>
      </c>
      <c r="SJ106" s="88">
        <v>0</v>
      </c>
      <c r="SK106" s="88">
        <v>0</v>
      </c>
      <c r="SL106" s="88">
        <v>0</v>
      </c>
      <c r="SM106" s="88">
        <v>0</v>
      </c>
      <c r="SN106" s="88">
        <v>0.28133478152999986</v>
      </c>
      <c r="SO106" s="88">
        <v>0.11390818230000002</v>
      </c>
      <c r="SP106" s="88">
        <v>15.813476934964898</v>
      </c>
    </row>
    <row r="107" spans="1:510">
      <c r="A107" s="88" t="str">
        <f t="shared" si="53"/>
        <v>UKID2</v>
      </c>
      <c r="B107" s="88" t="s">
        <v>2234</v>
      </c>
      <c r="C107" s="88" t="s">
        <v>388</v>
      </c>
      <c r="U107" s="88">
        <v>49.257066472970003</v>
      </c>
      <c r="V107" s="88">
        <v>7.7634596040999915</v>
      </c>
      <c r="W107" s="88">
        <v>1.7451553672999995</v>
      </c>
      <c r="X107" s="88">
        <v>2.2922056249699994</v>
      </c>
      <c r="Y107" s="88">
        <v>15.156001523579999</v>
      </c>
      <c r="Z107" s="88">
        <v>2.5449233231299986</v>
      </c>
      <c r="AA107" s="88">
        <v>0.46367024157999992</v>
      </c>
      <c r="AB107" s="88">
        <v>5.1837886328299989</v>
      </c>
      <c r="AC107" s="88">
        <v>1.646030231080001</v>
      </c>
      <c r="AD107" s="88">
        <v>5.1347343509799988</v>
      </c>
      <c r="AE107" s="88">
        <v>0.74583356307999993</v>
      </c>
      <c r="AF107" s="88">
        <v>3.382506231779999</v>
      </c>
      <c r="AG107" s="88">
        <v>7.1210677620799894</v>
      </c>
      <c r="AH107" s="88">
        <v>3.1987364427899965</v>
      </c>
      <c r="AI107" s="88">
        <v>0.64239717200999935</v>
      </c>
      <c r="AJ107" s="88">
        <v>0.70692522106999989</v>
      </c>
      <c r="AK107" s="88">
        <v>1.0382319099099997</v>
      </c>
      <c r="AL107" s="88">
        <v>0</v>
      </c>
      <c r="AM107" s="88">
        <v>1.8034043708199998</v>
      </c>
      <c r="AN107" s="88">
        <v>0.48880065290000019</v>
      </c>
      <c r="AO107" s="88">
        <v>10.155011941299996</v>
      </c>
      <c r="AP107" s="88">
        <v>0</v>
      </c>
      <c r="AQ107" s="88">
        <v>0.47749307441999994</v>
      </c>
      <c r="AR107" s="88">
        <v>1.2760360766100005</v>
      </c>
      <c r="AS107" s="88">
        <v>3.2474696963299996</v>
      </c>
      <c r="AT107" s="88">
        <v>1.2416999899999994</v>
      </c>
      <c r="AU107" s="88">
        <v>0.17197358114000005</v>
      </c>
      <c r="AV107" s="88">
        <v>0.22897609816</v>
      </c>
      <c r="AW107" s="88">
        <v>0.12848029380000003</v>
      </c>
      <c r="AX107" s="88">
        <v>0.14804606935</v>
      </c>
      <c r="AY107" s="88">
        <v>0.62574540376999999</v>
      </c>
      <c r="AZ107" s="88">
        <v>0.35806213654999997</v>
      </c>
      <c r="BA107" s="88">
        <v>0.10560802026999999</v>
      </c>
      <c r="BB107" s="88">
        <v>0</v>
      </c>
      <c r="BC107" s="88">
        <v>0.91981734485999989</v>
      </c>
      <c r="BD107" s="88">
        <v>3.3777326678099993</v>
      </c>
      <c r="BE107" s="88">
        <v>0.8862429525700003</v>
      </c>
      <c r="BF107" s="88">
        <v>5.3256539170000033E-2</v>
      </c>
      <c r="BG107" s="88">
        <v>2.719593243E-2</v>
      </c>
      <c r="BH107" s="88">
        <v>1.5655812729300003</v>
      </c>
      <c r="BI107" s="88">
        <v>0.36108146189000018</v>
      </c>
      <c r="BJ107" s="88">
        <v>0.64267718257999995</v>
      </c>
      <c r="BK107" s="88">
        <v>1.3332063001299996</v>
      </c>
      <c r="BL107" s="88">
        <v>1.412750938500001</v>
      </c>
      <c r="BM107" s="88">
        <v>0.77491360518000041</v>
      </c>
      <c r="BN107" s="88">
        <v>0.61010721453999994</v>
      </c>
      <c r="BO107" s="88">
        <v>0.20659320026000003</v>
      </c>
      <c r="BP107" s="88">
        <v>2.8355876130000002E-2</v>
      </c>
      <c r="BQ107" s="88">
        <v>2.16913618E-3</v>
      </c>
      <c r="BR107" s="88">
        <v>0.4907615207699999</v>
      </c>
      <c r="BS107" s="88">
        <v>1.7953829740000003E-2</v>
      </c>
      <c r="BT107" s="88">
        <v>3.0736269149400011</v>
      </c>
      <c r="BU107" s="88">
        <v>1.43045848614</v>
      </c>
      <c r="BV107" s="88">
        <v>0.30887896436000006</v>
      </c>
      <c r="BW107" s="88">
        <v>1.6700825257200003</v>
      </c>
      <c r="BX107" s="88">
        <v>0.2852006389900002</v>
      </c>
      <c r="BY107" s="88">
        <v>1.0559583976899996</v>
      </c>
      <c r="BZ107" s="88">
        <v>0.20570341682999999</v>
      </c>
      <c r="CA107" s="88">
        <v>0.52087875740999989</v>
      </c>
      <c r="CB107" s="88">
        <v>1.07891123923</v>
      </c>
      <c r="CC107" s="88">
        <v>0.53764127927000005</v>
      </c>
      <c r="CD107" s="88">
        <v>0.33623423061999996</v>
      </c>
      <c r="CE107" s="88">
        <v>1.2881102227899994</v>
      </c>
      <c r="CF107" s="88">
        <v>0.18937038532000008</v>
      </c>
      <c r="CG107" s="88">
        <v>0</v>
      </c>
      <c r="CH107" s="88">
        <v>0.45302103975999986</v>
      </c>
      <c r="CI107" s="88">
        <v>0.22434199472999997</v>
      </c>
      <c r="CJ107" s="88">
        <v>8.5019438730000008E-2</v>
      </c>
      <c r="CK107" s="88">
        <v>1.3640292588400014</v>
      </c>
      <c r="CL107" s="88">
        <v>2.4074020389999999E-2</v>
      </c>
      <c r="CM107" s="88">
        <v>0.21315850327000005</v>
      </c>
      <c r="CN107" s="88">
        <v>0.22350983698000013</v>
      </c>
      <c r="CO107" s="88">
        <v>0.28642483317999989</v>
      </c>
      <c r="CP107" s="88">
        <v>0.19699282574000007</v>
      </c>
      <c r="CQ107" s="88">
        <v>1.0382319099099997</v>
      </c>
      <c r="CR107" s="88">
        <v>0</v>
      </c>
      <c r="CS107" s="88">
        <v>8.6732135999999997E-4</v>
      </c>
      <c r="CT107" s="88">
        <v>1.6622257442299999</v>
      </c>
      <c r="CU107" s="88">
        <v>0.10222276927999999</v>
      </c>
      <c r="CV107" s="88">
        <v>3.8087502470000006E-2</v>
      </c>
      <c r="CW107" s="88">
        <v>0.47400866299000033</v>
      </c>
      <c r="CX107" s="88">
        <v>1.4792544149999998E-2</v>
      </c>
      <c r="CY107" s="88">
        <v>10.153306494899995</v>
      </c>
      <c r="CZ107" s="88">
        <v>1.7054464000000001E-3</v>
      </c>
      <c r="DA107" s="88">
        <v>0</v>
      </c>
      <c r="DB107" s="88">
        <v>0</v>
      </c>
      <c r="DC107" s="88">
        <v>0.16912818931999996</v>
      </c>
      <c r="DD107" s="88">
        <v>0.30836546680999993</v>
      </c>
      <c r="DE107" s="88">
        <v>0.99577097661000025</v>
      </c>
      <c r="DF107" s="88">
        <v>0</v>
      </c>
      <c r="DG107" s="88">
        <v>3.4332560660000004E-2</v>
      </c>
      <c r="DH107" s="88">
        <v>0.24593398785999998</v>
      </c>
      <c r="DI107" s="88">
        <v>1.5589102275700015</v>
      </c>
      <c r="DJ107" s="88">
        <v>1.318705776740001</v>
      </c>
      <c r="DK107" s="88">
        <v>0.23818709609999997</v>
      </c>
      <c r="DL107" s="88">
        <v>0.13166871023000001</v>
      </c>
      <c r="DM107" s="88">
        <v>0</v>
      </c>
      <c r="DN107" s="88">
        <v>1.0116181622999998</v>
      </c>
      <c r="DO107" s="88">
        <v>0.23008100315000002</v>
      </c>
      <c r="DP107" s="88">
        <v>0</v>
      </c>
      <c r="DQ107" s="88">
        <v>0.17197358114000005</v>
      </c>
      <c r="DR107" s="88">
        <v>0.20104625522</v>
      </c>
      <c r="DS107" s="88">
        <v>1.839384568E-2</v>
      </c>
      <c r="DT107" s="88">
        <v>9.535955359999999E-3</v>
      </c>
      <c r="DU107" s="88">
        <v>0.12848029380000003</v>
      </c>
      <c r="DV107" s="88">
        <v>1.5980066890000002E-2</v>
      </c>
      <c r="DW107" s="88">
        <v>0.13206600245999997</v>
      </c>
      <c r="DX107" s="88">
        <v>0.4680381077800001</v>
      </c>
      <c r="DY107" s="88">
        <v>0.15770611739000001</v>
      </c>
      <c r="DZ107" s="88">
        <v>0.21094957133</v>
      </c>
      <c r="EA107" s="88">
        <v>1.7205091839999999E-2</v>
      </c>
      <c r="EB107" s="88">
        <v>0.12990611096999999</v>
      </c>
      <c r="EC107" s="88">
        <v>3.20585839E-3</v>
      </c>
      <c r="ED107" s="88">
        <v>6.570972236E-2</v>
      </c>
      <c r="EE107" s="88">
        <v>3.6692439520000002E-2</v>
      </c>
      <c r="EF107" s="88">
        <v>0.90360198448999984</v>
      </c>
      <c r="EG107" s="88">
        <v>5.0949390500000004E-3</v>
      </c>
      <c r="EH107" s="88">
        <v>1.1120421320000001E-2</v>
      </c>
      <c r="EI107" s="88">
        <v>0</v>
      </c>
      <c r="EJ107" s="88">
        <v>0.20552744445999999</v>
      </c>
      <c r="EK107" s="88">
        <v>2.2057175918099992</v>
      </c>
      <c r="EL107" s="88">
        <v>0.61950093389999983</v>
      </c>
      <c r="EM107" s="88">
        <v>0.34698442759999998</v>
      </c>
      <c r="EN107" s="88">
        <v>0.15909000556000003</v>
      </c>
      <c r="EO107" s="88">
        <v>0.42886777615999988</v>
      </c>
      <c r="EP107" s="88">
        <v>7.9182365220000009E-2</v>
      </c>
      <c r="EQ107" s="88">
        <v>1.259177802E-2</v>
      </c>
      <c r="ER107" s="88">
        <v>0.20143697790999995</v>
      </c>
      <c r="ES107" s="88">
        <v>5.0742808599999996E-3</v>
      </c>
      <c r="ET107" s="88">
        <v>5.3256539170000033E-2</v>
      </c>
      <c r="EU107" s="88">
        <v>2.719593243E-2</v>
      </c>
      <c r="EV107" s="88">
        <v>1.5655812729300003</v>
      </c>
      <c r="EW107" s="88">
        <v>8.633638359000001E-2</v>
      </c>
      <c r="EX107" s="88">
        <v>1.6651668000000001E-4</v>
      </c>
      <c r="EY107" s="88">
        <v>5.8076785749999998E-2</v>
      </c>
      <c r="EZ107" s="88">
        <v>0.21512110840000001</v>
      </c>
      <c r="FA107" s="88">
        <v>1.37930124E-3</v>
      </c>
      <c r="FB107" s="88">
        <v>0.61233188575999997</v>
      </c>
      <c r="FC107" s="88">
        <v>3.0345296819999999E-2</v>
      </c>
      <c r="FD107" s="88">
        <v>0</v>
      </c>
      <c r="FE107" s="88">
        <v>0.53186269134000008</v>
      </c>
      <c r="FF107" s="88">
        <v>0.10351997718000001</v>
      </c>
      <c r="FG107" s="88">
        <v>0.23773665724999998</v>
      </c>
      <c r="FH107" s="88">
        <v>0.32587152857999979</v>
      </c>
      <c r="FI107" s="88">
        <v>0.13421473483000002</v>
      </c>
      <c r="FJ107" s="88">
        <v>0.37038432459999998</v>
      </c>
      <c r="FK107" s="88">
        <v>1.0423693532400005</v>
      </c>
      <c r="FL107" s="88">
        <v>0</v>
      </c>
      <c r="FM107" s="88">
        <v>0.14595695010000012</v>
      </c>
      <c r="FN107" s="88">
        <v>0.42782453620000027</v>
      </c>
      <c r="FO107" s="88">
        <v>0.12947699121000006</v>
      </c>
      <c r="FP107" s="88">
        <v>7.1652951680000007E-2</v>
      </c>
      <c r="FQ107" s="88">
        <v>0.20659320026000003</v>
      </c>
      <c r="FR107" s="88">
        <v>2.8355876130000002E-2</v>
      </c>
      <c r="FS107" s="88">
        <v>2.16913618E-3</v>
      </c>
      <c r="FT107" s="88">
        <v>0.4907615207699999</v>
      </c>
      <c r="FU107" s="88">
        <v>1.7953829740000003E-2</v>
      </c>
      <c r="FV107" s="88">
        <v>2.9088536230599997</v>
      </c>
      <c r="FW107" s="88">
        <v>7.1210793329999966E-2</v>
      </c>
      <c r="FX107" s="88">
        <v>0.16477368906000006</v>
      </c>
      <c r="FY107" s="88">
        <v>0.71718318338999998</v>
      </c>
      <c r="FZ107" s="88">
        <v>5.8390764239999969E-2</v>
      </c>
      <c r="GA107" s="88">
        <v>0.29821212029999999</v>
      </c>
      <c r="GB107" s="88">
        <v>0.28545334321999993</v>
      </c>
      <c r="GC107" s="88">
        <v>0</v>
      </c>
      <c r="GD107" s="88">
        <v>0.30887896436000006</v>
      </c>
      <c r="GE107" s="88">
        <v>0.20445847791999991</v>
      </c>
      <c r="GF107" s="88">
        <v>8.1627234920000027E-2</v>
      </c>
      <c r="GG107" s="88">
        <v>0.12803866725999999</v>
      </c>
      <c r="GH107" s="88">
        <v>0.25467596042000001</v>
      </c>
      <c r="GI107" s="88">
        <v>0.26923288810999985</v>
      </c>
      <c r="GJ107" s="88">
        <v>0.72849796371000064</v>
      </c>
      <c r="GK107" s="88">
        <v>3.5396738800000001E-3</v>
      </c>
      <c r="GL107" s="88">
        <v>8.3465220199999968E-2</v>
      </c>
      <c r="GM107" s="88">
        <v>3.3740187759999998E-2</v>
      </c>
      <c r="GN107" s="88">
        <v>1.932432873E-2</v>
      </c>
      <c r="GO107" s="88">
        <v>0.14866777926999994</v>
      </c>
      <c r="GP107" s="88">
        <v>0.13075944969000006</v>
      </c>
      <c r="GQ107" s="88">
        <v>0.27472749880000008</v>
      </c>
      <c r="GR107" s="88">
        <v>2.7675235370000009E-2</v>
      </c>
      <c r="GS107" s="88">
        <v>0.14054095156999999</v>
      </c>
      <c r="GT107" s="88">
        <v>0.2446644879799999</v>
      </c>
      <c r="GU107" s="88">
        <v>0.12612643511999991</v>
      </c>
      <c r="GV107" s="88">
        <v>0.11146297272999997</v>
      </c>
      <c r="GW107" s="88">
        <v>5.781728699999996E-2</v>
      </c>
      <c r="GX107" s="88">
        <v>9.0291261429999922E-2</v>
      </c>
      <c r="GY107" s="88">
        <v>1.842309198E-2</v>
      </c>
      <c r="GZ107" s="88">
        <v>3.3507912099999988E-2</v>
      </c>
      <c r="HA107" s="88">
        <v>5.6664776400000005E-3</v>
      </c>
      <c r="HB107" s="88">
        <v>5.9885953739999956E-2</v>
      </c>
      <c r="HC107" s="88">
        <v>7.4223118189999951E-2</v>
      </c>
      <c r="HD107" s="88">
        <v>6.3978953120000029E-2</v>
      </c>
      <c r="HE107" s="88">
        <v>1.9063866380000002E-2</v>
      </c>
      <c r="HF107" s="88">
        <v>4.4364425900000004E-2</v>
      </c>
      <c r="HG107" s="88">
        <v>0.13019773122</v>
      </c>
      <c r="HH107" s="88">
        <v>4.6595761729999977E-2</v>
      </c>
      <c r="HI107" s="88">
        <v>6.2047092190000035E-2</v>
      </c>
      <c r="HJ107" s="88">
        <v>2.0506930639999994E-2</v>
      </c>
      <c r="HK107" s="88">
        <v>9.2752536699999999E-2</v>
      </c>
      <c r="HL107" s="88">
        <v>5.6570951860000017E-2</v>
      </c>
      <c r="HM107" s="88">
        <v>0.17677605158999984</v>
      </c>
      <c r="HN107" s="88">
        <v>0.18859620038000005</v>
      </c>
      <c r="HO107" s="88">
        <v>8.7126119799999999E-3</v>
      </c>
      <c r="HP107" s="88">
        <v>0.17816432318000003</v>
      </c>
      <c r="HQ107" s="88">
        <v>0.15395264991999999</v>
      </c>
      <c r="HR107" s="88">
        <v>0.22338409156999997</v>
      </c>
      <c r="HS107" s="88">
        <v>5.1340182450000015E-2</v>
      </c>
      <c r="HT107" s="88">
        <v>5.2869497259999995E-2</v>
      </c>
      <c r="HU107" s="88">
        <v>0.23909283128000011</v>
      </c>
      <c r="HV107" s="88">
        <v>0.10664843057999995</v>
      </c>
      <c r="HW107" s="88">
        <v>7.427263765999996E-2</v>
      </c>
      <c r="HX107" s="88">
        <v>1.3406503770000003E-2</v>
      </c>
      <c r="HY107" s="88">
        <v>0.14485143362000008</v>
      </c>
      <c r="HZ107" s="88">
        <v>2.4109762659999992E-2</v>
      </c>
      <c r="IA107" s="88">
        <v>0.14869712723999987</v>
      </c>
      <c r="IB107" s="88">
        <v>1.8571539839999998E-2</v>
      </c>
      <c r="IC107" s="88">
        <v>0.36907638280999988</v>
      </c>
      <c r="ID107" s="88">
        <v>8.6876786349999985E-2</v>
      </c>
      <c r="IE107" s="88">
        <v>2.7348269180000002E-2</v>
      </c>
      <c r="IF107" s="88">
        <v>8.3924878180000037E-2</v>
      </c>
      <c r="IG107" s="88">
        <v>0.89168562752000002</v>
      </c>
      <c r="IH107" s="88">
        <v>1.8567598910000004E-2</v>
      </c>
      <c r="II107" s="88">
        <v>0</v>
      </c>
      <c r="IJ107" s="88">
        <v>2.6424145810000001E-2</v>
      </c>
      <c r="IK107" s="88">
        <v>0.2756988224400001</v>
      </c>
      <c r="IL107" s="88">
        <v>0.14824565295999997</v>
      </c>
      <c r="IM107" s="88">
        <v>2.64932167E-3</v>
      </c>
      <c r="IN107" s="88">
        <v>8.2481785519999976E-2</v>
      </c>
      <c r="IO107" s="88">
        <v>0.14186176532</v>
      </c>
      <c r="IP107" s="88">
        <v>8.5019438730000008E-2</v>
      </c>
      <c r="IQ107" s="88">
        <v>0.52652919785000019</v>
      </c>
      <c r="IR107" s="88">
        <v>5.9727277530000004E-2</v>
      </c>
      <c r="IS107" s="88">
        <v>0.77152457033999988</v>
      </c>
      <c r="IT107" s="88">
        <v>6.2517456699999986E-3</v>
      </c>
      <c r="IU107" s="88">
        <v>2.4074020389999999E-2</v>
      </c>
      <c r="IV107" s="88">
        <v>0.21315850327000005</v>
      </c>
      <c r="IW107" s="88">
        <v>0.22350983698000013</v>
      </c>
      <c r="IX107" s="88">
        <v>0.27526342988999986</v>
      </c>
      <c r="IY107" s="88">
        <v>1.115925882E-2</v>
      </c>
      <c r="IZ107" s="88">
        <v>0.19699282574000007</v>
      </c>
      <c r="JA107" s="88">
        <v>0.86379517817999996</v>
      </c>
      <c r="JB107" s="88">
        <v>9.4804111499999996E-3</v>
      </c>
      <c r="JC107" s="88">
        <v>0.16495628308999996</v>
      </c>
      <c r="JD107" s="88">
        <v>8.6732135999999997E-4</v>
      </c>
      <c r="JE107" s="88">
        <v>0.43830515872999998</v>
      </c>
      <c r="JF107" s="88">
        <v>0.86094296286000005</v>
      </c>
      <c r="JG107" s="88">
        <v>0.36297279129999999</v>
      </c>
      <c r="JH107" s="88">
        <v>0.10222276927999999</v>
      </c>
      <c r="JI107" s="88">
        <v>3.8087502470000006E-2</v>
      </c>
      <c r="JJ107" s="88">
        <v>0.18233004547000009</v>
      </c>
      <c r="JK107" s="88">
        <v>0.19105631953000002</v>
      </c>
      <c r="JL107" s="88">
        <v>0.10062140302999999</v>
      </c>
      <c r="JM107" s="88">
        <v>1.4792544149999998E-2</v>
      </c>
      <c r="JN107" s="88">
        <v>10.153306494899995</v>
      </c>
      <c r="JO107" s="88">
        <v>1.7054464000000001E-3</v>
      </c>
      <c r="JP107" s="88">
        <v>0</v>
      </c>
      <c r="JQ107" s="88">
        <v>0</v>
      </c>
      <c r="JR107" s="88">
        <v>0</v>
      </c>
      <c r="JS107" s="88">
        <v>0.16912818931999996</v>
      </c>
      <c r="JT107" s="88">
        <v>0.30836546680999993</v>
      </c>
      <c r="JU107" s="88">
        <v>0.99577097661000025</v>
      </c>
      <c r="JV107" s="88">
        <v>0</v>
      </c>
      <c r="JW107" s="88">
        <v>3.4332560660000004E-2</v>
      </c>
      <c r="JX107" s="88">
        <v>0.24593398785999998</v>
      </c>
      <c r="JY107" s="88">
        <v>1.5589102275700015</v>
      </c>
      <c r="JZ107" s="88">
        <v>1.288786014440001</v>
      </c>
      <c r="KA107" s="88">
        <v>2.99197623E-2</v>
      </c>
      <c r="KB107" s="88">
        <v>0.23818709609999997</v>
      </c>
      <c r="KC107" s="88">
        <v>0.13166871023000001</v>
      </c>
      <c r="KD107" s="88">
        <v>0</v>
      </c>
      <c r="KE107" s="88">
        <v>1.0116181622999998</v>
      </c>
      <c r="KF107" s="88">
        <v>0.23008100315000002</v>
      </c>
      <c r="KG107" s="88">
        <v>0</v>
      </c>
      <c r="KH107" s="88">
        <v>0.17197358114000005</v>
      </c>
      <c r="KI107" s="88">
        <v>3.5351192450000006E-2</v>
      </c>
      <c r="KJ107" s="88">
        <v>1.403234699E-2</v>
      </c>
      <c r="KK107" s="88">
        <v>0.10588050879000001</v>
      </c>
      <c r="KL107" s="88">
        <v>2.5906038980000001E-2</v>
      </c>
      <c r="KM107" s="88">
        <v>1.7983162890000001E-2</v>
      </c>
      <c r="KN107" s="88">
        <v>1.60167133E-3</v>
      </c>
      <c r="KO107" s="88">
        <v>2.9187106000000006E-4</v>
      </c>
      <c r="KP107" s="88">
        <v>1.839384568E-2</v>
      </c>
      <c r="KQ107" s="88">
        <v>9.535955359999999E-3</v>
      </c>
      <c r="KR107" s="88">
        <v>3.2531329289999994E-2</v>
      </c>
      <c r="KS107" s="88">
        <v>5.5539633799999988E-3</v>
      </c>
      <c r="KT107" s="88">
        <v>9.0394512320000023E-2</v>
      </c>
      <c r="KU107" s="88">
        <v>0</v>
      </c>
      <c r="KV107" s="88">
        <v>1.5980066890000002E-2</v>
      </c>
      <c r="KW107" s="88">
        <v>0.13206600245999997</v>
      </c>
      <c r="KX107" s="88">
        <v>0.30894598585999988</v>
      </c>
      <c r="KY107" s="88">
        <v>0.15908696902000011</v>
      </c>
      <c r="KZ107" s="88">
        <v>0.1019948648</v>
      </c>
      <c r="LA107" s="88">
        <v>5.5711158149999981E-2</v>
      </c>
      <c r="LB107" s="88">
        <v>0.21094957133</v>
      </c>
      <c r="LC107" s="88">
        <v>1.7205091839999999E-2</v>
      </c>
      <c r="LD107" s="88">
        <v>0.12990611096999999</v>
      </c>
      <c r="LE107" s="88">
        <v>3.20585839E-3</v>
      </c>
      <c r="LF107" s="88">
        <v>6.570972236E-2</v>
      </c>
      <c r="LG107" s="88">
        <v>0</v>
      </c>
      <c r="LH107" s="88">
        <v>3.6692439520000002E-2</v>
      </c>
      <c r="LI107" s="88">
        <v>0</v>
      </c>
      <c r="LJ107" s="88">
        <v>6.7834413039999986E-2</v>
      </c>
      <c r="LK107" s="88">
        <v>0.83576757145000002</v>
      </c>
      <c r="LL107" s="88">
        <v>5.0949390500000004E-3</v>
      </c>
      <c r="LM107" s="88">
        <v>1.1120421320000001E-2</v>
      </c>
      <c r="LN107" s="88">
        <v>0</v>
      </c>
      <c r="LO107" s="88">
        <v>0.20552744445999999</v>
      </c>
      <c r="LP107" s="88">
        <v>2.2057175918099992</v>
      </c>
      <c r="LQ107" s="88">
        <v>0.61950093389999983</v>
      </c>
      <c r="LR107" s="88">
        <v>0.34698442759999998</v>
      </c>
      <c r="LS107" s="88">
        <v>0.15909000556000003</v>
      </c>
      <c r="LT107" s="88">
        <v>0.42886777615999988</v>
      </c>
      <c r="LU107" s="88">
        <v>7.9182365220000009E-2</v>
      </c>
      <c r="LV107" s="88">
        <v>1.259177802E-2</v>
      </c>
      <c r="LW107" s="88">
        <v>0.20143697790999995</v>
      </c>
      <c r="LX107" s="88">
        <v>5.0742808599999996E-3</v>
      </c>
      <c r="LY107" s="88">
        <v>5.3256539170000033E-2</v>
      </c>
      <c r="LZ107" s="88">
        <v>2.719593243E-2</v>
      </c>
      <c r="MA107" s="88">
        <v>1.5655812729300003</v>
      </c>
      <c r="MB107" s="88">
        <v>4.3168003599999991E-2</v>
      </c>
      <c r="MC107" s="88">
        <v>0.10877805108999999</v>
      </c>
      <c r="MD107" s="88">
        <v>1.6651668000000001E-4</v>
      </c>
      <c r="ME107" s="88">
        <v>0</v>
      </c>
      <c r="MF107" s="88">
        <v>5.8076785749999998E-2</v>
      </c>
      <c r="MG107" s="88">
        <v>0.21512110840000001</v>
      </c>
      <c r="MH107" s="88">
        <v>1.37930124E-3</v>
      </c>
      <c r="MI107" s="88">
        <v>0.61233188575999997</v>
      </c>
      <c r="MJ107" s="88">
        <v>3.0141709799999999E-2</v>
      </c>
      <c r="MK107" s="88">
        <v>2.0358702E-4</v>
      </c>
      <c r="ML107" s="88">
        <v>0</v>
      </c>
      <c r="MM107" s="88">
        <v>0.53186269134000008</v>
      </c>
      <c r="MN107" s="88">
        <v>0.10351997718000001</v>
      </c>
      <c r="MO107" s="88">
        <v>0.23773665724999998</v>
      </c>
      <c r="MP107" s="88">
        <v>0.32587152857999979</v>
      </c>
      <c r="MQ107" s="88">
        <v>0.13421473483000002</v>
      </c>
      <c r="MR107" s="88">
        <v>0.37038432459999998</v>
      </c>
      <c r="MS107" s="88">
        <v>8.4208601999999994E-2</v>
      </c>
      <c r="MT107" s="88">
        <v>7.4433102479999999E-2</v>
      </c>
      <c r="MU107" s="88">
        <v>0.78254415583000014</v>
      </c>
      <c r="MV107" s="88">
        <v>0.10118240379</v>
      </c>
      <c r="MW107" s="88">
        <v>0</v>
      </c>
      <c r="MX107" s="88">
        <v>0.14595695010000012</v>
      </c>
      <c r="MY107" s="88">
        <v>0.42782453620000027</v>
      </c>
      <c r="MZ107" s="88">
        <v>0.12947699121000006</v>
      </c>
      <c r="NA107" s="88">
        <v>7.1652951680000007E-2</v>
      </c>
      <c r="NB107" s="88">
        <v>0.20659320026000003</v>
      </c>
      <c r="NC107" s="88">
        <v>2.8355876130000002E-2</v>
      </c>
      <c r="ND107" s="88">
        <v>2.16913618E-3</v>
      </c>
      <c r="NE107" s="88">
        <v>0.4907615207699999</v>
      </c>
      <c r="NF107" s="88">
        <v>1.7953829740000003E-2</v>
      </c>
      <c r="NG107" s="88">
        <v>1.8299794775399998</v>
      </c>
      <c r="NH107" s="88">
        <v>1.0788710420500003</v>
      </c>
      <c r="NI107" s="88">
        <v>0.16477368906000006</v>
      </c>
      <c r="NJ107" s="88">
        <v>0.30887896436000006</v>
      </c>
      <c r="NK107" s="88">
        <v>0.36907638280999988</v>
      </c>
      <c r="NL107" s="88">
        <v>2.7348269180000002E-2</v>
      </c>
      <c r="NM107" s="88">
        <v>0.89168562752000002</v>
      </c>
      <c r="NN107" s="88">
        <v>0</v>
      </c>
      <c r="NO107" s="88">
        <v>8.2481785519999976E-2</v>
      </c>
      <c r="NP107" s="88">
        <v>0.10749127574000003</v>
      </c>
      <c r="NQ107" s="88">
        <v>3.4370650990000008E-2</v>
      </c>
      <c r="NR107" s="88">
        <v>3.1928649199999999E-3</v>
      </c>
      <c r="NS107" s="88">
        <v>8.1826573809999997E-2</v>
      </c>
      <c r="NT107" s="88">
        <v>0.52652919785000019</v>
      </c>
      <c r="NU107" s="88">
        <v>5.9727277530000004E-2</v>
      </c>
      <c r="NV107" s="88">
        <v>0.77152457033999988</v>
      </c>
      <c r="NW107" s="88">
        <v>6.2517456699999986E-3</v>
      </c>
      <c r="NX107" s="88">
        <v>2.4074020389999999E-2</v>
      </c>
      <c r="NY107" s="88">
        <v>0</v>
      </c>
      <c r="NZ107" s="88">
        <v>0</v>
      </c>
      <c r="OA107" s="88">
        <v>0</v>
      </c>
      <c r="OB107" s="88">
        <v>0</v>
      </c>
      <c r="OC107" s="88">
        <v>0</v>
      </c>
      <c r="OD107" s="88">
        <v>0</v>
      </c>
      <c r="OE107" s="88">
        <v>0</v>
      </c>
      <c r="OF107" s="88">
        <v>0</v>
      </c>
      <c r="OG107" s="88">
        <v>0</v>
      </c>
      <c r="OH107" s="88">
        <v>0</v>
      </c>
      <c r="OI107" s="88">
        <v>0</v>
      </c>
      <c r="OJ107" s="88">
        <v>0</v>
      </c>
      <c r="OK107" s="88">
        <v>0</v>
      </c>
      <c r="OL107" s="88">
        <v>0</v>
      </c>
      <c r="OM107" s="88">
        <v>6.1758424000000036E-3</v>
      </c>
      <c r="ON107" s="88">
        <v>4.1399460000000004E-4</v>
      </c>
      <c r="OO107" s="88">
        <v>6.4817210000000006E-4</v>
      </c>
      <c r="OP107" s="88">
        <v>1.973861E-4</v>
      </c>
      <c r="OQ107" s="88">
        <v>7.4418910000000017E-4</v>
      </c>
      <c r="OR107" s="88">
        <v>2.7126310000000003E-4</v>
      </c>
      <c r="OS107" s="88">
        <v>2.4140453999999985E-3</v>
      </c>
      <c r="OT107" s="88">
        <v>1.7580550999999997E-3</v>
      </c>
      <c r="OU107" s="88">
        <v>4.9860345299999973E-3</v>
      </c>
      <c r="OV107" s="88">
        <v>4.3344515099999967E-3</v>
      </c>
      <c r="OW107" s="88">
        <v>6.9017693000000034E-3</v>
      </c>
      <c r="OX107" s="88">
        <v>1.2187032000000012E-3</v>
      </c>
      <c r="OY107" s="88">
        <v>4.9571392000000002E-3</v>
      </c>
      <c r="OZ107" s="88">
        <v>0.28887480269999977</v>
      </c>
      <c r="PA107" s="88">
        <v>0</v>
      </c>
      <c r="PB107" s="88">
        <v>0</v>
      </c>
      <c r="PC107" s="88">
        <v>0</v>
      </c>
      <c r="PD107" s="88">
        <v>0</v>
      </c>
      <c r="PE107" s="88">
        <v>0</v>
      </c>
      <c r="PF107" s="88">
        <v>0</v>
      </c>
      <c r="PG107" s="88">
        <v>0</v>
      </c>
      <c r="PH107" s="88">
        <v>0</v>
      </c>
      <c r="PI107" s="88">
        <v>0</v>
      </c>
      <c r="PJ107" s="88">
        <v>0</v>
      </c>
      <c r="PK107" s="88">
        <v>0</v>
      </c>
      <c r="PL107" s="88">
        <v>0</v>
      </c>
      <c r="PM107" s="88">
        <v>0</v>
      </c>
      <c r="PN107" s="88">
        <v>0</v>
      </c>
      <c r="PO107" s="88">
        <v>1.5941318799999999E-3</v>
      </c>
      <c r="PP107" s="88">
        <v>1.1132459440000001E-2</v>
      </c>
      <c r="PQ107" s="88">
        <v>1.0638440900000001E-3</v>
      </c>
      <c r="PR107" s="88">
        <v>2.3643756000000004E-3</v>
      </c>
      <c r="PS107" s="88">
        <v>3.2378746799999968E-3</v>
      </c>
      <c r="PT107" s="88">
        <v>0</v>
      </c>
      <c r="PU107" s="88">
        <v>1.1737616299999998E-3</v>
      </c>
      <c r="PV107" s="88">
        <v>5.0404118999999989E-4</v>
      </c>
      <c r="PW107" s="88">
        <v>5.9394238999999993E-4</v>
      </c>
      <c r="PX107" s="88">
        <v>2.1935679100000011E-3</v>
      </c>
      <c r="PY107" s="88">
        <v>1.9509053399999995E-3</v>
      </c>
      <c r="PZ107" s="88">
        <v>5.219361149999999E-3</v>
      </c>
      <c r="QA107" s="88">
        <v>3.0170439999999998E-5</v>
      </c>
      <c r="QB107" s="88">
        <v>4.0314276E-4</v>
      </c>
      <c r="QC107" s="88">
        <v>1.2298625999999997E-4</v>
      </c>
      <c r="QD107" s="88">
        <v>9.4348730000000009E-5</v>
      </c>
      <c r="QE107" s="88">
        <v>9.3671881999999999E-4</v>
      </c>
      <c r="QF107" s="88">
        <v>6.5490976800000045E-3</v>
      </c>
      <c r="QG107" s="88">
        <v>1.3983152739999992E-2</v>
      </c>
      <c r="QH107" s="88">
        <v>7.6106065999999989E-4</v>
      </c>
      <c r="QI107" s="88">
        <v>2.0161612899999982E-3</v>
      </c>
      <c r="QJ107" s="88">
        <v>1.3493653599999996E-3</v>
      </c>
      <c r="QK107" s="88">
        <v>1.5776435500000007E-3</v>
      </c>
      <c r="QL107" s="88">
        <v>2.50532883E-2</v>
      </c>
      <c r="QM107" s="88">
        <v>4.9077935000000023E-4</v>
      </c>
      <c r="QN107" s="88">
        <v>1.2059286499999998E-3</v>
      </c>
      <c r="QO107" s="88">
        <v>1.6086257999999991E-4</v>
      </c>
      <c r="QP107" s="88">
        <v>9.2100170000000031E-4</v>
      </c>
      <c r="QQ107" s="88">
        <v>9.2817860000000009E-5</v>
      </c>
      <c r="QR107" s="88">
        <v>1.227572009999999E-3</v>
      </c>
      <c r="QS107" s="88">
        <v>2.4811537400000008E-3</v>
      </c>
      <c r="QT107" s="88">
        <v>1.6567239399999996E-3</v>
      </c>
      <c r="QU107" s="88">
        <v>4.7091563000000011E-4</v>
      </c>
      <c r="QV107" s="88">
        <v>5.7022734000000024E-4</v>
      </c>
      <c r="QW107" s="88">
        <v>1.0791561399999998E-3</v>
      </c>
      <c r="QX107" s="88">
        <v>8.3653765000000005E-4</v>
      </c>
      <c r="QY107" s="88">
        <v>4.7498959999999998E-4</v>
      </c>
      <c r="QZ107" s="88">
        <v>3.8814673000000003E-4</v>
      </c>
      <c r="RA107" s="88">
        <v>8.3258757000000008E-4</v>
      </c>
      <c r="RB107" s="88">
        <v>1.219351470000001E-3</v>
      </c>
      <c r="RC107" s="88">
        <v>2.7422302799999989E-3</v>
      </c>
      <c r="RD107" s="88">
        <v>4.4412173100000004E-3</v>
      </c>
      <c r="RE107" s="88">
        <v>1.5425173000000001E-4</v>
      </c>
      <c r="RF107" s="88">
        <v>3.504280839999996E-3</v>
      </c>
      <c r="RG107" s="88">
        <v>7.3287568199999981E-3</v>
      </c>
      <c r="RH107" s="88">
        <v>2.9167236299999975E-3</v>
      </c>
      <c r="RI107" s="88">
        <v>1.5928904599999995E-3</v>
      </c>
      <c r="RJ107" s="88">
        <v>5.6288960000000022E-4</v>
      </c>
      <c r="RK107" s="88">
        <v>1.1258466499999996E-3</v>
      </c>
      <c r="RL107" s="88">
        <v>6.4489584000000037E-4</v>
      </c>
      <c r="RM107" s="88">
        <v>2.0413795600000002E-3</v>
      </c>
      <c r="RN107" s="88">
        <v>1.4215750999999998E-4</v>
      </c>
      <c r="RO107" s="88">
        <v>1.6648893100000006E-3</v>
      </c>
      <c r="RP107" s="88">
        <v>1.5682785999999996E-4</v>
      </c>
      <c r="RQ107" s="88">
        <v>1.3133422799999996E-3</v>
      </c>
      <c r="RR107" s="88">
        <v>0</v>
      </c>
      <c r="RS107" s="88">
        <v>2.1681857000000008E-4</v>
      </c>
      <c r="RT107" s="88">
        <v>4.4153415000000015E-4</v>
      </c>
      <c r="RU107" s="88">
        <v>1.2378916E-4</v>
      </c>
      <c r="RV107" s="88">
        <v>2.0852549799999999E-3</v>
      </c>
      <c r="RW107" s="88">
        <v>1.1907176239999989E-2</v>
      </c>
      <c r="RX107" s="88">
        <v>1.4189993740000004E-2</v>
      </c>
      <c r="RY107" s="88">
        <v>1.3703114999999999E-4</v>
      </c>
      <c r="RZ107" s="88">
        <v>2.3405015000000002E-3</v>
      </c>
      <c r="SA107" s="88">
        <v>5.4731190000000001E-5</v>
      </c>
      <c r="SB107" s="88">
        <v>0</v>
      </c>
      <c r="SC107" s="88">
        <v>0</v>
      </c>
      <c r="SD107" s="88">
        <v>0</v>
      </c>
      <c r="SE107" s="88">
        <v>0</v>
      </c>
      <c r="SF107" s="88">
        <v>0</v>
      </c>
      <c r="SG107" s="88">
        <v>0</v>
      </c>
      <c r="SH107" s="88">
        <v>0</v>
      </c>
      <c r="SI107" s="88">
        <v>0</v>
      </c>
      <c r="SJ107" s="88">
        <v>0</v>
      </c>
      <c r="SK107" s="88">
        <v>0</v>
      </c>
      <c r="SL107" s="88">
        <v>0</v>
      </c>
      <c r="SM107" s="88">
        <v>0</v>
      </c>
      <c r="SN107" s="88">
        <v>0.28887480269999977</v>
      </c>
      <c r="SO107" s="88">
        <v>5.1793265700000007E-2</v>
      </c>
      <c r="SP107" s="88">
        <v>16.044851752030002</v>
      </c>
    </row>
    <row r="108" spans="1:510">
      <c r="A108" s="88" t="str">
        <f t="shared" si="53"/>
        <v>UKID3</v>
      </c>
      <c r="B108" s="88" t="s">
        <v>2234</v>
      </c>
      <c r="C108" s="88" t="s">
        <v>389</v>
      </c>
      <c r="U108" s="88">
        <v>48.181599312109988</v>
      </c>
      <c r="V108" s="88">
        <v>7.4409909323399983</v>
      </c>
      <c r="W108" s="88">
        <v>1.66030050805</v>
      </c>
      <c r="X108" s="88">
        <v>2.1804666647200017</v>
      </c>
      <c r="Y108" s="88">
        <v>12.363689182930012</v>
      </c>
      <c r="Z108" s="88">
        <v>3.4541871582800039</v>
      </c>
      <c r="AA108" s="88">
        <v>0.57126688357000022</v>
      </c>
      <c r="AB108" s="88">
        <v>5.6005343540000032</v>
      </c>
      <c r="AC108" s="88">
        <v>1.6590285082099994</v>
      </c>
      <c r="AD108" s="88">
        <v>5.9458765196099979</v>
      </c>
      <c r="AE108" s="88">
        <v>0.42715739627999999</v>
      </c>
      <c r="AF108" s="88">
        <v>3.3799648364499979</v>
      </c>
      <c r="AG108" s="88">
        <v>6.8622268644199886</v>
      </c>
      <c r="AH108" s="88">
        <v>3.4981246927199958</v>
      </c>
      <c r="AI108" s="88">
        <v>0.57876308475000049</v>
      </c>
      <c r="AJ108" s="88">
        <v>0.77931538256000021</v>
      </c>
      <c r="AK108" s="88">
        <v>0.88098816933000057</v>
      </c>
      <c r="AL108" s="88">
        <v>0</v>
      </c>
      <c r="AM108" s="88">
        <v>1.7001494651700009</v>
      </c>
      <c r="AN108" s="88">
        <v>0.48031616652000009</v>
      </c>
      <c r="AO108" s="88">
        <v>7.5330972782500032</v>
      </c>
      <c r="AP108" s="88">
        <v>0</v>
      </c>
      <c r="AQ108" s="88">
        <v>0.52402733763000009</v>
      </c>
      <c r="AR108" s="88">
        <v>1.2601067774800017</v>
      </c>
      <c r="AS108" s="88">
        <v>3.0464669206899981</v>
      </c>
      <c r="AT108" s="88">
        <v>1.8643805842600008</v>
      </c>
      <c r="AU108" s="88">
        <v>0.22483542189000005</v>
      </c>
      <c r="AV108" s="88">
        <v>0.40043863101999994</v>
      </c>
      <c r="AW108" s="88">
        <v>0.14166449043000001</v>
      </c>
      <c r="AX108" s="88">
        <v>0.20617379895999988</v>
      </c>
      <c r="AY108" s="88">
        <v>0.61668565813999954</v>
      </c>
      <c r="AZ108" s="88">
        <v>0.4139690690800002</v>
      </c>
      <c r="BA108" s="88">
        <v>0.15729748048000003</v>
      </c>
      <c r="BB108" s="88">
        <v>0</v>
      </c>
      <c r="BC108" s="88">
        <v>1.2771911303599999</v>
      </c>
      <c r="BD108" s="88">
        <v>3.4474442082799968</v>
      </c>
      <c r="BE108" s="88">
        <v>0.87589997895000071</v>
      </c>
      <c r="BF108" s="88">
        <v>4.0808296600000002E-2</v>
      </c>
      <c r="BG108" s="88">
        <v>5.5045999570000011E-2</v>
      </c>
      <c r="BH108" s="88">
        <v>1.5631734764299998</v>
      </c>
      <c r="BI108" s="88">
        <v>0.78797304806999968</v>
      </c>
      <c r="BJ108" s="88">
        <v>0.61692096514000005</v>
      </c>
      <c r="BK108" s="88">
        <v>1.1916787991500015</v>
      </c>
      <c r="BL108" s="88">
        <v>1.4412262378500018</v>
      </c>
      <c r="BM108" s="88">
        <v>0.7463315644699996</v>
      </c>
      <c r="BN108" s="88">
        <v>1.1617390924600006</v>
      </c>
      <c r="BO108" s="88">
        <v>1.5700680339999998E-2</v>
      </c>
      <c r="BP108" s="88">
        <v>2.401054872E-2</v>
      </c>
      <c r="BQ108" s="88">
        <v>6.1612284379999993E-2</v>
      </c>
      <c r="BR108" s="88">
        <v>0.31537613862000002</v>
      </c>
      <c r="BS108" s="88">
        <v>1.0457744219999999E-2</v>
      </c>
      <c r="BT108" s="88">
        <v>3.055230586639996</v>
      </c>
      <c r="BU108" s="88">
        <v>1.3389133164600007</v>
      </c>
      <c r="BV108" s="88">
        <v>0.32473296264000007</v>
      </c>
      <c r="BW108" s="88">
        <v>1.7394722857800025</v>
      </c>
      <c r="BX108" s="88">
        <v>0.32122449825000005</v>
      </c>
      <c r="BY108" s="88">
        <v>0.97515015140999917</v>
      </c>
      <c r="BZ108" s="88">
        <v>0.17539820762000022</v>
      </c>
      <c r="CA108" s="88">
        <v>0.48947469514999992</v>
      </c>
      <c r="CB108" s="88">
        <v>0.97906000025999884</v>
      </c>
      <c r="CC108" s="88">
        <v>0.49507132856999991</v>
      </c>
      <c r="CD108" s="88">
        <v>0.34844095388000018</v>
      </c>
      <c r="CE108" s="88">
        <v>1.1551410520800001</v>
      </c>
      <c r="CF108" s="88">
        <v>0.17621865392999997</v>
      </c>
      <c r="CG108" s="88">
        <v>0</v>
      </c>
      <c r="CH108" s="88">
        <v>0.40253860611000014</v>
      </c>
      <c r="CI108" s="88">
        <v>0.19913139115</v>
      </c>
      <c r="CJ108" s="88">
        <v>0.32381554049999994</v>
      </c>
      <c r="CK108" s="88">
        <v>1.5597667783100002</v>
      </c>
      <c r="CL108" s="88">
        <v>6.2537051510000011E-2</v>
      </c>
      <c r="CM108" s="88">
        <v>0.19774420727</v>
      </c>
      <c r="CN108" s="88">
        <v>0.23027380049000004</v>
      </c>
      <c r="CO108" s="88">
        <v>0.32489254866000011</v>
      </c>
      <c r="CP108" s="88">
        <v>0.22414654926000005</v>
      </c>
      <c r="CQ108" s="88">
        <v>0.88098816933000057</v>
      </c>
      <c r="CR108" s="88">
        <v>0</v>
      </c>
      <c r="CS108" s="88">
        <v>7.13321848E-3</v>
      </c>
      <c r="CT108" s="88">
        <v>1.6191498198200009</v>
      </c>
      <c r="CU108" s="88">
        <v>5.7229194670000025E-2</v>
      </c>
      <c r="CV108" s="88">
        <v>1.663593763E-2</v>
      </c>
      <c r="CW108" s="88">
        <v>0.4768170804600001</v>
      </c>
      <c r="CX108" s="88">
        <v>3.49908606E-3</v>
      </c>
      <c r="CY108" s="88">
        <v>7.529857177890003</v>
      </c>
      <c r="CZ108" s="88">
        <v>3.24010036E-3</v>
      </c>
      <c r="DA108" s="88">
        <v>0</v>
      </c>
      <c r="DB108" s="88">
        <v>0</v>
      </c>
      <c r="DC108" s="88">
        <v>0.12720127718000002</v>
      </c>
      <c r="DD108" s="88">
        <v>0.39682537591000011</v>
      </c>
      <c r="DE108" s="88">
        <v>1.0588899190399996</v>
      </c>
      <c r="DF108" s="88">
        <v>1.6015482E-3</v>
      </c>
      <c r="DG108" s="88">
        <v>2.4164280000000003E-2</v>
      </c>
      <c r="DH108" s="88">
        <v>0.17545055143000005</v>
      </c>
      <c r="DI108" s="88">
        <v>1.4847301506499992</v>
      </c>
      <c r="DJ108" s="88">
        <v>1.3884840735900001</v>
      </c>
      <c r="DK108" s="88">
        <v>0.14427609700999999</v>
      </c>
      <c r="DL108" s="88">
        <v>2.8984818830000002E-2</v>
      </c>
      <c r="DM108" s="88">
        <v>0</v>
      </c>
      <c r="DN108" s="88">
        <v>1.38724197257</v>
      </c>
      <c r="DO108" s="88">
        <v>0.47713756004000002</v>
      </c>
      <c r="DP108" s="88">
        <v>0</v>
      </c>
      <c r="DQ108" s="88">
        <v>0.22483542189000005</v>
      </c>
      <c r="DR108" s="88">
        <v>0.28466980058999997</v>
      </c>
      <c r="DS108" s="88">
        <v>6.9042950640000017E-2</v>
      </c>
      <c r="DT108" s="88">
        <v>4.6725879790000001E-2</v>
      </c>
      <c r="DU108" s="88">
        <v>0.14166449043000001</v>
      </c>
      <c r="DV108" s="88">
        <v>3.8876940150000004E-2</v>
      </c>
      <c r="DW108" s="88">
        <v>0.16729685880999992</v>
      </c>
      <c r="DX108" s="88">
        <v>0.45140491808999966</v>
      </c>
      <c r="DY108" s="88">
        <v>0.16527957963999998</v>
      </c>
      <c r="DZ108" s="88">
        <v>0.16821824938999996</v>
      </c>
      <c r="EA108" s="88">
        <v>1.4834074879999999E-2</v>
      </c>
      <c r="EB108" s="88">
        <v>0.23091681696000002</v>
      </c>
      <c r="EC108" s="88">
        <v>0</v>
      </c>
      <c r="ED108" s="88">
        <v>0.11817494773999999</v>
      </c>
      <c r="EE108" s="88">
        <v>3.912253274E-2</v>
      </c>
      <c r="EF108" s="88">
        <v>1.2598220330299998</v>
      </c>
      <c r="EG108" s="88">
        <v>1.2604992119999998E-2</v>
      </c>
      <c r="EH108" s="88">
        <v>4.7641052100000003E-3</v>
      </c>
      <c r="EI108" s="88">
        <v>0</v>
      </c>
      <c r="EJ108" s="88">
        <v>0.22609111225</v>
      </c>
      <c r="EK108" s="88">
        <v>2.1331139375599997</v>
      </c>
      <c r="EL108" s="88">
        <v>0.59157206803000006</v>
      </c>
      <c r="EM108" s="88">
        <v>0.49666936672000028</v>
      </c>
      <c r="EN108" s="88">
        <v>0.14662306808999997</v>
      </c>
      <c r="EO108" s="88">
        <v>0.48068359974000002</v>
      </c>
      <c r="EP108" s="88">
        <v>7.8640571159999992E-2</v>
      </c>
      <c r="EQ108" s="88">
        <v>3.0825882009999996E-2</v>
      </c>
      <c r="ER108" s="88">
        <v>0.12882228563000001</v>
      </c>
      <c r="ES108" s="88">
        <v>1.030310867E-2</v>
      </c>
      <c r="ET108" s="88">
        <v>4.0808296600000002E-2</v>
      </c>
      <c r="EU108" s="88">
        <v>5.5045999570000011E-2</v>
      </c>
      <c r="EV108" s="88">
        <v>1.5631734764299998</v>
      </c>
      <c r="EW108" s="88">
        <v>0.29325002015000001</v>
      </c>
      <c r="EX108" s="88">
        <v>5.3849949889999998E-2</v>
      </c>
      <c r="EY108" s="88">
        <v>0.28438810199999992</v>
      </c>
      <c r="EZ108" s="88">
        <v>0.14377318934</v>
      </c>
      <c r="FA108" s="88">
        <v>1.271137979E-2</v>
      </c>
      <c r="FB108" s="88">
        <v>0.59053350481000011</v>
      </c>
      <c r="FC108" s="88">
        <v>1.5114266750000001E-2</v>
      </c>
      <c r="FD108" s="88">
        <v>1.1273193579999998E-2</v>
      </c>
      <c r="FE108" s="88">
        <v>0.41398859080999989</v>
      </c>
      <c r="FF108" s="88">
        <v>3.9722699369999996E-2</v>
      </c>
      <c r="FG108" s="88">
        <v>0.21968380064999996</v>
      </c>
      <c r="FH108" s="88">
        <v>0.46603943506000017</v>
      </c>
      <c r="FI108" s="88">
        <v>5.2247153239999997E-2</v>
      </c>
      <c r="FJ108" s="88">
        <v>0.36774659542999988</v>
      </c>
      <c r="FK108" s="88">
        <v>1.0734791836499997</v>
      </c>
      <c r="FL108" s="88">
        <v>0</v>
      </c>
      <c r="FM108" s="88">
        <v>0.17578949236000005</v>
      </c>
      <c r="FN108" s="88">
        <v>0.36945219913999999</v>
      </c>
      <c r="FO108" s="88">
        <v>0.13101361710000001</v>
      </c>
      <c r="FP108" s="88">
        <v>7.0073948639999994E-2</v>
      </c>
      <c r="FQ108" s="88">
        <v>1.5700680339999998E-2</v>
      </c>
      <c r="FR108" s="88">
        <v>2.401054872E-2</v>
      </c>
      <c r="FS108" s="88">
        <v>6.1612284379999993E-2</v>
      </c>
      <c r="FT108" s="88">
        <v>0.31537613862000002</v>
      </c>
      <c r="FU108" s="88">
        <v>1.0457744219999999E-2</v>
      </c>
      <c r="FV108" s="88">
        <v>2.7900658637799989</v>
      </c>
      <c r="FW108" s="88">
        <v>4.5720773819999998E-2</v>
      </c>
      <c r="FX108" s="88">
        <v>0.26516594528000004</v>
      </c>
      <c r="FY108" s="88">
        <v>0.64456478016999985</v>
      </c>
      <c r="FZ108" s="88">
        <v>5.5795884000000032E-2</v>
      </c>
      <c r="GA108" s="88">
        <v>0.29392979972999989</v>
      </c>
      <c r="GB108" s="88">
        <v>0.29887172274000001</v>
      </c>
      <c r="GC108" s="88">
        <v>0</v>
      </c>
      <c r="GD108" s="88">
        <v>0.32473296264000007</v>
      </c>
      <c r="GE108" s="88">
        <v>0.24448385123000013</v>
      </c>
      <c r="GF108" s="88">
        <v>0.11593129843999998</v>
      </c>
      <c r="GG108" s="88">
        <v>0.10190972239999999</v>
      </c>
      <c r="GH108" s="88">
        <v>0.23585017700000005</v>
      </c>
      <c r="GI108" s="88">
        <v>0.28804049964000006</v>
      </c>
      <c r="GJ108" s="88">
        <v>0.74461862820999969</v>
      </c>
      <c r="GK108" s="88">
        <v>8.6266830900000001E-3</v>
      </c>
      <c r="GL108" s="88">
        <v>0.11343961534999999</v>
      </c>
      <c r="GM108" s="88">
        <v>3.032606883E-2</v>
      </c>
      <c r="GN108" s="88">
        <v>3.0854274099999999E-2</v>
      </c>
      <c r="GO108" s="88">
        <v>0.14659948780000004</v>
      </c>
      <c r="GP108" s="88">
        <v>0.11385479208000009</v>
      </c>
      <c r="GQ108" s="88">
        <v>0.25867345202000003</v>
      </c>
      <c r="GR108" s="88">
        <v>2.9639350170000005E-2</v>
      </c>
      <c r="GS108" s="88">
        <v>0.12761055477999997</v>
      </c>
      <c r="GT108" s="88">
        <v>0.2362403512999999</v>
      </c>
      <c r="GU108" s="88">
        <v>0.11562618642999985</v>
      </c>
      <c r="GV108" s="88">
        <v>9.3501666359999999E-2</v>
      </c>
      <c r="GW108" s="88">
        <v>4.5862161860000021E-2</v>
      </c>
      <c r="GX108" s="88">
        <v>8.5605435329999979E-2</v>
      </c>
      <c r="GY108" s="88">
        <v>1.1335330259999998E-2</v>
      </c>
      <c r="GZ108" s="88">
        <v>2.6076900140000008E-2</v>
      </c>
      <c r="HA108" s="88">
        <v>6.5220780700000012E-3</v>
      </c>
      <c r="HB108" s="88">
        <v>5.3469600080000013E-2</v>
      </c>
      <c r="HC108" s="88">
        <v>6.9521100830000029E-2</v>
      </c>
      <c r="HD108" s="88">
        <v>7.7942648230000064E-2</v>
      </c>
      <c r="HE108" s="88">
        <v>2.0234285139999992E-2</v>
      </c>
      <c r="HF108" s="88">
        <v>4.1436205090000004E-2</v>
      </c>
      <c r="HG108" s="88">
        <v>0.11393217564000009</v>
      </c>
      <c r="HH108" s="88">
        <v>3.843241124000002E-2</v>
      </c>
      <c r="HI108" s="88">
        <v>5.3022988910000006E-2</v>
      </c>
      <c r="HJ108" s="88">
        <v>2.147912229E-2</v>
      </c>
      <c r="HK108" s="88">
        <v>8.7426752620000034E-2</v>
      </c>
      <c r="HL108" s="88">
        <v>5.6690893060000025E-2</v>
      </c>
      <c r="HM108" s="88">
        <v>0.16594376807000003</v>
      </c>
      <c r="HN108" s="88">
        <v>0.16951556993999994</v>
      </c>
      <c r="HO108" s="88">
        <v>5.7096211200000002E-3</v>
      </c>
      <c r="HP108" s="88">
        <v>0.15410356512999995</v>
      </c>
      <c r="HQ108" s="88">
        <v>0.13876672238999999</v>
      </c>
      <c r="HR108" s="88">
        <v>0.20089680285000003</v>
      </c>
      <c r="HS108" s="88">
        <v>3.7555386530000005E-2</v>
      </c>
      <c r="HT108" s="88">
        <v>4.9248577209999984E-2</v>
      </c>
      <c r="HU108" s="88">
        <v>0.21748649079000004</v>
      </c>
      <c r="HV108" s="88">
        <v>9.5699527069999957E-2</v>
      </c>
      <c r="HW108" s="88">
        <v>8.3671496020000055E-2</v>
      </c>
      <c r="HX108" s="88">
        <v>1.1396499540000002E-2</v>
      </c>
      <c r="HY108" s="88">
        <v>0.14632143411999993</v>
      </c>
      <c r="HZ108" s="88">
        <v>2.5508011229999999E-2</v>
      </c>
      <c r="IA108" s="88">
        <v>0.15982310359999996</v>
      </c>
      <c r="IB108" s="88">
        <v>1.6789342809999996E-2</v>
      </c>
      <c r="IC108" s="88">
        <v>0.30339038809999996</v>
      </c>
      <c r="ID108" s="88">
        <v>7.9654325359999986E-2</v>
      </c>
      <c r="IE108" s="88">
        <v>2.9856353239999994E-2</v>
      </c>
      <c r="IF108" s="88">
        <v>8.0560608209999995E-2</v>
      </c>
      <c r="IG108" s="88">
        <v>0.82188944475999948</v>
      </c>
      <c r="IH108" s="88">
        <v>1.6002293060000006E-2</v>
      </c>
      <c r="II108" s="88">
        <v>0</v>
      </c>
      <c r="IJ108" s="88">
        <v>1.981629331000001E-2</v>
      </c>
      <c r="IK108" s="88">
        <v>0.25244242950999984</v>
      </c>
      <c r="IL108" s="88">
        <v>0.12972762564999987</v>
      </c>
      <c r="IM108" s="88">
        <v>5.5269420999999998E-4</v>
      </c>
      <c r="IN108" s="88">
        <v>0.10425911246000001</v>
      </c>
      <c r="IO108" s="88">
        <v>9.487239251E-2</v>
      </c>
      <c r="IP108" s="88">
        <v>0.32381554049999994</v>
      </c>
      <c r="IQ108" s="88">
        <v>0.59034400383999952</v>
      </c>
      <c r="IR108" s="88">
        <v>7.0949994180000003E-2</v>
      </c>
      <c r="IS108" s="88">
        <v>0.89458151143999975</v>
      </c>
      <c r="IT108" s="88">
        <v>3.8889582599999999E-3</v>
      </c>
      <c r="IU108" s="88">
        <v>6.2537051510000011E-2</v>
      </c>
      <c r="IV108" s="88">
        <v>0.19774420727</v>
      </c>
      <c r="IW108" s="88">
        <v>0.23027380049000004</v>
      </c>
      <c r="IX108" s="88">
        <v>0.3179991867000001</v>
      </c>
      <c r="IY108" s="88">
        <v>6.8937718100000002E-3</v>
      </c>
      <c r="IZ108" s="88">
        <v>0.22414654926000005</v>
      </c>
      <c r="JA108" s="88">
        <v>0.76566169933000006</v>
      </c>
      <c r="JB108" s="88">
        <v>5.2465295999999998E-4</v>
      </c>
      <c r="JC108" s="88">
        <v>0.11480281014999998</v>
      </c>
      <c r="JD108" s="88">
        <v>7.13321848E-3</v>
      </c>
      <c r="JE108" s="88">
        <v>0.3674250843300001</v>
      </c>
      <c r="JF108" s="88">
        <v>0.90251759788000019</v>
      </c>
      <c r="JG108" s="88">
        <v>0.34921163515999998</v>
      </c>
      <c r="JH108" s="88">
        <v>5.7229194670000025E-2</v>
      </c>
      <c r="JI108" s="88">
        <v>1.663593763E-2</v>
      </c>
      <c r="JJ108" s="88">
        <v>0.13804759154999999</v>
      </c>
      <c r="JK108" s="88">
        <v>0.19376754029999993</v>
      </c>
      <c r="JL108" s="88">
        <v>0.14500050872</v>
      </c>
      <c r="JM108" s="88">
        <v>3.49908606E-3</v>
      </c>
      <c r="JN108" s="88">
        <v>7.529857177890003</v>
      </c>
      <c r="JO108" s="88">
        <v>3.24010036E-3</v>
      </c>
      <c r="JP108" s="88">
        <v>0</v>
      </c>
      <c r="JQ108" s="88">
        <v>0</v>
      </c>
      <c r="JR108" s="88">
        <v>0</v>
      </c>
      <c r="JS108" s="88">
        <v>0.12720127718000002</v>
      </c>
      <c r="JT108" s="88">
        <v>0.39682537591000011</v>
      </c>
      <c r="JU108" s="88">
        <v>1.0588899190399996</v>
      </c>
      <c r="JV108" s="88">
        <v>1.6015482E-3</v>
      </c>
      <c r="JW108" s="88">
        <v>2.4164280000000003E-2</v>
      </c>
      <c r="JX108" s="88">
        <v>0.17545055143000005</v>
      </c>
      <c r="JY108" s="88">
        <v>1.4847301506499992</v>
      </c>
      <c r="JZ108" s="88">
        <v>1.37703520618</v>
      </c>
      <c r="KA108" s="88">
        <v>1.1448817510000002E-2</v>
      </c>
      <c r="KB108" s="88">
        <v>0.14427609700999999</v>
      </c>
      <c r="KC108" s="88">
        <v>2.8984818830000002E-2</v>
      </c>
      <c r="KD108" s="88">
        <v>0</v>
      </c>
      <c r="KE108" s="88">
        <v>1.38724197257</v>
      </c>
      <c r="KF108" s="88">
        <v>0.47713756004000002</v>
      </c>
      <c r="KG108" s="88">
        <v>0</v>
      </c>
      <c r="KH108" s="88">
        <v>0.22483542189000005</v>
      </c>
      <c r="KI108" s="88">
        <v>8.5693413110000005E-2</v>
      </c>
      <c r="KJ108" s="88">
        <v>1.1068871500000001E-2</v>
      </c>
      <c r="KK108" s="88">
        <v>9.9106808699999993E-2</v>
      </c>
      <c r="KL108" s="88">
        <v>4.33792161E-2</v>
      </c>
      <c r="KM108" s="88">
        <v>4.5119082379999995E-2</v>
      </c>
      <c r="KN108" s="88">
        <v>3.0200426000000002E-4</v>
      </c>
      <c r="KO108" s="88">
        <v>0</v>
      </c>
      <c r="KP108" s="88">
        <v>6.9042950640000017E-2</v>
      </c>
      <c r="KQ108" s="88">
        <v>4.6725879790000001E-2</v>
      </c>
      <c r="KR108" s="88">
        <v>3.3927918650000007E-2</v>
      </c>
      <c r="KS108" s="88">
        <v>9.088820069999998E-3</v>
      </c>
      <c r="KT108" s="88">
        <v>9.8648272320000008E-2</v>
      </c>
      <c r="KU108" s="88">
        <v>0</v>
      </c>
      <c r="KV108" s="88">
        <v>3.8876940150000004E-2</v>
      </c>
      <c r="KW108" s="88">
        <v>0.16729685880999992</v>
      </c>
      <c r="KX108" s="88">
        <v>0.31773095249000027</v>
      </c>
      <c r="KY108" s="88">
        <v>0.13366659317000001</v>
      </c>
      <c r="KZ108" s="88">
        <v>0.10215798668000002</v>
      </c>
      <c r="LA108" s="88">
        <v>6.3121943869999989E-2</v>
      </c>
      <c r="LB108" s="88">
        <v>0.16821824938999996</v>
      </c>
      <c r="LC108" s="88">
        <v>1.4834074879999999E-2</v>
      </c>
      <c r="LD108" s="88">
        <v>0.23091681696000002</v>
      </c>
      <c r="LE108" s="88">
        <v>0</v>
      </c>
      <c r="LF108" s="88">
        <v>0.11817494773999999</v>
      </c>
      <c r="LG108" s="88">
        <v>0</v>
      </c>
      <c r="LH108" s="88">
        <v>3.912253274E-2</v>
      </c>
      <c r="LI108" s="88">
        <v>0</v>
      </c>
      <c r="LJ108" s="88">
        <v>0.3428920752900001</v>
      </c>
      <c r="LK108" s="88">
        <v>0.91692953943000044</v>
      </c>
      <c r="LL108" s="88">
        <v>1.2604992119999998E-2</v>
      </c>
      <c r="LM108" s="88">
        <v>4.7641052100000003E-3</v>
      </c>
      <c r="LN108" s="88">
        <v>0</v>
      </c>
      <c r="LO108" s="88">
        <v>0.22609111225</v>
      </c>
      <c r="LP108" s="88">
        <v>2.1331139375599997</v>
      </c>
      <c r="LQ108" s="88">
        <v>0.59157206803000006</v>
      </c>
      <c r="LR108" s="88">
        <v>0.49666936672000028</v>
      </c>
      <c r="LS108" s="88">
        <v>0.14662306808999997</v>
      </c>
      <c r="LT108" s="88">
        <v>0.48068359974000002</v>
      </c>
      <c r="LU108" s="88">
        <v>7.8640571159999992E-2</v>
      </c>
      <c r="LV108" s="88">
        <v>3.0825882009999996E-2</v>
      </c>
      <c r="LW108" s="88">
        <v>0.12882228563000001</v>
      </c>
      <c r="LX108" s="88">
        <v>1.030310867E-2</v>
      </c>
      <c r="LY108" s="88">
        <v>4.0808296600000002E-2</v>
      </c>
      <c r="LZ108" s="88">
        <v>5.5045999570000011E-2</v>
      </c>
      <c r="MA108" s="88">
        <v>1.5631734764299998</v>
      </c>
      <c r="MB108" s="88">
        <v>0.14662553373000001</v>
      </c>
      <c r="MC108" s="88">
        <v>0.44993133497000004</v>
      </c>
      <c r="MD108" s="88">
        <v>1.4922202570000003E-2</v>
      </c>
      <c r="ME108" s="88">
        <v>3.8927747319999997E-2</v>
      </c>
      <c r="MF108" s="88">
        <v>0.28438810199999992</v>
      </c>
      <c r="MG108" s="88">
        <v>0.14377318934</v>
      </c>
      <c r="MH108" s="88">
        <v>1.271137979E-2</v>
      </c>
      <c r="MI108" s="88">
        <v>0.59053350481000011</v>
      </c>
      <c r="MJ108" s="88">
        <v>1.5114266750000001E-2</v>
      </c>
      <c r="MK108" s="88">
        <v>0</v>
      </c>
      <c r="ML108" s="88">
        <v>1.1273193579999998E-2</v>
      </c>
      <c r="MM108" s="88">
        <v>0.41398859080999989</v>
      </c>
      <c r="MN108" s="88">
        <v>3.9722699369999996E-2</v>
      </c>
      <c r="MO108" s="88">
        <v>0.21968380064999996</v>
      </c>
      <c r="MP108" s="88">
        <v>0.46603943506000017</v>
      </c>
      <c r="MQ108" s="88">
        <v>5.2247153239999997E-2</v>
      </c>
      <c r="MR108" s="88">
        <v>0.36774659542999988</v>
      </c>
      <c r="MS108" s="88">
        <v>0.16382958556000002</v>
      </c>
      <c r="MT108" s="88">
        <v>4.0200201109999993E-2</v>
      </c>
      <c r="MU108" s="88">
        <v>0.73478578282999929</v>
      </c>
      <c r="MV108" s="88">
        <v>0.13466325396000006</v>
      </c>
      <c r="MW108" s="88">
        <v>0</v>
      </c>
      <c r="MX108" s="88">
        <v>0.17578949236000005</v>
      </c>
      <c r="MY108" s="88">
        <v>0.36945219913999999</v>
      </c>
      <c r="MZ108" s="88">
        <v>0.13101361710000001</v>
      </c>
      <c r="NA108" s="88">
        <v>7.0073948639999994E-2</v>
      </c>
      <c r="NB108" s="88">
        <v>1.5700680339999998E-2</v>
      </c>
      <c r="NC108" s="88">
        <v>2.401054872E-2</v>
      </c>
      <c r="ND108" s="88">
        <v>6.1612284379999993E-2</v>
      </c>
      <c r="NE108" s="88">
        <v>0.31537613862000002</v>
      </c>
      <c r="NF108" s="88">
        <v>1.0457744219999999E-2</v>
      </c>
      <c r="NG108" s="88">
        <v>1.8155235754600012</v>
      </c>
      <c r="NH108" s="88">
        <v>0.97454632794000007</v>
      </c>
      <c r="NI108" s="88">
        <v>0.26516594528000004</v>
      </c>
      <c r="NJ108" s="88">
        <v>0.32473296264000007</v>
      </c>
      <c r="NK108" s="88">
        <v>0.30339038809999996</v>
      </c>
      <c r="NL108" s="88">
        <v>2.9856353239999994E-2</v>
      </c>
      <c r="NM108" s="88">
        <v>0.82188944475999948</v>
      </c>
      <c r="NN108" s="88">
        <v>0</v>
      </c>
      <c r="NO108" s="88">
        <v>0.10425911246000001</v>
      </c>
      <c r="NP108" s="88">
        <v>4.1071729599999995E-2</v>
      </c>
      <c r="NQ108" s="88">
        <v>5.3800662910000005E-2</v>
      </c>
      <c r="NR108" s="88">
        <v>3.3939809120000004E-2</v>
      </c>
      <c r="NS108" s="88">
        <v>0.28987573137999995</v>
      </c>
      <c r="NT108" s="88">
        <v>0.59034400383999952</v>
      </c>
      <c r="NU108" s="88">
        <v>7.0949994180000003E-2</v>
      </c>
      <c r="NV108" s="88">
        <v>0.89458151143999975</v>
      </c>
      <c r="NW108" s="88">
        <v>3.8889582599999999E-3</v>
      </c>
      <c r="NX108" s="88">
        <v>6.2537051510000011E-2</v>
      </c>
      <c r="NY108" s="88">
        <v>0</v>
      </c>
      <c r="NZ108" s="88">
        <v>0</v>
      </c>
      <c r="OA108" s="88">
        <v>0</v>
      </c>
      <c r="OB108" s="88">
        <v>0</v>
      </c>
      <c r="OC108" s="88">
        <v>0</v>
      </c>
      <c r="OD108" s="88">
        <v>0</v>
      </c>
      <c r="OE108" s="88">
        <v>0</v>
      </c>
      <c r="OF108" s="88">
        <v>0</v>
      </c>
      <c r="OG108" s="88">
        <v>0</v>
      </c>
      <c r="OH108" s="88">
        <v>0</v>
      </c>
      <c r="OI108" s="88">
        <v>0</v>
      </c>
      <c r="OJ108" s="88">
        <v>0</v>
      </c>
      <c r="OK108" s="88">
        <v>0</v>
      </c>
      <c r="OL108" s="88">
        <v>0</v>
      </c>
      <c r="OM108" s="88">
        <v>6.1413144999999999E-3</v>
      </c>
      <c r="ON108" s="88">
        <v>4.1998199999999995E-4</v>
      </c>
      <c r="OO108" s="88">
        <v>7.2306710000000001E-4</v>
      </c>
      <c r="OP108" s="88">
        <v>2.3378109999999997E-4</v>
      </c>
      <c r="OQ108" s="88">
        <v>6.5487300000000026E-4</v>
      </c>
      <c r="OR108" s="88">
        <v>1.8855009999999998E-4</v>
      </c>
      <c r="OS108" s="88">
        <v>2.5728236000000008E-3</v>
      </c>
      <c r="OT108" s="88">
        <v>1.5367876999999993E-3</v>
      </c>
      <c r="OU108" s="88">
        <v>4.8932520299999971E-3</v>
      </c>
      <c r="OV108" s="88">
        <v>4.2136169299999996E-3</v>
      </c>
      <c r="OW108" s="88">
        <v>7.0614439000000005E-3</v>
      </c>
      <c r="OX108" s="88">
        <v>1.816470500000001E-3</v>
      </c>
      <c r="OY108" s="88">
        <v>4.324844000000003E-3</v>
      </c>
      <c r="OZ108" s="88">
        <v>0.27157076100000005</v>
      </c>
      <c r="PA108" s="88">
        <v>0</v>
      </c>
      <c r="PB108" s="88">
        <v>0</v>
      </c>
      <c r="PC108" s="88">
        <v>0</v>
      </c>
      <c r="PD108" s="88">
        <v>0</v>
      </c>
      <c r="PE108" s="88">
        <v>0</v>
      </c>
      <c r="PF108" s="88">
        <v>0</v>
      </c>
      <c r="PG108" s="88">
        <v>0</v>
      </c>
      <c r="PH108" s="88">
        <v>0</v>
      </c>
      <c r="PI108" s="88">
        <v>0</v>
      </c>
      <c r="PJ108" s="88">
        <v>0</v>
      </c>
      <c r="PK108" s="88">
        <v>0</v>
      </c>
      <c r="PL108" s="88">
        <v>0</v>
      </c>
      <c r="PM108" s="88">
        <v>0</v>
      </c>
      <c r="PN108" s="88">
        <v>0</v>
      </c>
      <c r="PO108" s="88">
        <v>8.074251000000001E-4</v>
      </c>
      <c r="PP108" s="88">
        <v>1.0755098380000001E-2</v>
      </c>
      <c r="PQ108" s="88">
        <v>1.0039541899999997E-3</v>
      </c>
      <c r="PR108" s="88">
        <v>2.4398877099999963E-3</v>
      </c>
      <c r="PS108" s="88">
        <v>3.4078651800000027E-3</v>
      </c>
      <c r="PT108" s="88">
        <v>0</v>
      </c>
      <c r="PU108" s="88">
        <v>1.3137760999999998E-3</v>
      </c>
      <c r="PV108" s="88">
        <v>8.3130735000000011E-4</v>
      </c>
      <c r="PW108" s="88">
        <v>4.9374864999999991E-4</v>
      </c>
      <c r="PX108" s="88">
        <v>2.0813978700000004E-3</v>
      </c>
      <c r="PY108" s="88">
        <v>1.9832631899999995E-3</v>
      </c>
      <c r="PZ108" s="88">
        <v>5.339718250000001E-3</v>
      </c>
      <c r="QA108" s="88">
        <v>6.2640779999999997E-5</v>
      </c>
      <c r="QB108" s="88">
        <v>4.4773460999999987E-4</v>
      </c>
      <c r="QC108" s="88">
        <v>1.1389202999999997E-4</v>
      </c>
      <c r="QD108" s="88">
        <v>1.1368807000000002E-4</v>
      </c>
      <c r="QE108" s="88">
        <v>9.9574826999999943E-4</v>
      </c>
      <c r="QF108" s="88">
        <v>5.6281455100000016E-3</v>
      </c>
      <c r="QG108" s="88">
        <v>1.3527119869999996E-2</v>
      </c>
      <c r="QH108" s="88">
        <v>1.08523369E-3</v>
      </c>
      <c r="QI108" s="88">
        <v>1.9088663100000007E-3</v>
      </c>
      <c r="QJ108" s="88">
        <v>1.3435363399999997E-3</v>
      </c>
      <c r="QK108" s="88">
        <v>1.6807792300000005E-3</v>
      </c>
      <c r="QL108" s="88">
        <v>2.1430996400000003E-2</v>
      </c>
      <c r="QM108" s="88">
        <v>4.1517638000000006E-4</v>
      </c>
      <c r="QN108" s="88">
        <v>1.1500700600000008E-3</v>
      </c>
      <c r="QO108" s="88">
        <v>1.0174523999999997E-4</v>
      </c>
      <c r="QP108" s="88">
        <v>7.4394352000000004E-4</v>
      </c>
      <c r="QQ108" s="88">
        <v>9.8960730000000025E-5</v>
      </c>
      <c r="QR108" s="88">
        <v>1.1725621599999998E-3</v>
      </c>
      <c r="QS108" s="88">
        <v>2.261380170000001E-3</v>
      </c>
      <c r="QT108" s="88">
        <v>1.8068685299999997E-3</v>
      </c>
      <c r="QU108" s="88">
        <v>4.6803532999999982E-4</v>
      </c>
      <c r="QV108" s="88">
        <v>6.3530762999999954E-4</v>
      </c>
      <c r="QW108" s="88">
        <v>1.0324174799999995E-3</v>
      </c>
      <c r="QX108" s="88">
        <v>7.1787482999999979E-4</v>
      </c>
      <c r="QY108" s="88">
        <v>3.7025654999999998E-4</v>
      </c>
      <c r="QZ108" s="88">
        <v>4.5873922999999984E-4</v>
      </c>
      <c r="RA108" s="88">
        <v>8.7698592999999958E-4</v>
      </c>
      <c r="RB108" s="88">
        <v>1.3482566599999995E-3</v>
      </c>
      <c r="RC108" s="88">
        <v>2.6405451800000012E-3</v>
      </c>
      <c r="RD108" s="88">
        <v>4.18445656E-3</v>
      </c>
      <c r="RE108" s="88">
        <v>1.1965895000000002E-4</v>
      </c>
      <c r="RF108" s="88">
        <v>2.9892740899999976E-3</v>
      </c>
      <c r="RG108" s="88">
        <v>7.2061584899999935E-3</v>
      </c>
      <c r="RH108" s="88">
        <v>2.5097469899999984E-3</v>
      </c>
      <c r="RI108" s="88">
        <v>1.1602830199999999E-3</v>
      </c>
      <c r="RJ108" s="88">
        <v>5.0199277000000022E-4</v>
      </c>
      <c r="RK108" s="88">
        <v>9.7530525999999982E-4</v>
      </c>
      <c r="RL108" s="88">
        <v>5.9369039000000008E-4</v>
      </c>
      <c r="RM108" s="88">
        <v>2.5015638799999991E-3</v>
      </c>
      <c r="RN108" s="88">
        <v>1.0187194000000001E-4</v>
      </c>
      <c r="RO108" s="88">
        <v>1.6760500900000002E-3</v>
      </c>
      <c r="RP108" s="88">
        <v>2.5514438999999997E-4</v>
      </c>
      <c r="RQ108" s="88">
        <v>1.28886802E-3</v>
      </c>
      <c r="RR108" s="88">
        <v>0</v>
      </c>
      <c r="RS108" s="88">
        <v>2.1092675000000005E-4</v>
      </c>
      <c r="RT108" s="88">
        <v>4.090257700000001E-4</v>
      </c>
      <c r="RU108" s="88">
        <v>1.1048599000000001E-4</v>
      </c>
      <c r="RV108" s="88">
        <v>1.8308615000000002E-3</v>
      </c>
      <c r="RW108" s="88">
        <v>1.1041120920000001E-2</v>
      </c>
      <c r="RX108" s="88">
        <v>1.1058863679999999E-2</v>
      </c>
      <c r="RY108" s="88">
        <v>1.7989700000000002E-5</v>
      </c>
      <c r="RZ108" s="88">
        <v>2.8029856200000001E-3</v>
      </c>
      <c r="SA108" s="88">
        <v>8.098274999999999E-5</v>
      </c>
      <c r="SB108" s="88">
        <v>0</v>
      </c>
      <c r="SC108" s="88">
        <v>0</v>
      </c>
      <c r="SD108" s="88">
        <v>0</v>
      </c>
      <c r="SE108" s="88">
        <v>0</v>
      </c>
      <c r="SF108" s="88">
        <v>0</v>
      </c>
      <c r="SG108" s="88">
        <v>0</v>
      </c>
      <c r="SH108" s="88">
        <v>0</v>
      </c>
      <c r="SI108" s="88">
        <v>0</v>
      </c>
      <c r="SJ108" s="88">
        <v>0</v>
      </c>
      <c r="SK108" s="88">
        <v>0</v>
      </c>
      <c r="SL108" s="88">
        <v>0</v>
      </c>
      <c r="SM108" s="88">
        <v>0</v>
      </c>
      <c r="SN108" s="88">
        <v>0.27157076100000005</v>
      </c>
      <c r="SO108" s="88">
        <v>3.10047507E-2</v>
      </c>
      <c r="SP108" s="88">
        <v>14.758585529480003</v>
      </c>
    </row>
    <row r="109" spans="1:510">
      <c r="A109" s="88" t="str">
        <f t="shared" si="53"/>
        <v>UKID4</v>
      </c>
      <c r="B109" s="88" t="s">
        <v>2234</v>
      </c>
      <c r="C109" s="88" t="s">
        <v>390</v>
      </c>
      <c r="U109" s="88">
        <v>55.091976027159966</v>
      </c>
      <c r="V109" s="88">
        <v>8.113241490330001</v>
      </c>
      <c r="W109" s="88">
        <v>1.5136380303699997</v>
      </c>
      <c r="X109" s="88">
        <v>2.8197994055600004</v>
      </c>
      <c r="Y109" s="88">
        <v>11.683737358410003</v>
      </c>
      <c r="Z109" s="88">
        <v>3.8957762047700006</v>
      </c>
      <c r="AA109" s="88">
        <v>0.74603346699999928</v>
      </c>
      <c r="AB109" s="88">
        <v>8.4775039057200008</v>
      </c>
      <c r="AC109" s="88">
        <v>1.95214999882</v>
      </c>
      <c r="AD109" s="88">
        <v>5.7790405374700082</v>
      </c>
      <c r="AE109" s="88">
        <v>1.2771684589700001</v>
      </c>
      <c r="AF109" s="88">
        <v>4.3550094947699982</v>
      </c>
      <c r="AG109" s="88">
        <v>7.4556454658300026</v>
      </c>
      <c r="AH109" s="88">
        <v>4.4788809382199961</v>
      </c>
      <c r="AI109" s="88">
        <v>0.65759287437000047</v>
      </c>
      <c r="AJ109" s="88">
        <v>0.83407259049000049</v>
      </c>
      <c r="AK109" s="88">
        <v>0.67956424643999958</v>
      </c>
      <c r="AL109" s="88">
        <v>0</v>
      </c>
      <c r="AM109" s="88">
        <v>2.2306791875600012</v>
      </c>
      <c r="AN109" s="88">
        <v>0.58912098374999999</v>
      </c>
      <c r="AO109" s="88">
        <v>6.500109355310002</v>
      </c>
      <c r="AP109" s="88">
        <v>0</v>
      </c>
      <c r="AQ109" s="88">
        <v>0.78402926664000006</v>
      </c>
      <c r="AR109" s="88">
        <v>1.200696774259999</v>
      </c>
      <c r="AS109" s="88">
        <v>3.1989043604699998</v>
      </c>
      <c r="AT109" s="88">
        <v>1.8660026327000001</v>
      </c>
      <c r="AU109" s="88">
        <v>0.16719794734999996</v>
      </c>
      <c r="AV109" s="88">
        <v>0.48920254754999998</v>
      </c>
      <c r="AW109" s="88">
        <v>0.19128439660999996</v>
      </c>
      <c r="AX109" s="88">
        <v>0.30889659360999988</v>
      </c>
      <c r="AY109" s="88">
        <v>0.87317660507999961</v>
      </c>
      <c r="AZ109" s="88">
        <v>0.52376261718000006</v>
      </c>
      <c r="BA109" s="88">
        <v>0.22227164057999999</v>
      </c>
      <c r="BB109" s="88">
        <v>0</v>
      </c>
      <c r="BC109" s="88">
        <v>1.97980870798</v>
      </c>
      <c r="BD109" s="88">
        <v>4.9674101018500014</v>
      </c>
      <c r="BE109" s="88">
        <v>1.5302807208899996</v>
      </c>
      <c r="BF109" s="88">
        <v>5.8455823810000009E-2</v>
      </c>
      <c r="BG109" s="88">
        <v>0.13012361948999998</v>
      </c>
      <c r="BH109" s="88">
        <v>1.7635704724799988</v>
      </c>
      <c r="BI109" s="88">
        <v>0.71325795588999941</v>
      </c>
      <c r="BJ109" s="88">
        <v>2.5944930309999999E-2</v>
      </c>
      <c r="BK109" s="88">
        <v>1.4731170580799995</v>
      </c>
      <c r="BL109" s="88">
        <v>1.6909626544999998</v>
      </c>
      <c r="BM109" s="88">
        <v>0.86468748184999944</v>
      </c>
      <c r="BN109" s="88">
        <v>1.0110740382600001</v>
      </c>
      <c r="BO109" s="88">
        <v>4.5894354280000001E-2</v>
      </c>
      <c r="BP109" s="88">
        <v>1.9089869240000001E-2</v>
      </c>
      <c r="BQ109" s="88">
        <v>2.1086573150000003E-2</v>
      </c>
      <c r="BR109" s="88">
        <v>1.1374369630500001</v>
      </c>
      <c r="BS109" s="88">
        <v>5.3660719830000016E-2</v>
      </c>
      <c r="BT109" s="88">
        <v>3.7979511562799999</v>
      </c>
      <c r="BU109" s="88">
        <v>1.4316583686900004</v>
      </c>
      <c r="BV109" s="88">
        <v>0.55705930199000009</v>
      </c>
      <c r="BW109" s="88">
        <v>1.8320052635300019</v>
      </c>
      <c r="BX109" s="88">
        <v>0.34218144812000018</v>
      </c>
      <c r="BY109" s="88">
        <v>1.0993333781899994</v>
      </c>
      <c r="BZ109" s="88">
        <v>0.20793321435000009</v>
      </c>
      <c r="CA109" s="88">
        <v>0.57298809361000003</v>
      </c>
      <c r="CB109" s="88">
        <v>1.10262813254</v>
      </c>
      <c r="CC109" s="88">
        <v>0.53247081932000018</v>
      </c>
      <c r="CD109" s="88">
        <v>0.33445395929999988</v>
      </c>
      <c r="CE109" s="88">
        <v>1.4833669508100003</v>
      </c>
      <c r="CF109" s="88">
        <v>0.16656264048000011</v>
      </c>
      <c r="CG109" s="88">
        <v>0</v>
      </c>
      <c r="CH109" s="88">
        <v>0.49102780125000001</v>
      </c>
      <c r="CI109" s="88">
        <v>0.24157913591999991</v>
      </c>
      <c r="CJ109" s="88">
        <v>0.30766048576999999</v>
      </c>
      <c r="CK109" s="88">
        <v>2.04423449028</v>
      </c>
      <c r="CL109" s="88">
        <v>5.1026280520000002E-2</v>
      </c>
      <c r="CM109" s="88">
        <v>0.35101303516999982</v>
      </c>
      <c r="CN109" s="88">
        <v>0.19718045193</v>
      </c>
      <c r="CO109" s="88">
        <v>0.4070872808599994</v>
      </c>
      <c r="CP109" s="88">
        <v>0.22980165936000002</v>
      </c>
      <c r="CQ109" s="88">
        <v>0.67956424643999958</v>
      </c>
      <c r="CR109" s="88">
        <v>0</v>
      </c>
      <c r="CS109" s="88">
        <v>3.17793994E-3</v>
      </c>
      <c r="CT109" s="88">
        <v>2.1370392526100002</v>
      </c>
      <c r="CU109" s="88">
        <v>7.2189530160000015E-2</v>
      </c>
      <c r="CV109" s="88">
        <v>1.8271587620000002E-2</v>
      </c>
      <c r="CW109" s="88">
        <v>0.58573343995000016</v>
      </c>
      <c r="CX109" s="88">
        <v>3.3881367900000007E-3</v>
      </c>
      <c r="CY109" s="88">
        <v>6.500109355310002</v>
      </c>
      <c r="CZ109" s="88">
        <v>0</v>
      </c>
      <c r="DA109" s="88">
        <v>0</v>
      </c>
      <c r="DB109" s="88">
        <v>0</v>
      </c>
      <c r="DC109" s="88">
        <v>0.24438137695000009</v>
      </c>
      <c r="DD109" s="88">
        <v>0.53964829571999984</v>
      </c>
      <c r="DE109" s="88">
        <v>0.98742659334999994</v>
      </c>
      <c r="DF109" s="88">
        <v>4.1035632170000003E-2</v>
      </c>
      <c r="DG109" s="88">
        <v>4.3552107880000003E-2</v>
      </c>
      <c r="DH109" s="88">
        <v>0.12868418115999999</v>
      </c>
      <c r="DI109" s="88">
        <v>1.4841332334899993</v>
      </c>
      <c r="DJ109" s="88">
        <v>1.4533995559699995</v>
      </c>
      <c r="DK109" s="88">
        <v>0.21551599330000001</v>
      </c>
      <c r="DL109" s="88">
        <v>4.5460996949999999E-2</v>
      </c>
      <c r="DM109" s="88">
        <v>4.042421E-4</v>
      </c>
      <c r="DN109" s="88">
        <v>1.4799130824299993</v>
      </c>
      <c r="DO109" s="88">
        <v>0.38458243560999994</v>
      </c>
      <c r="DP109" s="88">
        <v>1.5063791699999999E-3</v>
      </c>
      <c r="DQ109" s="88">
        <v>0.16719794734999996</v>
      </c>
      <c r="DR109" s="88">
        <v>0.42483178031000002</v>
      </c>
      <c r="DS109" s="88">
        <v>3.4357682210000004E-2</v>
      </c>
      <c r="DT109" s="88">
        <v>3.0013586929999999E-2</v>
      </c>
      <c r="DU109" s="88">
        <v>0.19128439660999996</v>
      </c>
      <c r="DV109" s="88">
        <v>5.2675903090000004E-2</v>
      </c>
      <c r="DW109" s="88">
        <v>0.25622069051999996</v>
      </c>
      <c r="DX109" s="88">
        <v>0.54543113827000012</v>
      </c>
      <c r="DY109" s="88">
        <v>0.32774364568000003</v>
      </c>
      <c r="DZ109" s="88">
        <v>0.22496613724</v>
      </c>
      <c r="EA109" s="88">
        <v>1.3306816469999998E-2</v>
      </c>
      <c r="EB109" s="88">
        <v>0.28549120678000001</v>
      </c>
      <c r="EC109" s="88">
        <v>3.5587780690000001E-2</v>
      </c>
      <c r="ED109" s="88">
        <v>0.13486289095999998</v>
      </c>
      <c r="EE109" s="88">
        <v>5.1820968929999996E-2</v>
      </c>
      <c r="EF109" s="88">
        <v>1.8221421287799995</v>
      </c>
      <c r="EG109" s="88">
        <v>0.10881658435999998</v>
      </c>
      <c r="EH109" s="88">
        <v>4.884848764E-2</v>
      </c>
      <c r="EI109" s="88">
        <v>0</v>
      </c>
      <c r="EJ109" s="88">
        <v>0.21725476885999997</v>
      </c>
      <c r="EK109" s="88">
        <v>2.9414766949700022</v>
      </c>
      <c r="EL109" s="88">
        <v>1.1166814119200001</v>
      </c>
      <c r="EM109" s="88">
        <v>0.69200226993000047</v>
      </c>
      <c r="EN109" s="88">
        <v>0.19468975447000006</v>
      </c>
      <c r="EO109" s="88">
        <v>0.51942713028999976</v>
      </c>
      <c r="EP109" s="88">
        <v>0.66646655527999998</v>
      </c>
      <c r="EQ109" s="88">
        <v>4.1228412419999999E-2</v>
      </c>
      <c r="ER109" s="88">
        <v>8.0501908729999988E-2</v>
      </c>
      <c r="ES109" s="88">
        <v>2.7967811729999997E-2</v>
      </c>
      <c r="ET109" s="88">
        <v>5.8455823810000009E-2</v>
      </c>
      <c r="EU109" s="88">
        <v>0.13012361948999998</v>
      </c>
      <c r="EV109" s="88">
        <v>1.7635704724799988</v>
      </c>
      <c r="EW109" s="88">
        <v>0.23653197974000001</v>
      </c>
      <c r="EX109" s="88">
        <v>2.5473355040000003E-2</v>
      </c>
      <c r="EY109" s="88">
        <v>0.23264990364999993</v>
      </c>
      <c r="EZ109" s="88">
        <v>0.15761932303999998</v>
      </c>
      <c r="FA109" s="88">
        <v>6.0983225530000004E-2</v>
      </c>
      <c r="FB109" s="88">
        <v>1.0465555020000001E-2</v>
      </c>
      <c r="FC109" s="88">
        <v>3.0291276999999998E-3</v>
      </c>
      <c r="FD109" s="88">
        <v>1.245024759E-2</v>
      </c>
      <c r="FE109" s="88">
        <v>0.59838928254000012</v>
      </c>
      <c r="FF109" s="88">
        <v>5.2987796980000022E-2</v>
      </c>
      <c r="FG109" s="88">
        <v>0.3623590011900002</v>
      </c>
      <c r="FH109" s="88">
        <v>0.35726429772000001</v>
      </c>
      <c r="FI109" s="88">
        <v>0.10211146076000001</v>
      </c>
      <c r="FJ109" s="88">
        <v>0.50303415064000001</v>
      </c>
      <c r="FK109" s="88">
        <v>1.1879256788600001</v>
      </c>
      <c r="FL109" s="88">
        <v>0</v>
      </c>
      <c r="FM109" s="88">
        <v>0.17871255002</v>
      </c>
      <c r="FN109" s="88">
        <v>0.43088764549000014</v>
      </c>
      <c r="FO109" s="88">
        <v>0.15369290413000003</v>
      </c>
      <c r="FP109" s="88">
        <v>0.10139488112999996</v>
      </c>
      <c r="FQ109" s="88">
        <v>4.5894354280000001E-2</v>
      </c>
      <c r="FR109" s="88">
        <v>1.9089869240000001E-2</v>
      </c>
      <c r="FS109" s="88">
        <v>2.1086573150000003E-2</v>
      </c>
      <c r="FT109" s="88">
        <v>1.1374369630500001</v>
      </c>
      <c r="FU109" s="88">
        <v>5.3660719830000016E-2</v>
      </c>
      <c r="FV109" s="88">
        <v>3.589124355309997</v>
      </c>
      <c r="FW109" s="88">
        <v>5.4340250159999992E-2</v>
      </c>
      <c r="FX109" s="88">
        <v>0.20882761044000003</v>
      </c>
      <c r="FY109" s="88">
        <v>0.69403337154000011</v>
      </c>
      <c r="FZ109" s="88">
        <v>6.0689669440000045E-2</v>
      </c>
      <c r="GA109" s="88">
        <v>0.30147717429000015</v>
      </c>
      <c r="GB109" s="88">
        <v>0.32111404700000001</v>
      </c>
      <c r="GC109" s="88">
        <v>0</v>
      </c>
      <c r="GD109" s="88">
        <v>0.55705930199000009</v>
      </c>
      <c r="GE109" s="88">
        <v>0.26890678604000007</v>
      </c>
      <c r="GF109" s="88">
        <v>0.10922030865999999</v>
      </c>
      <c r="GG109" s="88">
        <v>0.10725628932000006</v>
      </c>
      <c r="GH109" s="88">
        <v>0.30025670366000001</v>
      </c>
      <c r="GI109" s="88">
        <v>0.30417721084000038</v>
      </c>
      <c r="GJ109" s="88">
        <v>0.73783236749000014</v>
      </c>
      <c r="GK109" s="88">
        <v>4.3378199800000001E-3</v>
      </c>
      <c r="GL109" s="88">
        <v>0.10402980705000006</v>
      </c>
      <c r="GM109" s="88">
        <v>4.0950671480000006E-2</v>
      </c>
      <c r="GN109" s="88">
        <v>3.5461512639999998E-2</v>
      </c>
      <c r="GO109" s="88">
        <v>0.16172834968999991</v>
      </c>
      <c r="GP109" s="88">
        <v>9.3082313099999953E-2</v>
      </c>
      <c r="GQ109" s="88">
        <v>0.30496918777000021</v>
      </c>
      <c r="GR109" s="88">
        <v>3.0768611109999996E-2</v>
      </c>
      <c r="GS109" s="88">
        <v>0.16288855616000009</v>
      </c>
      <c r="GT109" s="88">
        <v>0.26157070466000004</v>
      </c>
      <c r="GU109" s="88">
        <v>0.13811213771999994</v>
      </c>
      <c r="GV109" s="88">
        <v>0.10794650880000006</v>
      </c>
      <c r="GW109" s="88">
        <v>6.4681003409999993E-2</v>
      </c>
      <c r="GX109" s="88">
        <v>9.830677312000001E-2</v>
      </c>
      <c r="GY109" s="88">
        <v>1.8548502950000004E-2</v>
      </c>
      <c r="GZ109" s="88">
        <v>2.0925843309999997E-2</v>
      </c>
      <c r="HA109" s="88">
        <v>5.4702726000000002E-3</v>
      </c>
      <c r="HB109" s="88">
        <v>6.9555003340000032E-2</v>
      </c>
      <c r="HC109" s="88">
        <v>7.2932500289999952E-2</v>
      </c>
      <c r="HD109" s="88">
        <v>7.1319736129999964E-2</v>
      </c>
      <c r="HE109" s="88">
        <v>2.939674116999999E-2</v>
      </c>
      <c r="HF109" s="88">
        <v>5.2344440270000021E-2</v>
      </c>
      <c r="HG109" s="88">
        <v>0.14722265888000005</v>
      </c>
      <c r="HH109" s="88">
        <v>4.7423878659999988E-2</v>
      </c>
      <c r="HI109" s="88">
        <v>6.4052830099999999E-2</v>
      </c>
      <c r="HJ109" s="88">
        <v>1.8723922139999998E-2</v>
      </c>
      <c r="HK109" s="88">
        <v>0.11263018761000006</v>
      </c>
      <c r="HL109" s="88">
        <v>5.9714252860000039E-2</v>
      </c>
      <c r="HM109" s="88">
        <v>0.20028846739000009</v>
      </c>
      <c r="HN109" s="88">
        <v>0.20228095287999986</v>
      </c>
      <c r="HO109" s="88">
        <v>3.8754604300000003E-3</v>
      </c>
      <c r="HP109" s="88">
        <v>0.17789122049</v>
      </c>
      <c r="HQ109" s="88">
        <v>0.13421815389999997</v>
      </c>
      <c r="HR109" s="88">
        <v>0.21172900388000007</v>
      </c>
      <c r="HS109" s="88">
        <v>4.3602616680000011E-2</v>
      </c>
      <c r="HT109" s="88">
        <v>4.982706961999999E-2</v>
      </c>
      <c r="HU109" s="88">
        <v>0.23505099925000003</v>
      </c>
      <c r="HV109" s="88">
        <v>0.10373173445999997</v>
      </c>
      <c r="HW109" s="88">
        <v>8.9064917939999988E-2</v>
      </c>
      <c r="HX109" s="88">
        <v>1.119158378E-2</v>
      </c>
      <c r="HY109" s="88">
        <v>0.16340324393000019</v>
      </c>
      <c r="HZ109" s="88">
        <v>3.3864838129999998E-2</v>
      </c>
      <c r="IA109" s="88">
        <v>0.13138816527999991</v>
      </c>
      <c r="IB109" s="88">
        <v>5.8000984800000016E-3</v>
      </c>
      <c r="IC109" s="88">
        <v>0.44605929411999995</v>
      </c>
      <c r="ID109" s="88">
        <v>6.8556288400000054E-2</v>
      </c>
      <c r="IE109" s="88">
        <v>1.5219295439999997E-2</v>
      </c>
      <c r="IF109" s="88">
        <v>7.9965327850000073E-2</v>
      </c>
      <c r="IG109" s="88">
        <v>1.0220845030300003</v>
      </c>
      <c r="IH109" s="88">
        <v>1.8043740240000002E-2</v>
      </c>
      <c r="II109" s="88">
        <v>0</v>
      </c>
      <c r="IJ109" s="88">
        <v>3.4542469060000018E-2</v>
      </c>
      <c r="IK109" s="88">
        <v>0.29849376569000008</v>
      </c>
      <c r="IL109" s="88">
        <v>0.15711860056999991</v>
      </c>
      <c r="IM109" s="88">
        <v>8.7644722999999998E-4</v>
      </c>
      <c r="IN109" s="88">
        <v>0.13336369138999996</v>
      </c>
      <c r="IO109" s="88">
        <v>0.10821446062000004</v>
      </c>
      <c r="IP109" s="88">
        <v>0.30766048576999999</v>
      </c>
      <c r="IQ109" s="88">
        <v>0.70012981128000018</v>
      </c>
      <c r="IR109" s="88">
        <v>0.13757228148999998</v>
      </c>
      <c r="IS109" s="88">
        <v>1.1997632807899998</v>
      </c>
      <c r="IT109" s="88">
        <v>6.7681824299999993E-3</v>
      </c>
      <c r="IU109" s="88">
        <v>5.1026280520000002E-2</v>
      </c>
      <c r="IV109" s="88">
        <v>0.35101303516999982</v>
      </c>
      <c r="IW109" s="88">
        <v>0.19718045193</v>
      </c>
      <c r="IX109" s="88">
        <v>0.39008976976999965</v>
      </c>
      <c r="IY109" s="88">
        <v>1.6997745710000001E-2</v>
      </c>
      <c r="IZ109" s="88">
        <v>0.22980165936000002</v>
      </c>
      <c r="JA109" s="88">
        <v>0.56021507678999982</v>
      </c>
      <c r="JB109" s="88">
        <v>1.1488736900000001E-2</v>
      </c>
      <c r="JC109" s="88">
        <v>0.10786152150999999</v>
      </c>
      <c r="JD109" s="88">
        <v>3.17793994E-3</v>
      </c>
      <c r="JE109" s="88">
        <v>0.55210192920000012</v>
      </c>
      <c r="JF109" s="88">
        <v>1.2398696039300001</v>
      </c>
      <c r="JG109" s="88">
        <v>0.34506720600000002</v>
      </c>
      <c r="JH109" s="88">
        <v>7.2189530160000015E-2</v>
      </c>
      <c r="JI109" s="88">
        <v>1.8271587620000002E-2</v>
      </c>
      <c r="JJ109" s="88">
        <v>0.18306773401999996</v>
      </c>
      <c r="JK109" s="88">
        <v>0.31714364245000004</v>
      </c>
      <c r="JL109" s="88">
        <v>8.5522334729999983E-2</v>
      </c>
      <c r="JM109" s="88">
        <v>3.3881367900000007E-3</v>
      </c>
      <c r="JN109" s="88">
        <v>6.500109355310002</v>
      </c>
      <c r="JO109" s="88">
        <v>0</v>
      </c>
      <c r="JP109" s="88">
        <v>0</v>
      </c>
      <c r="JQ109" s="88">
        <v>0</v>
      </c>
      <c r="JR109" s="88">
        <v>0</v>
      </c>
      <c r="JS109" s="88">
        <v>0.24438137695000009</v>
      </c>
      <c r="JT109" s="88">
        <v>0.53964829571999984</v>
      </c>
      <c r="JU109" s="88">
        <v>0.98742659334999994</v>
      </c>
      <c r="JV109" s="88">
        <v>4.1035632170000003E-2</v>
      </c>
      <c r="JW109" s="88">
        <v>4.3552107880000003E-2</v>
      </c>
      <c r="JX109" s="88">
        <v>0.12868418115999999</v>
      </c>
      <c r="JY109" s="88">
        <v>1.4841332334899993</v>
      </c>
      <c r="JZ109" s="88">
        <v>1.4152118147899995</v>
      </c>
      <c r="KA109" s="88">
        <v>3.8187741179999998E-2</v>
      </c>
      <c r="KB109" s="88">
        <v>0.21551599330000001</v>
      </c>
      <c r="KC109" s="88">
        <v>4.5460996949999999E-2</v>
      </c>
      <c r="KD109" s="88">
        <v>4.042421E-4</v>
      </c>
      <c r="KE109" s="88">
        <v>1.4799130824299993</v>
      </c>
      <c r="KF109" s="88">
        <v>0.38458243560999994</v>
      </c>
      <c r="KG109" s="88">
        <v>1.5063791699999999E-3</v>
      </c>
      <c r="KH109" s="88">
        <v>0.16719794734999996</v>
      </c>
      <c r="KI109" s="88">
        <v>2.6973891010000001E-2</v>
      </c>
      <c r="KJ109" s="88">
        <v>7.1891317449999992E-2</v>
      </c>
      <c r="KK109" s="88">
        <v>0.27480357132</v>
      </c>
      <c r="KL109" s="88">
        <v>0</v>
      </c>
      <c r="KM109" s="88">
        <v>4.3473735649999998E-2</v>
      </c>
      <c r="KN109" s="88">
        <v>7.6892648800000003E-3</v>
      </c>
      <c r="KO109" s="88">
        <v>0</v>
      </c>
      <c r="KP109" s="88">
        <v>3.4357682210000004E-2</v>
      </c>
      <c r="KQ109" s="88">
        <v>3.0013586929999999E-2</v>
      </c>
      <c r="KR109" s="88">
        <v>4.2832335110000001E-2</v>
      </c>
      <c r="KS109" s="88">
        <v>1.3993470510000003E-2</v>
      </c>
      <c r="KT109" s="88">
        <v>0.13445685737999993</v>
      </c>
      <c r="KU109" s="88">
        <v>0</v>
      </c>
      <c r="KV109" s="88">
        <v>5.2675903090000004E-2</v>
      </c>
      <c r="KW109" s="88">
        <v>0.25622069051999996</v>
      </c>
      <c r="KX109" s="88">
        <v>0.37645464150000019</v>
      </c>
      <c r="KY109" s="88">
        <v>0.16897288007000008</v>
      </c>
      <c r="KZ109" s="88">
        <v>0.24708889422999999</v>
      </c>
      <c r="LA109" s="88">
        <v>8.0653683320000016E-2</v>
      </c>
      <c r="LB109" s="88">
        <v>0.22496613724</v>
      </c>
      <c r="LC109" s="88">
        <v>1.3306816469999998E-2</v>
      </c>
      <c r="LD109" s="88">
        <v>0.28549120678000001</v>
      </c>
      <c r="LE109" s="88">
        <v>3.5587780690000001E-2</v>
      </c>
      <c r="LF109" s="88">
        <v>0.13486289095999998</v>
      </c>
      <c r="LG109" s="88">
        <v>0</v>
      </c>
      <c r="LH109" s="88">
        <v>5.1820968929999996E-2</v>
      </c>
      <c r="LI109" s="88">
        <v>0</v>
      </c>
      <c r="LJ109" s="88">
        <v>0.5910252049300001</v>
      </c>
      <c r="LK109" s="88">
        <v>1.2311169238500004</v>
      </c>
      <c r="LL109" s="88">
        <v>0.10881658435999998</v>
      </c>
      <c r="LM109" s="88">
        <v>4.884848764E-2</v>
      </c>
      <c r="LN109" s="88">
        <v>0</v>
      </c>
      <c r="LO109" s="88">
        <v>0.21725476885999997</v>
      </c>
      <c r="LP109" s="88">
        <v>2.9414766949700022</v>
      </c>
      <c r="LQ109" s="88">
        <v>1.1166814119200001</v>
      </c>
      <c r="LR109" s="88">
        <v>0.69200226993000047</v>
      </c>
      <c r="LS109" s="88">
        <v>0.19468975447000006</v>
      </c>
      <c r="LT109" s="88">
        <v>0.51942713028999976</v>
      </c>
      <c r="LU109" s="88">
        <v>0.66646655527999998</v>
      </c>
      <c r="LV109" s="88">
        <v>4.1228412419999999E-2</v>
      </c>
      <c r="LW109" s="88">
        <v>8.0501908729999988E-2</v>
      </c>
      <c r="LX109" s="88">
        <v>2.7967811729999997E-2</v>
      </c>
      <c r="LY109" s="88">
        <v>5.8455823810000009E-2</v>
      </c>
      <c r="LZ109" s="88">
        <v>0.13012361948999998</v>
      </c>
      <c r="MA109" s="88">
        <v>1.7635704724799988</v>
      </c>
      <c r="MB109" s="88">
        <v>0.1182649808</v>
      </c>
      <c r="MC109" s="88">
        <v>0.16309146971999999</v>
      </c>
      <c r="MD109" s="88">
        <v>2.5473355040000003E-2</v>
      </c>
      <c r="ME109" s="88">
        <v>0</v>
      </c>
      <c r="MF109" s="88">
        <v>0.23264990364999993</v>
      </c>
      <c r="MG109" s="88">
        <v>0.15761932303999998</v>
      </c>
      <c r="MH109" s="88">
        <v>6.0983225530000004E-2</v>
      </c>
      <c r="MI109" s="88">
        <v>1.0465555020000001E-2</v>
      </c>
      <c r="MJ109" s="88">
        <v>3.0291276999999998E-3</v>
      </c>
      <c r="MK109" s="88">
        <v>0</v>
      </c>
      <c r="ML109" s="88">
        <v>1.245024759E-2</v>
      </c>
      <c r="MM109" s="88">
        <v>0.59838928254000012</v>
      </c>
      <c r="MN109" s="88">
        <v>5.2987796980000022E-2</v>
      </c>
      <c r="MO109" s="88">
        <v>0.3623590011900002</v>
      </c>
      <c r="MP109" s="88">
        <v>0.35726429772000001</v>
      </c>
      <c r="MQ109" s="88">
        <v>0.10211146076000001</v>
      </c>
      <c r="MR109" s="88">
        <v>0.50303415064000001</v>
      </c>
      <c r="MS109" s="88">
        <v>0.19772356405999997</v>
      </c>
      <c r="MT109" s="88">
        <v>5.2282482579999991E-2</v>
      </c>
      <c r="MU109" s="88">
        <v>0.76550194192999998</v>
      </c>
      <c r="MV109" s="88">
        <v>0.17241560587000002</v>
      </c>
      <c r="MW109" s="88">
        <v>0</v>
      </c>
      <c r="MX109" s="88">
        <v>0.17871255002</v>
      </c>
      <c r="MY109" s="88">
        <v>0.43088764549000014</v>
      </c>
      <c r="MZ109" s="88">
        <v>0.15369290413000003</v>
      </c>
      <c r="NA109" s="88">
        <v>0.10139488112999996</v>
      </c>
      <c r="NB109" s="88">
        <v>4.5894354280000001E-2</v>
      </c>
      <c r="NC109" s="88">
        <v>1.9089869240000001E-2</v>
      </c>
      <c r="ND109" s="88">
        <v>2.1086573150000003E-2</v>
      </c>
      <c r="NE109" s="88">
        <v>1.1374369630500001</v>
      </c>
      <c r="NF109" s="88">
        <v>5.3660719830000016E-2</v>
      </c>
      <c r="NG109" s="88">
        <v>2.4961257931</v>
      </c>
      <c r="NH109" s="88">
        <v>1.0930017070600004</v>
      </c>
      <c r="NI109" s="88">
        <v>0.20882761044000003</v>
      </c>
      <c r="NJ109" s="88">
        <v>0.55705930199000009</v>
      </c>
      <c r="NK109" s="88">
        <v>0.44605929411999995</v>
      </c>
      <c r="NL109" s="88">
        <v>1.5219295439999997E-2</v>
      </c>
      <c r="NM109" s="88">
        <v>1.0220845030300003</v>
      </c>
      <c r="NN109" s="88">
        <v>0</v>
      </c>
      <c r="NO109" s="88">
        <v>0.13336369138999996</v>
      </c>
      <c r="NP109" s="88">
        <v>4.5992713860000006E-2</v>
      </c>
      <c r="NQ109" s="88">
        <v>6.2221746760000009E-2</v>
      </c>
      <c r="NR109" s="88">
        <v>0.16317020230000001</v>
      </c>
      <c r="NS109" s="88">
        <v>0.14449028346999998</v>
      </c>
      <c r="NT109" s="88">
        <v>0.70012981128000018</v>
      </c>
      <c r="NU109" s="88">
        <v>0.13757228148999998</v>
      </c>
      <c r="NV109" s="88">
        <v>1.1997632807899998</v>
      </c>
      <c r="NW109" s="88">
        <v>6.7681824299999993E-3</v>
      </c>
      <c r="NX109" s="88">
        <v>5.1026280520000002E-2</v>
      </c>
      <c r="NY109" s="88">
        <v>0</v>
      </c>
      <c r="NZ109" s="88">
        <v>0</v>
      </c>
      <c r="OA109" s="88">
        <v>0</v>
      </c>
      <c r="OB109" s="88">
        <v>0</v>
      </c>
      <c r="OC109" s="88">
        <v>0</v>
      </c>
      <c r="OD109" s="88">
        <v>0</v>
      </c>
      <c r="OE109" s="88">
        <v>0</v>
      </c>
      <c r="OF109" s="88">
        <v>0</v>
      </c>
      <c r="OG109" s="88">
        <v>0</v>
      </c>
      <c r="OH109" s="88">
        <v>0</v>
      </c>
      <c r="OI109" s="88">
        <v>0</v>
      </c>
      <c r="OJ109" s="88">
        <v>0</v>
      </c>
      <c r="OK109" s="88">
        <v>0</v>
      </c>
      <c r="OL109" s="88">
        <v>0</v>
      </c>
      <c r="OM109" s="88">
        <v>6.1438427000000007E-3</v>
      </c>
      <c r="ON109" s="88">
        <v>3.5729650000000001E-4</v>
      </c>
      <c r="OO109" s="88">
        <v>5.9299719999999991E-4</v>
      </c>
      <c r="OP109" s="88">
        <v>1.6150759999999998E-4</v>
      </c>
      <c r="OQ109" s="88">
        <v>9.5515990000000011E-4</v>
      </c>
      <c r="OR109" s="88">
        <v>2.9479460000000001E-4</v>
      </c>
      <c r="OS109" s="88">
        <v>2.6312764000000002E-3</v>
      </c>
      <c r="OT109" s="88">
        <v>1.4456051000000007E-3</v>
      </c>
      <c r="OU109" s="88">
        <v>4.9054342599999948E-3</v>
      </c>
      <c r="OV109" s="88">
        <v>4.2065344600000013E-3</v>
      </c>
      <c r="OW109" s="88">
        <v>7.1816084999999997E-3</v>
      </c>
      <c r="OX109" s="88">
        <v>2.3888801999999987E-3</v>
      </c>
      <c r="OY109" s="88">
        <v>3.7549624999999977E-3</v>
      </c>
      <c r="OZ109" s="88">
        <v>0.26228502630000006</v>
      </c>
      <c r="PA109" s="88">
        <v>0</v>
      </c>
      <c r="PB109" s="88">
        <v>0</v>
      </c>
      <c r="PC109" s="88">
        <v>0</v>
      </c>
      <c r="PD109" s="88">
        <v>0</v>
      </c>
      <c r="PE109" s="88">
        <v>0</v>
      </c>
      <c r="PF109" s="88">
        <v>0</v>
      </c>
      <c r="PG109" s="88">
        <v>0</v>
      </c>
      <c r="PH109" s="88">
        <v>0</v>
      </c>
      <c r="PI109" s="88">
        <v>0</v>
      </c>
      <c r="PJ109" s="88">
        <v>0</v>
      </c>
      <c r="PK109" s="88">
        <v>0</v>
      </c>
      <c r="PL109" s="88">
        <v>0</v>
      </c>
      <c r="PM109" s="88">
        <v>0</v>
      </c>
      <c r="PN109" s="88">
        <v>0</v>
      </c>
      <c r="PO109" s="88">
        <v>8.7893661000000014E-4</v>
      </c>
      <c r="PP109" s="88">
        <v>1.0786729879999983E-2</v>
      </c>
      <c r="PQ109" s="88">
        <v>1.0981686599999998E-3</v>
      </c>
      <c r="PR109" s="88">
        <v>2.2738207600000002E-3</v>
      </c>
      <c r="PS109" s="88">
        <v>3.6492414099999989E-3</v>
      </c>
      <c r="PT109" s="88">
        <v>0</v>
      </c>
      <c r="PU109" s="88">
        <v>1.5116986299999991E-3</v>
      </c>
      <c r="PV109" s="88">
        <v>6.7483612000000034E-4</v>
      </c>
      <c r="PW109" s="88">
        <v>5.5393016000000002E-4</v>
      </c>
      <c r="PX109" s="88">
        <v>2.601550549999998E-3</v>
      </c>
      <c r="PY109" s="88">
        <v>2.0798333699999999E-3</v>
      </c>
      <c r="PZ109" s="88">
        <v>5.2473600700000027E-3</v>
      </c>
      <c r="QA109" s="88">
        <v>2.7279499999999999E-5</v>
      </c>
      <c r="QB109" s="88">
        <v>4.3329905999999981E-4</v>
      </c>
      <c r="QC109" s="88">
        <v>1.5456358000000002E-4</v>
      </c>
      <c r="QD109" s="88">
        <v>1.4677539999999998E-4</v>
      </c>
      <c r="QE109" s="88">
        <v>9.6098816999999994E-4</v>
      </c>
      <c r="QF109" s="88">
        <v>4.567804790000002E-3</v>
      </c>
      <c r="QG109" s="88">
        <v>1.4999171940000004E-2</v>
      </c>
      <c r="QH109" s="88">
        <v>9.4449558000000012E-4</v>
      </c>
      <c r="QI109" s="88">
        <v>2.3625805099999988E-3</v>
      </c>
      <c r="QJ109" s="88">
        <v>1.3727352199999993E-3</v>
      </c>
      <c r="QK109" s="88">
        <v>2.0321198999999992E-3</v>
      </c>
      <c r="QL109" s="88">
        <v>2.212420989999999E-2</v>
      </c>
      <c r="QM109" s="88">
        <v>5.5858978999999962E-4</v>
      </c>
      <c r="QN109" s="88">
        <v>1.2169208499999992E-3</v>
      </c>
      <c r="QO109" s="88">
        <v>1.6440763999999998E-4</v>
      </c>
      <c r="QP109" s="88">
        <v>5.9734790000000033E-4</v>
      </c>
      <c r="QQ109" s="88">
        <v>5.9543309999999997E-5</v>
      </c>
      <c r="QR109" s="88">
        <v>1.40826802E-3</v>
      </c>
      <c r="QS109" s="88">
        <v>2.4347000799999998E-3</v>
      </c>
      <c r="QT109" s="88">
        <v>1.6574348199999997E-3</v>
      </c>
      <c r="QU109" s="88">
        <v>6.2145846000000008E-4</v>
      </c>
      <c r="QV109" s="88">
        <v>7.1656500000000017E-4</v>
      </c>
      <c r="QW109" s="88">
        <v>1.1947473999999994E-3</v>
      </c>
      <c r="QX109" s="88">
        <v>7.9540185000000023E-4</v>
      </c>
      <c r="QY109" s="88">
        <v>4.8770818000000009E-4</v>
      </c>
      <c r="QZ109" s="88">
        <v>3.6090668999999998E-4</v>
      </c>
      <c r="RA109" s="88">
        <v>1.119661320000001E-3</v>
      </c>
      <c r="RB109" s="88">
        <v>1.2906951899999987E-3</v>
      </c>
      <c r="RC109" s="88">
        <v>3.0051508399999999E-3</v>
      </c>
      <c r="RD109" s="88">
        <v>4.6879414499999975E-3</v>
      </c>
      <c r="RE109" s="88">
        <v>5.7328240000000007E-5</v>
      </c>
      <c r="RF109" s="88">
        <v>3.423828789999998E-3</v>
      </c>
      <c r="RG109" s="88">
        <v>6.6597256500000026E-3</v>
      </c>
      <c r="RH109" s="88">
        <v>2.723302130000002E-3</v>
      </c>
      <c r="RI109" s="88">
        <v>1.3014381099999998E-3</v>
      </c>
      <c r="RJ109" s="88">
        <v>5.1042934999999997E-4</v>
      </c>
      <c r="RK109" s="88">
        <v>1.0567001000000005E-3</v>
      </c>
      <c r="RL109" s="88">
        <v>5.9324618999999996E-4</v>
      </c>
      <c r="RM109" s="88">
        <v>2.4165253699999995E-3</v>
      </c>
      <c r="RN109" s="88">
        <v>1.0949007000000004E-4</v>
      </c>
      <c r="RO109" s="88">
        <v>1.7196435699999991E-3</v>
      </c>
      <c r="RP109" s="88">
        <v>1.9610232999999998E-4</v>
      </c>
      <c r="RQ109" s="88">
        <v>1.3121589199999997E-3</v>
      </c>
      <c r="RR109" s="88">
        <v>0</v>
      </c>
      <c r="RS109" s="88">
        <v>1.5279453000000007E-4</v>
      </c>
      <c r="RT109" s="88">
        <v>3.8913924000000006E-4</v>
      </c>
      <c r="RU109" s="88">
        <v>1.1161876E-4</v>
      </c>
      <c r="RV109" s="88">
        <v>2.6295829399999989E-3</v>
      </c>
      <c r="RW109" s="88">
        <v>1.3521816949999987E-2</v>
      </c>
      <c r="RX109" s="88">
        <v>1.2884494640000001E-2</v>
      </c>
      <c r="RY109" s="88">
        <v>3.2659970000000007E-5</v>
      </c>
      <c r="RZ109" s="88">
        <v>2.9490531299999991E-3</v>
      </c>
      <c r="SA109" s="88">
        <v>1.1225431999999999E-4</v>
      </c>
      <c r="SB109" s="88">
        <v>0</v>
      </c>
      <c r="SC109" s="88">
        <v>0</v>
      </c>
      <c r="SD109" s="88">
        <v>0</v>
      </c>
      <c r="SE109" s="88">
        <v>0</v>
      </c>
      <c r="SF109" s="88">
        <v>0</v>
      </c>
      <c r="SG109" s="88">
        <v>0</v>
      </c>
      <c r="SH109" s="88">
        <v>0</v>
      </c>
      <c r="SI109" s="88">
        <v>0</v>
      </c>
      <c r="SJ109" s="88">
        <v>0</v>
      </c>
      <c r="SK109" s="88">
        <v>0</v>
      </c>
      <c r="SL109" s="88">
        <v>0</v>
      </c>
      <c r="SM109" s="88">
        <v>0</v>
      </c>
      <c r="SN109" s="88">
        <v>0.26228502630000006</v>
      </c>
      <c r="SO109" s="88">
        <v>2.2470445800000002E-2</v>
      </c>
      <c r="SP109" s="88">
        <v>14.718406698870004</v>
      </c>
    </row>
    <row r="110" spans="1:510">
      <c r="A110" s="88" t="str">
        <f t="shared" si="53"/>
        <v>UKID5</v>
      </c>
      <c r="B110" s="88" t="s">
        <v>2234</v>
      </c>
      <c r="C110" s="88" t="s">
        <v>391</v>
      </c>
      <c r="U110" s="88">
        <v>55.08946167386997</v>
      </c>
      <c r="V110" s="88">
        <v>8.2345098978999971</v>
      </c>
      <c r="W110" s="88">
        <v>1.7006882099399996</v>
      </c>
      <c r="X110" s="88">
        <v>3.6773842312100009</v>
      </c>
      <c r="Y110" s="88">
        <v>10.509451779780001</v>
      </c>
      <c r="Z110" s="88">
        <v>3.8585626004000009</v>
      </c>
      <c r="AA110" s="88">
        <v>0.72929303824000014</v>
      </c>
      <c r="AB110" s="88">
        <v>7.6694337704499995</v>
      </c>
      <c r="AC110" s="88">
        <v>1.9906547471999989</v>
      </c>
      <c r="AD110" s="88">
        <v>6.5740212947899943</v>
      </c>
      <c r="AE110" s="88">
        <v>0.56086363940999995</v>
      </c>
      <c r="AF110" s="88">
        <v>4.9083328604200007</v>
      </c>
      <c r="AG110" s="88">
        <v>7.6132687625600015</v>
      </c>
      <c r="AH110" s="88">
        <v>4.6762532894800017</v>
      </c>
      <c r="AI110" s="88">
        <v>0.62124338178999983</v>
      </c>
      <c r="AJ110" s="88">
        <v>0.95197530376999984</v>
      </c>
      <c r="AK110" s="88">
        <v>0.74871391031999979</v>
      </c>
      <c r="AL110" s="88">
        <v>0</v>
      </c>
      <c r="AM110" s="88">
        <v>2.8378420354500005</v>
      </c>
      <c r="AN110" s="88">
        <v>0.83953634427000001</v>
      </c>
      <c r="AO110" s="88">
        <v>4.752552034039998</v>
      </c>
      <c r="AP110" s="88">
        <v>0</v>
      </c>
      <c r="AQ110" s="88">
        <v>1.1401915903599997</v>
      </c>
      <c r="AR110" s="88">
        <v>1.1939316162099995</v>
      </c>
      <c r="AS110" s="88">
        <v>3.4227733628099983</v>
      </c>
      <c r="AT110" s="88">
        <v>1.7302476319300009</v>
      </c>
      <c r="AU110" s="88">
        <v>0.20577191135000011</v>
      </c>
      <c r="AV110" s="88">
        <v>0.74528107549</v>
      </c>
      <c r="AW110" s="88">
        <v>0.15034054217000004</v>
      </c>
      <c r="AX110" s="88">
        <v>0.20258175784000004</v>
      </c>
      <c r="AY110" s="88">
        <v>0.82431750858999919</v>
      </c>
      <c r="AZ110" s="88">
        <v>0.48421664886000015</v>
      </c>
      <c r="BA110" s="88">
        <v>0.24507790912999999</v>
      </c>
      <c r="BB110" s="88">
        <v>0</v>
      </c>
      <c r="BC110" s="88">
        <v>2.0633805219400001</v>
      </c>
      <c r="BD110" s="88">
        <v>4.7319507675199972</v>
      </c>
      <c r="BE110" s="88">
        <v>0.87410659763999987</v>
      </c>
      <c r="BF110" s="88">
        <v>5.8900030260000028E-2</v>
      </c>
      <c r="BG110" s="88">
        <v>8.7516749900000024E-2</v>
      </c>
      <c r="BH110" s="88">
        <v>1.8442421773899993</v>
      </c>
      <c r="BI110" s="88">
        <v>0.54368864827999996</v>
      </c>
      <c r="BJ110" s="88">
        <v>0.27888632702999999</v>
      </c>
      <c r="BK110" s="88">
        <v>1.3335703815199993</v>
      </c>
      <c r="BL110" s="88">
        <v>1.9750469605999998</v>
      </c>
      <c r="BM110" s="88">
        <v>0.79516544625000019</v>
      </c>
      <c r="BN110" s="88">
        <v>1.6476719461200002</v>
      </c>
      <c r="BO110" s="88">
        <v>1.7024075039999999E-2</v>
      </c>
      <c r="BP110" s="88">
        <v>4.0334705729999989E-2</v>
      </c>
      <c r="BQ110" s="88">
        <v>7.4008568699999999E-2</v>
      </c>
      <c r="BR110" s="88">
        <v>0.35704977042000002</v>
      </c>
      <c r="BS110" s="88">
        <v>7.2446519520000002E-2</v>
      </c>
      <c r="BT110" s="88">
        <v>4.2059672326399991</v>
      </c>
      <c r="BU110" s="88">
        <v>1.4866846805300005</v>
      </c>
      <c r="BV110" s="88">
        <v>0.70236357433000018</v>
      </c>
      <c r="BW110" s="88">
        <v>1.8844336705899998</v>
      </c>
      <c r="BX110" s="88">
        <v>0.31912777710000034</v>
      </c>
      <c r="BY110" s="88">
        <v>1.1395549138400001</v>
      </c>
      <c r="BZ110" s="88">
        <v>0.18779694834000005</v>
      </c>
      <c r="CA110" s="88">
        <v>0.59921828582000036</v>
      </c>
      <c r="CB110" s="88">
        <v>1.1121208749399989</v>
      </c>
      <c r="CC110" s="88">
        <v>0.53216115453000035</v>
      </c>
      <c r="CD110" s="88">
        <v>0.35215805101000003</v>
      </c>
      <c r="CE110" s="88">
        <v>1.5092320836899995</v>
      </c>
      <c r="CF110" s="88">
        <v>0.19664809280999973</v>
      </c>
      <c r="CG110" s="88">
        <v>0</v>
      </c>
      <c r="CH110" s="88">
        <v>0.42459534882000005</v>
      </c>
      <c r="CI110" s="88">
        <v>0.30638170427999989</v>
      </c>
      <c r="CJ110" s="88">
        <v>0.35566881008999995</v>
      </c>
      <c r="CK110" s="88">
        <v>2.0496056348600002</v>
      </c>
      <c r="CL110" s="88">
        <v>4.9524742700000006E-2</v>
      </c>
      <c r="CM110" s="88">
        <v>0.40584584006000002</v>
      </c>
      <c r="CN110" s="88">
        <v>0.22606286953000007</v>
      </c>
      <c r="CO110" s="88">
        <v>0.48403198086999993</v>
      </c>
      <c r="CP110" s="88">
        <v>0.24187883897000007</v>
      </c>
      <c r="CQ110" s="88">
        <v>0.74871391031999979</v>
      </c>
      <c r="CR110" s="88">
        <v>0</v>
      </c>
      <c r="CS110" s="88">
        <v>1.304276467E-2</v>
      </c>
      <c r="CT110" s="88">
        <v>2.6688882557800011</v>
      </c>
      <c r="CU110" s="88">
        <v>0.11909463298</v>
      </c>
      <c r="CV110" s="88">
        <v>3.6812314280000001E-2</v>
      </c>
      <c r="CW110" s="88">
        <v>0.83786648639000005</v>
      </c>
      <c r="CX110" s="88">
        <v>1.6694701800000001E-3</v>
      </c>
      <c r="CY110" s="88">
        <v>4.752552034039998</v>
      </c>
      <c r="CZ110" s="88">
        <v>0</v>
      </c>
      <c r="DA110" s="88">
        <v>0</v>
      </c>
      <c r="DB110" s="88">
        <v>0</v>
      </c>
      <c r="DC110" s="88">
        <v>0.33721230962000015</v>
      </c>
      <c r="DD110" s="88">
        <v>0.80298091267000027</v>
      </c>
      <c r="DE110" s="88">
        <v>0.96311445835999998</v>
      </c>
      <c r="DF110" s="88">
        <v>1.4768250000000001E-4</v>
      </c>
      <c r="DG110" s="88">
        <v>5.5530778409999995E-2</v>
      </c>
      <c r="DH110" s="88">
        <v>0.17514524800999992</v>
      </c>
      <c r="DI110" s="88">
        <v>1.6133872796699984</v>
      </c>
      <c r="DJ110" s="88">
        <v>1.5469084971700002</v>
      </c>
      <c r="DK110" s="88">
        <v>0.22722283564000001</v>
      </c>
      <c r="DL110" s="88">
        <v>3.5266265809999996E-2</v>
      </c>
      <c r="DM110" s="88">
        <v>0</v>
      </c>
      <c r="DN110" s="88">
        <v>1.3315661903300007</v>
      </c>
      <c r="DO110" s="88">
        <v>0.39868328742000009</v>
      </c>
      <c r="DP110" s="88">
        <v>0</v>
      </c>
      <c r="DQ110" s="88">
        <v>0.20577191135000011</v>
      </c>
      <c r="DR110" s="88">
        <v>0.5946377022499999</v>
      </c>
      <c r="DS110" s="88">
        <v>5.4163919309999996E-2</v>
      </c>
      <c r="DT110" s="88">
        <v>9.647980011E-2</v>
      </c>
      <c r="DU110" s="88">
        <v>0.15034054217000004</v>
      </c>
      <c r="DV110" s="88">
        <v>3.0446421850000002E-2</v>
      </c>
      <c r="DW110" s="88">
        <v>0.17213533599000011</v>
      </c>
      <c r="DX110" s="88">
        <v>0.51363070040000003</v>
      </c>
      <c r="DY110" s="88">
        <v>0.31068808430999983</v>
      </c>
      <c r="DZ110" s="88">
        <v>0.20479005285999996</v>
      </c>
      <c r="EA110" s="88">
        <v>2.6382100499999995E-2</v>
      </c>
      <c r="EB110" s="88">
        <v>0.25304404421999999</v>
      </c>
      <c r="EC110" s="88">
        <v>4.0162656710000008E-2</v>
      </c>
      <c r="ED110" s="88">
        <v>8.9470918240000016E-2</v>
      </c>
      <c r="EE110" s="88">
        <v>0.11544433418000002</v>
      </c>
      <c r="EF110" s="88">
        <v>1.9721238573700004</v>
      </c>
      <c r="EG110" s="88">
        <v>3.9695715819999998E-2</v>
      </c>
      <c r="EH110" s="88">
        <v>5.1560948750000002E-2</v>
      </c>
      <c r="EI110" s="88">
        <v>0</v>
      </c>
      <c r="EJ110" s="88">
        <v>0.20055616202000001</v>
      </c>
      <c r="EK110" s="88">
        <v>3.0070702285799999</v>
      </c>
      <c r="EL110" s="88">
        <v>1.0497108124800003</v>
      </c>
      <c r="EM110" s="88">
        <v>0.47461308169999994</v>
      </c>
      <c r="EN110" s="88">
        <v>0.16890716971000003</v>
      </c>
      <c r="EO110" s="88">
        <v>0.48101783821000005</v>
      </c>
      <c r="EP110" s="88">
        <v>0.14334990893999999</v>
      </c>
      <c r="EQ110" s="88">
        <v>3.0932544359999998E-2</v>
      </c>
      <c r="ER110" s="88">
        <v>3.6190566110000003E-2</v>
      </c>
      <c r="ES110" s="88">
        <v>1.3707208140000001E-2</v>
      </c>
      <c r="ET110" s="88">
        <v>5.8900030260000028E-2</v>
      </c>
      <c r="EU110" s="88">
        <v>8.7516749900000024E-2</v>
      </c>
      <c r="EV110" s="88">
        <v>1.8442421773899993</v>
      </c>
      <c r="EW110" s="88">
        <v>9.9631317299999994E-2</v>
      </c>
      <c r="EX110" s="88">
        <v>2.4349435499999999E-2</v>
      </c>
      <c r="EY110" s="88">
        <v>0.18014374295999999</v>
      </c>
      <c r="EZ110" s="88">
        <v>0.21881672232999996</v>
      </c>
      <c r="FA110" s="88">
        <v>2.0746620480000005E-2</v>
      </c>
      <c r="FB110" s="88">
        <v>0.14568069544000001</v>
      </c>
      <c r="FC110" s="88">
        <v>3.7499775999999996E-4</v>
      </c>
      <c r="FD110" s="88">
        <v>0.13283132593999999</v>
      </c>
      <c r="FE110" s="88">
        <v>0.49781912338999956</v>
      </c>
      <c r="FF110" s="88">
        <v>0.11113588939000005</v>
      </c>
      <c r="FG110" s="88">
        <v>0.31370861437000003</v>
      </c>
      <c r="FH110" s="88">
        <v>0.32772735765999983</v>
      </c>
      <c r="FI110" s="88">
        <v>8.3176303539999996E-2</v>
      </c>
      <c r="FJ110" s="88">
        <v>0.63657410507000012</v>
      </c>
      <c r="FK110" s="88">
        <v>1.3384746026800012</v>
      </c>
      <c r="FL110" s="88">
        <v>0</v>
      </c>
      <c r="FM110" s="88">
        <v>0.11615681826000002</v>
      </c>
      <c r="FN110" s="88">
        <v>0.42780783780000009</v>
      </c>
      <c r="FO110" s="88">
        <v>0.17631499299999995</v>
      </c>
      <c r="FP110" s="88">
        <v>7.4877132449999995E-2</v>
      </c>
      <c r="FQ110" s="88">
        <v>1.7024075039999999E-2</v>
      </c>
      <c r="FR110" s="88">
        <v>4.0334705729999989E-2</v>
      </c>
      <c r="FS110" s="88">
        <v>7.4008568699999999E-2</v>
      </c>
      <c r="FT110" s="88">
        <v>0.35704977042000002</v>
      </c>
      <c r="FU110" s="88">
        <v>7.2446519520000002E-2</v>
      </c>
      <c r="FV110" s="88">
        <v>3.9444141732099998</v>
      </c>
      <c r="FW110" s="88">
        <v>4.8207621790000002E-2</v>
      </c>
      <c r="FX110" s="88">
        <v>0.26155359614000001</v>
      </c>
      <c r="FY110" s="88">
        <v>0.72740404205000031</v>
      </c>
      <c r="FZ110" s="88">
        <v>6.1630646780000006E-2</v>
      </c>
      <c r="GA110" s="88">
        <v>0.33729416627999986</v>
      </c>
      <c r="GB110" s="88">
        <v>0.31215354750000029</v>
      </c>
      <c r="GC110" s="88">
        <v>0</v>
      </c>
      <c r="GD110" s="88">
        <v>0.70236357433000018</v>
      </c>
      <c r="GE110" s="88">
        <v>0.27244370300999993</v>
      </c>
      <c r="GF110" s="88">
        <v>0.12008634970000004</v>
      </c>
      <c r="GG110" s="88">
        <v>0.12053732277000007</v>
      </c>
      <c r="GH110" s="88">
        <v>0.28667184933000012</v>
      </c>
      <c r="GI110" s="88">
        <v>0.30759152484000007</v>
      </c>
      <c r="GJ110" s="88">
        <v>0.77672337075000031</v>
      </c>
      <c r="GK110" s="88">
        <v>3.7107534E-4</v>
      </c>
      <c r="GL110" s="88">
        <v>9.1798507530000004E-2</v>
      </c>
      <c r="GM110" s="88">
        <v>4.8740970049999992E-2</v>
      </c>
      <c r="GN110" s="88">
        <v>2.8530073700000016E-2</v>
      </c>
      <c r="GO110" s="88">
        <v>0.15004842798999987</v>
      </c>
      <c r="GP110" s="88">
        <v>8.6306199680000001E-2</v>
      </c>
      <c r="GQ110" s="88">
        <v>0.33305040537000019</v>
      </c>
      <c r="GR110" s="88">
        <v>4.7215499559999985E-2</v>
      </c>
      <c r="GS110" s="88">
        <v>0.15151683220000009</v>
      </c>
      <c r="GT110" s="88">
        <v>0.28075836144999999</v>
      </c>
      <c r="GU110" s="88">
        <v>0.14660919868</v>
      </c>
      <c r="GV110" s="88">
        <v>9.4092207710000014E-2</v>
      </c>
      <c r="GW110" s="88">
        <v>5.5802569410000044E-2</v>
      </c>
      <c r="GX110" s="88">
        <v>9.3066694239999984E-2</v>
      </c>
      <c r="GY110" s="88">
        <v>1.7715526439999997E-2</v>
      </c>
      <c r="GZ110" s="88">
        <v>1.8532323699999995E-2</v>
      </c>
      <c r="HA110" s="88">
        <v>2.6780206499999997E-3</v>
      </c>
      <c r="HB110" s="88">
        <v>6.8098927950000013E-2</v>
      </c>
      <c r="HC110" s="88">
        <v>7.9505322230000064E-2</v>
      </c>
      <c r="HD110" s="88">
        <v>7.2493793279999941E-2</v>
      </c>
      <c r="HE110" s="88">
        <v>2.5757438000000007E-2</v>
      </c>
      <c r="HF110" s="88">
        <v>5.1016697650000005E-2</v>
      </c>
      <c r="HG110" s="88">
        <v>0.16279201332000015</v>
      </c>
      <c r="HH110" s="88">
        <v>4.8070086659999983E-2</v>
      </c>
      <c r="HI110" s="88">
        <v>7.0028520970000008E-2</v>
      </c>
      <c r="HJ110" s="88">
        <v>2.1444391279999992E-2</v>
      </c>
      <c r="HK110" s="88">
        <v>0.10832547586999992</v>
      </c>
      <c r="HL110" s="88">
        <v>6.300648120000002E-2</v>
      </c>
      <c r="HM110" s="88">
        <v>0.18497631610999993</v>
      </c>
      <c r="HN110" s="88">
        <v>0.18309589597999995</v>
      </c>
      <c r="HO110" s="88">
        <v>4.767828620000001E-3</v>
      </c>
      <c r="HP110" s="88">
        <v>0.19686710132999993</v>
      </c>
      <c r="HQ110" s="88">
        <v>0.13667306819000005</v>
      </c>
      <c r="HR110" s="88">
        <v>0.23440645656</v>
      </c>
      <c r="HS110" s="88">
        <v>3.8550962419999994E-2</v>
      </c>
      <c r="HT110" s="88">
        <v>3.4414581939999994E-2</v>
      </c>
      <c r="HU110" s="88">
        <v>0.26417647355000007</v>
      </c>
      <c r="HV110" s="88">
        <v>9.7978651579999992E-2</v>
      </c>
      <c r="HW110" s="88">
        <v>8.2669779849999986E-2</v>
      </c>
      <c r="HX110" s="88">
        <v>1.4361911E-2</v>
      </c>
      <c r="HY110" s="88">
        <v>0.17866912582999997</v>
      </c>
      <c r="HZ110" s="88">
        <v>2.4734997060000003E-2</v>
      </c>
      <c r="IA110" s="88">
        <v>0.13611296317999988</v>
      </c>
      <c r="IB110" s="88">
        <v>1.2641610700000002E-2</v>
      </c>
      <c r="IC110" s="88">
        <v>0.48119791959000008</v>
      </c>
      <c r="ID110" s="88">
        <v>0.10003928505</v>
      </c>
      <c r="IE110" s="88">
        <v>2.3064512320000001E-2</v>
      </c>
      <c r="IF110" s="88">
        <v>7.816690451000001E-2</v>
      </c>
      <c r="IG110" s="88">
        <v>1.0049679910699998</v>
      </c>
      <c r="IH110" s="88">
        <v>1.8442383570000009E-2</v>
      </c>
      <c r="II110" s="88">
        <v>0</v>
      </c>
      <c r="IJ110" s="88">
        <v>2.7142045749999996E-2</v>
      </c>
      <c r="IK110" s="88">
        <v>0.24849872906999973</v>
      </c>
      <c r="IL110" s="88">
        <v>0.14845960442000003</v>
      </c>
      <c r="IM110" s="88">
        <v>4.9520523999999999E-4</v>
      </c>
      <c r="IN110" s="88">
        <v>0.13308573318</v>
      </c>
      <c r="IO110" s="88">
        <v>0.17329607581999995</v>
      </c>
      <c r="IP110" s="88">
        <v>0.35566881008999995</v>
      </c>
      <c r="IQ110" s="88">
        <v>0.71825201209000089</v>
      </c>
      <c r="IR110" s="88">
        <v>0.13926436058</v>
      </c>
      <c r="IS110" s="88">
        <v>1.1595064755699986</v>
      </c>
      <c r="IT110" s="88">
        <v>3.2590951999999999E-2</v>
      </c>
      <c r="IU110" s="88">
        <v>4.9524742700000006E-2</v>
      </c>
      <c r="IV110" s="88">
        <v>0.40584584006000002</v>
      </c>
      <c r="IW110" s="88">
        <v>0.22606286953000007</v>
      </c>
      <c r="IX110" s="88">
        <v>0.46825419832999987</v>
      </c>
      <c r="IY110" s="88">
        <v>1.577692243E-2</v>
      </c>
      <c r="IZ110" s="88">
        <v>0.24187883897000007</v>
      </c>
      <c r="JA110" s="88">
        <v>0.65351014976999988</v>
      </c>
      <c r="JB110" s="88">
        <v>2.5670175440000002E-2</v>
      </c>
      <c r="JC110" s="88">
        <v>6.953423873999999E-2</v>
      </c>
      <c r="JD110" s="88">
        <v>1.304276467E-2</v>
      </c>
      <c r="JE110" s="88">
        <v>0.86505369913000019</v>
      </c>
      <c r="JF110" s="88">
        <v>1.3738281048499998</v>
      </c>
      <c r="JG110" s="88">
        <v>0.43000554896999998</v>
      </c>
      <c r="JH110" s="88">
        <v>0.11909463298</v>
      </c>
      <c r="JI110" s="88">
        <v>3.6812314280000001E-2</v>
      </c>
      <c r="JJ110" s="88">
        <v>0.32068714399999998</v>
      </c>
      <c r="JK110" s="88">
        <v>0.39462211146000004</v>
      </c>
      <c r="JL110" s="88">
        <v>0.12255856258999996</v>
      </c>
      <c r="JM110" s="88">
        <v>1.6694701800000001E-3</v>
      </c>
      <c r="JN110" s="88">
        <v>4.752552034039998</v>
      </c>
      <c r="JO110" s="88">
        <v>0</v>
      </c>
      <c r="JP110" s="88">
        <v>0</v>
      </c>
      <c r="JQ110" s="88">
        <v>0</v>
      </c>
      <c r="JR110" s="88">
        <v>0</v>
      </c>
      <c r="JS110" s="88">
        <v>0.33721230962000015</v>
      </c>
      <c r="JT110" s="88">
        <v>0.80298091267000027</v>
      </c>
      <c r="JU110" s="88">
        <v>0.96311445835999998</v>
      </c>
      <c r="JV110" s="88">
        <v>1.4768250000000001E-4</v>
      </c>
      <c r="JW110" s="88">
        <v>5.5530778409999995E-2</v>
      </c>
      <c r="JX110" s="88">
        <v>0.17514524800999992</v>
      </c>
      <c r="JY110" s="88">
        <v>1.6133872796699984</v>
      </c>
      <c r="JZ110" s="88">
        <v>1.5280678799499998</v>
      </c>
      <c r="KA110" s="88">
        <v>1.8840440180000004E-2</v>
      </c>
      <c r="KB110" s="88">
        <v>0.22722283564000001</v>
      </c>
      <c r="KC110" s="88">
        <v>3.5266265809999996E-2</v>
      </c>
      <c r="KD110" s="88">
        <v>0</v>
      </c>
      <c r="KE110" s="88">
        <v>1.3315661903300007</v>
      </c>
      <c r="KF110" s="88">
        <v>0.39868328742000009</v>
      </c>
      <c r="KG110" s="88">
        <v>0</v>
      </c>
      <c r="KH110" s="88">
        <v>0.20577191135000011</v>
      </c>
      <c r="KI110" s="88">
        <v>7.9399480600000003E-3</v>
      </c>
      <c r="KJ110" s="88">
        <v>7.7265349170000011E-2</v>
      </c>
      <c r="KK110" s="88">
        <v>7.7417849930000004E-2</v>
      </c>
      <c r="KL110" s="88">
        <v>0.41832488883999991</v>
      </c>
      <c r="KM110" s="88">
        <v>1.3690103320000001E-2</v>
      </c>
      <c r="KN110" s="88">
        <v>0</v>
      </c>
      <c r="KO110" s="88">
        <v>0</v>
      </c>
      <c r="KP110" s="88">
        <v>5.4163919309999996E-2</v>
      </c>
      <c r="KQ110" s="88">
        <v>9.647980011E-2</v>
      </c>
      <c r="KR110" s="88">
        <v>3.228313230999999E-2</v>
      </c>
      <c r="KS110" s="88">
        <v>4.1606717800000007E-3</v>
      </c>
      <c r="KT110" s="88">
        <v>0.11389817685000003</v>
      </c>
      <c r="KU110" s="88">
        <v>0</v>
      </c>
      <c r="KV110" s="88">
        <v>3.0446421850000002E-2</v>
      </c>
      <c r="KW110" s="88">
        <v>0.17213533599000011</v>
      </c>
      <c r="KX110" s="88">
        <v>0.34129216610000007</v>
      </c>
      <c r="KY110" s="88">
        <v>0.17233769436000002</v>
      </c>
      <c r="KZ110" s="88">
        <v>0.22601509819999993</v>
      </c>
      <c r="LA110" s="88">
        <v>8.467323848000001E-2</v>
      </c>
      <c r="LB110" s="88">
        <v>0.20479005285999996</v>
      </c>
      <c r="LC110" s="88">
        <v>2.6382100499999995E-2</v>
      </c>
      <c r="LD110" s="88">
        <v>0.25304404421999999</v>
      </c>
      <c r="LE110" s="88">
        <v>4.0162656710000008E-2</v>
      </c>
      <c r="LF110" s="88">
        <v>8.9470918240000016E-2</v>
      </c>
      <c r="LG110" s="88">
        <v>0</v>
      </c>
      <c r="LH110" s="88">
        <v>0.11544433418000002</v>
      </c>
      <c r="LI110" s="88">
        <v>0</v>
      </c>
      <c r="LJ110" s="88">
        <v>0.61665856068999991</v>
      </c>
      <c r="LK110" s="88">
        <v>1.3554657734299997</v>
      </c>
      <c r="LL110" s="88">
        <v>3.9695715819999998E-2</v>
      </c>
      <c r="LM110" s="88">
        <v>5.1560948750000002E-2</v>
      </c>
      <c r="LN110" s="88">
        <v>0</v>
      </c>
      <c r="LO110" s="88">
        <v>0.20055616202000001</v>
      </c>
      <c r="LP110" s="88">
        <v>3.0070702285799999</v>
      </c>
      <c r="LQ110" s="88">
        <v>1.0497108124800003</v>
      </c>
      <c r="LR110" s="88">
        <v>0.47461308169999994</v>
      </c>
      <c r="LS110" s="88">
        <v>0.16890716971000003</v>
      </c>
      <c r="LT110" s="88">
        <v>0.48101783821000005</v>
      </c>
      <c r="LU110" s="88">
        <v>0.14334990893999999</v>
      </c>
      <c r="LV110" s="88">
        <v>3.0932544359999998E-2</v>
      </c>
      <c r="LW110" s="88">
        <v>3.6190566110000003E-2</v>
      </c>
      <c r="LX110" s="88">
        <v>1.3707208140000001E-2</v>
      </c>
      <c r="LY110" s="88">
        <v>5.8900030260000028E-2</v>
      </c>
      <c r="LZ110" s="88">
        <v>8.7516749900000024E-2</v>
      </c>
      <c r="MA110" s="88">
        <v>1.8442421773899993</v>
      </c>
      <c r="MB110" s="88">
        <v>4.9816016429999999E-2</v>
      </c>
      <c r="MC110" s="88">
        <v>0.24584292526999998</v>
      </c>
      <c r="MD110" s="88">
        <v>2.4349435499999999E-2</v>
      </c>
      <c r="ME110" s="88">
        <v>0</v>
      </c>
      <c r="MF110" s="88">
        <v>0.18014374295999999</v>
      </c>
      <c r="MG110" s="88">
        <v>0.21881672232999996</v>
      </c>
      <c r="MH110" s="88">
        <v>2.0746620480000005E-2</v>
      </c>
      <c r="MI110" s="88">
        <v>0.14568069544000001</v>
      </c>
      <c r="MJ110" s="88">
        <v>3.7499775999999996E-4</v>
      </c>
      <c r="MK110" s="88">
        <v>0</v>
      </c>
      <c r="ML110" s="88">
        <v>0.13283132593999999</v>
      </c>
      <c r="MM110" s="88">
        <v>0.49781912338999956</v>
      </c>
      <c r="MN110" s="88">
        <v>0.11113588939000005</v>
      </c>
      <c r="MO110" s="88">
        <v>0.31370861437000003</v>
      </c>
      <c r="MP110" s="88">
        <v>0.32772735765999983</v>
      </c>
      <c r="MQ110" s="88">
        <v>8.3176303539999996E-2</v>
      </c>
      <c r="MR110" s="88">
        <v>0.63657410507000012</v>
      </c>
      <c r="MS110" s="88">
        <v>0.15306580072999995</v>
      </c>
      <c r="MT110" s="88">
        <v>6.1121309930000013E-2</v>
      </c>
      <c r="MU110" s="88">
        <v>0.97126612039000071</v>
      </c>
      <c r="MV110" s="88">
        <v>0.15301689619</v>
      </c>
      <c r="MW110" s="88">
        <v>0</v>
      </c>
      <c r="MX110" s="88">
        <v>0.11615681826000002</v>
      </c>
      <c r="MY110" s="88">
        <v>0.42780783780000009</v>
      </c>
      <c r="MZ110" s="88">
        <v>0.17631499299999995</v>
      </c>
      <c r="NA110" s="88">
        <v>7.4877132449999995E-2</v>
      </c>
      <c r="NB110" s="88">
        <v>1.7024075039999999E-2</v>
      </c>
      <c r="NC110" s="88">
        <v>4.0334705729999989E-2</v>
      </c>
      <c r="ND110" s="88">
        <v>7.4008568699999999E-2</v>
      </c>
      <c r="NE110" s="88">
        <v>0.35704977042000002</v>
      </c>
      <c r="NF110" s="88">
        <v>7.2446519520000002E-2</v>
      </c>
      <c r="NG110" s="88">
        <v>2.6974147920600009</v>
      </c>
      <c r="NH110" s="88">
        <v>1.2470045867299993</v>
      </c>
      <c r="NI110" s="88">
        <v>0.26155359614000001</v>
      </c>
      <c r="NJ110" s="88">
        <v>0.70236357433000018</v>
      </c>
      <c r="NK110" s="88">
        <v>0.48119791959000008</v>
      </c>
      <c r="NL110" s="88">
        <v>2.3064512320000001E-2</v>
      </c>
      <c r="NM110" s="88">
        <v>1.0049679910699998</v>
      </c>
      <c r="NN110" s="88">
        <v>0</v>
      </c>
      <c r="NO110" s="88">
        <v>0.13308573318</v>
      </c>
      <c r="NP110" s="88">
        <v>7.8471877830000009E-2</v>
      </c>
      <c r="NQ110" s="88">
        <v>9.4823081329999989E-2</v>
      </c>
      <c r="NR110" s="88">
        <v>3.216909364E-2</v>
      </c>
      <c r="NS110" s="88">
        <v>0.32349971644999997</v>
      </c>
      <c r="NT110" s="88">
        <v>0.71825201209000089</v>
      </c>
      <c r="NU110" s="88">
        <v>0.13926436058</v>
      </c>
      <c r="NV110" s="88">
        <v>1.1595064755699986</v>
      </c>
      <c r="NW110" s="88">
        <v>3.2590951999999999E-2</v>
      </c>
      <c r="NX110" s="88">
        <v>4.9524742700000006E-2</v>
      </c>
      <c r="NY110" s="88">
        <v>0</v>
      </c>
      <c r="NZ110" s="88">
        <v>0</v>
      </c>
      <c r="OA110" s="88">
        <v>0</v>
      </c>
      <c r="OB110" s="88">
        <v>0</v>
      </c>
      <c r="OC110" s="88">
        <v>0</v>
      </c>
      <c r="OD110" s="88">
        <v>0</v>
      </c>
      <c r="OE110" s="88">
        <v>0</v>
      </c>
      <c r="OF110" s="88">
        <v>0</v>
      </c>
      <c r="OG110" s="88">
        <v>0</v>
      </c>
      <c r="OH110" s="88">
        <v>0</v>
      </c>
      <c r="OI110" s="88">
        <v>0</v>
      </c>
      <c r="OJ110" s="88">
        <v>0</v>
      </c>
      <c r="OK110" s="88">
        <v>0</v>
      </c>
      <c r="OL110" s="88">
        <v>0</v>
      </c>
      <c r="OM110" s="88">
        <v>6.1344378999999968E-3</v>
      </c>
      <c r="ON110" s="88">
        <v>4.5549359999999994E-4</v>
      </c>
      <c r="OO110" s="88">
        <v>5.4610909999999984E-4</v>
      </c>
      <c r="OP110" s="88">
        <v>1.536466E-4</v>
      </c>
      <c r="OQ110" s="88">
        <v>6.9641990000000019E-4</v>
      </c>
      <c r="OR110" s="88">
        <v>1.1313069999999999E-4</v>
      </c>
      <c r="OS110" s="88">
        <v>3.0282501000000006E-3</v>
      </c>
      <c r="OT110" s="88">
        <v>1.2545186000000009E-3</v>
      </c>
      <c r="OU110" s="88">
        <v>4.8760580099999938E-3</v>
      </c>
      <c r="OV110" s="88">
        <v>4.1706851099999982E-3</v>
      </c>
      <c r="OW110" s="88">
        <v>7.2792748000000016E-3</v>
      </c>
      <c r="OX110" s="88">
        <v>2.8736165999999992E-3</v>
      </c>
      <c r="OY110" s="88">
        <v>3.2608212999999998E-3</v>
      </c>
      <c r="OZ110" s="88">
        <v>0.25814976659999989</v>
      </c>
      <c r="PA110" s="88">
        <v>0</v>
      </c>
      <c r="PB110" s="88">
        <v>0</v>
      </c>
      <c r="PC110" s="88">
        <v>0</v>
      </c>
      <c r="PD110" s="88">
        <v>0</v>
      </c>
      <c r="PE110" s="88">
        <v>0</v>
      </c>
      <c r="PF110" s="88">
        <v>0</v>
      </c>
      <c r="PG110" s="88">
        <v>0</v>
      </c>
      <c r="PH110" s="88">
        <v>0</v>
      </c>
      <c r="PI110" s="88">
        <v>0</v>
      </c>
      <c r="PJ110" s="88">
        <v>0</v>
      </c>
      <c r="PK110" s="88">
        <v>0</v>
      </c>
      <c r="PL110" s="88">
        <v>0</v>
      </c>
      <c r="PM110" s="88">
        <v>0</v>
      </c>
      <c r="PN110" s="88">
        <v>0</v>
      </c>
      <c r="PO110" s="88">
        <v>7.1238438000000015E-4</v>
      </c>
      <c r="PP110" s="88">
        <v>1.1092215180000005E-2</v>
      </c>
      <c r="PQ110" s="88">
        <v>1.0838314899999999E-3</v>
      </c>
      <c r="PR110" s="88">
        <v>2.5257742700000004E-3</v>
      </c>
      <c r="PS110" s="88">
        <v>3.5427769300000003E-3</v>
      </c>
      <c r="PT110" s="88">
        <v>0</v>
      </c>
      <c r="PU110" s="88">
        <v>1.4562870100000001E-3</v>
      </c>
      <c r="PV110" s="88">
        <v>7.724296900000001E-4</v>
      </c>
      <c r="PW110" s="88">
        <v>6.135604E-4</v>
      </c>
      <c r="PX110" s="88">
        <v>2.286336160000001E-3</v>
      </c>
      <c r="PY110" s="88">
        <v>2.0486571500000004E-3</v>
      </c>
      <c r="PZ110" s="88">
        <v>5.0751523800000005E-3</v>
      </c>
      <c r="QA110" s="88">
        <v>5.1042000000000004E-7</v>
      </c>
      <c r="QB110" s="88">
        <v>4.0212107999999997E-4</v>
      </c>
      <c r="QC110" s="88">
        <v>1.7004222000000001E-4</v>
      </c>
      <c r="QD110" s="88">
        <v>1.1453400000000001E-4</v>
      </c>
      <c r="QE110" s="88">
        <v>9.1014234000000034E-4</v>
      </c>
      <c r="QF110" s="88">
        <v>4.3196176699999986E-3</v>
      </c>
      <c r="QG110" s="88">
        <v>1.5603669620000003E-2</v>
      </c>
      <c r="QH110" s="88">
        <v>1.4195933299999998E-3</v>
      </c>
      <c r="QI110" s="88">
        <v>2.0769465499999983E-3</v>
      </c>
      <c r="QJ110" s="88">
        <v>1.4978335900000001E-3</v>
      </c>
      <c r="QK110" s="88">
        <v>1.8600235399999995E-3</v>
      </c>
      <c r="QL110" s="88">
        <v>1.7990206900000007E-2</v>
      </c>
      <c r="QM110" s="88">
        <v>4.7908385000000018E-4</v>
      </c>
      <c r="QN110" s="88">
        <v>1.1644145699999991E-3</v>
      </c>
      <c r="QO110" s="88">
        <v>1.3541416000000003E-4</v>
      </c>
      <c r="QP110" s="88">
        <v>4.9909891000000006E-4</v>
      </c>
      <c r="QQ110" s="88">
        <v>5.7354039999999996E-5</v>
      </c>
      <c r="QR110" s="88">
        <v>1.3274075700000004E-3</v>
      </c>
      <c r="QS110" s="88">
        <v>2.5798745299999981E-3</v>
      </c>
      <c r="QT110" s="88">
        <v>1.7897801799999996E-3</v>
      </c>
      <c r="QU110" s="88">
        <v>5.4598940000000001E-4</v>
      </c>
      <c r="QV110" s="88">
        <v>5.9300792999999986E-4</v>
      </c>
      <c r="QW110" s="88">
        <v>1.3191797800000008E-3</v>
      </c>
      <c r="QX110" s="88">
        <v>8.1671203999999988E-4</v>
      </c>
      <c r="QY110" s="88">
        <v>5.0800528000000003E-4</v>
      </c>
      <c r="QZ110" s="88">
        <v>4.1912577000000002E-4</v>
      </c>
      <c r="RA110" s="88">
        <v>1.0724411E-3</v>
      </c>
      <c r="RB110" s="88">
        <v>1.3547580799999996E-3</v>
      </c>
      <c r="RC110" s="88">
        <v>2.6222164900000003E-3</v>
      </c>
      <c r="RD110" s="88">
        <v>3.9288145000000016E-3</v>
      </c>
      <c r="RE110" s="88">
        <v>7.9102139999999985E-5</v>
      </c>
      <c r="RF110" s="88">
        <v>3.4663263700000016E-3</v>
      </c>
      <c r="RG110" s="88">
        <v>6.3928724899999971E-3</v>
      </c>
      <c r="RH110" s="88">
        <v>2.848424700000002E-3</v>
      </c>
      <c r="RI110" s="88">
        <v>1.1111030300000012E-3</v>
      </c>
      <c r="RJ110" s="88">
        <v>3.9964550000000018E-4</v>
      </c>
      <c r="RK110" s="88">
        <v>1.1375138600000011E-3</v>
      </c>
      <c r="RL110" s="88">
        <v>5.4304690999999999E-4</v>
      </c>
      <c r="RM110" s="88">
        <v>2.0711396000000003E-3</v>
      </c>
      <c r="RN110" s="88">
        <v>1.2978921999999999E-4</v>
      </c>
      <c r="RO110" s="88">
        <v>1.8749354500000007E-3</v>
      </c>
      <c r="RP110" s="88">
        <v>1.0524855999999999E-4</v>
      </c>
      <c r="RQ110" s="88">
        <v>1.2345599599999999E-3</v>
      </c>
      <c r="RR110" s="88">
        <v>0</v>
      </c>
      <c r="RS110" s="88">
        <v>2.525591799999999E-4</v>
      </c>
      <c r="RT110" s="88">
        <v>3.8498328999999996E-4</v>
      </c>
      <c r="RU110" s="88">
        <v>1.1404456000000005E-4</v>
      </c>
      <c r="RV110" s="88">
        <v>2.1652420299999994E-3</v>
      </c>
      <c r="RW110" s="88">
        <v>1.0957335750000005E-2</v>
      </c>
      <c r="RX110" s="88">
        <v>1.2531374819999995E-2</v>
      </c>
      <c r="RY110" s="88">
        <v>1.504409E-5</v>
      </c>
      <c r="RZ110" s="88">
        <v>3.2434314199999985E-3</v>
      </c>
      <c r="SA110" s="88">
        <v>8.9706159999999996E-5</v>
      </c>
      <c r="SB110" s="88">
        <v>0</v>
      </c>
      <c r="SC110" s="88">
        <v>0</v>
      </c>
      <c r="SD110" s="88">
        <v>0</v>
      </c>
      <c r="SE110" s="88">
        <v>0</v>
      </c>
      <c r="SF110" s="88">
        <v>0</v>
      </c>
      <c r="SG110" s="88">
        <v>0</v>
      </c>
      <c r="SH110" s="88">
        <v>0</v>
      </c>
      <c r="SI110" s="88">
        <v>0</v>
      </c>
      <c r="SJ110" s="88">
        <v>0</v>
      </c>
      <c r="SK110" s="88">
        <v>0</v>
      </c>
      <c r="SL110" s="88">
        <v>0</v>
      </c>
      <c r="SM110" s="88">
        <v>0</v>
      </c>
      <c r="SN110" s="88">
        <v>0.25814976659999989</v>
      </c>
      <c r="SO110" s="88">
        <v>1.7473282199999999E-2</v>
      </c>
      <c r="SP110" s="88">
        <v>14.254502640540014</v>
      </c>
    </row>
    <row r="111" spans="1:510">
      <c r="A111" s="88" t="str">
        <f t="shared" si="53"/>
        <v>UKID6</v>
      </c>
      <c r="B111" s="88" t="s">
        <v>2234</v>
      </c>
      <c r="C111" s="88" t="s">
        <v>392</v>
      </c>
      <c r="U111" s="88">
        <v>59.81642315708001</v>
      </c>
      <c r="V111" s="88">
        <v>8.3224625762700057</v>
      </c>
      <c r="W111" s="88">
        <v>1.8371515016800011</v>
      </c>
      <c r="X111" s="88">
        <v>3.6552092587899989</v>
      </c>
      <c r="Y111" s="88">
        <v>9.8771220132699984</v>
      </c>
      <c r="Z111" s="88">
        <v>3.8260995522999992</v>
      </c>
      <c r="AA111" s="88">
        <v>0.56990320799000038</v>
      </c>
      <c r="AB111" s="88">
        <v>8.5179639565099965</v>
      </c>
      <c r="AC111" s="88">
        <v>1.9802684885500004</v>
      </c>
      <c r="AD111" s="88">
        <v>7.8043359258900002</v>
      </c>
      <c r="AE111" s="88">
        <v>2.2024173442299992</v>
      </c>
      <c r="AF111" s="88">
        <v>5.5091728259700066</v>
      </c>
      <c r="AG111" s="88">
        <v>7.6340332626</v>
      </c>
      <c r="AH111" s="88">
        <v>5.7143248355500047</v>
      </c>
      <c r="AI111" s="88">
        <v>0.68843258672999985</v>
      </c>
      <c r="AJ111" s="88">
        <v>1.0887654283800006</v>
      </c>
      <c r="AK111" s="88">
        <v>0.74838600262999988</v>
      </c>
      <c r="AL111" s="88">
        <v>0</v>
      </c>
      <c r="AM111" s="88">
        <v>2.9237964666699998</v>
      </c>
      <c r="AN111" s="88">
        <v>0.73140918565999957</v>
      </c>
      <c r="AO111" s="88">
        <v>4.5077815426899992</v>
      </c>
      <c r="AP111" s="88">
        <v>0</v>
      </c>
      <c r="AQ111" s="88">
        <v>0.96708584622000049</v>
      </c>
      <c r="AR111" s="88">
        <v>1.1461498610900012</v>
      </c>
      <c r="AS111" s="88">
        <v>3.2560964736700004</v>
      </c>
      <c r="AT111" s="88">
        <v>1.7561029124200003</v>
      </c>
      <c r="AU111" s="88">
        <v>0.27163761054000002</v>
      </c>
      <c r="AV111" s="88">
        <v>0.47486553306000001</v>
      </c>
      <c r="AW111" s="88">
        <v>0.24419042490000006</v>
      </c>
      <c r="AX111" s="88">
        <v>0.28768181775000007</v>
      </c>
      <c r="AY111" s="88">
        <v>0.79162224116000079</v>
      </c>
      <c r="AZ111" s="88">
        <v>0.42865769502999995</v>
      </c>
      <c r="BA111" s="88">
        <v>0.14124738242999998</v>
      </c>
      <c r="BB111" s="88">
        <v>0</v>
      </c>
      <c r="BC111" s="88">
        <v>2.3273685438699996</v>
      </c>
      <c r="BD111" s="88">
        <v>5.3139585032399967</v>
      </c>
      <c r="BE111" s="88">
        <v>0.87663751879999974</v>
      </c>
      <c r="BF111" s="88">
        <v>6.9569090040000017E-2</v>
      </c>
      <c r="BG111" s="88">
        <v>4.9651111440000006E-2</v>
      </c>
      <c r="BH111" s="88">
        <v>1.86105083827</v>
      </c>
      <c r="BI111" s="88">
        <v>0.9290241800100002</v>
      </c>
      <c r="BJ111" s="88">
        <v>0.25454077920999996</v>
      </c>
      <c r="BK111" s="88">
        <v>1.590709469440001</v>
      </c>
      <c r="BL111" s="88">
        <v>2.0964293363899995</v>
      </c>
      <c r="BM111" s="88">
        <v>0.89570785193000035</v>
      </c>
      <c r="BN111" s="88">
        <v>2.03792528979</v>
      </c>
      <c r="BO111" s="88">
        <v>0.16658017136</v>
      </c>
      <c r="BP111" s="88">
        <v>0.11785109869999999</v>
      </c>
      <c r="BQ111" s="88">
        <v>2.0328501740000001E-2</v>
      </c>
      <c r="BR111" s="88">
        <v>1.7883492098899998</v>
      </c>
      <c r="BS111" s="88">
        <v>0.10930879743000001</v>
      </c>
      <c r="BT111" s="88">
        <v>4.591005025860003</v>
      </c>
      <c r="BU111" s="88">
        <v>1.5000627955599999</v>
      </c>
      <c r="BV111" s="88">
        <v>0.9181661389100001</v>
      </c>
      <c r="BW111" s="88">
        <v>1.808961939619999</v>
      </c>
      <c r="BX111" s="88">
        <v>0.34460927277999986</v>
      </c>
      <c r="BY111" s="88">
        <v>1.0969191798600004</v>
      </c>
      <c r="BZ111" s="88">
        <v>0.19076857410000006</v>
      </c>
      <c r="CA111" s="88">
        <v>0.6044101253699995</v>
      </c>
      <c r="CB111" s="88">
        <v>1.16245866825</v>
      </c>
      <c r="CC111" s="88">
        <v>0.56098769984000008</v>
      </c>
      <c r="CD111" s="88">
        <v>0.36485466350999973</v>
      </c>
      <c r="CE111" s="88">
        <v>1.4361821170400002</v>
      </c>
      <c r="CF111" s="88">
        <v>0.19602479054999991</v>
      </c>
      <c r="CG111" s="88">
        <v>0</v>
      </c>
      <c r="CH111" s="88">
        <v>0.49241030762999988</v>
      </c>
      <c r="CI111" s="88">
        <v>0.5162353491699998</v>
      </c>
      <c r="CJ111" s="88">
        <v>0.36681341057000011</v>
      </c>
      <c r="CK111" s="88">
        <v>2.3117148621899997</v>
      </c>
      <c r="CL111" s="88">
        <v>7.1481164189999988E-2</v>
      </c>
      <c r="CM111" s="88">
        <v>1.0118949658800001</v>
      </c>
      <c r="CN111" s="88">
        <v>0.30091655514999993</v>
      </c>
      <c r="CO111" s="88">
        <v>0.57301102553000005</v>
      </c>
      <c r="CP111" s="88">
        <v>0.21483457939999995</v>
      </c>
      <c r="CQ111" s="88">
        <v>0.74838600262999988</v>
      </c>
      <c r="CR111" s="88">
        <v>0</v>
      </c>
      <c r="CS111" s="88">
        <v>7.3157882800000008E-3</v>
      </c>
      <c r="CT111" s="88">
        <v>2.7303313231799993</v>
      </c>
      <c r="CU111" s="88">
        <v>0.15404002067000006</v>
      </c>
      <c r="CV111" s="88">
        <v>3.2111105969999998E-2</v>
      </c>
      <c r="CW111" s="88">
        <v>0.72479778112999993</v>
      </c>
      <c r="CX111" s="88">
        <v>6.6100705600000004E-3</v>
      </c>
      <c r="CY111" s="88">
        <v>4.4984761404299993</v>
      </c>
      <c r="CZ111" s="88">
        <v>9.3054022599999998E-3</v>
      </c>
      <c r="DA111" s="88">
        <v>0</v>
      </c>
      <c r="DB111" s="88">
        <v>0</v>
      </c>
      <c r="DC111" s="88">
        <v>0.29762754251999995</v>
      </c>
      <c r="DD111" s="88">
        <v>0.66945950326000025</v>
      </c>
      <c r="DE111" s="88">
        <v>0.95532224729000004</v>
      </c>
      <c r="DF111" s="88">
        <v>0</v>
      </c>
      <c r="DG111" s="88">
        <v>5.1660375700000011E-2</v>
      </c>
      <c r="DH111" s="88">
        <v>0.13916905091000004</v>
      </c>
      <c r="DI111" s="88">
        <v>1.4933898047900016</v>
      </c>
      <c r="DJ111" s="88">
        <v>1.5156070732800002</v>
      </c>
      <c r="DK111" s="88">
        <v>0.22464590280999999</v>
      </c>
      <c r="DL111" s="88">
        <v>2.2458725139999997E-2</v>
      </c>
      <c r="DM111" s="88">
        <v>0</v>
      </c>
      <c r="DN111" s="88">
        <v>1.3210846575500002</v>
      </c>
      <c r="DO111" s="88">
        <v>0.4350171429700001</v>
      </c>
      <c r="DP111" s="88">
        <v>0</v>
      </c>
      <c r="DQ111" s="88">
        <v>0.27163761054000002</v>
      </c>
      <c r="DR111" s="88">
        <v>0.30365045224999998</v>
      </c>
      <c r="DS111" s="88">
        <v>7.9963705419999989E-2</v>
      </c>
      <c r="DT111" s="88">
        <v>9.1252090590000001E-2</v>
      </c>
      <c r="DU111" s="88">
        <v>0.24419042490000006</v>
      </c>
      <c r="DV111" s="88">
        <v>2.979379553E-2</v>
      </c>
      <c r="DW111" s="88">
        <v>0.2578883298700001</v>
      </c>
      <c r="DX111" s="88">
        <v>0.56433960403999983</v>
      </c>
      <c r="DY111" s="88">
        <v>0.22727889233999995</v>
      </c>
      <c r="DZ111" s="88">
        <v>0.26012889235999992</v>
      </c>
      <c r="EA111" s="88">
        <v>1.326990972E-2</v>
      </c>
      <c r="EB111" s="88">
        <v>0.15525862946999996</v>
      </c>
      <c r="EC111" s="88">
        <v>1.6528775440000001E-2</v>
      </c>
      <c r="ED111" s="88">
        <v>9.1586488940000002E-2</v>
      </c>
      <c r="EE111" s="88">
        <v>3.3132118050000006E-2</v>
      </c>
      <c r="EF111" s="88">
        <v>2.2366984332999991</v>
      </c>
      <c r="EG111" s="88">
        <v>8.0673327169999989E-2</v>
      </c>
      <c r="EH111" s="88">
        <v>9.3924573600000002E-3</v>
      </c>
      <c r="EI111" s="88">
        <v>6.0432604000000003E-4</v>
      </c>
      <c r="EJ111" s="88">
        <v>0.32084312602000004</v>
      </c>
      <c r="EK111" s="88">
        <v>3.3623224984700002</v>
      </c>
      <c r="EL111" s="88">
        <v>1.0911089842599995</v>
      </c>
      <c r="EM111" s="88">
        <v>0.5396858296899999</v>
      </c>
      <c r="EN111" s="88">
        <v>0.25715332039000005</v>
      </c>
      <c r="EO111" s="88">
        <v>0.39549656012000001</v>
      </c>
      <c r="EP111" s="88">
        <v>0.11831807875</v>
      </c>
      <c r="EQ111" s="88">
        <v>3.9207436799999995E-2</v>
      </c>
      <c r="ER111" s="88">
        <v>4.4874145470000001E-2</v>
      </c>
      <c r="ES111" s="88">
        <v>2.158769633E-2</v>
      </c>
      <c r="ET111" s="88">
        <v>6.9569090040000017E-2</v>
      </c>
      <c r="EU111" s="88">
        <v>4.9651111440000006E-2</v>
      </c>
      <c r="EV111" s="88">
        <v>1.86105083827</v>
      </c>
      <c r="EW111" s="88">
        <v>2.6687093679999996E-2</v>
      </c>
      <c r="EX111" s="88">
        <v>8.0024628800000011E-2</v>
      </c>
      <c r="EY111" s="88">
        <v>0.56008635161999998</v>
      </c>
      <c r="EZ111" s="88">
        <v>0.26175672496000002</v>
      </c>
      <c r="FA111" s="88">
        <v>4.6787745E-4</v>
      </c>
      <c r="FB111" s="88">
        <v>0.23699171250000001</v>
      </c>
      <c r="FC111" s="88">
        <v>1.55015768E-3</v>
      </c>
      <c r="FD111" s="88">
        <v>1.5998909030000001E-2</v>
      </c>
      <c r="FE111" s="88">
        <v>0.55489904072000018</v>
      </c>
      <c r="FF111" s="88">
        <v>0.15234365241</v>
      </c>
      <c r="FG111" s="88">
        <v>0.31394887426999984</v>
      </c>
      <c r="FH111" s="88">
        <v>0.3915904785999999</v>
      </c>
      <c r="FI111" s="88">
        <v>0.17792386947</v>
      </c>
      <c r="FJ111" s="88">
        <v>0.71317746142999994</v>
      </c>
      <c r="FK111" s="88">
        <v>1.3832526158699998</v>
      </c>
      <c r="FL111" s="88">
        <v>0</v>
      </c>
      <c r="FM111" s="88">
        <v>0.18373673081</v>
      </c>
      <c r="FN111" s="88">
        <v>0.41257207925999984</v>
      </c>
      <c r="FO111" s="88">
        <v>0.20291909005000008</v>
      </c>
      <c r="FP111" s="88">
        <v>9.6478505539999967E-2</v>
      </c>
      <c r="FQ111" s="88">
        <v>0.16658017136</v>
      </c>
      <c r="FR111" s="88">
        <v>0.11785109869999999</v>
      </c>
      <c r="FS111" s="88">
        <v>2.0328501740000001E-2</v>
      </c>
      <c r="FT111" s="88">
        <v>1.7883492098899998</v>
      </c>
      <c r="FU111" s="88">
        <v>0.10930879743000001</v>
      </c>
      <c r="FV111" s="88">
        <v>4.3497399079299992</v>
      </c>
      <c r="FW111" s="88">
        <v>5.4829074120000015E-2</v>
      </c>
      <c r="FX111" s="88">
        <v>0.24125916522000007</v>
      </c>
      <c r="FY111" s="88">
        <v>0.71734547068000032</v>
      </c>
      <c r="FZ111" s="88">
        <v>6.1754979700000032E-2</v>
      </c>
      <c r="GA111" s="88">
        <v>0.33239352652000026</v>
      </c>
      <c r="GB111" s="88">
        <v>0.33354525340999969</v>
      </c>
      <c r="GC111" s="88">
        <v>0</v>
      </c>
      <c r="GD111" s="88">
        <v>0.9181661389100001</v>
      </c>
      <c r="GE111" s="88">
        <v>0.25629844299999999</v>
      </c>
      <c r="GF111" s="88">
        <v>0.10394458758000001</v>
      </c>
      <c r="GG111" s="88">
        <v>0.10710159496000003</v>
      </c>
      <c r="GH111" s="88">
        <v>0.31462695412000008</v>
      </c>
      <c r="GI111" s="88">
        <v>0.29006663731000021</v>
      </c>
      <c r="GJ111" s="88">
        <v>0.73438581682999993</v>
      </c>
      <c r="GK111" s="88">
        <v>2.5090711999999995E-3</v>
      </c>
      <c r="GL111" s="88">
        <v>0.10799616394000004</v>
      </c>
      <c r="GM111" s="88">
        <v>4.6627249569999994E-2</v>
      </c>
      <c r="GN111" s="88">
        <v>3.3171172650000011E-2</v>
      </c>
      <c r="GO111" s="88">
        <v>0.15681073813999993</v>
      </c>
      <c r="GP111" s="88">
        <v>6.5645232309999982E-2</v>
      </c>
      <c r="GQ111" s="88">
        <v>0.30298368992999986</v>
      </c>
      <c r="GR111" s="88">
        <v>2.2235540240000001E-2</v>
      </c>
      <c r="GS111" s="88">
        <v>0.15767706309000004</v>
      </c>
      <c r="GT111" s="88">
        <v>0.30145714675000018</v>
      </c>
      <c r="GU111" s="88">
        <v>0.14537772416000003</v>
      </c>
      <c r="GV111" s="88">
        <v>0.10153607191000001</v>
      </c>
      <c r="GW111" s="88">
        <v>6.1104492080000003E-2</v>
      </c>
      <c r="GX111" s="88">
        <v>8.4414752719999986E-2</v>
      </c>
      <c r="GY111" s="88">
        <v>1.8975534259999993E-2</v>
      </c>
      <c r="GZ111" s="88">
        <v>2.1396235069999995E-2</v>
      </c>
      <c r="HA111" s="88">
        <v>4.8805052699999992E-3</v>
      </c>
      <c r="HB111" s="88">
        <v>7.2658734220000062E-2</v>
      </c>
      <c r="HC111" s="88">
        <v>7.3190228539999971E-2</v>
      </c>
      <c r="HD111" s="88">
        <v>8.314945121999999E-2</v>
      </c>
      <c r="HE111" s="88">
        <v>2.465868391E-2</v>
      </c>
      <c r="HF111" s="88">
        <v>4.852202487000002E-2</v>
      </c>
      <c r="HG111" s="88">
        <v>0.15736135713000002</v>
      </c>
      <c r="HH111" s="88">
        <v>4.7363651810000018E-2</v>
      </c>
      <c r="HI111" s="88">
        <v>7.5582922489999982E-2</v>
      </c>
      <c r="HJ111" s="88">
        <v>2.191394834000001E-2</v>
      </c>
      <c r="HK111" s="88">
        <v>0.11577129906000001</v>
      </c>
      <c r="HL111" s="88">
        <v>6.0959451849999971E-2</v>
      </c>
      <c r="HM111" s="88">
        <v>0.22088950504000007</v>
      </c>
      <c r="HN111" s="88">
        <v>0.20892349094999987</v>
      </c>
      <c r="HO111" s="88">
        <v>2.91969021E-3</v>
      </c>
      <c r="HP111" s="88">
        <v>0.19371034669999992</v>
      </c>
      <c r="HQ111" s="88">
        <v>0.12755305583000007</v>
      </c>
      <c r="HR111" s="88">
        <v>0.2317340702599999</v>
      </c>
      <c r="HS111" s="88">
        <v>4.0409025890000026E-2</v>
      </c>
      <c r="HT111" s="88">
        <v>4.7508688399999978E-2</v>
      </c>
      <c r="HU111" s="88">
        <v>0.28223703752999996</v>
      </c>
      <c r="HV111" s="88">
        <v>9.5619891119999995E-2</v>
      </c>
      <c r="HW111" s="88">
        <v>8.0771530100000002E-2</v>
      </c>
      <c r="HX111" s="88">
        <v>1.442951988E-2</v>
      </c>
      <c r="HY111" s="88">
        <v>0.17504600900999989</v>
      </c>
      <c r="HZ111" s="88">
        <v>2.4192527320000004E-2</v>
      </c>
      <c r="IA111" s="88">
        <v>0.14909039224999998</v>
      </c>
      <c r="IB111" s="88">
        <v>1.6526298239999997E-2</v>
      </c>
      <c r="IC111" s="88">
        <v>0.4304572660299999</v>
      </c>
      <c r="ID111" s="88">
        <v>9.8084829859999986E-2</v>
      </c>
      <c r="IE111" s="88">
        <v>2.3577345190000001E-2</v>
      </c>
      <c r="IF111" s="88">
        <v>7.6785012350000056E-2</v>
      </c>
      <c r="IG111" s="88">
        <v>0.98215097030999998</v>
      </c>
      <c r="IH111" s="88">
        <v>2.1149228210000003E-2</v>
      </c>
      <c r="II111" s="88">
        <v>0</v>
      </c>
      <c r="IJ111" s="88">
        <v>3.7704964940000016E-2</v>
      </c>
      <c r="IK111" s="88">
        <v>0.29230154077999976</v>
      </c>
      <c r="IL111" s="88">
        <v>0.16085983128</v>
      </c>
      <c r="IM111" s="88">
        <v>1.54151381E-3</v>
      </c>
      <c r="IN111" s="88">
        <v>0.36366980982999997</v>
      </c>
      <c r="IO111" s="88">
        <v>0.15256264939000003</v>
      </c>
      <c r="IP111" s="88">
        <v>0.36681341057000011</v>
      </c>
      <c r="IQ111" s="88">
        <v>0.7835033168000004</v>
      </c>
      <c r="IR111" s="88">
        <v>0.17102494764999998</v>
      </c>
      <c r="IS111" s="88">
        <v>1.3027103724199995</v>
      </c>
      <c r="IT111" s="88">
        <v>5.4486851020000004E-2</v>
      </c>
      <c r="IU111" s="88">
        <v>7.1481164189999988E-2</v>
      </c>
      <c r="IV111" s="88">
        <v>1.0118949658800001</v>
      </c>
      <c r="IW111" s="88">
        <v>0.30091655514999993</v>
      </c>
      <c r="IX111" s="88">
        <v>0.53663988511000005</v>
      </c>
      <c r="IY111" s="88">
        <v>3.6370679699999998E-2</v>
      </c>
      <c r="IZ111" s="88">
        <v>0.21483457939999995</v>
      </c>
      <c r="JA111" s="88">
        <v>0.64836071712999965</v>
      </c>
      <c r="JB111" s="88">
        <v>4.6541608099999994E-3</v>
      </c>
      <c r="JC111" s="88">
        <v>9.5369554729999986E-2</v>
      </c>
      <c r="JD111" s="88">
        <v>7.3157882800000008E-3</v>
      </c>
      <c r="JE111" s="88">
        <v>0.88379091011999988</v>
      </c>
      <c r="JF111" s="88">
        <v>1.3845098560099995</v>
      </c>
      <c r="JG111" s="88">
        <v>0.46202515922000004</v>
      </c>
      <c r="JH111" s="88">
        <v>0.15404002067000006</v>
      </c>
      <c r="JI111" s="88">
        <v>3.2111105969999998E-2</v>
      </c>
      <c r="JJ111" s="88">
        <v>0.15058107228000003</v>
      </c>
      <c r="JK111" s="88">
        <v>0.42127937106000019</v>
      </c>
      <c r="JL111" s="88">
        <v>0.15293622520000003</v>
      </c>
      <c r="JM111" s="88">
        <v>6.6100705600000004E-3</v>
      </c>
      <c r="JN111" s="88">
        <v>4.4984761404299993</v>
      </c>
      <c r="JO111" s="88">
        <v>9.3054022599999998E-3</v>
      </c>
      <c r="JP111" s="88">
        <v>0</v>
      </c>
      <c r="JQ111" s="88">
        <v>0</v>
      </c>
      <c r="JR111" s="88">
        <v>0</v>
      </c>
      <c r="JS111" s="88">
        <v>0.29762754251999995</v>
      </c>
      <c r="JT111" s="88">
        <v>0.66945950326000025</v>
      </c>
      <c r="JU111" s="88">
        <v>0.95532224729000004</v>
      </c>
      <c r="JV111" s="88">
        <v>0</v>
      </c>
      <c r="JW111" s="88">
        <v>5.1660375700000011E-2</v>
      </c>
      <c r="JX111" s="88">
        <v>0.13916905091000004</v>
      </c>
      <c r="JY111" s="88">
        <v>1.4933898047900016</v>
      </c>
      <c r="JZ111" s="88">
        <v>1.4976395107500002</v>
      </c>
      <c r="KA111" s="88">
        <v>1.7968014700000003E-2</v>
      </c>
      <c r="KB111" s="88">
        <v>0.22464590280999999</v>
      </c>
      <c r="KC111" s="88">
        <v>2.2458725139999997E-2</v>
      </c>
      <c r="KD111" s="88">
        <v>0</v>
      </c>
      <c r="KE111" s="88">
        <v>1.3210846575500002</v>
      </c>
      <c r="KF111" s="88">
        <v>0.4350171429700001</v>
      </c>
      <c r="KG111" s="88">
        <v>0</v>
      </c>
      <c r="KH111" s="88">
        <v>0.27163761054000002</v>
      </c>
      <c r="KI111" s="88">
        <v>4.5421965719999999E-2</v>
      </c>
      <c r="KJ111" s="88">
        <v>0.12267729042999999</v>
      </c>
      <c r="KK111" s="88">
        <v>1.5251722189999999E-2</v>
      </c>
      <c r="KL111" s="88">
        <v>6.3181868960000012E-2</v>
      </c>
      <c r="KM111" s="88">
        <v>4.2720298120000007E-2</v>
      </c>
      <c r="KN111" s="88">
        <v>1.4396689420000002E-2</v>
      </c>
      <c r="KO111" s="88">
        <v>0</v>
      </c>
      <c r="KP111" s="88">
        <v>7.9963705419999989E-2</v>
      </c>
      <c r="KQ111" s="88">
        <v>9.1252090590000001E-2</v>
      </c>
      <c r="KR111" s="88">
        <v>7.4586197649999963E-2</v>
      </c>
      <c r="KS111" s="88">
        <v>1.3453725129999998E-2</v>
      </c>
      <c r="KT111" s="88">
        <v>0.15615039167</v>
      </c>
      <c r="KU111" s="88">
        <v>0</v>
      </c>
      <c r="KV111" s="88">
        <v>2.979379553E-2</v>
      </c>
      <c r="KW111" s="88">
        <v>0.2578883298700001</v>
      </c>
      <c r="KX111" s="88">
        <v>0.32165650120000006</v>
      </c>
      <c r="KY111" s="88">
        <v>0.24268358788000002</v>
      </c>
      <c r="KZ111" s="88">
        <v>0.17214022469999998</v>
      </c>
      <c r="LA111" s="88">
        <v>5.5138103769999995E-2</v>
      </c>
      <c r="LB111" s="88">
        <v>0.26012889235999992</v>
      </c>
      <c r="LC111" s="88">
        <v>1.326990972E-2</v>
      </c>
      <c r="LD111" s="88">
        <v>0.15525862946999996</v>
      </c>
      <c r="LE111" s="88">
        <v>1.6528775440000001E-2</v>
      </c>
      <c r="LF111" s="88">
        <v>9.1586488940000002E-2</v>
      </c>
      <c r="LG111" s="88">
        <v>0</v>
      </c>
      <c r="LH111" s="88">
        <v>3.3132118050000006E-2</v>
      </c>
      <c r="LI111" s="88">
        <v>0</v>
      </c>
      <c r="LJ111" s="88">
        <v>0.51620238596000012</v>
      </c>
      <c r="LK111" s="88">
        <v>1.7204960473399993</v>
      </c>
      <c r="LL111" s="88">
        <v>8.0673327169999989E-2</v>
      </c>
      <c r="LM111" s="88">
        <v>9.3924573600000002E-3</v>
      </c>
      <c r="LN111" s="88">
        <v>6.0432604000000003E-4</v>
      </c>
      <c r="LO111" s="88">
        <v>0.32084312602000004</v>
      </c>
      <c r="LP111" s="88">
        <v>3.3623224984700002</v>
      </c>
      <c r="LQ111" s="88">
        <v>1.0911089842599995</v>
      </c>
      <c r="LR111" s="88">
        <v>0.5396858296899999</v>
      </c>
      <c r="LS111" s="88">
        <v>0.25715332039000005</v>
      </c>
      <c r="LT111" s="88">
        <v>0.39549656012000001</v>
      </c>
      <c r="LU111" s="88">
        <v>0.11831807875</v>
      </c>
      <c r="LV111" s="88">
        <v>3.9207436799999995E-2</v>
      </c>
      <c r="LW111" s="88">
        <v>4.4874145470000001E-2</v>
      </c>
      <c r="LX111" s="88">
        <v>2.158769633E-2</v>
      </c>
      <c r="LY111" s="88">
        <v>6.9569090040000017E-2</v>
      </c>
      <c r="LZ111" s="88">
        <v>4.9651111440000006E-2</v>
      </c>
      <c r="MA111" s="88">
        <v>1.86105083827</v>
      </c>
      <c r="MB111" s="88">
        <v>1.3343208999999998E-2</v>
      </c>
      <c r="MC111" s="88">
        <v>0.32441623172</v>
      </c>
      <c r="MD111" s="88">
        <v>7.9925472050000015E-2</v>
      </c>
      <c r="ME111" s="88">
        <v>9.9156749999999996E-5</v>
      </c>
      <c r="MF111" s="88">
        <v>0.56008635161999998</v>
      </c>
      <c r="MG111" s="88">
        <v>0.26175672496000002</v>
      </c>
      <c r="MH111" s="88">
        <v>4.6787745E-4</v>
      </c>
      <c r="MI111" s="88">
        <v>0.23699171250000001</v>
      </c>
      <c r="MJ111" s="88">
        <v>1.55015768E-3</v>
      </c>
      <c r="MK111" s="88">
        <v>0</v>
      </c>
      <c r="ML111" s="88">
        <v>1.5998909030000001E-2</v>
      </c>
      <c r="MM111" s="88">
        <v>0.55489904072000018</v>
      </c>
      <c r="MN111" s="88">
        <v>0.15234365241</v>
      </c>
      <c r="MO111" s="88">
        <v>0.31394887426999984</v>
      </c>
      <c r="MP111" s="88">
        <v>0.3915904785999999</v>
      </c>
      <c r="MQ111" s="88">
        <v>0.17792386947</v>
      </c>
      <c r="MR111" s="88">
        <v>0.71317746142999994</v>
      </c>
      <c r="MS111" s="88">
        <v>0.23027049450999995</v>
      </c>
      <c r="MT111" s="88">
        <v>3.4485415020000014E-2</v>
      </c>
      <c r="MU111" s="88">
        <v>0.94001873112000045</v>
      </c>
      <c r="MV111" s="88">
        <v>0.17847359657999995</v>
      </c>
      <c r="MW111" s="88">
        <v>0</v>
      </c>
      <c r="MX111" s="88">
        <v>0.18373673081</v>
      </c>
      <c r="MY111" s="88">
        <v>0.41257207925999984</v>
      </c>
      <c r="MZ111" s="88">
        <v>0.20291909005000008</v>
      </c>
      <c r="NA111" s="88">
        <v>9.6478505539999967E-2</v>
      </c>
      <c r="NB111" s="88">
        <v>0.16658017136</v>
      </c>
      <c r="NC111" s="88">
        <v>0.11785109869999999</v>
      </c>
      <c r="ND111" s="88">
        <v>2.0328501740000001E-2</v>
      </c>
      <c r="NE111" s="88">
        <v>1.7883492098899998</v>
      </c>
      <c r="NF111" s="88">
        <v>0.10930879743000001</v>
      </c>
      <c r="NG111" s="88">
        <v>2.9647478468799986</v>
      </c>
      <c r="NH111" s="88">
        <v>1.3849892635799994</v>
      </c>
      <c r="NI111" s="88">
        <v>0.24125916522000007</v>
      </c>
      <c r="NJ111" s="88">
        <v>0.9181661389100001</v>
      </c>
      <c r="NK111" s="88">
        <v>0.4304572660299999</v>
      </c>
      <c r="NL111" s="88">
        <v>2.3577345190000001E-2</v>
      </c>
      <c r="NM111" s="88">
        <v>0.98215097030999998</v>
      </c>
      <c r="NN111" s="88">
        <v>0</v>
      </c>
      <c r="NO111" s="88">
        <v>0.36366980982999997</v>
      </c>
      <c r="NP111" s="88">
        <v>0.103245398</v>
      </c>
      <c r="NQ111" s="88">
        <v>4.9317607240000005E-2</v>
      </c>
      <c r="NR111" s="88">
        <v>4.2148660890000002E-2</v>
      </c>
      <c r="NS111" s="88">
        <v>0.32466474968000014</v>
      </c>
      <c r="NT111" s="88">
        <v>0.7835033168000004</v>
      </c>
      <c r="NU111" s="88">
        <v>0.17102494764999998</v>
      </c>
      <c r="NV111" s="88">
        <v>1.3027103724199995</v>
      </c>
      <c r="NW111" s="88">
        <v>5.4486851020000004E-2</v>
      </c>
      <c r="NX111" s="88">
        <v>7.1481164189999988E-2</v>
      </c>
      <c r="NY111" s="88">
        <v>0</v>
      </c>
      <c r="NZ111" s="88">
        <v>0</v>
      </c>
      <c r="OA111" s="88">
        <v>0</v>
      </c>
      <c r="OB111" s="88">
        <v>0</v>
      </c>
      <c r="OC111" s="88">
        <v>0</v>
      </c>
      <c r="OD111" s="88">
        <v>0</v>
      </c>
      <c r="OE111" s="88">
        <v>0</v>
      </c>
      <c r="OF111" s="88">
        <v>0</v>
      </c>
      <c r="OG111" s="88">
        <v>0</v>
      </c>
      <c r="OH111" s="88">
        <v>0</v>
      </c>
      <c r="OI111" s="88">
        <v>0</v>
      </c>
      <c r="OJ111" s="88">
        <v>0</v>
      </c>
      <c r="OK111" s="88">
        <v>0</v>
      </c>
      <c r="OL111" s="88">
        <v>0</v>
      </c>
      <c r="OM111" s="88">
        <v>6.1364702000000007E-3</v>
      </c>
      <c r="ON111" s="88">
        <v>3.7072990000000007E-4</v>
      </c>
      <c r="OO111" s="88">
        <v>6.0710960000000009E-4</v>
      </c>
      <c r="OP111" s="88">
        <v>1.7442640000000004E-4</v>
      </c>
      <c r="OQ111" s="88">
        <v>8.6526869999999957E-4</v>
      </c>
      <c r="OR111" s="88">
        <v>2.3242650000000002E-4</v>
      </c>
      <c r="OS111" s="88">
        <v>3.1312512999999995E-3</v>
      </c>
      <c r="OT111" s="88">
        <v>9.8768430000000028E-4</v>
      </c>
      <c r="OU111" s="88">
        <v>4.8310358900000017E-3</v>
      </c>
      <c r="OV111" s="88">
        <v>4.0911249499999995E-3</v>
      </c>
      <c r="OW111" s="88">
        <v>7.0944754999999974E-3</v>
      </c>
      <c r="OX111" s="88">
        <v>3.2613674E-3</v>
      </c>
      <c r="OY111" s="88">
        <v>2.8751027999999986E-3</v>
      </c>
      <c r="OZ111" s="88">
        <v>0.24125463449999987</v>
      </c>
      <c r="PA111" s="88">
        <v>0</v>
      </c>
      <c r="PB111" s="88">
        <v>0</v>
      </c>
      <c r="PC111" s="88">
        <v>0</v>
      </c>
      <c r="PD111" s="88">
        <v>0</v>
      </c>
      <c r="PE111" s="88">
        <v>0</v>
      </c>
      <c r="PF111" s="88">
        <v>0</v>
      </c>
      <c r="PG111" s="88">
        <v>0</v>
      </c>
      <c r="PH111" s="88">
        <v>0</v>
      </c>
      <c r="PI111" s="88">
        <v>0</v>
      </c>
      <c r="PJ111" s="88">
        <v>0</v>
      </c>
      <c r="PK111" s="88">
        <v>0</v>
      </c>
      <c r="PL111" s="88">
        <v>0</v>
      </c>
      <c r="PM111" s="88">
        <v>0</v>
      </c>
      <c r="PN111" s="88">
        <v>0</v>
      </c>
      <c r="PO111" s="88">
        <v>9.8624508000000072E-4</v>
      </c>
      <c r="PP111" s="88">
        <v>1.015486248E-2</v>
      </c>
      <c r="PQ111" s="88">
        <v>1.0923320699999996E-3</v>
      </c>
      <c r="PR111" s="88">
        <v>2.3997094900000005E-3</v>
      </c>
      <c r="PS111" s="88">
        <v>3.6884799799999997E-3</v>
      </c>
      <c r="PT111" s="88">
        <v>0</v>
      </c>
      <c r="PU111" s="88">
        <v>1.3488891200000004E-3</v>
      </c>
      <c r="PV111" s="88">
        <v>6.8428689999999964E-4</v>
      </c>
      <c r="PW111" s="88">
        <v>5.3107332999999994E-4</v>
      </c>
      <c r="PX111" s="88">
        <v>2.6514024799999978E-3</v>
      </c>
      <c r="PY111" s="88">
        <v>1.8816258800000002E-3</v>
      </c>
      <c r="PZ111" s="88">
        <v>4.4863890199999968E-3</v>
      </c>
      <c r="QA111" s="88">
        <v>6.8977999999999994E-6</v>
      </c>
      <c r="QB111" s="88">
        <v>4.4624328E-4</v>
      </c>
      <c r="QC111" s="88">
        <v>1.6182344000000004E-4</v>
      </c>
      <c r="QD111" s="88">
        <v>1.1411596999999999E-4</v>
      </c>
      <c r="QE111" s="88">
        <v>1.0332330100000001E-3</v>
      </c>
      <c r="QF111" s="88">
        <v>3.328447520000001E-3</v>
      </c>
      <c r="QG111" s="88">
        <v>1.4953037900000004E-2</v>
      </c>
      <c r="QH111" s="88">
        <v>6.7688353999999977E-4</v>
      </c>
      <c r="QI111" s="88">
        <v>2.1460594900000003E-3</v>
      </c>
      <c r="QJ111" s="88">
        <v>1.3347785200000001E-3</v>
      </c>
      <c r="QK111" s="88">
        <v>1.9418854599999981E-3</v>
      </c>
      <c r="QL111" s="88">
        <v>2.0071843699999974E-2</v>
      </c>
      <c r="QM111" s="88">
        <v>5.0552173E-4</v>
      </c>
      <c r="QN111" s="88">
        <v>1.0543622300000009E-3</v>
      </c>
      <c r="QO111" s="88">
        <v>1.8110583999999996E-4</v>
      </c>
      <c r="QP111" s="88">
        <v>6.0955649000000002E-4</v>
      </c>
      <c r="QQ111" s="88">
        <v>7.3819310000000001E-5</v>
      </c>
      <c r="QR111" s="88">
        <v>1.3603661100000004E-3</v>
      </c>
      <c r="QS111" s="88">
        <v>2.4376221200000008E-3</v>
      </c>
      <c r="QT111" s="88">
        <v>1.9822355499999993E-3</v>
      </c>
      <c r="QU111" s="88">
        <v>5.2706861000000006E-4</v>
      </c>
      <c r="QV111" s="88">
        <v>6.8697186999999976E-4</v>
      </c>
      <c r="QW111" s="88">
        <v>1.2776824999999996E-3</v>
      </c>
      <c r="QX111" s="88">
        <v>7.0443962000000008E-4</v>
      </c>
      <c r="QY111" s="88">
        <v>5.411964E-4</v>
      </c>
      <c r="QZ111" s="88">
        <v>4.0115992000000001E-4</v>
      </c>
      <c r="RA111" s="88">
        <v>1.0503697000000005E-3</v>
      </c>
      <c r="RB111" s="88">
        <v>1.2769035800000001E-3</v>
      </c>
      <c r="RC111" s="88">
        <v>3.1790135700000021E-3</v>
      </c>
      <c r="RD111" s="88">
        <v>4.4737631299999999E-3</v>
      </c>
      <c r="RE111" s="88">
        <v>4.2156730000000005E-5</v>
      </c>
      <c r="RF111" s="88">
        <v>3.4195796199999982E-3</v>
      </c>
      <c r="RG111" s="88">
        <v>5.5165358000000015E-3</v>
      </c>
      <c r="RH111" s="88">
        <v>2.6017111200000026E-3</v>
      </c>
      <c r="RI111" s="88">
        <v>1.0997220200000004E-3</v>
      </c>
      <c r="RJ111" s="88">
        <v>4.8016220999999988E-4</v>
      </c>
      <c r="RK111" s="88">
        <v>1.2432264100000008E-3</v>
      </c>
      <c r="RL111" s="88">
        <v>5.6846388000000002E-4</v>
      </c>
      <c r="RM111" s="88">
        <v>2.0767066699999993E-3</v>
      </c>
      <c r="RN111" s="88">
        <v>1.3324963E-4</v>
      </c>
      <c r="RO111" s="88">
        <v>1.8413146400000008E-3</v>
      </c>
      <c r="RP111" s="88">
        <v>1.0338482E-4</v>
      </c>
      <c r="RQ111" s="88">
        <v>1.3479999899999996E-3</v>
      </c>
      <c r="RR111" s="88">
        <v>0</v>
      </c>
      <c r="RS111" s="88">
        <v>2.5113839999999974E-4</v>
      </c>
      <c r="RT111" s="88">
        <v>3.3053602000000001E-4</v>
      </c>
      <c r="RU111" s="88">
        <v>1.1722931999999997E-4</v>
      </c>
      <c r="RV111" s="88">
        <v>3.2090551100000001E-3</v>
      </c>
      <c r="RW111" s="88">
        <v>1.230820022000001E-2</v>
      </c>
      <c r="RX111" s="88">
        <v>1.2462494070000002E-2</v>
      </c>
      <c r="RY111" s="88">
        <v>5.6992480000000006E-5</v>
      </c>
      <c r="RZ111" s="88">
        <v>3.5631942000000022E-3</v>
      </c>
      <c r="SA111" s="88">
        <v>1.0940621E-4</v>
      </c>
      <c r="SB111" s="88">
        <v>0</v>
      </c>
      <c r="SC111" s="88">
        <v>0</v>
      </c>
      <c r="SD111" s="88">
        <v>0</v>
      </c>
      <c r="SE111" s="88">
        <v>0</v>
      </c>
      <c r="SF111" s="88">
        <v>0</v>
      </c>
      <c r="SG111" s="88">
        <v>0</v>
      </c>
      <c r="SH111" s="88">
        <v>0</v>
      </c>
      <c r="SI111" s="88">
        <v>0</v>
      </c>
      <c r="SJ111" s="88">
        <v>0</v>
      </c>
      <c r="SK111" s="88">
        <v>0</v>
      </c>
      <c r="SL111" s="88">
        <v>0</v>
      </c>
      <c r="SM111" s="88">
        <v>0</v>
      </c>
      <c r="SN111" s="88">
        <v>0.24125463449999987</v>
      </c>
      <c r="SO111" s="88">
        <v>8.0910621000000009E-3</v>
      </c>
      <c r="SP111" s="88">
        <v>13.262902676490004</v>
      </c>
    </row>
    <row r="112" spans="1:510">
      <c r="A112" s="88" t="str">
        <f t="shared" si="53"/>
        <v>UKID7</v>
      </c>
      <c r="B112" s="88" t="s">
        <v>2234</v>
      </c>
      <c r="C112" s="88" t="s">
        <v>393</v>
      </c>
      <c r="U112" s="88">
        <v>66.922314294510002</v>
      </c>
      <c r="V112" s="88">
        <v>8.8531063904900016</v>
      </c>
      <c r="W112" s="88">
        <v>1.6818898965099993</v>
      </c>
      <c r="X112" s="88">
        <v>4.1746441657899984</v>
      </c>
      <c r="Y112" s="88">
        <v>8.8470203512599941</v>
      </c>
      <c r="Z112" s="88">
        <v>5.1734230241499999</v>
      </c>
      <c r="AA112" s="88">
        <v>0.96190590588000047</v>
      </c>
      <c r="AB112" s="88">
        <v>11.261000867299998</v>
      </c>
      <c r="AC112" s="88">
        <v>2.1201233787699998</v>
      </c>
      <c r="AD112" s="88">
        <v>9.7923602492999908</v>
      </c>
      <c r="AE112" s="88">
        <v>1.0646395684400001</v>
      </c>
      <c r="AF112" s="88">
        <v>6.796267140300003</v>
      </c>
      <c r="AG112" s="88">
        <v>8.1004822221099992</v>
      </c>
      <c r="AH112" s="88">
        <v>6.1959378794300006</v>
      </c>
      <c r="AI112" s="88">
        <v>0.75262100859999992</v>
      </c>
      <c r="AJ112" s="88">
        <v>1.1091203226399988</v>
      </c>
      <c r="AK112" s="88">
        <v>0.57276980355999974</v>
      </c>
      <c r="AL112" s="88">
        <v>0</v>
      </c>
      <c r="AM112" s="88">
        <v>3.2740154131799963</v>
      </c>
      <c r="AN112" s="88">
        <v>0.90062951524999912</v>
      </c>
      <c r="AO112" s="88">
        <v>3.1433013228899997</v>
      </c>
      <c r="AP112" s="88">
        <v>0</v>
      </c>
      <c r="AQ112" s="88">
        <v>1.0932568447499997</v>
      </c>
      <c r="AR112" s="88">
        <v>1.1318516090700013</v>
      </c>
      <c r="AS112" s="88">
        <v>3.4786118147999989</v>
      </c>
      <c r="AT112" s="88">
        <v>2.7915649769799997</v>
      </c>
      <c r="AU112" s="88">
        <v>0.21842124672999999</v>
      </c>
      <c r="AV112" s="88">
        <v>0.80219588996999991</v>
      </c>
      <c r="AW112" s="88">
        <v>0.22655898052000001</v>
      </c>
      <c r="AX112" s="88">
        <v>0.28612586751000013</v>
      </c>
      <c r="AY112" s="88">
        <v>0.84853722335000004</v>
      </c>
      <c r="AZ112" s="88">
        <v>0.69427042584999965</v>
      </c>
      <c r="BA112" s="88">
        <v>0.25585052711</v>
      </c>
      <c r="BB112" s="88">
        <v>1.1785042609999999E-2</v>
      </c>
      <c r="BC112" s="88">
        <v>3.36269281062</v>
      </c>
      <c r="BD112" s="88">
        <v>6.5799962062199997</v>
      </c>
      <c r="BE112" s="88">
        <v>1.3183044835400004</v>
      </c>
      <c r="BF112" s="88">
        <v>8.7380447579999979E-2</v>
      </c>
      <c r="BG112" s="88">
        <v>0.10958566164</v>
      </c>
      <c r="BH112" s="88">
        <v>1.9231614404400004</v>
      </c>
      <c r="BI112" s="88">
        <v>0.9375218293800005</v>
      </c>
      <c r="BJ112" s="88">
        <v>0.78653735572000005</v>
      </c>
      <c r="BK112" s="88">
        <v>2.1956428822599996</v>
      </c>
      <c r="BL112" s="88">
        <v>2.4814744247999987</v>
      </c>
      <c r="BM112" s="88">
        <v>1.1354480287899997</v>
      </c>
      <c r="BN112" s="88">
        <v>2.2557309333399997</v>
      </c>
      <c r="BO112" s="88">
        <v>0.22064704822</v>
      </c>
      <c r="BP112" s="88">
        <v>0.44447343516000004</v>
      </c>
      <c r="BQ112" s="88">
        <v>6.2220535540000017E-2</v>
      </c>
      <c r="BR112" s="88">
        <v>0.29881889927999999</v>
      </c>
      <c r="BS112" s="88">
        <v>3.8479650239999996E-2</v>
      </c>
      <c r="BT112" s="88">
        <v>5.7017610710600026</v>
      </c>
      <c r="BU112" s="88">
        <v>1.5497605095000002</v>
      </c>
      <c r="BV112" s="88">
        <v>1.0945033089599996</v>
      </c>
      <c r="BW112" s="88">
        <v>1.9225463043100015</v>
      </c>
      <c r="BX112" s="88">
        <v>0.39353421110000009</v>
      </c>
      <c r="BY112" s="88">
        <v>1.1481543322900007</v>
      </c>
      <c r="BZ112" s="88">
        <v>0.19519754358999999</v>
      </c>
      <c r="CA112" s="88">
        <v>0.72591003337000082</v>
      </c>
      <c r="CB112" s="88">
        <v>1.2373749548300002</v>
      </c>
      <c r="CC112" s="88">
        <v>0.56144695269000033</v>
      </c>
      <c r="CD112" s="88">
        <v>0.36655253221999984</v>
      </c>
      <c r="CE112" s="88">
        <v>1.8128374858199994</v>
      </c>
      <c r="CF112" s="88">
        <v>0.21170089474000023</v>
      </c>
      <c r="CG112" s="88">
        <v>0</v>
      </c>
      <c r="CH112" s="88">
        <v>0.54091730783999981</v>
      </c>
      <c r="CI112" s="88">
        <v>0.52392932714999985</v>
      </c>
      <c r="CJ112" s="88">
        <v>0.74901239866999991</v>
      </c>
      <c r="CK112" s="88">
        <v>2.6454081402200003</v>
      </c>
      <c r="CL112" s="88">
        <v>6.8650215020000016E-2</v>
      </c>
      <c r="CM112" s="88">
        <v>0.3960993120500001</v>
      </c>
      <c r="CN112" s="88">
        <v>0.22961936017999995</v>
      </c>
      <c r="CO112" s="88">
        <v>0.6021890282000002</v>
      </c>
      <c r="CP112" s="88">
        <v>0.2773163456499998</v>
      </c>
      <c r="CQ112" s="88">
        <v>0.57276980355999974</v>
      </c>
      <c r="CR112" s="88">
        <v>0</v>
      </c>
      <c r="CS112" s="88">
        <v>4.7753447299999996E-3</v>
      </c>
      <c r="CT112" s="88">
        <v>3.0544568670399972</v>
      </c>
      <c r="CU112" s="88">
        <v>0.16725379828999995</v>
      </c>
      <c r="CV112" s="88">
        <v>4.7524585379999991E-2</v>
      </c>
      <c r="CW112" s="88">
        <v>0.89698010966999919</v>
      </c>
      <c r="CX112" s="88">
        <v>3.6494055799999999E-3</v>
      </c>
      <c r="CY112" s="88">
        <v>3.1224840613699998</v>
      </c>
      <c r="CZ112" s="88">
        <v>2.0817261519999998E-2</v>
      </c>
      <c r="DA112" s="88">
        <v>0</v>
      </c>
      <c r="DB112" s="88">
        <v>0</v>
      </c>
      <c r="DC112" s="88">
        <v>0.32128869465000004</v>
      </c>
      <c r="DD112" s="88">
        <v>0.77196880335999951</v>
      </c>
      <c r="DE112" s="88">
        <v>0.96190121886000135</v>
      </c>
      <c r="DF112" s="88">
        <v>0</v>
      </c>
      <c r="DG112" s="88">
        <v>4.7478959620000011E-2</v>
      </c>
      <c r="DH112" s="88">
        <v>0.12247064029000002</v>
      </c>
      <c r="DI112" s="88">
        <v>1.5309761483199988</v>
      </c>
      <c r="DJ112" s="88">
        <v>1.6269823090100008</v>
      </c>
      <c r="DK112" s="88">
        <v>0.28791132080999998</v>
      </c>
      <c r="DL112" s="88">
        <v>3.2755047509999996E-2</v>
      </c>
      <c r="DM112" s="88">
        <v>0</v>
      </c>
      <c r="DN112" s="88">
        <v>2.1434372479000001</v>
      </c>
      <c r="DO112" s="88">
        <v>0.64812836263000007</v>
      </c>
      <c r="DP112" s="88">
        <v>0</v>
      </c>
      <c r="DQ112" s="88">
        <v>0.21842124672999999</v>
      </c>
      <c r="DR112" s="88">
        <v>0.71187494525999973</v>
      </c>
      <c r="DS112" s="88">
        <v>4.8550322180000001E-2</v>
      </c>
      <c r="DT112" s="88">
        <v>4.177094562E-2</v>
      </c>
      <c r="DU112" s="88">
        <v>0.22655898052000001</v>
      </c>
      <c r="DV112" s="88">
        <v>5.4555528370000002E-2</v>
      </c>
      <c r="DW112" s="88">
        <v>0.23157022953999995</v>
      </c>
      <c r="DX112" s="88">
        <v>0.56001836247000003</v>
      </c>
      <c r="DY112" s="88">
        <v>0.2885194453599999</v>
      </c>
      <c r="DZ112" s="88">
        <v>0.24724802943000013</v>
      </c>
      <c r="EA112" s="88">
        <v>1.9540695619999993E-2</v>
      </c>
      <c r="EB112" s="88">
        <v>0.42747870639999996</v>
      </c>
      <c r="EC112" s="88">
        <v>5.0980086300000003E-3</v>
      </c>
      <c r="ED112" s="88">
        <v>0.15246157170000002</v>
      </c>
      <c r="EE112" s="88">
        <v>9.8290946779999999E-2</v>
      </c>
      <c r="EF112" s="88">
        <v>3.17203581927</v>
      </c>
      <c r="EG112" s="88">
        <v>5.6712076779999995E-2</v>
      </c>
      <c r="EH112" s="88">
        <v>0.13394545544000003</v>
      </c>
      <c r="EI112" s="88">
        <v>0</v>
      </c>
      <c r="EJ112" s="88">
        <v>0.43144428630000009</v>
      </c>
      <c r="EK112" s="88">
        <v>4.1874837259900008</v>
      </c>
      <c r="EL112" s="88">
        <v>1.3689003094700003</v>
      </c>
      <c r="EM112" s="88">
        <v>0.59216810107999984</v>
      </c>
      <c r="EN112" s="88">
        <v>0.44537824564999984</v>
      </c>
      <c r="EO112" s="88">
        <v>0.49682636358999999</v>
      </c>
      <c r="EP112" s="88">
        <v>0.18269379219000004</v>
      </c>
      <c r="EQ112" s="88">
        <v>2.906682591E-2</v>
      </c>
      <c r="ER112" s="88">
        <v>0.14540413878000003</v>
      </c>
      <c r="ES112" s="88">
        <v>1.8934526969999997E-2</v>
      </c>
      <c r="ET112" s="88">
        <v>8.7380447579999979E-2</v>
      </c>
      <c r="EU112" s="88">
        <v>0.10958566164</v>
      </c>
      <c r="EV112" s="88">
        <v>1.9231614404400004</v>
      </c>
      <c r="EW112" s="88">
        <v>0.36429143538999997</v>
      </c>
      <c r="EX112" s="88">
        <v>9.9027746129999997E-2</v>
      </c>
      <c r="EY112" s="88">
        <v>0.21613506814999997</v>
      </c>
      <c r="EZ112" s="88">
        <v>0.24111999851000004</v>
      </c>
      <c r="FA112" s="88">
        <v>1.6947611710000001E-2</v>
      </c>
      <c r="FB112" s="88">
        <v>0.69169459966000013</v>
      </c>
      <c r="FC112" s="88">
        <v>5.9775224639999985E-2</v>
      </c>
      <c r="FD112" s="88">
        <v>3.5067531419999999E-2</v>
      </c>
      <c r="FE112" s="88">
        <v>0.70819008286000007</v>
      </c>
      <c r="FF112" s="88">
        <v>0.25149026428000004</v>
      </c>
      <c r="FG112" s="88">
        <v>0.49954740720000013</v>
      </c>
      <c r="FH112" s="88">
        <v>0.49987069660000011</v>
      </c>
      <c r="FI112" s="88">
        <v>0.23654046093</v>
      </c>
      <c r="FJ112" s="88">
        <v>0.75786733057999989</v>
      </c>
      <c r="FK112" s="88">
        <v>1.7236064555999984</v>
      </c>
      <c r="FL112" s="88">
        <v>0</v>
      </c>
      <c r="FM112" s="88">
        <v>0.30559490363999997</v>
      </c>
      <c r="FN112" s="88">
        <v>0.48745647514999996</v>
      </c>
      <c r="FO112" s="88">
        <v>0.20793780158000008</v>
      </c>
      <c r="FP112" s="88">
        <v>0.13445229694999999</v>
      </c>
      <c r="FQ112" s="88">
        <v>0.22064704822</v>
      </c>
      <c r="FR112" s="88">
        <v>0.44447343516000004</v>
      </c>
      <c r="FS112" s="88">
        <v>6.2220535540000017E-2</v>
      </c>
      <c r="FT112" s="88">
        <v>0.29881889927999999</v>
      </c>
      <c r="FU112" s="88">
        <v>3.8479650239999996E-2</v>
      </c>
      <c r="FV112" s="88">
        <v>5.3598724488200009</v>
      </c>
      <c r="FW112" s="88">
        <v>4.5844563289999959E-2</v>
      </c>
      <c r="FX112" s="88">
        <v>0.34188763563999985</v>
      </c>
      <c r="FY112" s="88">
        <v>0.72169945795000046</v>
      </c>
      <c r="FZ112" s="88">
        <v>7.0700969779999984E-2</v>
      </c>
      <c r="GA112" s="88">
        <v>0.34070283662000045</v>
      </c>
      <c r="GB112" s="88">
        <v>0.3708103177599999</v>
      </c>
      <c r="GC112" s="88">
        <v>0</v>
      </c>
      <c r="GD112" s="88">
        <v>1.0945033089599996</v>
      </c>
      <c r="GE112" s="88">
        <v>0.25171973333999986</v>
      </c>
      <c r="GF112" s="88">
        <v>0.11407370451999996</v>
      </c>
      <c r="GG112" s="88">
        <v>7.2190179690000009E-2</v>
      </c>
      <c r="GH112" s="88">
        <v>0.39476704699999998</v>
      </c>
      <c r="GI112" s="88">
        <v>0.32885857222999998</v>
      </c>
      <c r="GJ112" s="88">
        <v>0.75990656233999998</v>
      </c>
      <c r="GK112" s="88">
        <v>1.0257721600000001E-3</v>
      </c>
      <c r="GL112" s="88">
        <v>0.14289435684999996</v>
      </c>
      <c r="GM112" s="88">
        <v>5.3222436790000008E-2</v>
      </c>
      <c r="GN112" s="88">
        <v>4.2675452570000001E-2</v>
      </c>
      <c r="GO112" s="88">
        <v>0.15473825865999999</v>
      </c>
      <c r="GP112" s="88">
        <v>5.2160546840000016E-2</v>
      </c>
      <c r="GQ112" s="88">
        <v>0.32555374721999986</v>
      </c>
      <c r="GR112" s="88">
        <v>1.679683115E-2</v>
      </c>
      <c r="GS112" s="88">
        <v>0.18279989193999996</v>
      </c>
      <c r="GT112" s="88">
        <v>0.30229622753000002</v>
      </c>
      <c r="GU112" s="88">
        <v>0.15808214327</v>
      </c>
      <c r="GV112" s="88">
        <v>0.11045528299999996</v>
      </c>
      <c r="GW112" s="88">
        <v>6.7220921920000024E-2</v>
      </c>
      <c r="GX112" s="88">
        <v>8.2129139319999989E-2</v>
      </c>
      <c r="GY112" s="88">
        <v>2.419261432E-2</v>
      </c>
      <c r="GZ112" s="88">
        <v>1.9859249289999999E-2</v>
      </c>
      <c r="HA112" s="88">
        <v>1.7918302700000003E-3</v>
      </c>
      <c r="HB112" s="88">
        <v>8.4879561699999995E-2</v>
      </c>
      <c r="HC112" s="88">
        <v>7.9956288390000047E-2</v>
      </c>
      <c r="HD112" s="88">
        <v>9.6414447750000062E-2</v>
      </c>
      <c r="HE112" s="88">
        <v>2.5852604230000003E-2</v>
      </c>
      <c r="HF112" s="88">
        <v>6.751521581999996E-2</v>
      </c>
      <c r="HG112" s="88">
        <v>0.18039294735000005</v>
      </c>
      <c r="HH112" s="88">
        <v>6.2936362710000041E-2</v>
      </c>
      <c r="HI112" s="88">
        <v>0.10240097754000002</v>
      </c>
      <c r="HJ112" s="88">
        <v>2.5550441260000001E-2</v>
      </c>
      <c r="HK112" s="88">
        <v>0.14309980199000008</v>
      </c>
      <c r="HL112" s="88">
        <v>6.202102416999998E-2</v>
      </c>
      <c r="HM112" s="88">
        <v>0.23573635083000022</v>
      </c>
      <c r="HN112" s="88">
        <v>0.21858238648999992</v>
      </c>
      <c r="HO112" s="88">
        <v>5.5203881200000023E-3</v>
      </c>
      <c r="HP112" s="88">
        <v>0.21643445851999993</v>
      </c>
      <c r="HQ112" s="88">
        <v>0.13272905925999998</v>
      </c>
      <c r="HR112" s="88">
        <v>0.2232490835</v>
      </c>
      <c r="HS112" s="88">
        <v>3.5669124409999996E-2</v>
      </c>
      <c r="HT112" s="88">
        <v>5.0937898840000016E-2</v>
      </c>
      <c r="HU112" s="88">
        <v>0.27816787930999987</v>
      </c>
      <c r="HV112" s="88">
        <v>9.4418899220000019E-2</v>
      </c>
      <c r="HW112" s="88">
        <v>7.9105885870000017E-2</v>
      </c>
      <c r="HX112" s="88">
        <v>2.3143911180000004E-2</v>
      </c>
      <c r="HY112" s="88">
        <v>0.19715701136000013</v>
      </c>
      <c r="HZ112" s="88">
        <v>2.1881001680000005E-2</v>
      </c>
      <c r="IA112" s="88">
        <v>0.13261724361999999</v>
      </c>
      <c r="IB112" s="88">
        <v>1.4906735210000001E-2</v>
      </c>
      <c r="IC112" s="88">
        <v>0.53306886013999988</v>
      </c>
      <c r="ID112" s="88">
        <v>0.10843078332000006</v>
      </c>
      <c r="IE112" s="88">
        <v>4.4019186580000001E-2</v>
      </c>
      <c r="IF112" s="88">
        <v>8.4344898329999973E-2</v>
      </c>
      <c r="IG112" s="88">
        <v>1.2357544364899986</v>
      </c>
      <c r="IH112" s="88">
        <v>1.8925098229999996E-2</v>
      </c>
      <c r="II112" s="88">
        <v>0</v>
      </c>
      <c r="IJ112" s="88">
        <v>4.9227568780000015E-2</v>
      </c>
      <c r="IK112" s="88">
        <v>0.30468711364000001</v>
      </c>
      <c r="IL112" s="88">
        <v>0.18645629974999989</v>
      </c>
      <c r="IM112" s="88">
        <v>5.430074300000001E-4</v>
      </c>
      <c r="IN112" s="88">
        <v>0.29530875891000002</v>
      </c>
      <c r="IO112" s="88">
        <v>0.22862047048000006</v>
      </c>
      <c r="IP112" s="88">
        <v>0.74901239866999991</v>
      </c>
      <c r="IQ112" s="88">
        <v>0.90517461366000118</v>
      </c>
      <c r="IR112" s="88">
        <v>0.27091132798999995</v>
      </c>
      <c r="IS112" s="88">
        <v>1.4405609300199997</v>
      </c>
      <c r="IT112" s="88">
        <v>2.8763481949999996E-2</v>
      </c>
      <c r="IU112" s="88">
        <v>6.8650215020000016E-2</v>
      </c>
      <c r="IV112" s="88">
        <v>0.3960993120500001</v>
      </c>
      <c r="IW112" s="88">
        <v>0.22961936017999995</v>
      </c>
      <c r="IX112" s="88">
        <v>0.56044023868000015</v>
      </c>
      <c r="IY112" s="88">
        <v>4.1749303430000009E-2</v>
      </c>
      <c r="IZ112" s="88">
        <v>0.2773163456499998</v>
      </c>
      <c r="JA112" s="88">
        <v>0.47840809389999994</v>
      </c>
      <c r="JB112" s="88">
        <v>1.3889922520000002E-2</v>
      </c>
      <c r="JC112" s="88">
        <v>8.0472741569999992E-2</v>
      </c>
      <c r="JD112" s="88">
        <v>4.7753447299999996E-3</v>
      </c>
      <c r="JE112" s="88">
        <v>0.9303338367199997</v>
      </c>
      <c r="JF112" s="88">
        <v>1.6568076390899997</v>
      </c>
      <c r="JG112" s="88">
        <v>0.46731259551000015</v>
      </c>
      <c r="JH112" s="88">
        <v>0.16725379828999995</v>
      </c>
      <c r="JI112" s="88">
        <v>4.7524585379999991E-2</v>
      </c>
      <c r="JJ112" s="88">
        <v>0.38265912169999999</v>
      </c>
      <c r="JK112" s="88">
        <v>0.42023590151999995</v>
      </c>
      <c r="JL112" s="88">
        <v>9.4087085530000003E-2</v>
      </c>
      <c r="JM112" s="88">
        <v>3.6494055799999999E-3</v>
      </c>
      <c r="JN112" s="88">
        <v>3.1224840613699998</v>
      </c>
      <c r="JO112" s="88">
        <v>2.0817261519999998E-2</v>
      </c>
      <c r="JP112" s="88">
        <v>0</v>
      </c>
      <c r="JQ112" s="88">
        <v>0</v>
      </c>
      <c r="JR112" s="88">
        <v>0</v>
      </c>
      <c r="JS112" s="88">
        <v>0.32128869465000004</v>
      </c>
      <c r="JT112" s="88">
        <v>0.77196880335999951</v>
      </c>
      <c r="JU112" s="88">
        <v>0.96190121886000135</v>
      </c>
      <c r="JV112" s="88">
        <v>0</v>
      </c>
      <c r="JW112" s="88">
        <v>4.7478959620000011E-2</v>
      </c>
      <c r="JX112" s="88">
        <v>0.12247064029000002</v>
      </c>
      <c r="JY112" s="88">
        <v>1.5309761483199988</v>
      </c>
      <c r="JZ112" s="88">
        <v>1.587608689030001</v>
      </c>
      <c r="KA112" s="88">
        <v>3.9373619979999996E-2</v>
      </c>
      <c r="KB112" s="88">
        <v>0.28791132080999998</v>
      </c>
      <c r="KC112" s="88">
        <v>3.2755047509999996E-2</v>
      </c>
      <c r="KD112" s="88">
        <v>0</v>
      </c>
      <c r="KE112" s="88">
        <v>2.1434372479000001</v>
      </c>
      <c r="KF112" s="88">
        <v>0.64812836263000007</v>
      </c>
      <c r="KG112" s="88">
        <v>0</v>
      </c>
      <c r="KH112" s="88">
        <v>0.21842124672999999</v>
      </c>
      <c r="KI112" s="88">
        <v>0.11192170758</v>
      </c>
      <c r="KJ112" s="88">
        <v>0.11518874775</v>
      </c>
      <c r="KK112" s="88">
        <v>0.13836776912999998</v>
      </c>
      <c r="KL112" s="88">
        <v>0.33018728951999998</v>
      </c>
      <c r="KM112" s="88">
        <v>1.6209431280000002E-2</v>
      </c>
      <c r="KN112" s="88">
        <v>0</v>
      </c>
      <c r="KO112" s="88">
        <v>0</v>
      </c>
      <c r="KP112" s="88">
        <v>4.8550322180000001E-2</v>
      </c>
      <c r="KQ112" s="88">
        <v>4.177094562E-2</v>
      </c>
      <c r="KR112" s="88">
        <v>4.2576643649999996E-2</v>
      </c>
      <c r="KS112" s="88">
        <v>1.1400033779999999E-2</v>
      </c>
      <c r="KT112" s="88">
        <v>0.1725824317499999</v>
      </c>
      <c r="KU112" s="88">
        <v>0</v>
      </c>
      <c r="KV112" s="88">
        <v>5.4555528370000002E-2</v>
      </c>
      <c r="KW112" s="88">
        <v>0.23157022953999995</v>
      </c>
      <c r="KX112" s="88">
        <v>0.35468956630000004</v>
      </c>
      <c r="KY112" s="88">
        <v>0.20532799625000009</v>
      </c>
      <c r="KZ112" s="88">
        <v>0.21357314750999995</v>
      </c>
      <c r="LA112" s="88">
        <v>7.4945946480000025E-2</v>
      </c>
      <c r="LB112" s="88">
        <v>0.24724802943000013</v>
      </c>
      <c r="LC112" s="88">
        <v>1.9540695619999993E-2</v>
      </c>
      <c r="LD112" s="88">
        <v>0.42747870639999996</v>
      </c>
      <c r="LE112" s="88">
        <v>5.0980086300000003E-3</v>
      </c>
      <c r="LF112" s="88">
        <v>0.15246157170000002</v>
      </c>
      <c r="LG112" s="88">
        <v>0</v>
      </c>
      <c r="LH112" s="88">
        <v>9.8290946779999999E-2</v>
      </c>
      <c r="LI112" s="88">
        <v>0</v>
      </c>
      <c r="LJ112" s="88">
        <v>1.0570924558499997</v>
      </c>
      <c r="LK112" s="88">
        <v>2.1149438339300004</v>
      </c>
      <c r="LL112" s="88">
        <v>5.6712076779999995E-2</v>
      </c>
      <c r="LM112" s="88">
        <v>0.13394545544000003</v>
      </c>
      <c r="LN112" s="88">
        <v>0</v>
      </c>
      <c r="LO112" s="88">
        <v>0.43144428630000009</v>
      </c>
      <c r="LP112" s="88">
        <v>4.1874837259900008</v>
      </c>
      <c r="LQ112" s="88">
        <v>1.3689003094700003</v>
      </c>
      <c r="LR112" s="88">
        <v>0.59216810107999984</v>
      </c>
      <c r="LS112" s="88">
        <v>0.44537824564999984</v>
      </c>
      <c r="LT112" s="88">
        <v>0.49682636358999999</v>
      </c>
      <c r="LU112" s="88">
        <v>0.18269379219000004</v>
      </c>
      <c r="LV112" s="88">
        <v>2.906682591E-2</v>
      </c>
      <c r="LW112" s="88">
        <v>0.14540413878000003</v>
      </c>
      <c r="LX112" s="88">
        <v>1.8934526969999997E-2</v>
      </c>
      <c r="LY112" s="88">
        <v>8.7380447579999979E-2</v>
      </c>
      <c r="LZ112" s="88">
        <v>0.10958566164</v>
      </c>
      <c r="MA112" s="88">
        <v>1.9231614404400004</v>
      </c>
      <c r="MB112" s="88">
        <v>0.18214654210999998</v>
      </c>
      <c r="MC112" s="88">
        <v>0.42363152392000009</v>
      </c>
      <c r="MD112" s="88">
        <v>9.674214737999999E-2</v>
      </c>
      <c r="ME112" s="88">
        <v>2.2855987499999998E-3</v>
      </c>
      <c r="MF112" s="88">
        <v>0.21613506814999997</v>
      </c>
      <c r="MG112" s="88">
        <v>0.24111999851000004</v>
      </c>
      <c r="MH112" s="88">
        <v>1.6947611710000001E-2</v>
      </c>
      <c r="MI112" s="88">
        <v>0.69169459966000013</v>
      </c>
      <c r="MJ112" s="88">
        <v>5.9541838889999983E-2</v>
      </c>
      <c r="MK112" s="88">
        <v>2.3338575000000003E-4</v>
      </c>
      <c r="ML112" s="88">
        <v>3.5067531419999999E-2</v>
      </c>
      <c r="MM112" s="88">
        <v>0.70819008286000007</v>
      </c>
      <c r="MN112" s="88">
        <v>0.25149026428000004</v>
      </c>
      <c r="MO112" s="88">
        <v>0.49954740720000013</v>
      </c>
      <c r="MP112" s="88">
        <v>0.49987069660000011</v>
      </c>
      <c r="MQ112" s="88">
        <v>0.23654046093</v>
      </c>
      <c r="MR112" s="88">
        <v>0.75786733057999989</v>
      </c>
      <c r="MS112" s="88">
        <v>0.32446142462999988</v>
      </c>
      <c r="MT112" s="88">
        <v>5.8161860900000001E-2</v>
      </c>
      <c r="MU112" s="88">
        <v>1.0210573660399993</v>
      </c>
      <c r="MV112" s="88">
        <v>0.31992899812000003</v>
      </c>
      <c r="MW112" s="88">
        <v>0</v>
      </c>
      <c r="MX112" s="88">
        <v>0.30559490363999997</v>
      </c>
      <c r="MY112" s="88">
        <v>0.48745647514999996</v>
      </c>
      <c r="MZ112" s="88">
        <v>0.20793780158000008</v>
      </c>
      <c r="NA112" s="88">
        <v>0.13445229694999999</v>
      </c>
      <c r="NB112" s="88">
        <v>0.22064704822</v>
      </c>
      <c r="NC112" s="88">
        <v>0.44447343516000004</v>
      </c>
      <c r="ND112" s="88">
        <v>6.2220535540000017E-2</v>
      </c>
      <c r="NE112" s="88">
        <v>0.29881889927999999</v>
      </c>
      <c r="NF112" s="88">
        <v>3.8479650239999996E-2</v>
      </c>
      <c r="NG112" s="88">
        <v>3.7886759747400021</v>
      </c>
      <c r="NH112" s="88">
        <v>1.571193411190001</v>
      </c>
      <c r="NI112" s="88">
        <v>0.34188763563999985</v>
      </c>
      <c r="NJ112" s="88">
        <v>1.0945033089599996</v>
      </c>
      <c r="NK112" s="88">
        <v>0.53306886013999988</v>
      </c>
      <c r="NL112" s="88">
        <v>4.4019186580000001E-2</v>
      </c>
      <c r="NM112" s="88">
        <v>1.2357544364899986</v>
      </c>
      <c r="NN112" s="88">
        <v>0</v>
      </c>
      <c r="NO112" s="88">
        <v>0.29530875891000002</v>
      </c>
      <c r="NP112" s="88">
        <v>0.15701949675000007</v>
      </c>
      <c r="NQ112" s="88">
        <v>7.1600490880000006E-2</v>
      </c>
      <c r="NR112" s="88">
        <v>0.12304871208000001</v>
      </c>
      <c r="NS112" s="88">
        <v>0.62596368659000012</v>
      </c>
      <c r="NT112" s="88">
        <v>0.90517461366000118</v>
      </c>
      <c r="NU112" s="88">
        <v>0.27091132798999995</v>
      </c>
      <c r="NV112" s="88">
        <v>1.4405609300199997</v>
      </c>
      <c r="NW112" s="88">
        <v>2.8763481949999996E-2</v>
      </c>
      <c r="NX112" s="88">
        <v>6.8650215020000016E-2</v>
      </c>
      <c r="NY112" s="88">
        <v>0</v>
      </c>
      <c r="NZ112" s="88">
        <v>0</v>
      </c>
      <c r="OA112" s="88">
        <v>0</v>
      </c>
      <c r="OB112" s="88">
        <v>0</v>
      </c>
      <c r="OC112" s="88">
        <v>0</v>
      </c>
      <c r="OD112" s="88">
        <v>0</v>
      </c>
      <c r="OE112" s="88">
        <v>0</v>
      </c>
      <c r="OF112" s="88">
        <v>0</v>
      </c>
      <c r="OG112" s="88">
        <v>0</v>
      </c>
      <c r="OH112" s="88">
        <v>0</v>
      </c>
      <c r="OI112" s="88">
        <v>0</v>
      </c>
      <c r="OJ112" s="88">
        <v>0</v>
      </c>
      <c r="OK112" s="88">
        <v>0</v>
      </c>
      <c r="OL112" s="88">
        <v>0</v>
      </c>
      <c r="OM112" s="88">
        <v>6.1416782999999964E-3</v>
      </c>
      <c r="ON112" s="88">
        <v>3.0905519999999999E-4</v>
      </c>
      <c r="OO112" s="88">
        <v>5.8878510000000034E-4</v>
      </c>
      <c r="OP112" s="88">
        <v>1.1109259999999999E-4</v>
      </c>
      <c r="OQ112" s="88">
        <v>7.641674000000003E-4</v>
      </c>
      <c r="OR112" s="88">
        <v>2.4075090000000001E-4</v>
      </c>
      <c r="OS112" s="88">
        <v>3.5197393999999971E-3</v>
      </c>
      <c r="OT112" s="88">
        <v>8.4883860000000018E-4</v>
      </c>
      <c r="OU112" s="88">
        <v>4.8407563499999907E-3</v>
      </c>
      <c r="OV112" s="88">
        <v>4.0931870899999995E-3</v>
      </c>
      <c r="OW112" s="88">
        <v>6.9924366999999966E-3</v>
      </c>
      <c r="OX112" s="88">
        <v>3.5703027999999964E-3</v>
      </c>
      <c r="OY112" s="88">
        <v>2.5713754999999979E-3</v>
      </c>
      <c r="OZ112" s="88">
        <v>0.23797936799999955</v>
      </c>
      <c r="PA112" s="88">
        <v>0</v>
      </c>
      <c r="PB112" s="88">
        <v>0</v>
      </c>
      <c r="PC112" s="88">
        <v>0</v>
      </c>
      <c r="PD112" s="88">
        <v>0</v>
      </c>
      <c r="PE112" s="88">
        <v>0</v>
      </c>
      <c r="PF112" s="88">
        <v>0</v>
      </c>
      <c r="PG112" s="88">
        <v>0</v>
      </c>
      <c r="PH112" s="88">
        <v>0</v>
      </c>
      <c r="PI112" s="88">
        <v>0</v>
      </c>
      <c r="PJ112" s="88">
        <v>0</v>
      </c>
      <c r="PK112" s="88">
        <v>0</v>
      </c>
      <c r="PL112" s="88">
        <v>0</v>
      </c>
      <c r="PM112" s="88">
        <v>0</v>
      </c>
      <c r="PN112" s="88">
        <v>0</v>
      </c>
      <c r="PO112" s="88">
        <v>6.0488081000000015E-4</v>
      </c>
      <c r="PP112" s="88">
        <v>1.0070878649999998E-2</v>
      </c>
      <c r="PQ112" s="88">
        <v>1.1748963599999998E-3</v>
      </c>
      <c r="PR112" s="88">
        <v>2.3843709899999985E-3</v>
      </c>
      <c r="PS112" s="88">
        <v>4.1297220400000004E-3</v>
      </c>
      <c r="PT112" s="88">
        <v>0</v>
      </c>
      <c r="PU112" s="88">
        <v>1.351705069999999E-3</v>
      </c>
      <c r="PV112" s="88">
        <v>7.2595988999999978E-4</v>
      </c>
      <c r="PW112" s="88">
        <v>3.1254755000000012E-4</v>
      </c>
      <c r="PX112" s="88">
        <v>2.9163196700000026E-3</v>
      </c>
      <c r="PY112" s="88">
        <v>1.9424318699999999E-3</v>
      </c>
      <c r="PZ112" s="88">
        <v>4.6559354999999962E-3</v>
      </c>
      <c r="QA112" s="88">
        <v>2.7148799999999999E-6</v>
      </c>
      <c r="QB112" s="88">
        <v>5.9956794000000043E-4</v>
      </c>
      <c r="QC112" s="88">
        <v>1.7481926999999997E-4</v>
      </c>
      <c r="QD112" s="88">
        <v>1.2767392000000003E-4</v>
      </c>
      <c r="QE112" s="88">
        <v>8.8142259999999997E-4</v>
      </c>
      <c r="QF112" s="88">
        <v>2.53319615E-3</v>
      </c>
      <c r="QG112" s="88">
        <v>1.559807656E-2</v>
      </c>
      <c r="QH112" s="88">
        <v>5.6463681000000021E-4</v>
      </c>
      <c r="QI112" s="88">
        <v>2.4913086E-3</v>
      </c>
      <c r="QJ112" s="88">
        <v>1.568185970000001E-3</v>
      </c>
      <c r="QK112" s="88">
        <v>1.9756531500000002E-3</v>
      </c>
      <c r="QL112" s="88">
        <v>2.2251124099999998E-2</v>
      </c>
      <c r="QM112" s="88">
        <v>5.4873333000000034E-4</v>
      </c>
      <c r="QN112" s="88">
        <v>9.4827878000000013E-4</v>
      </c>
      <c r="QO112" s="88">
        <v>2.1390616999999998E-4</v>
      </c>
      <c r="QP112" s="88">
        <v>4.1570662999999982E-4</v>
      </c>
      <c r="QQ112" s="88">
        <v>3.3644700000000007E-5</v>
      </c>
      <c r="QR112" s="88">
        <v>1.6339785100000013E-3</v>
      </c>
      <c r="QS112" s="88">
        <v>2.6854867599999999E-3</v>
      </c>
      <c r="QT112" s="88">
        <v>2.0925319500000004E-3</v>
      </c>
      <c r="QU112" s="88">
        <v>5.4281427000000008E-4</v>
      </c>
      <c r="QV112" s="88">
        <v>7.2729526000000003E-4</v>
      </c>
      <c r="QW112" s="88">
        <v>1.454167069999999E-3</v>
      </c>
      <c r="QX112" s="88">
        <v>1.0980962000000005E-3</v>
      </c>
      <c r="QY112" s="88">
        <v>6.5051694999999985E-4</v>
      </c>
      <c r="QZ112" s="88">
        <v>4.6109840000000015E-4</v>
      </c>
      <c r="RA112" s="88">
        <v>1.2522818299999998E-3</v>
      </c>
      <c r="RB112" s="88">
        <v>1.4201568100000003E-3</v>
      </c>
      <c r="RC112" s="88">
        <v>3.3697149500000029E-3</v>
      </c>
      <c r="RD112" s="88">
        <v>4.8190911499999935E-3</v>
      </c>
      <c r="RE112" s="88">
        <v>6.7552900000000015E-5</v>
      </c>
      <c r="RF112" s="88">
        <v>3.6595237199999989E-3</v>
      </c>
      <c r="RG112" s="88">
        <v>5.8410337099999996E-3</v>
      </c>
      <c r="RH112" s="88">
        <v>2.6391993100000006E-3</v>
      </c>
      <c r="RI112" s="88">
        <v>9.3955662000000015E-4</v>
      </c>
      <c r="RJ112" s="88">
        <v>4.4974735000000024E-4</v>
      </c>
      <c r="RK112" s="88">
        <v>1.173629089999999E-3</v>
      </c>
      <c r="RL112" s="88">
        <v>5.0598529000000006E-4</v>
      </c>
      <c r="RM112" s="88">
        <v>2.0062786300000003E-3</v>
      </c>
      <c r="RN112" s="88">
        <v>2.1076465000000009E-4</v>
      </c>
      <c r="RO112" s="88">
        <v>2.0616634599999999E-3</v>
      </c>
      <c r="RP112" s="88">
        <v>1.2981776000000001E-4</v>
      </c>
      <c r="RQ112" s="88">
        <v>1.2189603000000002E-3</v>
      </c>
      <c r="RR112" s="88">
        <v>0</v>
      </c>
      <c r="RS112" s="88">
        <v>2.8424362000000007E-4</v>
      </c>
      <c r="RT112" s="88">
        <v>3.8324644000000004E-4</v>
      </c>
      <c r="RU112" s="88">
        <v>1.0496528E-4</v>
      </c>
      <c r="RV112" s="88">
        <v>4.2245711199999994E-3</v>
      </c>
      <c r="RW112" s="88">
        <v>1.2469332540000001E-2</v>
      </c>
      <c r="RX112" s="88">
        <v>1.358518656E-2</v>
      </c>
      <c r="RY112" s="88">
        <v>2.7973399999999999E-5</v>
      </c>
      <c r="RZ112" s="88">
        <v>3.9409824100000027E-3</v>
      </c>
      <c r="SA112" s="88">
        <v>9.6829270000000009E-5</v>
      </c>
      <c r="SB112" s="88">
        <v>0</v>
      </c>
      <c r="SC112" s="88">
        <v>0</v>
      </c>
      <c r="SD112" s="88">
        <v>0</v>
      </c>
      <c r="SE112" s="88">
        <v>0</v>
      </c>
      <c r="SF112" s="88">
        <v>0</v>
      </c>
      <c r="SG112" s="88">
        <v>0</v>
      </c>
      <c r="SH112" s="88">
        <v>0</v>
      </c>
      <c r="SI112" s="88">
        <v>0</v>
      </c>
      <c r="SJ112" s="88">
        <v>0</v>
      </c>
      <c r="SK112" s="88">
        <v>0</v>
      </c>
      <c r="SL112" s="88">
        <v>0</v>
      </c>
      <c r="SM112" s="88">
        <v>0</v>
      </c>
      <c r="SN112" s="88">
        <v>0.23797936799999955</v>
      </c>
      <c r="SO112" s="88">
        <v>1.2257338499999999E-2</v>
      </c>
      <c r="SP112" s="88">
        <v>12.676344401640007</v>
      </c>
    </row>
    <row r="113" spans="1:510">
      <c r="A113" s="88" t="str">
        <f t="shared" si="53"/>
        <v>UKID8</v>
      </c>
      <c r="B113" s="88" t="s">
        <v>2234</v>
      </c>
      <c r="C113" s="88" t="s">
        <v>394</v>
      </c>
      <c r="U113" s="88">
        <v>76.19294152794005</v>
      </c>
      <c r="V113" s="88">
        <v>9.3112754683599874</v>
      </c>
      <c r="W113" s="88">
        <v>2.1231107560499991</v>
      </c>
      <c r="X113" s="88">
        <v>4.4639966978100007</v>
      </c>
      <c r="Y113" s="88">
        <v>9.8469028057399992</v>
      </c>
      <c r="Z113" s="88">
        <v>6.0053706754299965</v>
      </c>
      <c r="AA113" s="88">
        <v>1.0119917355199992</v>
      </c>
      <c r="AB113" s="88">
        <v>13.924061951459992</v>
      </c>
      <c r="AC113" s="88">
        <v>2.3169854502699998</v>
      </c>
      <c r="AD113" s="88">
        <v>10.230283075040001</v>
      </c>
      <c r="AE113" s="88">
        <v>2.5865553667200003</v>
      </c>
      <c r="AF113" s="88">
        <v>7.5420612062500032</v>
      </c>
      <c r="AG113" s="88">
        <v>8.538010995669989</v>
      </c>
      <c r="AH113" s="88">
        <v>6.8303394401499986</v>
      </c>
      <c r="AI113" s="88">
        <v>0.77326902655000018</v>
      </c>
      <c r="AJ113" s="88">
        <v>1.4805352671599992</v>
      </c>
      <c r="AK113" s="88">
        <v>0.64257592230999994</v>
      </c>
      <c r="AL113" s="88">
        <v>0</v>
      </c>
      <c r="AM113" s="88">
        <v>3.5562906115999975</v>
      </c>
      <c r="AN113" s="88">
        <v>0.90770673360999998</v>
      </c>
      <c r="AO113" s="88">
        <v>3.9925140206099998</v>
      </c>
      <c r="AP113" s="88">
        <v>0</v>
      </c>
      <c r="AQ113" s="88">
        <v>1.1247348178599996</v>
      </c>
      <c r="AR113" s="88">
        <v>1.2152067995699998</v>
      </c>
      <c r="AS113" s="88">
        <v>3.5144458966200003</v>
      </c>
      <c r="AT113" s="88">
        <v>3.2579382173399991</v>
      </c>
      <c r="AU113" s="88">
        <v>0.32886194233999999</v>
      </c>
      <c r="AV113" s="88">
        <v>0.86417047636999988</v>
      </c>
      <c r="AW113" s="88">
        <v>0.2641223940500001</v>
      </c>
      <c r="AX113" s="88">
        <v>0.35534480401000013</v>
      </c>
      <c r="AY113" s="88">
        <v>0.93492015290999975</v>
      </c>
      <c r="AZ113" s="88">
        <v>0.59544389477999926</v>
      </c>
      <c r="BA113" s="88">
        <v>0.40858758969999998</v>
      </c>
      <c r="BB113" s="88">
        <v>7.9608039299999996E-3</v>
      </c>
      <c r="BC113" s="88">
        <v>4.3382360938399991</v>
      </c>
      <c r="BD113" s="88">
        <v>7.498376852950007</v>
      </c>
      <c r="BE113" s="88">
        <v>2.0874572195999983</v>
      </c>
      <c r="BF113" s="88">
        <v>0.11461845072000003</v>
      </c>
      <c r="BG113" s="88">
        <v>0.14236561792000002</v>
      </c>
      <c r="BH113" s="88">
        <v>2.0600044940000006</v>
      </c>
      <c r="BI113" s="88">
        <v>1.0220737752100004</v>
      </c>
      <c r="BJ113" s="88">
        <v>0.22292041796000001</v>
      </c>
      <c r="BK113" s="88">
        <v>1.7457508164599997</v>
      </c>
      <c r="BL113" s="88">
        <v>2.9258469993600036</v>
      </c>
      <c r="BM113" s="88">
        <v>1.0114264444700001</v>
      </c>
      <c r="BN113" s="88">
        <v>3.302255179479999</v>
      </c>
      <c r="BO113" s="88">
        <v>3.6846331689999998E-2</v>
      </c>
      <c r="BP113" s="88">
        <v>0.38500067068999999</v>
      </c>
      <c r="BQ113" s="88">
        <v>0.16725841651000001</v>
      </c>
      <c r="BR113" s="88">
        <v>1.7685164596799998</v>
      </c>
      <c r="BS113" s="88">
        <v>0.22893348814999995</v>
      </c>
      <c r="BT113" s="88">
        <v>6.2265683111000039</v>
      </c>
      <c r="BU113" s="88">
        <v>1.6228959861999988</v>
      </c>
      <c r="BV113" s="88">
        <v>1.3154893965600007</v>
      </c>
      <c r="BW113" s="88">
        <v>1.9968715741299992</v>
      </c>
      <c r="BX113" s="88">
        <v>0.42033181160999999</v>
      </c>
      <c r="BY113" s="88">
        <v>1.2089542749199997</v>
      </c>
      <c r="BZ113" s="88">
        <v>0.18580345017000005</v>
      </c>
      <c r="CA113" s="88">
        <v>0.73198348962000015</v>
      </c>
      <c r="CB113" s="88">
        <v>1.3800159866799999</v>
      </c>
      <c r="CC113" s="88">
        <v>0.55504212813000009</v>
      </c>
      <c r="CD113" s="88">
        <v>0.43609477525999996</v>
      </c>
      <c r="CE113" s="88">
        <v>1.8998505566099992</v>
      </c>
      <c r="CF113" s="88">
        <v>0.18796422731000001</v>
      </c>
      <c r="CG113" s="88">
        <v>0</v>
      </c>
      <c r="CH113" s="88">
        <v>0.58530416689000031</v>
      </c>
      <c r="CI113" s="88">
        <v>0.5863115334800002</v>
      </c>
      <c r="CJ113" s="88">
        <v>0.66469873560999992</v>
      </c>
      <c r="CK113" s="88">
        <v>2.8818954820700005</v>
      </c>
      <c r="CL113" s="88">
        <v>0.12565536631999996</v>
      </c>
      <c r="CM113" s="88">
        <v>0.67192943700999996</v>
      </c>
      <c r="CN113" s="88">
        <v>0.26933604281000006</v>
      </c>
      <c r="CO113" s="88">
        <v>0.86637362891000058</v>
      </c>
      <c r="CP113" s="88">
        <v>0.34482699850000009</v>
      </c>
      <c r="CQ113" s="88">
        <v>0.64257592230999994</v>
      </c>
      <c r="CR113" s="88">
        <v>0</v>
      </c>
      <c r="CS113" s="88">
        <v>4.0995834299999995E-3</v>
      </c>
      <c r="CT113" s="88">
        <v>3.3541665814799972</v>
      </c>
      <c r="CU113" s="88">
        <v>0.14141621932999998</v>
      </c>
      <c r="CV113" s="88">
        <v>5.6610193029999992E-2</v>
      </c>
      <c r="CW113" s="88">
        <v>0.89528299231000008</v>
      </c>
      <c r="CX113" s="88">
        <v>1.242326681E-2</v>
      </c>
      <c r="CY113" s="88">
        <v>3.9925140206099998</v>
      </c>
      <c r="CZ113" s="88">
        <v>0</v>
      </c>
      <c r="DA113" s="88">
        <v>0</v>
      </c>
      <c r="DB113" s="88">
        <v>0</v>
      </c>
      <c r="DC113" s="88">
        <v>0.32440746459999992</v>
      </c>
      <c r="DD113" s="88">
        <v>0.80032645403000024</v>
      </c>
      <c r="DE113" s="88">
        <v>0.97512547991999898</v>
      </c>
      <c r="DF113" s="88">
        <v>1.4411012050000001E-2</v>
      </c>
      <c r="DG113" s="88">
        <v>4.9908066919999994E-2</v>
      </c>
      <c r="DH113" s="88">
        <v>0.17576442138000004</v>
      </c>
      <c r="DI113" s="88">
        <v>1.6087829111400007</v>
      </c>
      <c r="DJ113" s="88">
        <v>1.5794452591399997</v>
      </c>
      <c r="DK113" s="88">
        <v>0.25427142399000002</v>
      </c>
      <c r="DL113" s="88">
        <v>7.1960052770000005E-2</v>
      </c>
      <c r="DM113" s="88">
        <v>0</v>
      </c>
      <c r="DN113" s="88">
        <v>2.4124637846499999</v>
      </c>
      <c r="DO113" s="88">
        <v>0.84547330138999988</v>
      </c>
      <c r="DP113" s="88">
        <v>0</v>
      </c>
      <c r="DQ113" s="88">
        <v>0.32886194233999999</v>
      </c>
      <c r="DR113" s="88">
        <v>0.75172436654000008</v>
      </c>
      <c r="DS113" s="88">
        <v>7.5166487539999979E-2</v>
      </c>
      <c r="DT113" s="88">
        <v>3.7279622290000008E-2</v>
      </c>
      <c r="DU113" s="88">
        <v>0.2641223940500001</v>
      </c>
      <c r="DV113" s="88">
        <v>1.3644761470000003E-2</v>
      </c>
      <c r="DW113" s="88">
        <v>0.3417004164200001</v>
      </c>
      <c r="DX113" s="88">
        <v>0.63890684454999991</v>
      </c>
      <c r="DY113" s="88">
        <v>0.29601264640000013</v>
      </c>
      <c r="DZ113" s="88">
        <v>0.30148293945999988</v>
      </c>
      <c r="EA113" s="88">
        <v>1.4914073719999999E-2</v>
      </c>
      <c r="EB113" s="88">
        <v>0.27904602432999998</v>
      </c>
      <c r="EC113" s="88">
        <v>2.087010873E-2</v>
      </c>
      <c r="ED113" s="88">
        <v>0.32833788557000004</v>
      </c>
      <c r="EE113" s="88">
        <v>5.9379595399999992E-2</v>
      </c>
      <c r="EF113" s="88">
        <v>4.2588738412699989</v>
      </c>
      <c r="EG113" s="88">
        <v>6.5199529379999996E-2</v>
      </c>
      <c r="EH113" s="88">
        <v>1.4162306040000001E-2</v>
      </c>
      <c r="EI113" s="88">
        <v>0</v>
      </c>
      <c r="EJ113" s="88">
        <v>0.62032144990000027</v>
      </c>
      <c r="EK113" s="88">
        <v>4.7022468009200011</v>
      </c>
      <c r="EL113" s="88">
        <v>1.3267222002300001</v>
      </c>
      <c r="EM113" s="88">
        <v>0.84909585507999985</v>
      </c>
      <c r="EN113" s="88">
        <v>0.61903542082999996</v>
      </c>
      <c r="EO113" s="88">
        <v>0.41162303140999973</v>
      </c>
      <c r="EP113" s="88">
        <v>0.75401080041000013</v>
      </c>
      <c r="EQ113" s="88">
        <v>4.73474312E-3</v>
      </c>
      <c r="ER113" s="88">
        <v>0.27331390952000006</v>
      </c>
      <c r="ES113" s="88">
        <v>2.4732543419999999E-2</v>
      </c>
      <c r="ET113" s="88">
        <v>0.11461845072000003</v>
      </c>
      <c r="EU113" s="88">
        <v>0.14236561792000002</v>
      </c>
      <c r="EV113" s="88">
        <v>2.0600044940000006</v>
      </c>
      <c r="EW113" s="88">
        <v>0.24537766506000003</v>
      </c>
      <c r="EX113" s="88">
        <v>7.5915787409999991E-2</v>
      </c>
      <c r="EY113" s="88">
        <v>0.40180114343000001</v>
      </c>
      <c r="EZ113" s="88">
        <v>0.29403357213999981</v>
      </c>
      <c r="FA113" s="88">
        <v>4.9469475300000006E-3</v>
      </c>
      <c r="FB113" s="88">
        <v>0.15040631125999998</v>
      </c>
      <c r="FC113" s="88">
        <v>4.8215179420000011E-2</v>
      </c>
      <c r="FD113" s="88">
        <v>2.4298927279999997E-2</v>
      </c>
      <c r="FE113" s="88">
        <v>0.4897721097299999</v>
      </c>
      <c r="FF113" s="88">
        <v>0.21725388633000009</v>
      </c>
      <c r="FG113" s="88">
        <v>0.43366557570999986</v>
      </c>
      <c r="FH113" s="88">
        <v>0.43674982553999991</v>
      </c>
      <c r="FI113" s="88">
        <v>0.16830985187</v>
      </c>
      <c r="FJ113" s="88">
        <v>1.1280096515099998</v>
      </c>
      <c r="FK113" s="88">
        <v>1.7978314951200001</v>
      </c>
      <c r="FL113" s="88">
        <v>0</v>
      </c>
      <c r="FM113" s="88">
        <v>0.23028712156999989</v>
      </c>
      <c r="FN113" s="88">
        <v>0.38754747072000029</v>
      </c>
      <c r="FO113" s="88">
        <v>0.24465979336999988</v>
      </c>
      <c r="FP113" s="88">
        <v>0.14892888522000006</v>
      </c>
      <c r="FQ113" s="88">
        <v>3.6846331689999998E-2</v>
      </c>
      <c r="FR113" s="88">
        <v>0.38500067068999999</v>
      </c>
      <c r="FS113" s="88">
        <v>0.16725841651000001</v>
      </c>
      <c r="FT113" s="88">
        <v>1.7685164596799998</v>
      </c>
      <c r="FU113" s="88">
        <v>0.22893348814999995</v>
      </c>
      <c r="FV113" s="88">
        <v>5.8444933602300013</v>
      </c>
      <c r="FW113" s="88">
        <v>6.9634639199999973E-2</v>
      </c>
      <c r="FX113" s="88">
        <v>0.38207396119999987</v>
      </c>
      <c r="FY113" s="88">
        <v>0.76739537954999915</v>
      </c>
      <c r="FZ113" s="88">
        <v>8.1582456839999887E-2</v>
      </c>
      <c r="GA113" s="88">
        <v>0.35638142215999979</v>
      </c>
      <c r="GB113" s="88">
        <v>0.34790717792000009</v>
      </c>
      <c r="GC113" s="88">
        <v>0</v>
      </c>
      <c r="GD113" s="88">
        <v>1.3154893965600007</v>
      </c>
      <c r="GE113" s="88">
        <v>0.31287854089000017</v>
      </c>
      <c r="GF113" s="88">
        <v>9.7568259770000026E-2</v>
      </c>
      <c r="GG113" s="88">
        <v>0.12478744929000002</v>
      </c>
      <c r="GH113" s="88">
        <v>0.33895262590000014</v>
      </c>
      <c r="GI113" s="88">
        <v>0.35617131280999975</v>
      </c>
      <c r="GJ113" s="88">
        <v>0.76442820286999946</v>
      </c>
      <c r="GK113" s="88">
        <v>2.0775333799999997E-3</v>
      </c>
      <c r="GL113" s="88">
        <v>0.13453493532999999</v>
      </c>
      <c r="GM113" s="88">
        <v>5.5579531949999983E-2</v>
      </c>
      <c r="GN113" s="88">
        <v>3.5736130149999983E-2</v>
      </c>
      <c r="GO113" s="88">
        <v>0.19446866317999992</v>
      </c>
      <c r="GP113" s="88">
        <v>7.1356381390000015E-2</v>
      </c>
      <c r="GQ113" s="88">
        <v>0.29835195923000002</v>
      </c>
      <c r="GR113" s="88">
        <v>2.2005117810000002E-2</v>
      </c>
      <c r="GS113" s="88">
        <v>0.20499372624999995</v>
      </c>
      <c r="GT113" s="88">
        <v>0.33324382857000001</v>
      </c>
      <c r="GU113" s="88">
        <v>0.16798770851999995</v>
      </c>
      <c r="GV113" s="88">
        <v>0.1110040397799999</v>
      </c>
      <c r="GW113" s="88">
        <v>6.5878575349999996E-2</v>
      </c>
      <c r="GX113" s="88">
        <v>7.9930951949999968E-2</v>
      </c>
      <c r="GY113" s="88">
        <v>1.9700978129999998E-2</v>
      </c>
      <c r="GZ113" s="88">
        <v>1.663881909E-2</v>
      </c>
      <c r="HA113" s="88">
        <v>3.6550684100000001E-3</v>
      </c>
      <c r="HB113" s="88">
        <v>8.3882942060000035E-2</v>
      </c>
      <c r="HC113" s="88">
        <v>8.6001062619999971E-2</v>
      </c>
      <c r="HD113" s="88">
        <v>8.6069087770000011E-2</v>
      </c>
      <c r="HE113" s="88">
        <v>2.8327963679999998E-2</v>
      </c>
      <c r="HF113" s="88">
        <v>5.6260600389999978E-2</v>
      </c>
      <c r="HG113" s="88">
        <v>0.18074935490999994</v>
      </c>
      <c r="HH113" s="88">
        <v>7.5479218079999966E-2</v>
      </c>
      <c r="HI113" s="88">
        <v>0.11701751488999995</v>
      </c>
      <c r="HJ113" s="88">
        <v>1.8190424629999986E-2</v>
      </c>
      <c r="HK113" s="88">
        <v>0.1679058710000001</v>
      </c>
      <c r="HL113" s="88">
        <v>7.0437944929999996E-2</v>
      </c>
      <c r="HM113" s="88">
        <v>0.27704065120999993</v>
      </c>
      <c r="HN113" s="88">
        <v>0.25038372610000026</v>
      </c>
      <c r="HO113" s="88">
        <v>5.2018628600000007E-3</v>
      </c>
      <c r="HP113" s="88">
        <v>0.24781427658999985</v>
      </c>
      <c r="HQ113" s="88">
        <v>0.14205842037999994</v>
      </c>
      <c r="HR113" s="88">
        <v>0.21916881982000008</v>
      </c>
      <c r="HS113" s="88">
        <v>3.2708297520000013E-2</v>
      </c>
      <c r="HT113" s="88">
        <v>4.840433358999998E-2</v>
      </c>
      <c r="HU113" s="88">
        <v>0.27849292012999977</v>
      </c>
      <c r="HV113" s="88">
        <v>9.6330887110000041E-2</v>
      </c>
      <c r="HW113" s="88">
        <v>8.5444169389999949E-2</v>
      </c>
      <c r="HX113" s="88">
        <v>1.366009669E-2</v>
      </c>
      <c r="HY113" s="88">
        <v>0.2353710806199999</v>
      </c>
      <c r="HZ113" s="88">
        <v>3.4907849379999981E-2</v>
      </c>
      <c r="IA113" s="88">
        <v>0.14779247920999988</v>
      </c>
      <c r="IB113" s="88">
        <v>1.8020763669999999E-2</v>
      </c>
      <c r="IC113" s="88">
        <v>0.63728006698999951</v>
      </c>
      <c r="ID113" s="88">
        <v>0.1098494705</v>
      </c>
      <c r="IE113" s="88">
        <v>4.9232868159999998E-2</v>
      </c>
      <c r="IF113" s="88">
        <v>6.4645892319999967E-2</v>
      </c>
      <c r="IG113" s="88">
        <v>1.2133371599200014</v>
      </c>
      <c r="IH113" s="88">
        <v>1.3472298429999998E-2</v>
      </c>
      <c r="II113" s="88">
        <v>0</v>
      </c>
      <c r="IJ113" s="88">
        <v>4.2822460329999992E-2</v>
      </c>
      <c r="IK113" s="88">
        <v>0.30561479190999985</v>
      </c>
      <c r="IL113" s="88">
        <v>0.23529148813999995</v>
      </c>
      <c r="IM113" s="88">
        <v>1.57303614E-3</v>
      </c>
      <c r="IN113" s="88">
        <v>0.34866380003000003</v>
      </c>
      <c r="IO113" s="88">
        <v>0.23764692794999989</v>
      </c>
      <c r="IP113" s="88">
        <v>0.66469873560999992</v>
      </c>
      <c r="IQ113" s="88">
        <v>0.92150495570000024</v>
      </c>
      <c r="IR113" s="88">
        <v>0.3686951148</v>
      </c>
      <c r="IS113" s="88">
        <v>1.5905761127099989</v>
      </c>
      <c r="IT113" s="88">
        <v>1.1266184000000002E-3</v>
      </c>
      <c r="IU113" s="88">
        <v>0.12565536631999996</v>
      </c>
      <c r="IV113" s="88">
        <v>0.67192943700999996</v>
      </c>
      <c r="IW113" s="88">
        <v>0.26933604281000006</v>
      </c>
      <c r="IX113" s="88">
        <v>0.80635155873000053</v>
      </c>
      <c r="IY113" s="88">
        <v>6.0021834789999992E-2</v>
      </c>
      <c r="IZ113" s="88">
        <v>0.34482699850000009</v>
      </c>
      <c r="JA113" s="88">
        <v>0.5909124376799999</v>
      </c>
      <c r="JB113" s="88">
        <v>2.4380742000000002E-3</v>
      </c>
      <c r="JC113" s="88">
        <v>4.9225977029999993E-2</v>
      </c>
      <c r="JD113" s="88">
        <v>4.0995834299999995E-3</v>
      </c>
      <c r="JE113" s="88">
        <v>1.0206690874200002</v>
      </c>
      <c r="JF113" s="88">
        <v>1.81390785201</v>
      </c>
      <c r="JG113" s="88">
        <v>0.5195898657000001</v>
      </c>
      <c r="JH113" s="88">
        <v>0.14141621932999998</v>
      </c>
      <c r="JI113" s="88">
        <v>5.6610193029999992E-2</v>
      </c>
      <c r="JJ113" s="88">
        <v>0.23339493856000001</v>
      </c>
      <c r="JK113" s="88">
        <v>0.49842091575999992</v>
      </c>
      <c r="JL113" s="88">
        <v>0.16346616425000002</v>
      </c>
      <c r="JM113" s="88">
        <v>1.242326681E-2</v>
      </c>
      <c r="JN113" s="88">
        <v>3.9925140206099998</v>
      </c>
      <c r="JO113" s="88">
        <v>0</v>
      </c>
      <c r="JP113" s="88">
        <v>0</v>
      </c>
      <c r="JQ113" s="88">
        <v>0</v>
      </c>
      <c r="JR113" s="88">
        <v>0</v>
      </c>
      <c r="JS113" s="88">
        <v>0.32440746459999992</v>
      </c>
      <c r="JT113" s="88">
        <v>0.80032645403000024</v>
      </c>
      <c r="JU113" s="88">
        <v>0.97512547991999898</v>
      </c>
      <c r="JV113" s="88">
        <v>1.4411012050000001E-2</v>
      </c>
      <c r="JW113" s="88">
        <v>4.9908066919999994E-2</v>
      </c>
      <c r="JX113" s="88">
        <v>0.17576442138000004</v>
      </c>
      <c r="JY113" s="88">
        <v>1.6087829111400007</v>
      </c>
      <c r="JZ113" s="88">
        <v>1.5547281414399996</v>
      </c>
      <c r="KA113" s="88">
        <v>2.4718235279999997E-2</v>
      </c>
      <c r="KB113" s="88">
        <v>0.25427142399000002</v>
      </c>
      <c r="KC113" s="88">
        <v>7.1960052770000005E-2</v>
      </c>
      <c r="KD113" s="88">
        <v>0</v>
      </c>
      <c r="KE113" s="88">
        <v>2.4124637846499999</v>
      </c>
      <c r="KF113" s="88">
        <v>0.84547330138999988</v>
      </c>
      <c r="KG113" s="88">
        <v>0</v>
      </c>
      <c r="KH113" s="88">
        <v>0.32886194233999999</v>
      </c>
      <c r="KI113" s="88">
        <v>0.13589619196</v>
      </c>
      <c r="KJ113" s="88">
        <v>0.12060503166000003</v>
      </c>
      <c r="KK113" s="88">
        <v>2.6398620089999995E-2</v>
      </c>
      <c r="KL113" s="88">
        <v>0.40992637149</v>
      </c>
      <c r="KM113" s="88">
        <v>5.6905068779999998E-2</v>
      </c>
      <c r="KN113" s="88">
        <v>1.9935124399999998E-3</v>
      </c>
      <c r="KO113" s="88">
        <v>0</v>
      </c>
      <c r="KP113" s="88">
        <v>7.5166487539999979E-2</v>
      </c>
      <c r="KQ113" s="88">
        <v>3.7279622290000008E-2</v>
      </c>
      <c r="KR113" s="88">
        <v>7.9373150440000012E-2</v>
      </c>
      <c r="KS113" s="88">
        <v>2.3803028380000001E-2</v>
      </c>
      <c r="KT113" s="88">
        <v>0.16094862015</v>
      </c>
      <c r="KU113" s="88">
        <v>0</v>
      </c>
      <c r="KV113" s="88">
        <v>1.3644761470000003E-2</v>
      </c>
      <c r="KW113" s="88">
        <v>0.3417004164200001</v>
      </c>
      <c r="KX113" s="88">
        <v>0.40704402953999935</v>
      </c>
      <c r="KY113" s="88">
        <v>0.23186079469999979</v>
      </c>
      <c r="KZ113" s="88">
        <v>0.22665001734000001</v>
      </c>
      <c r="LA113" s="88">
        <v>6.9362661529999967E-2</v>
      </c>
      <c r="LB113" s="88">
        <v>0.30148293945999988</v>
      </c>
      <c r="LC113" s="88">
        <v>1.4914073719999999E-2</v>
      </c>
      <c r="LD113" s="88">
        <v>0.27904602432999998</v>
      </c>
      <c r="LE113" s="88">
        <v>2.087010873E-2</v>
      </c>
      <c r="LF113" s="88">
        <v>0.32833788557000004</v>
      </c>
      <c r="LG113" s="88">
        <v>0</v>
      </c>
      <c r="LH113" s="88">
        <v>5.9379595399999992E-2</v>
      </c>
      <c r="LI113" s="88">
        <v>0</v>
      </c>
      <c r="LJ113" s="88">
        <v>1.4478904510599999</v>
      </c>
      <c r="LK113" s="88">
        <v>2.8109833902099997</v>
      </c>
      <c r="LL113" s="88">
        <v>6.5199529379999996E-2</v>
      </c>
      <c r="LM113" s="88">
        <v>1.4162306040000001E-2</v>
      </c>
      <c r="LN113" s="88">
        <v>0</v>
      </c>
      <c r="LO113" s="88">
        <v>0.62032144990000027</v>
      </c>
      <c r="LP113" s="88">
        <v>4.7022468009200011</v>
      </c>
      <c r="LQ113" s="88">
        <v>1.3267222002300001</v>
      </c>
      <c r="LR113" s="88">
        <v>0.84909585507999985</v>
      </c>
      <c r="LS113" s="88">
        <v>0.61903542082999996</v>
      </c>
      <c r="LT113" s="88">
        <v>0.41162303140999973</v>
      </c>
      <c r="LU113" s="88">
        <v>0.75401080041000013</v>
      </c>
      <c r="LV113" s="88">
        <v>4.73474312E-3</v>
      </c>
      <c r="LW113" s="88">
        <v>0.27331390952000006</v>
      </c>
      <c r="LX113" s="88">
        <v>2.4732543419999999E-2</v>
      </c>
      <c r="LY113" s="88">
        <v>0.11461845072000003</v>
      </c>
      <c r="LZ113" s="88">
        <v>0.14236561792000002</v>
      </c>
      <c r="MA113" s="88">
        <v>2.0600044940000006</v>
      </c>
      <c r="MB113" s="88">
        <v>0.12268867082000001</v>
      </c>
      <c r="MC113" s="88">
        <v>0.44127308228999995</v>
      </c>
      <c r="MD113" s="88">
        <v>7.5877476390000004E-2</v>
      </c>
      <c r="ME113" s="88">
        <v>3.8311019999999994E-5</v>
      </c>
      <c r="MF113" s="88">
        <v>0.40180114343000001</v>
      </c>
      <c r="MG113" s="88">
        <v>0.29403357213999981</v>
      </c>
      <c r="MH113" s="88">
        <v>4.9469475300000006E-3</v>
      </c>
      <c r="MI113" s="88">
        <v>0.15040631125999998</v>
      </c>
      <c r="MJ113" s="88">
        <v>4.8215179420000011E-2</v>
      </c>
      <c r="MK113" s="88">
        <v>0</v>
      </c>
      <c r="ML113" s="88">
        <v>2.4298927279999997E-2</v>
      </c>
      <c r="MM113" s="88">
        <v>0.4897721097299999</v>
      </c>
      <c r="MN113" s="88">
        <v>0.21725388633000009</v>
      </c>
      <c r="MO113" s="88">
        <v>0.43366557570999986</v>
      </c>
      <c r="MP113" s="88">
        <v>0.43674982553999991</v>
      </c>
      <c r="MQ113" s="88">
        <v>0.16830985187</v>
      </c>
      <c r="MR113" s="88">
        <v>1.1280096515099998</v>
      </c>
      <c r="MS113" s="88">
        <v>0.33256858871999989</v>
      </c>
      <c r="MT113" s="88">
        <v>0.11911654571999999</v>
      </c>
      <c r="MU113" s="88">
        <v>1.05299810328</v>
      </c>
      <c r="MV113" s="88">
        <v>0.29315004875999995</v>
      </c>
      <c r="MW113" s="88">
        <v>0</v>
      </c>
      <c r="MX113" s="88">
        <v>0.23028712156999989</v>
      </c>
      <c r="MY113" s="88">
        <v>0.38754747072000029</v>
      </c>
      <c r="MZ113" s="88">
        <v>0.24465979336999988</v>
      </c>
      <c r="NA113" s="88">
        <v>0.14892888522000006</v>
      </c>
      <c r="NB113" s="88">
        <v>3.6846331689999998E-2</v>
      </c>
      <c r="NC113" s="88">
        <v>0.38500067068999999</v>
      </c>
      <c r="ND113" s="88">
        <v>0.16725841651000001</v>
      </c>
      <c r="NE113" s="88">
        <v>1.7685164596799998</v>
      </c>
      <c r="NF113" s="88">
        <v>0.22893348814999995</v>
      </c>
      <c r="NG113" s="88">
        <v>4.1288139442300009</v>
      </c>
      <c r="NH113" s="88">
        <v>1.7156746213900007</v>
      </c>
      <c r="NI113" s="88">
        <v>0.38207396119999987</v>
      </c>
      <c r="NJ113" s="88">
        <v>1.3154893965600007</v>
      </c>
      <c r="NK113" s="88">
        <v>0.63728006698999951</v>
      </c>
      <c r="NL113" s="88">
        <v>4.9232868159999998E-2</v>
      </c>
      <c r="NM113" s="88">
        <v>1.2133371599200014</v>
      </c>
      <c r="NN113" s="88">
        <v>0</v>
      </c>
      <c r="NO113" s="88">
        <v>0.34866380003000003</v>
      </c>
      <c r="NP113" s="88">
        <v>0.16928836512999998</v>
      </c>
      <c r="NQ113" s="88">
        <v>6.8358131200000005E-2</v>
      </c>
      <c r="NR113" s="88">
        <v>4.2064564E-3</v>
      </c>
      <c r="NS113" s="88">
        <v>0.66049227920999987</v>
      </c>
      <c r="NT113" s="88">
        <v>0.92150495570000024</v>
      </c>
      <c r="NU113" s="88">
        <v>0.3686951148</v>
      </c>
      <c r="NV113" s="88">
        <v>1.5905761127099989</v>
      </c>
      <c r="NW113" s="88">
        <v>1.1266184000000002E-3</v>
      </c>
      <c r="NX113" s="88">
        <v>0.12565536631999996</v>
      </c>
      <c r="NY113" s="88">
        <v>0</v>
      </c>
      <c r="NZ113" s="88">
        <v>0</v>
      </c>
      <c r="OA113" s="88">
        <v>0</v>
      </c>
      <c r="OB113" s="88">
        <v>0</v>
      </c>
      <c r="OC113" s="88">
        <v>0</v>
      </c>
      <c r="OD113" s="88">
        <v>0</v>
      </c>
      <c r="OE113" s="88">
        <v>0</v>
      </c>
      <c r="OF113" s="88">
        <v>0</v>
      </c>
      <c r="OG113" s="88">
        <v>0</v>
      </c>
      <c r="OH113" s="88">
        <v>0</v>
      </c>
      <c r="OI113" s="88">
        <v>0</v>
      </c>
      <c r="OJ113" s="88">
        <v>0</v>
      </c>
      <c r="OK113" s="88">
        <v>0</v>
      </c>
      <c r="OL113" s="88">
        <v>0</v>
      </c>
      <c r="OM113" s="88">
        <v>6.133358399999996E-3</v>
      </c>
      <c r="ON113" s="88">
        <v>2.7408970000000001E-4</v>
      </c>
      <c r="OO113" s="88">
        <v>5.5110439999999999E-4</v>
      </c>
      <c r="OP113" s="88">
        <v>1.235958E-4</v>
      </c>
      <c r="OQ113" s="88">
        <v>7.2607249999999987E-4</v>
      </c>
      <c r="OR113" s="88">
        <v>2.1649180000000003E-4</v>
      </c>
      <c r="OS113" s="88">
        <v>3.9723219000000008E-3</v>
      </c>
      <c r="OT113" s="88">
        <v>4.8617409999999984E-4</v>
      </c>
      <c r="OU113" s="88">
        <v>4.871518529999997E-3</v>
      </c>
      <c r="OV113" s="88">
        <v>4.140317830000002E-3</v>
      </c>
      <c r="OW113" s="88">
        <v>7.0935822999999955E-3</v>
      </c>
      <c r="OX113" s="88">
        <v>4.0584568000000014E-3</v>
      </c>
      <c r="OY113" s="88">
        <v>2.0749016000000003E-3</v>
      </c>
      <c r="OZ113" s="88">
        <v>0.24525813509999989</v>
      </c>
      <c r="PA113" s="88">
        <v>0</v>
      </c>
      <c r="PB113" s="88">
        <v>0</v>
      </c>
      <c r="PC113" s="88">
        <v>0</v>
      </c>
      <c r="PD113" s="88">
        <v>0</v>
      </c>
      <c r="PE113" s="88">
        <v>0</v>
      </c>
      <c r="PF113" s="88">
        <v>0</v>
      </c>
      <c r="PG113" s="88">
        <v>0</v>
      </c>
      <c r="PH113" s="88">
        <v>0</v>
      </c>
      <c r="PI113" s="88">
        <v>0</v>
      </c>
      <c r="PJ113" s="88">
        <v>0</v>
      </c>
      <c r="PK113" s="88">
        <v>0</v>
      </c>
      <c r="PL113" s="88">
        <v>0</v>
      </c>
      <c r="PM113" s="88">
        <v>0</v>
      </c>
      <c r="PN113" s="88">
        <v>0</v>
      </c>
      <c r="PO113" s="88">
        <v>1.1095629299999997E-3</v>
      </c>
      <c r="PP113" s="88">
        <v>1.0687586830000005E-2</v>
      </c>
      <c r="PQ113" s="88">
        <v>1.3179182199999991E-3</v>
      </c>
      <c r="PR113" s="88">
        <v>2.4387678699999992E-3</v>
      </c>
      <c r="PS113" s="88">
        <v>3.5917439E-3</v>
      </c>
      <c r="PT113" s="88">
        <v>0</v>
      </c>
      <c r="PU113" s="88">
        <v>1.66112137E-3</v>
      </c>
      <c r="PV113" s="88">
        <v>5.8231158999999977E-4</v>
      </c>
      <c r="PW113" s="88">
        <v>5.5944792000000004E-4</v>
      </c>
      <c r="PX113" s="88">
        <v>2.5706307199999993E-3</v>
      </c>
      <c r="PY113" s="88">
        <v>2.1624904999999989E-3</v>
      </c>
      <c r="PZ113" s="88">
        <v>4.4609043299999995E-3</v>
      </c>
      <c r="QA113" s="88">
        <v>1.2262579999999999E-5</v>
      </c>
      <c r="QB113" s="88">
        <v>5.3636218000000001E-4</v>
      </c>
      <c r="QC113" s="88">
        <v>1.7098538000000002E-4</v>
      </c>
      <c r="QD113" s="88">
        <v>1.0037462000000003E-4</v>
      </c>
      <c r="QE113" s="88">
        <v>1.1359503300000001E-3</v>
      </c>
      <c r="QF113" s="88">
        <v>3.1625172299999992E-3</v>
      </c>
      <c r="QG113" s="88">
        <v>1.4661480199999997E-2</v>
      </c>
      <c r="QH113" s="88">
        <v>7.1056001999999987E-4</v>
      </c>
      <c r="QI113" s="88">
        <v>2.8258338500000025E-3</v>
      </c>
      <c r="QJ113" s="88">
        <v>1.6587787299999995E-3</v>
      </c>
      <c r="QK113" s="88">
        <v>2.2701810600000002E-3</v>
      </c>
      <c r="QL113" s="88">
        <v>2.0320575599999995E-2</v>
      </c>
      <c r="QM113" s="88">
        <v>5.4287402000000018E-4</v>
      </c>
      <c r="QN113" s="88">
        <v>9.4403236000000022E-4</v>
      </c>
      <c r="QO113" s="88">
        <v>1.4870398999999995E-4</v>
      </c>
      <c r="QP113" s="88">
        <v>3.6823183E-4</v>
      </c>
      <c r="QQ113" s="88">
        <v>4.2346050000000001E-5</v>
      </c>
      <c r="QR113" s="88">
        <v>1.5758247800000001E-3</v>
      </c>
      <c r="QS113" s="88">
        <v>2.7568361699999979E-3</v>
      </c>
      <c r="QT113" s="88">
        <v>1.9606994099999994E-3</v>
      </c>
      <c r="QU113" s="88">
        <v>6.1090989999999996E-4</v>
      </c>
      <c r="QV113" s="88">
        <v>6.0287806000000014E-4</v>
      </c>
      <c r="QW113" s="88">
        <v>1.2938812799999995E-3</v>
      </c>
      <c r="QX113" s="88">
        <v>1.2252412799999995E-3</v>
      </c>
      <c r="QY113" s="88">
        <v>7.7273764000000049E-4</v>
      </c>
      <c r="QZ113" s="88">
        <v>2.5318752000000002E-4</v>
      </c>
      <c r="RA113" s="88">
        <v>1.3954783799999982E-3</v>
      </c>
      <c r="RB113" s="88">
        <v>1.4082867800000003E-3</v>
      </c>
      <c r="RC113" s="88">
        <v>3.6528802599999984E-3</v>
      </c>
      <c r="RD113" s="88">
        <v>5.0679081500000032E-3</v>
      </c>
      <c r="RE113" s="88">
        <v>6.5417169999999999E-5</v>
      </c>
      <c r="RF113" s="88">
        <v>3.8153132999999974E-3</v>
      </c>
      <c r="RG113" s="88">
        <v>6.3661666199999979E-3</v>
      </c>
      <c r="RH113" s="88">
        <v>2.3757575899999986E-3</v>
      </c>
      <c r="RI113" s="88">
        <v>8.6026691999999984E-4</v>
      </c>
      <c r="RJ113" s="88">
        <v>4.5372572999999989E-4</v>
      </c>
      <c r="RK113" s="88">
        <v>1.1061362600000004E-3</v>
      </c>
      <c r="RL113" s="88">
        <v>4.7407454000000012E-4</v>
      </c>
      <c r="RM113" s="88">
        <v>1.9784969399999999E-3</v>
      </c>
      <c r="RN113" s="88">
        <v>1.1498728999999998E-4</v>
      </c>
      <c r="RO113" s="88">
        <v>2.2060555400000006E-3</v>
      </c>
      <c r="RP113" s="88">
        <v>9.1886399999999995E-5</v>
      </c>
      <c r="RQ113" s="88">
        <v>1.3356907900000004E-3</v>
      </c>
      <c r="RR113" s="88">
        <v>0</v>
      </c>
      <c r="RS113" s="88">
        <v>2.5821583999999996E-4</v>
      </c>
      <c r="RT113" s="88">
        <v>2.7223299000000013E-4</v>
      </c>
      <c r="RU113" s="88">
        <v>6.6594009999999994E-5</v>
      </c>
      <c r="RV113" s="88">
        <v>4.0633528200000003E-3</v>
      </c>
      <c r="RW113" s="88">
        <v>1.2248094150000008E-2</v>
      </c>
      <c r="RX113" s="88">
        <v>1.6477196530000002E-2</v>
      </c>
      <c r="RY113" s="88">
        <v>5.1817299999999996E-5</v>
      </c>
      <c r="RZ113" s="88">
        <v>5.0398547499999969E-3</v>
      </c>
      <c r="SA113" s="88">
        <v>2.1569918000000001E-4</v>
      </c>
      <c r="SB113" s="88">
        <v>0</v>
      </c>
      <c r="SC113" s="88">
        <v>0</v>
      </c>
      <c r="SD113" s="88">
        <v>0</v>
      </c>
      <c r="SE113" s="88">
        <v>0</v>
      </c>
      <c r="SF113" s="88">
        <v>0</v>
      </c>
      <c r="SG113" s="88">
        <v>0</v>
      </c>
      <c r="SH113" s="88">
        <v>0</v>
      </c>
      <c r="SI113" s="88">
        <v>0</v>
      </c>
      <c r="SJ113" s="88">
        <v>0</v>
      </c>
      <c r="SK113" s="88">
        <v>0</v>
      </c>
      <c r="SL113" s="88">
        <v>0</v>
      </c>
      <c r="SM113" s="88">
        <v>0</v>
      </c>
      <c r="SN113" s="88">
        <v>0.24525813509999989</v>
      </c>
      <c r="SO113" s="88">
        <v>8.8326513000000009E-3</v>
      </c>
      <c r="SP113" s="88">
        <v>13.851263835390005</v>
      </c>
    </row>
    <row r="114" spans="1:510">
      <c r="A114" s="88" t="str">
        <f t="shared" si="53"/>
        <v>UKID9</v>
      </c>
      <c r="B114" s="88" t="s">
        <v>2234</v>
      </c>
      <c r="C114" s="88" t="s">
        <v>395</v>
      </c>
      <c r="U114" s="88">
        <v>87.60939286672</v>
      </c>
      <c r="V114" s="88">
        <v>10.015210847589994</v>
      </c>
      <c r="W114" s="88">
        <v>2.0820008787400006</v>
      </c>
      <c r="X114" s="88">
        <v>5.1976738554400033</v>
      </c>
      <c r="Y114" s="88">
        <v>10.730369023399998</v>
      </c>
      <c r="Z114" s="88">
        <v>6.8108005653799975</v>
      </c>
      <c r="AA114" s="88">
        <v>0.94217515400999985</v>
      </c>
      <c r="AB114" s="88">
        <v>14.991285506179999</v>
      </c>
      <c r="AC114" s="88">
        <v>2.6314248357899994</v>
      </c>
      <c r="AD114" s="88">
        <v>13.779193876960019</v>
      </c>
      <c r="AE114" s="88">
        <v>1.6725933260600003</v>
      </c>
      <c r="AF114" s="88">
        <v>10.69425163259999</v>
      </c>
      <c r="AG114" s="88">
        <v>9.2489184270800031</v>
      </c>
      <c r="AH114" s="88">
        <v>8.0624100018599965</v>
      </c>
      <c r="AI114" s="88">
        <v>0.76627689728000037</v>
      </c>
      <c r="AJ114" s="88">
        <v>1.5479735374700001</v>
      </c>
      <c r="AK114" s="88">
        <v>0.53402845813000011</v>
      </c>
      <c r="AL114" s="88">
        <v>0</v>
      </c>
      <c r="AM114" s="88">
        <v>4.1293005376800007</v>
      </c>
      <c r="AN114" s="88">
        <v>1.0683775163799996</v>
      </c>
      <c r="AO114" s="88">
        <v>3.5396882828300003</v>
      </c>
      <c r="AP114" s="88">
        <v>0</v>
      </c>
      <c r="AQ114" s="88">
        <v>2.0662804288100003</v>
      </c>
      <c r="AR114" s="88">
        <v>1.3633143070299991</v>
      </c>
      <c r="AS114" s="88">
        <v>3.7610799758500004</v>
      </c>
      <c r="AT114" s="88">
        <v>3.8376047833099993</v>
      </c>
      <c r="AU114" s="88">
        <v>0.43104236956000014</v>
      </c>
      <c r="AV114" s="88">
        <v>0.60807650172000005</v>
      </c>
      <c r="AW114" s="88">
        <v>0.34293548730000001</v>
      </c>
      <c r="AX114" s="88">
        <v>0.43469029560000016</v>
      </c>
      <c r="AY114" s="88">
        <v>1.15644349762</v>
      </c>
      <c r="AZ114" s="88">
        <v>0.49981150292999993</v>
      </c>
      <c r="BA114" s="88">
        <v>0.44236201069000014</v>
      </c>
      <c r="BB114" s="88">
        <v>0</v>
      </c>
      <c r="BC114" s="88">
        <v>4.8238399450899996</v>
      </c>
      <c r="BD114" s="88">
        <v>7.7009195209499977</v>
      </c>
      <c r="BE114" s="88">
        <v>2.4665300246600013</v>
      </c>
      <c r="BF114" s="88">
        <v>0.12118088713</v>
      </c>
      <c r="BG114" s="88">
        <v>0.18136053904000002</v>
      </c>
      <c r="BH114" s="88">
        <v>2.3288814826699995</v>
      </c>
      <c r="BI114" s="88">
        <v>1.6044280215099995</v>
      </c>
      <c r="BJ114" s="88">
        <v>0.93805295582999992</v>
      </c>
      <c r="BK114" s="88">
        <v>2.635147986929999</v>
      </c>
      <c r="BL114" s="88">
        <v>3.6649581657099963</v>
      </c>
      <c r="BM114" s="88">
        <v>1.2018779151999999</v>
      </c>
      <c r="BN114" s="88">
        <v>3.7347332275799996</v>
      </c>
      <c r="BO114" s="88">
        <v>0.24091405547</v>
      </c>
      <c r="BP114" s="88">
        <v>0.48612006823999993</v>
      </c>
      <c r="BQ114" s="88">
        <v>0.19553204327000004</v>
      </c>
      <c r="BR114" s="88">
        <v>0.64237547813999996</v>
      </c>
      <c r="BS114" s="88">
        <v>0.10765221429000001</v>
      </c>
      <c r="BT114" s="88">
        <v>8.1884032717599933</v>
      </c>
      <c r="BU114" s="88">
        <v>1.6993695826900004</v>
      </c>
      <c r="BV114" s="88">
        <v>2.5058441922199997</v>
      </c>
      <c r="BW114" s="88">
        <v>2.2095964054500006</v>
      </c>
      <c r="BX114" s="88">
        <v>0.46849263593000001</v>
      </c>
      <c r="BY114" s="88">
        <v>1.2402351356700003</v>
      </c>
      <c r="BZ114" s="88">
        <v>0.19197158832999986</v>
      </c>
      <c r="CA114" s="88">
        <v>0.88089241023000087</v>
      </c>
      <c r="CB114" s="88">
        <v>1.5092734458600012</v>
      </c>
      <c r="CC114" s="88">
        <v>0.5991175065800004</v>
      </c>
      <c r="CD114" s="88">
        <v>0.4499665972500001</v>
      </c>
      <c r="CE114" s="88">
        <v>2.2772010315399989</v>
      </c>
      <c r="CF114" s="88">
        <v>0.21756431543999999</v>
      </c>
      <c r="CG114" s="88">
        <v>0</v>
      </c>
      <c r="CH114" s="88">
        <v>0.54871095904000011</v>
      </c>
      <c r="CI114" s="88">
        <v>1.0622984371199999</v>
      </c>
      <c r="CJ114" s="88">
        <v>0.71326944863000019</v>
      </c>
      <c r="CK114" s="88">
        <v>3.2955957657899995</v>
      </c>
      <c r="CL114" s="88">
        <v>0.10873839499000003</v>
      </c>
      <c r="CM114" s="88">
        <v>0.60531273865999968</v>
      </c>
      <c r="CN114" s="88">
        <v>0.26366651280000009</v>
      </c>
      <c r="CO114" s="88">
        <v>0.97324330201999998</v>
      </c>
      <c r="CP114" s="88">
        <v>0.31106121250999974</v>
      </c>
      <c r="CQ114" s="88">
        <v>0.53402845813000011</v>
      </c>
      <c r="CR114" s="88">
        <v>0</v>
      </c>
      <c r="CS114" s="88">
        <v>2.1468945280000002E-2</v>
      </c>
      <c r="CT114" s="88">
        <v>3.8391513187400017</v>
      </c>
      <c r="CU114" s="88">
        <v>0.23837868889000005</v>
      </c>
      <c r="CV114" s="88">
        <v>3.0295404250000001E-2</v>
      </c>
      <c r="CW114" s="88">
        <v>1.0612677244999997</v>
      </c>
      <c r="CX114" s="88">
        <v>7.1097918799999998E-3</v>
      </c>
      <c r="CY114" s="88">
        <v>3.5396882828300003</v>
      </c>
      <c r="CZ114" s="88">
        <v>0</v>
      </c>
      <c r="DA114" s="88">
        <v>0</v>
      </c>
      <c r="DB114" s="88">
        <v>0</v>
      </c>
      <c r="DC114" s="88">
        <v>0.48536748001999996</v>
      </c>
      <c r="DD114" s="88">
        <v>1.5809144932000003</v>
      </c>
      <c r="DE114" s="88">
        <v>1.0569075210900003</v>
      </c>
      <c r="DF114" s="88">
        <v>7.8683984700000001E-2</v>
      </c>
      <c r="DG114" s="88">
        <v>6.1907401560000012E-2</v>
      </c>
      <c r="DH114" s="88">
        <v>0.1658174707</v>
      </c>
      <c r="DI114" s="88">
        <v>1.6742772272500004</v>
      </c>
      <c r="DJ114" s="88">
        <v>1.6974787011600003</v>
      </c>
      <c r="DK114" s="88">
        <v>0.30838649587</v>
      </c>
      <c r="DL114" s="88">
        <v>8.0721505220000017E-2</v>
      </c>
      <c r="DM114" s="88">
        <v>2.3877459999999999E-4</v>
      </c>
      <c r="DN114" s="88">
        <v>3.2918122403900001</v>
      </c>
      <c r="DO114" s="88">
        <v>0.54579017067999991</v>
      </c>
      <c r="DP114" s="88">
        <v>0</v>
      </c>
      <c r="DQ114" s="88">
        <v>0.43104236956000014</v>
      </c>
      <c r="DR114" s="88">
        <v>0.48410637242000004</v>
      </c>
      <c r="DS114" s="88">
        <v>8.9359351869999992E-2</v>
      </c>
      <c r="DT114" s="88">
        <v>3.4611282280000003E-2</v>
      </c>
      <c r="DU114" s="88">
        <v>0.34293548730000001</v>
      </c>
      <c r="DV114" s="88">
        <v>3.0264121219999999E-2</v>
      </c>
      <c r="DW114" s="88">
        <v>0.40442617438000017</v>
      </c>
      <c r="DX114" s="88">
        <v>0.68246911115999942</v>
      </c>
      <c r="DY114" s="88">
        <v>0.47397544375000006</v>
      </c>
      <c r="DZ114" s="88">
        <v>0.26511418144000004</v>
      </c>
      <c r="EA114" s="88">
        <v>2.380566991E-2</v>
      </c>
      <c r="EB114" s="88">
        <v>0.21089291747000002</v>
      </c>
      <c r="EC114" s="88">
        <v>3.6097379999999998E-2</v>
      </c>
      <c r="ED114" s="88">
        <v>0.28937708613000002</v>
      </c>
      <c r="EE114" s="88">
        <v>0.11688754456</v>
      </c>
      <c r="EF114" s="88">
        <v>4.63580423266</v>
      </c>
      <c r="EG114" s="88">
        <v>0.1050591808</v>
      </c>
      <c r="EH114" s="88">
        <v>8.297788427000001E-2</v>
      </c>
      <c r="EI114" s="88">
        <v>0</v>
      </c>
      <c r="EJ114" s="88">
        <v>0.34342815685</v>
      </c>
      <c r="EK114" s="88">
        <v>4.8317618368700002</v>
      </c>
      <c r="EL114" s="88">
        <v>1.7281453655000001</v>
      </c>
      <c r="EM114" s="88">
        <v>0.79758271093000022</v>
      </c>
      <c r="EN114" s="88">
        <v>0.59705587400000026</v>
      </c>
      <c r="EO114" s="88">
        <v>0.38684379550999992</v>
      </c>
      <c r="EP114" s="88">
        <v>1.0440754665200001</v>
      </c>
      <c r="EQ114" s="88">
        <v>4.9829895020000001E-2</v>
      </c>
      <c r="ER114" s="88">
        <v>0.35003431850000011</v>
      </c>
      <c r="ES114" s="88">
        <v>3.8691632750000003E-2</v>
      </c>
      <c r="ET114" s="88">
        <v>0.12118088713</v>
      </c>
      <c r="EU114" s="88">
        <v>0.18136053904000002</v>
      </c>
      <c r="EV114" s="88">
        <v>2.3288814826699995</v>
      </c>
      <c r="EW114" s="88">
        <v>0.41260367638000006</v>
      </c>
      <c r="EX114" s="88">
        <v>0.16146518539999993</v>
      </c>
      <c r="EY114" s="88">
        <v>0.72857703212000002</v>
      </c>
      <c r="EZ114" s="88">
        <v>0.29414022320000005</v>
      </c>
      <c r="FA114" s="88">
        <v>7.6404621400000001E-3</v>
      </c>
      <c r="FB114" s="88">
        <v>0.83957648304999999</v>
      </c>
      <c r="FC114" s="88">
        <v>4.5273306360000001E-2</v>
      </c>
      <c r="FD114" s="88">
        <v>5.3203166419999996E-2</v>
      </c>
      <c r="FE114" s="88">
        <v>0.67360369488000027</v>
      </c>
      <c r="FF114" s="88">
        <v>0.22459415434999999</v>
      </c>
      <c r="FG114" s="88">
        <v>0.50588275093999979</v>
      </c>
      <c r="FH114" s="88">
        <v>0.71866141672000061</v>
      </c>
      <c r="FI114" s="88">
        <v>0.51240261384999997</v>
      </c>
      <c r="FJ114" s="88">
        <v>1.3993314704100004</v>
      </c>
      <c r="FK114" s="88">
        <v>2.2656206278600011</v>
      </c>
      <c r="FL114" s="88">
        <v>0</v>
      </c>
      <c r="FM114" s="88">
        <v>0.31670849397000017</v>
      </c>
      <c r="FN114" s="88">
        <v>0.47331712863999975</v>
      </c>
      <c r="FO114" s="88">
        <v>0.26193475119999998</v>
      </c>
      <c r="FP114" s="88">
        <v>0.14991346106999998</v>
      </c>
      <c r="FQ114" s="88">
        <v>0.24091405547</v>
      </c>
      <c r="FR114" s="88">
        <v>0.48612006823999993</v>
      </c>
      <c r="FS114" s="88">
        <v>0.19553204327000004</v>
      </c>
      <c r="FT114" s="88">
        <v>0.64237547813999996</v>
      </c>
      <c r="FU114" s="88">
        <v>0.10765221429000001</v>
      </c>
      <c r="FV114" s="88">
        <v>7.7990128499399907</v>
      </c>
      <c r="FW114" s="88">
        <v>6.0110245199999982E-2</v>
      </c>
      <c r="FX114" s="88">
        <v>0.38938329799999988</v>
      </c>
      <c r="FY114" s="88">
        <v>0.77397255553000033</v>
      </c>
      <c r="FZ114" s="88">
        <v>9.2755164799999998E-2</v>
      </c>
      <c r="GA114" s="88">
        <v>0.3863068105700001</v>
      </c>
      <c r="GB114" s="88">
        <v>0.38622316713000004</v>
      </c>
      <c r="GC114" s="88">
        <v>0</v>
      </c>
      <c r="GD114" s="88">
        <v>2.5058441922199997</v>
      </c>
      <c r="GE114" s="88">
        <v>0.34892821274000013</v>
      </c>
      <c r="GF114" s="88">
        <v>0.10534884664000004</v>
      </c>
      <c r="GG114" s="88">
        <v>0.11078534639</v>
      </c>
      <c r="GH114" s="88">
        <v>0.41793597852000003</v>
      </c>
      <c r="GI114" s="88">
        <v>0.36670040316000008</v>
      </c>
      <c r="GJ114" s="88">
        <v>0.8558776125800005</v>
      </c>
      <c r="GK114" s="88">
        <v>3.988064779999999E-3</v>
      </c>
      <c r="GL114" s="88">
        <v>0.14157368142999993</v>
      </c>
      <c r="GM114" s="88">
        <v>7.3798130339999976E-2</v>
      </c>
      <c r="GN114" s="88">
        <v>5.0802987680000015E-2</v>
      </c>
      <c r="GO114" s="88">
        <v>0.20231511343999992</v>
      </c>
      <c r="GP114" s="88">
        <v>6.6939573210000047E-2</v>
      </c>
      <c r="GQ114" s="88">
        <v>0.29055298074999997</v>
      </c>
      <c r="GR114" s="88">
        <v>2.8839415850000008E-2</v>
      </c>
      <c r="GS114" s="88">
        <v>0.19905894090000004</v>
      </c>
      <c r="GT114" s="88">
        <v>0.37507038449999985</v>
      </c>
      <c r="GU114" s="88">
        <v>0.16109850512000001</v>
      </c>
      <c r="GV114" s="88">
        <v>0.11867714875999998</v>
      </c>
      <c r="GW114" s="88">
        <v>6.7223361990000022E-2</v>
      </c>
      <c r="GX114" s="88">
        <v>8.020452260000005E-2</v>
      </c>
      <c r="GY114" s="88">
        <v>2.4628788930000003E-2</v>
      </c>
      <c r="GZ114" s="88">
        <v>1.6422929269999997E-2</v>
      </c>
      <c r="HA114" s="88">
        <v>3.4918994700000004E-3</v>
      </c>
      <c r="HB114" s="88">
        <v>0.10218353445000007</v>
      </c>
      <c r="HC114" s="88">
        <v>8.5185917030000072E-2</v>
      </c>
      <c r="HD114" s="88">
        <v>0.11366977541000002</v>
      </c>
      <c r="HE114" s="88">
        <v>2.6310784730000005E-2</v>
      </c>
      <c r="HF114" s="88">
        <v>7.9987555530000032E-2</v>
      </c>
      <c r="HG114" s="88">
        <v>0.24050617632000018</v>
      </c>
      <c r="HH114" s="88">
        <v>7.9005766839999977E-2</v>
      </c>
      <c r="HI114" s="88">
        <v>0.12454655245999995</v>
      </c>
      <c r="HJ114" s="88">
        <v>2.9474197580000014E-2</v>
      </c>
      <c r="HK114" s="88">
        <v>0.20941912087999986</v>
      </c>
      <c r="HL114" s="88">
        <v>7.4146735830000018E-2</v>
      </c>
      <c r="HM114" s="88">
        <v>0.31277072023999991</v>
      </c>
      <c r="HN114" s="88">
        <v>0.26501076915000005</v>
      </c>
      <c r="HO114" s="88">
        <v>6.2076973500000002E-3</v>
      </c>
      <c r="HP114" s="88">
        <v>0.26258575726</v>
      </c>
      <c r="HQ114" s="88">
        <v>0.13703281614999985</v>
      </c>
      <c r="HR114" s="88">
        <v>0.24208386667999987</v>
      </c>
      <c r="HS114" s="88">
        <v>3.4507132180000004E-2</v>
      </c>
      <c r="HT114" s="88">
        <v>5.3828333539999974E-2</v>
      </c>
      <c r="HU114" s="88">
        <v>0.30509524653999992</v>
      </c>
      <c r="HV114" s="88">
        <v>0.10243292870999998</v>
      </c>
      <c r="HW114" s="88">
        <v>8.1676348730000015E-2</v>
      </c>
      <c r="HX114" s="88">
        <v>2.1568116759999999E-2</v>
      </c>
      <c r="HY114" s="88">
        <v>0.25852988901000007</v>
      </c>
      <c r="HZ114" s="88">
        <v>3.3662620160000004E-2</v>
      </c>
      <c r="IA114" s="88">
        <v>0.14781503860999992</v>
      </c>
      <c r="IB114" s="88">
        <v>9.9628095699999981E-3</v>
      </c>
      <c r="IC114" s="88">
        <v>0.68224750280000002</v>
      </c>
      <c r="ID114" s="88">
        <v>0.11838458916999998</v>
      </c>
      <c r="IE114" s="88">
        <v>5.0350900009999998E-2</v>
      </c>
      <c r="IF114" s="88">
        <v>7.8045859959999991E-2</v>
      </c>
      <c r="IG114" s="88">
        <v>1.5445997322099991</v>
      </c>
      <c r="IH114" s="88">
        <v>2.1128406529999998E-2</v>
      </c>
      <c r="II114" s="88">
        <v>0</v>
      </c>
      <c r="IJ114" s="88">
        <v>4.1984731939999999E-2</v>
      </c>
      <c r="IK114" s="88">
        <v>0.29474529551000017</v>
      </c>
      <c r="IL114" s="88">
        <v>0.20885650936999997</v>
      </c>
      <c r="IM114" s="88">
        <v>3.1189884799999994E-3</v>
      </c>
      <c r="IN114" s="88">
        <v>0.70500280661999992</v>
      </c>
      <c r="IO114" s="88">
        <v>0.3572933645200001</v>
      </c>
      <c r="IP114" s="88">
        <v>0.71326944863000019</v>
      </c>
      <c r="IQ114" s="88">
        <v>1.0514434060099995</v>
      </c>
      <c r="IR114" s="88">
        <v>0.49752622650000006</v>
      </c>
      <c r="IS114" s="88">
        <v>1.7109867565400005</v>
      </c>
      <c r="IT114" s="88">
        <v>3.5646863589999994E-2</v>
      </c>
      <c r="IU114" s="88">
        <v>0.10873839499000003</v>
      </c>
      <c r="IV114" s="88">
        <v>0.60531273865999968</v>
      </c>
      <c r="IW114" s="88">
        <v>0.26366651280000009</v>
      </c>
      <c r="IX114" s="88">
        <v>0.86278215643</v>
      </c>
      <c r="IY114" s="88">
        <v>0.11046305276</v>
      </c>
      <c r="IZ114" s="88">
        <v>0.31106121250999974</v>
      </c>
      <c r="JA114" s="88">
        <v>0.44307534954000011</v>
      </c>
      <c r="JB114" s="88">
        <v>2.0394207750000001E-2</v>
      </c>
      <c r="JC114" s="88">
        <v>7.0557598590000006E-2</v>
      </c>
      <c r="JD114" s="88">
        <v>2.1468945280000002E-2</v>
      </c>
      <c r="JE114" s="88">
        <v>1.1739278090400003</v>
      </c>
      <c r="JF114" s="88">
        <v>2.2266027174699996</v>
      </c>
      <c r="JG114" s="88">
        <v>0.43861426592999997</v>
      </c>
      <c r="JH114" s="88">
        <v>0.23837868889000005</v>
      </c>
      <c r="JI114" s="88">
        <v>3.0295404250000001E-2</v>
      </c>
      <c r="JJ114" s="88">
        <v>0.28959877421999991</v>
      </c>
      <c r="JK114" s="88">
        <v>0.62134882475999997</v>
      </c>
      <c r="JL114" s="88">
        <v>0.15031983162000001</v>
      </c>
      <c r="JM114" s="88">
        <v>7.1097918799999998E-3</v>
      </c>
      <c r="JN114" s="88">
        <v>3.5396882828300003</v>
      </c>
      <c r="JO114" s="88">
        <v>0</v>
      </c>
      <c r="JP114" s="88">
        <v>0</v>
      </c>
      <c r="JQ114" s="88">
        <v>0</v>
      </c>
      <c r="JR114" s="88">
        <v>0</v>
      </c>
      <c r="JS114" s="88">
        <v>0.48536748001999996</v>
      </c>
      <c r="JT114" s="88">
        <v>1.5809144932000003</v>
      </c>
      <c r="JU114" s="88">
        <v>1.0569075210900003</v>
      </c>
      <c r="JV114" s="88">
        <v>7.8683984700000001E-2</v>
      </c>
      <c r="JW114" s="88">
        <v>6.1907401560000012E-2</v>
      </c>
      <c r="JX114" s="88">
        <v>0.1658174707</v>
      </c>
      <c r="JY114" s="88">
        <v>1.6742772272500004</v>
      </c>
      <c r="JZ114" s="88">
        <v>1.6770113973800003</v>
      </c>
      <c r="KA114" s="88">
        <v>2.0466892139999998E-2</v>
      </c>
      <c r="KB114" s="88">
        <v>0.30838649587</v>
      </c>
      <c r="KC114" s="88">
        <v>8.0721505220000017E-2</v>
      </c>
      <c r="KD114" s="88">
        <v>2.3877459999999999E-4</v>
      </c>
      <c r="KE114" s="88">
        <v>3.2918122403900001</v>
      </c>
      <c r="KF114" s="88">
        <v>0.54579017067999991</v>
      </c>
      <c r="KG114" s="88">
        <v>0</v>
      </c>
      <c r="KH114" s="88">
        <v>0.43104236956000014</v>
      </c>
      <c r="KI114" s="88">
        <v>8.830678279000001E-2</v>
      </c>
      <c r="KJ114" s="88">
        <v>3.1299730499999998E-2</v>
      </c>
      <c r="KK114" s="88">
        <v>2.859955971E-2</v>
      </c>
      <c r="KL114" s="88">
        <v>0.32438838958000005</v>
      </c>
      <c r="KM114" s="88">
        <v>0</v>
      </c>
      <c r="KN114" s="88">
        <v>1.1511909839999997E-2</v>
      </c>
      <c r="KO114" s="88">
        <v>0</v>
      </c>
      <c r="KP114" s="88">
        <v>8.9359351869999992E-2</v>
      </c>
      <c r="KQ114" s="88">
        <v>3.4611282280000003E-2</v>
      </c>
      <c r="KR114" s="88">
        <v>0.12538463821000001</v>
      </c>
      <c r="KS114" s="88">
        <v>4.6769505700000004E-3</v>
      </c>
      <c r="KT114" s="88">
        <v>0.21287274384999996</v>
      </c>
      <c r="KU114" s="88">
        <v>0</v>
      </c>
      <c r="KV114" s="88">
        <v>3.0264121219999999E-2</v>
      </c>
      <c r="KW114" s="88">
        <v>0.40442617438000017</v>
      </c>
      <c r="KX114" s="88">
        <v>0.41165796560999984</v>
      </c>
      <c r="KY114" s="88">
        <v>0.2708059604200001</v>
      </c>
      <c r="KZ114" s="88">
        <v>0.40560424825000013</v>
      </c>
      <c r="LA114" s="88">
        <v>6.8369606899999991E-2</v>
      </c>
      <c r="LB114" s="88">
        <v>0.26511418144000004</v>
      </c>
      <c r="LC114" s="88">
        <v>2.380566991E-2</v>
      </c>
      <c r="LD114" s="88">
        <v>0.21089291747000002</v>
      </c>
      <c r="LE114" s="88">
        <v>3.6097379999999998E-2</v>
      </c>
      <c r="LF114" s="88">
        <v>0.28937708613000002</v>
      </c>
      <c r="LG114" s="88">
        <v>0</v>
      </c>
      <c r="LH114" s="88">
        <v>0.11688754456</v>
      </c>
      <c r="LI114" s="88">
        <v>0</v>
      </c>
      <c r="LJ114" s="88">
        <v>1.9376020541000001</v>
      </c>
      <c r="LK114" s="88">
        <v>2.698202178559999</v>
      </c>
      <c r="LL114" s="88">
        <v>0.1050591808</v>
      </c>
      <c r="LM114" s="88">
        <v>8.297788427000001E-2</v>
      </c>
      <c r="LN114" s="88">
        <v>0</v>
      </c>
      <c r="LO114" s="88">
        <v>0.34342815685</v>
      </c>
      <c r="LP114" s="88">
        <v>4.8317618368700002</v>
      </c>
      <c r="LQ114" s="88">
        <v>1.7281453655000001</v>
      </c>
      <c r="LR114" s="88">
        <v>0.79758271093000022</v>
      </c>
      <c r="LS114" s="88">
        <v>0.59705587400000026</v>
      </c>
      <c r="LT114" s="88">
        <v>0.38684379550999992</v>
      </c>
      <c r="LU114" s="88">
        <v>1.0440754665200001</v>
      </c>
      <c r="LV114" s="88">
        <v>4.9829895020000001E-2</v>
      </c>
      <c r="LW114" s="88">
        <v>0.35003431850000011</v>
      </c>
      <c r="LX114" s="88">
        <v>3.8691632750000003E-2</v>
      </c>
      <c r="LY114" s="88">
        <v>0.12118088713</v>
      </c>
      <c r="LZ114" s="88">
        <v>0.18136053904000002</v>
      </c>
      <c r="MA114" s="88">
        <v>2.3288814826699995</v>
      </c>
      <c r="MB114" s="88">
        <v>0.20630070096</v>
      </c>
      <c r="MC114" s="88">
        <v>0.33252771781999996</v>
      </c>
      <c r="MD114" s="88">
        <v>0.15988525165999998</v>
      </c>
      <c r="ME114" s="88">
        <v>1.57993374E-3</v>
      </c>
      <c r="MF114" s="88">
        <v>0.72857703212000002</v>
      </c>
      <c r="MG114" s="88">
        <v>0.29414022320000005</v>
      </c>
      <c r="MH114" s="88">
        <v>7.6404621400000001E-3</v>
      </c>
      <c r="MI114" s="88">
        <v>0.83957648304999999</v>
      </c>
      <c r="MJ114" s="88">
        <v>4.5273306360000001E-2</v>
      </c>
      <c r="MK114" s="88">
        <v>0</v>
      </c>
      <c r="ML114" s="88">
        <v>5.3203166419999996E-2</v>
      </c>
      <c r="MM114" s="88">
        <v>0.67360369488000027</v>
      </c>
      <c r="MN114" s="88">
        <v>0.22459415434999999</v>
      </c>
      <c r="MO114" s="88">
        <v>0.50588275093999979</v>
      </c>
      <c r="MP114" s="88">
        <v>0.71866141672000061</v>
      </c>
      <c r="MQ114" s="88">
        <v>0.51240261384999997</v>
      </c>
      <c r="MR114" s="88">
        <v>1.3993314704100004</v>
      </c>
      <c r="MS114" s="88">
        <v>0.58624036652999989</v>
      </c>
      <c r="MT114" s="88">
        <v>0.16593722755000009</v>
      </c>
      <c r="MU114" s="88">
        <v>1.1905995294899991</v>
      </c>
      <c r="MV114" s="88">
        <v>0.32283200993999983</v>
      </c>
      <c r="MW114" s="88">
        <v>0</v>
      </c>
      <c r="MX114" s="88">
        <v>0.31670849397000017</v>
      </c>
      <c r="MY114" s="88">
        <v>0.47331712863999975</v>
      </c>
      <c r="MZ114" s="88">
        <v>0.26193475119999998</v>
      </c>
      <c r="NA114" s="88">
        <v>0.14991346106999998</v>
      </c>
      <c r="NB114" s="88">
        <v>0.24091405547</v>
      </c>
      <c r="NC114" s="88">
        <v>0.48612006823999993</v>
      </c>
      <c r="ND114" s="88">
        <v>0.19553204327000004</v>
      </c>
      <c r="NE114" s="88">
        <v>0.64237547813999996</v>
      </c>
      <c r="NF114" s="88">
        <v>0.10765221429000001</v>
      </c>
      <c r="NG114" s="88">
        <v>5.7120149864300007</v>
      </c>
      <c r="NH114" s="88">
        <v>2.0870010230000009</v>
      </c>
      <c r="NI114" s="88">
        <v>0.38938329799999988</v>
      </c>
      <c r="NJ114" s="88">
        <v>2.5058441922199997</v>
      </c>
      <c r="NK114" s="88">
        <v>0.68224750280000002</v>
      </c>
      <c r="NL114" s="88">
        <v>5.0350900009999998E-2</v>
      </c>
      <c r="NM114" s="88">
        <v>1.5445997322099991</v>
      </c>
      <c r="NN114" s="88">
        <v>0</v>
      </c>
      <c r="NO114" s="88">
        <v>0.70500280661999992</v>
      </c>
      <c r="NP114" s="88">
        <v>0.20343333815</v>
      </c>
      <c r="NQ114" s="88">
        <v>0.15386016883000003</v>
      </c>
      <c r="NR114" s="88">
        <v>2.7626004320000001E-2</v>
      </c>
      <c r="NS114" s="88">
        <v>0.68564344431000035</v>
      </c>
      <c r="NT114" s="88">
        <v>1.0514434060099995</v>
      </c>
      <c r="NU114" s="88">
        <v>0.49752622650000006</v>
      </c>
      <c r="NV114" s="88">
        <v>1.7109867565400005</v>
      </c>
      <c r="NW114" s="88">
        <v>3.5646863589999994E-2</v>
      </c>
      <c r="NX114" s="88">
        <v>0.10873839499000003</v>
      </c>
      <c r="NY114" s="88">
        <v>0</v>
      </c>
      <c r="NZ114" s="88">
        <v>0</v>
      </c>
      <c r="OA114" s="88">
        <v>0</v>
      </c>
      <c r="OB114" s="88">
        <v>0</v>
      </c>
      <c r="OC114" s="88">
        <v>0</v>
      </c>
      <c r="OD114" s="88">
        <v>0</v>
      </c>
      <c r="OE114" s="88">
        <v>0</v>
      </c>
      <c r="OF114" s="88">
        <v>0</v>
      </c>
      <c r="OG114" s="88">
        <v>0</v>
      </c>
      <c r="OH114" s="88">
        <v>0</v>
      </c>
      <c r="OI114" s="88">
        <v>0</v>
      </c>
      <c r="OJ114" s="88">
        <v>0</v>
      </c>
      <c r="OK114" s="88">
        <v>0</v>
      </c>
      <c r="OL114" s="88">
        <v>0</v>
      </c>
      <c r="OM114" s="88">
        <v>6.1412666999999966E-3</v>
      </c>
      <c r="ON114" s="88">
        <v>2.8135750000000005E-4</v>
      </c>
      <c r="OO114" s="88">
        <v>4.2859650000000017E-4</v>
      </c>
      <c r="OP114" s="88">
        <v>9.3793200000000015E-5</v>
      </c>
      <c r="OQ114" s="88">
        <v>5.9940920000000003E-4</v>
      </c>
      <c r="OR114" s="88">
        <v>1.3092010000000001E-4</v>
      </c>
      <c r="OS114" s="88">
        <v>4.2045020999999967E-3</v>
      </c>
      <c r="OT114" s="88">
        <v>5.3360819999999972E-4</v>
      </c>
      <c r="OU114" s="88">
        <v>4.9365916600000006E-3</v>
      </c>
      <c r="OV114" s="88">
        <v>4.2281355000000024E-3</v>
      </c>
      <c r="OW114" s="88">
        <v>6.9980943999999965E-3</v>
      </c>
      <c r="OX114" s="88">
        <v>4.3847042999999985E-3</v>
      </c>
      <c r="OY114" s="88">
        <v>1.7565624000000007E-3</v>
      </c>
      <c r="OZ114" s="88">
        <v>0.25729960410000002</v>
      </c>
      <c r="PA114" s="88">
        <v>0</v>
      </c>
      <c r="PB114" s="88">
        <v>0</v>
      </c>
      <c r="PC114" s="88">
        <v>0</v>
      </c>
      <c r="PD114" s="88">
        <v>0</v>
      </c>
      <c r="PE114" s="88">
        <v>0</v>
      </c>
      <c r="PF114" s="88">
        <v>0</v>
      </c>
      <c r="PG114" s="88">
        <v>0</v>
      </c>
      <c r="PH114" s="88">
        <v>0</v>
      </c>
      <c r="PI114" s="88">
        <v>0</v>
      </c>
      <c r="PJ114" s="88">
        <v>0</v>
      </c>
      <c r="PK114" s="88">
        <v>0</v>
      </c>
      <c r="PL114" s="88">
        <v>0</v>
      </c>
      <c r="PM114" s="88">
        <v>0</v>
      </c>
      <c r="PN114" s="88">
        <v>0</v>
      </c>
      <c r="PO114" s="88">
        <v>7.0972088000000023E-4</v>
      </c>
      <c r="PP114" s="88">
        <v>1.0017402960000013E-2</v>
      </c>
      <c r="PQ114" s="88">
        <v>1.50892922E-3</v>
      </c>
      <c r="PR114" s="88">
        <v>2.4288151900000009E-3</v>
      </c>
      <c r="PS114" s="88">
        <v>3.9552094199999978E-3</v>
      </c>
      <c r="PT114" s="88">
        <v>0</v>
      </c>
      <c r="PU114" s="88">
        <v>1.6816259199999995E-3</v>
      </c>
      <c r="PV114" s="88">
        <v>6.5244680000000016E-4</v>
      </c>
      <c r="PW114" s="88">
        <v>5.0020614999999994E-4</v>
      </c>
      <c r="PX114" s="88">
        <v>2.7560519900000015E-3</v>
      </c>
      <c r="PY114" s="88">
        <v>2.1372490800000005E-3</v>
      </c>
      <c r="PZ114" s="88">
        <v>4.47759154E-3</v>
      </c>
      <c r="QA114" s="88">
        <v>1.3178189999999998E-5</v>
      </c>
      <c r="QB114" s="88">
        <v>4.8614164999999962E-4</v>
      </c>
      <c r="QC114" s="88">
        <v>2.2825851000000003E-4</v>
      </c>
      <c r="QD114" s="88">
        <v>1.6107447000000003E-4</v>
      </c>
      <c r="QE114" s="88">
        <v>1.0324093099999998E-3</v>
      </c>
      <c r="QF114" s="88">
        <v>2.8168846199999997E-3</v>
      </c>
      <c r="QG114" s="88">
        <v>1.4155151890000002E-2</v>
      </c>
      <c r="QH114" s="88">
        <v>7.6339353999999992E-4</v>
      </c>
      <c r="QI114" s="88">
        <v>2.5486862599999991E-3</v>
      </c>
      <c r="QJ114" s="88">
        <v>1.7566220000000007E-3</v>
      </c>
      <c r="QK114" s="88">
        <v>1.8431374299999997E-3</v>
      </c>
      <c r="QL114" s="88">
        <v>2.1449449499999988E-2</v>
      </c>
      <c r="QM114" s="88">
        <v>5.4256792000000021E-4</v>
      </c>
      <c r="QN114" s="88">
        <v>9.0731090999999987E-4</v>
      </c>
      <c r="QO114" s="88">
        <v>2.0695060000000003E-4</v>
      </c>
      <c r="QP114" s="88">
        <v>3.216794199999999E-4</v>
      </c>
      <c r="QQ114" s="88">
        <v>4.118795999999999E-5</v>
      </c>
      <c r="QR114" s="88">
        <v>1.7221563200000001E-3</v>
      </c>
      <c r="QS114" s="88">
        <v>2.8602024099999997E-3</v>
      </c>
      <c r="QT114" s="88">
        <v>2.4318764399999995E-3</v>
      </c>
      <c r="QU114" s="88">
        <v>4.8274654E-4</v>
      </c>
      <c r="QV114" s="88">
        <v>8.3954731999999997E-4</v>
      </c>
      <c r="QW114" s="88">
        <v>1.7239114999999989E-3</v>
      </c>
      <c r="QX114" s="88">
        <v>1.2780818799999994E-3</v>
      </c>
      <c r="QY114" s="88">
        <v>7.7821458999999954E-4</v>
      </c>
      <c r="QZ114" s="88">
        <v>3.3962941000000008E-4</v>
      </c>
      <c r="RA114" s="88">
        <v>1.5121668899999987E-3</v>
      </c>
      <c r="RB114" s="88">
        <v>1.4320348199999995E-3</v>
      </c>
      <c r="RC114" s="88">
        <v>3.8590435200000013E-3</v>
      </c>
      <c r="RD114" s="88">
        <v>4.9574693500000003E-3</v>
      </c>
      <c r="RE114" s="88">
        <v>5.7014330000000003E-5</v>
      </c>
      <c r="RF114" s="88">
        <v>3.8319302000000026E-3</v>
      </c>
      <c r="RG114" s="88">
        <v>5.4677863200000001E-3</v>
      </c>
      <c r="RH114" s="88">
        <v>2.3716108800000001E-3</v>
      </c>
      <c r="RI114" s="88">
        <v>9.3391713000000028E-4</v>
      </c>
      <c r="RJ114" s="88">
        <v>4.6624803999999995E-4</v>
      </c>
      <c r="RK114" s="88">
        <v>1.2082722500000003E-3</v>
      </c>
      <c r="RL114" s="88">
        <v>5.2088505000000003E-4</v>
      </c>
      <c r="RM114" s="88">
        <v>2.0334746399999996E-3</v>
      </c>
      <c r="RN114" s="88">
        <v>1.2478505E-4</v>
      </c>
      <c r="RO114" s="88">
        <v>2.3171413499999977E-3</v>
      </c>
      <c r="RP114" s="88">
        <v>7.4487759999999992E-5</v>
      </c>
      <c r="RQ114" s="88">
        <v>1.3092522800000001E-3</v>
      </c>
      <c r="RR114" s="88">
        <v>0</v>
      </c>
      <c r="RS114" s="88">
        <v>3.2739334999999984E-4</v>
      </c>
      <c r="RT114" s="88">
        <v>3.2272179999999988E-4</v>
      </c>
      <c r="RU114" s="88">
        <v>9.2461439999999985E-5</v>
      </c>
      <c r="RV114" s="88">
        <v>3.04697509E-3</v>
      </c>
      <c r="RW114" s="88">
        <v>1.165846641E-2</v>
      </c>
      <c r="RX114" s="88">
        <v>1.3122867280000002E-2</v>
      </c>
      <c r="RY114" s="88">
        <v>8.2202640000000001E-5</v>
      </c>
      <c r="RZ114" s="88">
        <v>5.3767283200000029E-3</v>
      </c>
      <c r="SA114" s="88">
        <v>5.1541476999999991E-4</v>
      </c>
      <c r="SB114" s="88">
        <v>0</v>
      </c>
      <c r="SC114" s="88">
        <v>0</v>
      </c>
      <c r="SD114" s="88">
        <v>0</v>
      </c>
      <c r="SE114" s="88">
        <v>0</v>
      </c>
      <c r="SF114" s="88">
        <v>0</v>
      </c>
      <c r="SG114" s="88">
        <v>0</v>
      </c>
      <c r="SH114" s="88">
        <v>0</v>
      </c>
      <c r="SI114" s="88">
        <v>0</v>
      </c>
      <c r="SJ114" s="88">
        <v>0</v>
      </c>
      <c r="SK114" s="88">
        <v>0</v>
      </c>
      <c r="SL114" s="88">
        <v>0</v>
      </c>
      <c r="SM114" s="88">
        <v>0</v>
      </c>
      <c r="SN114" s="88">
        <v>0.25729960410000002</v>
      </c>
      <c r="SO114" s="88">
        <v>4.2981345000000001E-3</v>
      </c>
      <c r="SP114" s="88">
        <v>14.48211208841</v>
      </c>
    </row>
    <row r="115" spans="1:510">
      <c r="A115" s="88" t="str">
        <f t="shared" si="53"/>
        <v>UKID10</v>
      </c>
      <c r="B115" s="88" t="s">
        <v>2234</v>
      </c>
      <c r="C115" s="88" t="s">
        <v>396</v>
      </c>
      <c r="U115" s="88">
        <v>119.73240607051009</v>
      </c>
      <c r="V115" s="88">
        <v>10.642401397990003</v>
      </c>
      <c r="W115" s="88">
        <v>2.6742583674300002</v>
      </c>
      <c r="X115" s="88">
        <v>6.8423934251500027</v>
      </c>
      <c r="Y115" s="88">
        <v>12.61221315081</v>
      </c>
      <c r="Z115" s="88">
        <v>11.35566615054999</v>
      </c>
      <c r="AA115" s="88">
        <v>1.7657941172999987</v>
      </c>
      <c r="AB115" s="88">
        <v>23.630500201030031</v>
      </c>
      <c r="AC115" s="88">
        <v>2.9936303853900008</v>
      </c>
      <c r="AD115" s="88">
        <v>17.461444038980009</v>
      </c>
      <c r="AE115" s="88">
        <v>4.6006387884799995</v>
      </c>
      <c r="AF115" s="88">
        <v>13.282827277790004</v>
      </c>
      <c r="AG115" s="88">
        <v>9.7681724281399873</v>
      </c>
      <c r="AH115" s="88">
        <v>11.870649728769999</v>
      </c>
      <c r="AI115" s="88">
        <v>0.87422221461999972</v>
      </c>
      <c r="AJ115" s="88">
        <v>2.2519225231600033</v>
      </c>
      <c r="AK115" s="88">
        <v>0.42233564971000009</v>
      </c>
      <c r="AL115" s="88">
        <v>0</v>
      </c>
      <c r="AM115" s="88">
        <v>5.6259070522500041</v>
      </c>
      <c r="AN115" s="88">
        <v>1.2164876388400003</v>
      </c>
      <c r="AO115" s="88">
        <v>4.5341418153899999</v>
      </c>
      <c r="AP115" s="88">
        <v>0</v>
      </c>
      <c r="AQ115" s="88">
        <v>2.0604289476300011</v>
      </c>
      <c r="AR115" s="88">
        <v>1.5301719767999999</v>
      </c>
      <c r="AS115" s="88">
        <v>4.487462389280001</v>
      </c>
      <c r="AT115" s="88">
        <v>6.1890895637700014</v>
      </c>
      <c r="AU115" s="88">
        <v>0.72509842457999973</v>
      </c>
      <c r="AV115" s="88">
        <v>1.13458748802</v>
      </c>
      <c r="AW115" s="88">
        <v>0.50234963184000025</v>
      </c>
      <c r="AX115" s="88">
        <v>0.71293833435999943</v>
      </c>
      <c r="AY115" s="88">
        <v>2.0915912696600012</v>
      </c>
      <c r="AZ115" s="88">
        <v>0.80556591649999965</v>
      </c>
      <c r="BA115" s="88">
        <v>0.95128232827000014</v>
      </c>
      <c r="BB115" s="88">
        <v>8.9427687999999988E-3</v>
      </c>
      <c r="BC115" s="88">
        <v>9.0000776970700009</v>
      </c>
      <c r="BD115" s="88">
        <v>10.410492613749998</v>
      </c>
      <c r="BE115" s="88">
        <v>4.2199422472999997</v>
      </c>
      <c r="BF115" s="88">
        <v>0.14490781620999998</v>
      </c>
      <c r="BG115" s="88">
        <v>0.18486000205</v>
      </c>
      <c r="BH115" s="88">
        <v>2.6638650061900027</v>
      </c>
      <c r="BI115" s="88">
        <v>2.5114354116199991</v>
      </c>
      <c r="BJ115" s="88">
        <v>0.79666252172999985</v>
      </c>
      <c r="BK115" s="88">
        <v>3.7745717715799998</v>
      </c>
      <c r="BL115" s="88">
        <v>5.014285998460001</v>
      </c>
      <c r="BM115" s="88">
        <v>1.5102188864399988</v>
      </c>
      <c r="BN115" s="88">
        <v>3.8542496734299978</v>
      </c>
      <c r="BO115" s="88">
        <v>1.1014228699300002</v>
      </c>
      <c r="BP115" s="88">
        <v>2.1796018853400003</v>
      </c>
      <c r="BQ115" s="88">
        <v>0.21427907107999999</v>
      </c>
      <c r="BR115" s="88">
        <v>0.74104754513000004</v>
      </c>
      <c r="BS115" s="88">
        <v>0.36428599409000001</v>
      </c>
      <c r="BT115" s="88">
        <v>9.7086758455300064</v>
      </c>
      <c r="BU115" s="88">
        <v>1.693096719059999</v>
      </c>
      <c r="BV115" s="88">
        <v>3.57414723115</v>
      </c>
      <c r="BW115" s="88">
        <v>2.1109549670799996</v>
      </c>
      <c r="BX115" s="88">
        <v>0.58928769169999973</v>
      </c>
      <c r="BY115" s="88">
        <v>1.3104018728799991</v>
      </c>
      <c r="BZ115" s="88">
        <v>0.20548997213000009</v>
      </c>
      <c r="CA115" s="88">
        <v>1.0866206872000006</v>
      </c>
      <c r="CB115" s="88">
        <v>1.6207359646999995</v>
      </c>
      <c r="CC115" s="88">
        <v>0.62237206984000026</v>
      </c>
      <c r="CD115" s="88">
        <v>0.5292059716799995</v>
      </c>
      <c r="CE115" s="88">
        <v>3.119903936239997</v>
      </c>
      <c r="CF115" s="88">
        <v>0.24999714727000019</v>
      </c>
      <c r="CG115" s="88">
        <v>0</v>
      </c>
      <c r="CH115" s="88">
        <v>0.62422157368999986</v>
      </c>
      <c r="CI115" s="88">
        <v>1.0106669096800003</v>
      </c>
      <c r="CJ115" s="88">
        <v>1.4783816241599999</v>
      </c>
      <c r="CK115" s="88">
        <v>4.6368531421300041</v>
      </c>
      <c r="CL115" s="88">
        <v>0.12624903139000007</v>
      </c>
      <c r="CM115" s="88">
        <v>1.4985886516500004</v>
      </c>
      <c r="CN115" s="88">
        <v>0.32367493270999992</v>
      </c>
      <c r="CO115" s="88">
        <v>1.5874251265999999</v>
      </c>
      <c r="CP115" s="88">
        <v>0.34081477022000017</v>
      </c>
      <c r="CQ115" s="88">
        <v>0.42233564971000009</v>
      </c>
      <c r="CR115" s="88">
        <v>0</v>
      </c>
      <c r="CS115" s="88">
        <v>9.2131863299999995E-3</v>
      </c>
      <c r="CT115" s="88">
        <v>5.1808472705299984</v>
      </c>
      <c r="CU115" s="88">
        <v>0.28631887874000006</v>
      </c>
      <c r="CV115" s="88">
        <v>0.14953243571999997</v>
      </c>
      <c r="CW115" s="88">
        <v>1.1774599147600004</v>
      </c>
      <c r="CX115" s="88">
        <v>3.9027724079999999E-2</v>
      </c>
      <c r="CY115" s="88">
        <v>4.5015756696899993</v>
      </c>
      <c r="CZ115" s="88">
        <v>3.25661457E-2</v>
      </c>
      <c r="DA115" s="88">
        <v>0</v>
      </c>
      <c r="DB115" s="88">
        <v>0</v>
      </c>
      <c r="DC115" s="88">
        <v>0.34952770918000003</v>
      </c>
      <c r="DD115" s="88">
        <v>1.7109017052600022</v>
      </c>
      <c r="DE115" s="88">
        <v>1.1511553836899993</v>
      </c>
      <c r="DF115" s="88">
        <v>2.0212227000000001E-4</v>
      </c>
      <c r="DG115" s="88">
        <v>6.3917904200000014E-2</v>
      </c>
      <c r="DH115" s="88">
        <v>0.31490142786000014</v>
      </c>
      <c r="DI115" s="88">
        <v>2.0044318557999996</v>
      </c>
      <c r="DJ115" s="88">
        <v>2.04312961758</v>
      </c>
      <c r="DK115" s="88">
        <v>0.40447962849000002</v>
      </c>
      <c r="DL115" s="88">
        <v>3.5430482469999997E-2</v>
      </c>
      <c r="DM115" s="88">
        <v>0</v>
      </c>
      <c r="DN115" s="88">
        <v>5.2766179777200044</v>
      </c>
      <c r="DO115" s="88">
        <v>0.90241607350999975</v>
      </c>
      <c r="DP115" s="88">
        <v>1.0054122800000001E-2</v>
      </c>
      <c r="DQ115" s="88">
        <v>0.72509842457999973</v>
      </c>
      <c r="DR115" s="88">
        <v>0.97475615769000001</v>
      </c>
      <c r="DS115" s="88">
        <v>0.13118512907999999</v>
      </c>
      <c r="DT115" s="88">
        <v>2.8646688669999996E-2</v>
      </c>
      <c r="DU115" s="88">
        <v>0.50234963184000025</v>
      </c>
      <c r="DV115" s="88">
        <v>0.18117887853000003</v>
      </c>
      <c r="DW115" s="88">
        <v>0.53175945582999995</v>
      </c>
      <c r="DX115" s="88">
        <v>0.77591938206999989</v>
      </c>
      <c r="DY115" s="88">
        <v>1.3156714411500008</v>
      </c>
      <c r="DZ115" s="88">
        <v>0.38800832224000009</v>
      </c>
      <c r="EA115" s="88">
        <v>3.2056377320000003E-2</v>
      </c>
      <c r="EB115" s="88">
        <v>0.38549998237000005</v>
      </c>
      <c r="EC115" s="88">
        <v>0.15856324058000001</v>
      </c>
      <c r="ED115" s="88">
        <v>0.59905092927000014</v>
      </c>
      <c r="EE115" s="88">
        <v>0.19366815842000001</v>
      </c>
      <c r="EF115" s="88">
        <v>8.5769312631600023</v>
      </c>
      <c r="EG115" s="88">
        <v>9.472224219E-2</v>
      </c>
      <c r="EH115" s="88">
        <v>0.32842419171999998</v>
      </c>
      <c r="EI115" s="88">
        <v>0</v>
      </c>
      <c r="EJ115" s="88">
        <v>0.5270085123299999</v>
      </c>
      <c r="EK115" s="88">
        <v>5.8408347661499986</v>
      </c>
      <c r="EL115" s="88">
        <v>2.8322798847100001</v>
      </c>
      <c r="EM115" s="88">
        <v>1.2103693091099994</v>
      </c>
      <c r="EN115" s="88">
        <v>1.7138644047499998</v>
      </c>
      <c r="EO115" s="88">
        <v>0.55173598178999983</v>
      </c>
      <c r="EP115" s="88">
        <v>1.2333081111600002</v>
      </c>
      <c r="EQ115" s="88">
        <v>1.9990897980000005E-2</v>
      </c>
      <c r="ER115" s="88">
        <v>0.66348330786999998</v>
      </c>
      <c r="ES115" s="88">
        <v>3.7555417009999988E-2</v>
      </c>
      <c r="ET115" s="88">
        <v>0.14490781620999998</v>
      </c>
      <c r="EU115" s="88">
        <v>0.18486000205</v>
      </c>
      <c r="EV115" s="88">
        <v>2.6638650061900027</v>
      </c>
      <c r="EW115" s="88">
        <v>0.71473290555000002</v>
      </c>
      <c r="EX115" s="88">
        <v>0.30500164770999999</v>
      </c>
      <c r="EY115" s="88">
        <v>1.0873285073599996</v>
      </c>
      <c r="EZ115" s="88">
        <v>0.3553967305100002</v>
      </c>
      <c r="FA115" s="88">
        <v>4.8974366169999999E-2</v>
      </c>
      <c r="FB115" s="88">
        <v>0.47682926468000003</v>
      </c>
      <c r="FC115" s="88">
        <v>8.7640555600000003E-2</v>
      </c>
      <c r="FD115" s="88">
        <v>0.23219270145000001</v>
      </c>
      <c r="FE115" s="88">
        <v>0.67209297730999973</v>
      </c>
      <c r="FF115" s="88">
        <v>0.74920111445999993</v>
      </c>
      <c r="FG115" s="88">
        <v>0.85051520362999966</v>
      </c>
      <c r="FH115" s="88">
        <v>0.85228594868999974</v>
      </c>
      <c r="FI115" s="88">
        <v>0.65048580930000011</v>
      </c>
      <c r="FJ115" s="88">
        <v>2.3680847186900009</v>
      </c>
      <c r="FK115" s="88">
        <v>2.6462031242800004</v>
      </c>
      <c r="FL115" s="88">
        <v>0</v>
      </c>
      <c r="FM115" s="88">
        <v>0.49065381834999983</v>
      </c>
      <c r="FN115" s="88">
        <v>0.58129616667000028</v>
      </c>
      <c r="FO115" s="88">
        <v>0.27091246036000005</v>
      </c>
      <c r="FP115" s="88">
        <v>0.16736139468999994</v>
      </c>
      <c r="FQ115" s="88">
        <v>1.1014228699300002</v>
      </c>
      <c r="FR115" s="88">
        <v>2.1796018853400003</v>
      </c>
      <c r="FS115" s="88">
        <v>0.21427907107999999</v>
      </c>
      <c r="FT115" s="88">
        <v>0.74104754513000004</v>
      </c>
      <c r="FU115" s="88">
        <v>0.36428599409000001</v>
      </c>
      <c r="FV115" s="88">
        <v>9.2218055514100072</v>
      </c>
      <c r="FW115" s="88">
        <v>8.6116046599999982E-2</v>
      </c>
      <c r="FX115" s="88">
        <v>0.48687279792000004</v>
      </c>
      <c r="FY115" s="88">
        <v>0.73621420789999958</v>
      </c>
      <c r="FZ115" s="88">
        <v>8.0900642849999968E-2</v>
      </c>
      <c r="GA115" s="88">
        <v>0.39773109653000027</v>
      </c>
      <c r="GB115" s="88">
        <v>0.39212712243000025</v>
      </c>
      <c r="GC115" s="88">
        <v>0</v>
      </c>
      <c r="GD115" s="88">
        <v>3.57414723115</v>
      </c>
      <c r="GE115" s="88">
        <v>0.36381343104999991</v>
      </c>
      <c r="GF115" s="88">
        <v>0.10325014437999995</v>
      </c>
      <c r="GG115" s="88">
        <v>0.15325345089</v>
      </c>
      <c r="GH115" s="88">
        <v>0.37710452982999976</v>
      </c>
      <c r="GI115" s="88">
        <v>0.34200839591000026</v>
      </c>
      <c r="GJ115" s="88">
        <v>0.76545777511000035</v>
      </c>
      <c r="GK115" s="88">
        <v>6.05571666E-3</v>
      </c>
      <c r="GL115" s="88">
        <v>0.21180220336000005</v>
      </c>
      <c r="GM115" s="88">
        <v>8.7865866710000004E-2</v>
      </c>
      <c r="GN115" s="88">
        <v>5.8043542130000014E-2</v>
      </c>
      <c r="GO115" s="88">
        <v>0.23157036392999999</v>
      </c>
      <c r="GP115" s="88">
        <v>5.4463086070000014E-2</v>
      </c>
      <c r="GQ115" s="88">
        <v>0.30861519060999965</v>
      </c>
      <c r="GR115" s="88">
        <v>1.7951331269999999E-2</v>
      </c>
      <c r="GS115" s="88">
        <v>0.22753736051999998</v>
      </c>
      <c r="GT115" s="88">
        <v>0.41222273381000002</v>
      </c>
      <c r="GU115" s="88">
        <v>0.1686511317100001</v>
      </c>
      <c r="GV115" s="88">
        <v>0.12094904596000008</v>
      </c>
      <c r="GW115" s="88">
        <v>6.8097783710000026E-2</v>
      </c>
      <c r="GX115" s="88">
        <v>7.5628955759999977E-2</v>
      </c>
      <c r="GY115" s="88">
        <v>4.3134793449999986E-2</v>
      </c>
      <c r="GZ115" s="88">
        <v>1.4902041170000001E-2</v>
      </c>
      <c r="HA115" s="88">
        <v>3.7253684800000004E-3</v>
      </c>
      <c r="HB115" s="88">
        <v>0.13274512504999997</v>
      </c>
      <c r="HC115" s="88">
        <v>9.7588483379999938E-2</v>
      </c>
      <c r="HD115" s="88">
        <v>0.12427010013000006</v>
      </c>
      <c r="HE115" s="88">
        <v>3.4247791479999998E-2</v>
      </c>
      <c r="HF115" s="88">
        <v>0.13159918240999996</v>
      </c>
      <c r="HG115" s="88">
        <v>0.27639784675000006</v>
      </c>
      <c r="HH115" s="88">
        <v>9.3942392829999929E-2</v>
      </c>
      <c r="HI115" s="88">
        <v>0.16212712031000015</v>
      </c>
      <c r="HJ115" s="88">
        <v>3.3703619639999988E-2</v>
      </c>
      <c r="HK115" s="88">
        <v>0.26119168410000015</v>
      </c>
      <c r="HL115" s="88">
        <v>7.9796657570000082E-2</v>
      </c>
      <c r="HM115" s="88">
        <v>0.36459153411</v>
      </c>
      <c r="HN115" s="88">
        <v>0.28470013373999992</v>
      </c>
      <c r="HO115" s="88">
        <v>1.0246549850000002E-2</v>
      </c>
      <c r="HP115" s="88">
        <v>0.29041460840000005</v>
      </c>
      <c r="HQ115" s="88">
        <v>0.14782508141</v>
      </c>
      <c r="HR115" s="88">
        <v>0.18198195294999994</v>
      </c>
      <c r="HS115" s="88">
        <v>3.6128738489999999E-2</v>
      </c>
      <c r="HT115" s="88">
        <v>5.2772764549999983E-2</v>
      </c>
      <c r="HU115" s="88">
        <v>0.33171865677000012</v>
      </c>
      <c r="HV115" s="88">
        <v>8.7737076899999974E-2</v>
      </c>
      <c r="HW115" s="88">
        <v>9.3200679260000002E-2</v>
      </c>
      <c r="HX115" s="88">
        <v>2.0812566529999996E-2</v>
      </c>
      <c r="HY115" s="88">
        <v>0.27953773291999984</v>
      </c>
      <c r="HZ115" s="88">
        <v>4.7394482190000004E-2</v>
      </c>
      <c r="IA115" s="88">
        <v>0.16882238206000003</v>
      </c>
      <c r="IB115" s="88">
        <v>3.3446305500000002E-2</v>
      </c>
      <c r="IC115" s="88">
        <v>1.1640580242499998</v>
      </c>
      <c r="ID115" s="88">
        <v>0.13520784236999997</v>
      </c>
      <c r="IE115" s="88">
        <v>0.10915270506999999</v>
      </c>
      <c r="IF115" s="88">
        <v>9.5608977590000033E-2</v>
      </c>
      <c r="IG115" s="88">
        <v>1.8466950735699994</v>
      </c>
      <c r="IH115" s="88">
        <v>1.9182285580000003E-2</v>
      </c>
      <c r="II115" s="88">
        <v>0</v>
      </c>
      <c r="IJ115" s="88">
        <v>5.5698705039999991E-2</v>
      </c>
      <c r="IK115" s="88">
        <v>0.29236829948999993</v>
      </c>
      <c r="IL115" s="88">
        <v>0.27483533715000003</v>
      </c>
      <c r="IM115" s="88">
        <v>1.31551472E-3</v>
      </c>
      <c r="IN115" s="88">
        <v>0.54376751270000001</v>
      </c>
      <c r="IO115" s="88">
        <v>0.46689875450000023</v>
      </c>
      <c r="IP115" s="88">
        <v>1.4783816241599999</v>
      </c>
      <c r="IQ115" s="88">
        <v>1.4082252678400002</v>
      </c>
      <c r="IR115" s="88">
        <v>1.0868318753200001</v>
      </c>
      <c r="IS115" s="88">
        <v>2.056357611439998</v>
      </c>
      <c r="IT115" s="88">
        <v>8.5443524989999992E-2</v>
      </c>
      <c r="IU115" s="88">
        <v>0.12624903139000007</v>
      </c>
      <c r="IV115" s="88">
        <v>1.4985886516500004</v>
      </c>
      <c r="IW115" s="88">
        <v>0.32367493270999992</v>
      </c>
      <c r="IX115" s="88">
        <v>1.3020980467299996</v>
      </c>
      <c r="IY115" s="88">
        <v>0.28532567564000005</v>
      </c>
      <c r="IZ115" s="88">
        <v>0.34081477022000017</v>
      </c>
      <c r="JA115" s="88">
        <v>0.38116495517000021</v>
      </c>
      <c r="JB115" s="88">
        <v>4.0589918299999998E-3</v>
      </c>
      <c r="JC115" s="88">
        <v>3.711193653E-2</v>
      </c>
      <c r="JD115" s="88">
        <v>9.2131863299999995E-3</v>
      </c>
      <c r="JE115" s="88">
        <v>1.6479176639399997</v>
      </c>
      <c r="JF115" s="88">
        <v>2.9518227165800011</v>
      </c>
      <c r="JG115" s="88">
        <v>0.58110154840000006</v>
      </c>
      <c r="JH115" s="88">
        <v>0.28631887874000006</v>
      </c>
      <c r="JI115" s="88">
        <v>0.14953243571999997</v>
      </c>
      <c r="JJ115" s="88">
        <v>0.32908395188</v>
      </c>
      <c r="JK115" s="88">
        <v>0.68376536070000005</v>
      </c>
      <c r="JL115" s="88">
        <v>0.16461113297000002</v>
      </c>
      <c r="JM115" s="88">
        <v>3.9027724079999999E-2</v>
      </c>
      <c r="JN115" s="88">
        <v>4.5015756696899993</v>
      </c>
      <c r="JO115" s="88">
        <v>3.25661457E-2</v>
      </c>
      <c r="JP115" s="88">
        <v>0</v>
      </c>
      <c r="JQ115" s="88">
        <v>0</v>
      </c>
      <c r="JR115" s="88">
        <v>0</v>
      </c>
      <c r="JS115" s="88">
        <v>0.34952770918000003</v>
      </c>
      <c r="JT115" s="88">
        <v>1.7109017052600022</v>
      </c>
      <c r="JU115" s="88">
        <v>1.1511553836899993</v>
      </c>
      <c r="JV115" s="88">
        <v>2.0212227000000001E-4</v>
      </c>
      <c r="JW115" s="88">
        <v>6.3917904200000014E-2</v>
      </c>
      <c r="JX115" s="88">
        <v>0.31490142786000014</v>
      </c>
      <c r="JY115" s="88">
        <v>2.0044318557999996</v>
      </c>
      <c r="JZ115" s="88">
        <v>1.9974474684600003</v>
      </c>
      <c r="KA115" s="88">
        <v>4.5681742099999999E-2</v>
      </c>
      <c r="KB115" s="88">
        <v>0.40447962849000002</v>
      </c>
      <c r="KC115" s="88">
        <v>3.5430482469999997E-2</v>
      </c>
      <c r="KD115" s="88">
        <v>0</v>
      </c>
      <c r="KE115" s="88">
        <v>5.2766179777200044</v>
      </c>
      <c r="KF115" s="88">
        <v>0.90241607350999975</v>
      </c>
      <c r="KG115" s="88">
        <v>1.0054122800000001E-2</v>
      </c>
      <c r="KH115" s="88">
        <v>0.72509842457999973</v>
      </c>
      <c r="KI115" s="88">
        <v>0.37101802274000001</v>
      </c>
      <c r="KJ115" s="88">
        <v>0.37186647754999996</v>
      </c>
      <c r="KK115" s="88">
        <v>0.10158653397999999</v>
      </c>
      <c r="KL115" s="88">
        <v>9.1795295639999996E-2</v>
      </c>
      <c r="KM115" s="88">
        <v>3.0678040649999998E-2</v>
      </c>
      <c r="KN115" s="88">
        <v>0</v>
      </c>
      <c r="KO115" s="88">
        <v>7.8123056399999995E-3</v>
      </c>
      <c r="KP115" s="88">
        <v>0.13118512907999999</v>
      </c>
      <c r="KQ115" s="88">
        <v>2.8646688669999996E-2</v>
      </c>
      <c r="KR115" s="88">
        <v>0.22861064542000001</v>
      </c>
      <c r="KS115" s="88">
        <v>3.7549915599999997E-2</v>
      </c>
      <c r="KT115" s="88">
        <v>0.23618568904999995</v>
      </c>
      <c r="KU115" s="88">
        <v>0</v>
      </c>
      <c r="KV115" s="88">
        <v>0.18117887853000003</v>
      </c>
      <c r="KW115" s="88">
        <v>0.53175945582999995</v>
      </c>
      <c r="KX115" s="88">
        <v>0.46953311968999994</v>
      </c>
      <c r="KY115" s="88">
        <v>0.3063860948599999</v>
      </c>
      <c r="KZ115" s="88">
        <v>1.1494159688900005</v>
      </c>
      <c r="LA115" s="88">
        <v>0.16625555356999996</v>
      </c>
      <c r="LB115" s="88">
        <v>0.38800832224000009</v>
      </c>
      <c r="LC115" s="88">
        <v>3.2056377320000003E-2</v>
      </c>
      <c r="LD115" s="88">
        <v>0.38549998237000005</v>
      </c>
      <c r="LE115" s="88">
        <v>0.15856324058000001</v>
      </c>
      <c r="LF115" s="88">
        <v>0.59905092927000014</v>
      </c>
      <c r="LG115" s="88">
        <v>0</v>
      </c>
      <c r="LH115" s="88">
        <v>0.19366815842000001</v>
      </c>
      <c r="LI115" s="88">
        <v>0</v>
      </c>
      <c r="LJ115" s="88">
        <v>3.5644764637500006</v>
      </c>
      <c r="LK115" s="88">
        <v>5.0124539508100012</v>
      </c>
      <c r="LL115" s="88">
        <v>9.472224219E-2</v>
      </c>
      <c r="LM115" s="88">
        <v>0.32842419171999998</v>
      </c>
      <c r="LN115" s="88">
        <v>0</v>
      </c>
      <c r="LO115" s="88">
        <v>0.5270085123299999</v>
      </c>
      <c r="LP115" s="88">
        <v>5.8408347661499986</v>
      </c>
      <c r="LQ115" s="88">
        <v>2.8322798847100001</v>
      </c>
      <c r="LR115" s="88">
        <v>1.2103693091099994</v>
      </c>
      <c r="LS115" s="88">
        <v>1.7138644047499998</v>
      </c>
      <c r="LT115" s="88">
        <v>0.55173598178999983</v>
      </c>
      <c r="LU115" s="88">
        <v>1.2333081111600002</v>
      </c>
      <c r="LV115" s="88">
        <v>1.9990897980000005E-2</v>
      </c>
      <c r="LW115" s="88">
        <v>0.66348330786999998</v>
      </c>
      <c r="LX115" s="88">
        <v>3.7555417009999988E-2</v>
      </c>
      <c r="LY115" s="88">
        <v>0.14490781620999998</v>
      </c>
      <c r="LZ115" s="88">
        <v>0.18486000205</v>
      </c>
      <c r="MA115" s="88">
        <v>2.6638650061900027</v>
      </c>
      <c r="MB115" s="88">
        <v>0.35736528122999994</v>
      </c>
      <c r="MC115" s="88">
        <v>0.3929496466500001</v>
      </c>
      <c r="MD115" s="88">
        <v>0.28001059897000002</v>
      </c>
      <c r="ME115" s="88">
        <v>2.4991048739999997E-2</v>
      </c>
      <c r="MF115" s="88">
        <v>1.0873285073599996</v>
      </c>
      <c r="MG115" s="88">
        <v>0.3553967305100002</v>
      </c>
      <c r="MH115" s="88">
        <v>4.8974366169999999E-2</v>
      </c>
      <c r="MI115" s="88">
        <v>0.47682926468000003</v>
      </c>
      <c r="MJ115" s="88">
        <v>7.692386654000001E-2</v>
      </c>
      <c r="MK115" s="88">
        <v>1.0716689060000001E-2</v>
      </c>
      <c r="ML115" s="88">
        <v>0.23219270145000001</v>
      </c>
      <c r="MM115" s="88">
        <v>0.67209297730999973</v>
      </c>
      <c r="MN115" s="88">
        <v>0.74920111445999993</v>
      </c>
      <c r="MO115" s="88">
        <v>0.85051520362999966</v>
      </c>
      <c r="MP115" s="88">
        <v>0.85228594868999974</v>
      </c>
      <c r="MQ115" s="88">
        <v>0.65048580930000011</v>
      </c>
      <c r="MR115" s="88">
        <v>2.3680847186900009</v>
      </c>
      <c r="MS115" s="88">
        <v>0.73286025617999984</v>
      </c>
      <c r="MT115" s="88">
        <v>0.20339404657999999</v>
      </c>
      <c r="MU115" s="88">
        <v>1.1974614148999998</v>
      </c>
      <c r="MV115" s="88">
        <v>0.51247660964000019</v>
      </c>
      <c r="MW115" s="88">
        <v>0</v>
      </c>
      <c r="MX115" s="88">
        <v>0.49065381834999983</v>
      </c>
      <c r="MY115" s="88">
        <v>0.58129616667000028</v>
      </c>
      <c r="MZ115" s="88">
        <v>0.27091246036000005</v>
      </c>
      <c r="NA115" s="88">
        <v>0.16736139468999994</v>
      </c>
      <c r="NB115" s="88">
        <v>1.1014228699300002</v>
      </c>
      <c r="NC115" s="88">
        <v>2.1796018853400003</v>
      </c>
      <c r="ND115" s="88">
        <v>0.21427907107999999</v>
      </c>
      <c r="NE115" s="88">
        <v>0.74104754513000004</v>
      </c>
      <c r="NF115" s="88">
        <v>0.36428599409000001</v>
      </c>
      <c r="NG115" s="88">
        <v>7.0591069976499945</v>
      </c>
      <c r="NH115" s="88">
        <v>2.1627064995799996</v>
      </c>
      <c r="NI115" s="88">
        <v>0.48687279792000004</v>
      </c>
      <c r="NJ115" s="88">
        <v>3.57414723115</v>
      </c>
      <c r="NK115" s="88">
        <v>1.1640580242499998</v>
      </c>
      <c r="NL115" s="88">
        <v>0.10915270506999999</v>
      </c>
      <c r="NM115" s="88">
        <v>1.8466950735699994</v>
      </c>
      <c r="NN115" s="88">
        <v>0</v>
      </c>
      <c r="NO115" s="88">
        <v>0.54376751270000001</v>
      </c>
      <c r="NP115" s="88">
        <v>0.29643636285000008</v>
      </c>
      <c r="NQ115" s="88">
        <v>0.17046194387999994</v>
      </c>
      <c r="NR115" s="88">
        <v>6.1363464000000001E-3</v>
      </c>
      <c r="NS115" s="88">
        <v>1.4722452777599999</v>
      </c>
      <c r="NT115" s="88">
        <v>1.4082252678400002</v>
      </c>
      <c r="NU115" s="88">
        <v>1.0868318753200001</v>
      </c>
      <c r="NV115" s="88">
        <v>2.056357611439998</v>
      </c>
      <c r="NW115" s="88">
        <v>8.5443524989999992E-2</v>
      </c>
      <c r="NX115" s="88">
        <v>0.12624903139000007</v>
      </c>
      <c r="NY115" s="88">
        <v>0</v>
      </c>
      <c r="NZ115" s="88">
        <v>0</v>
      </c>
      <c r="OA115" s="88">
        <v>0</v>
      </c>
      <c r="OB115" s="88">
        <v>0</v>
      </c>
      <c r="OC115" s="88">
        <v>0</v>
      </c>
      <c r="OD115" s="88">
        <v>0</v>
      </c>
      <c r="OE115" s="88">
        <v>0</v>
      </c>
      <c r="OF115" s="88">
        <v>0</v>
      </c>
      <c r="OG115" s="88">
        <v>0</v>
      </c>
      <c r="OH115" s="88">
        <v>0</v>
      </c>
      <c r="OI115" s="88">
        <v>0</v>
      </c>
      <c r="OJ115" s="88">
        <v>0</v>
      </c>
      <c r="OK115" s="88">
        <v>0</v>
      </c>
      <c r="OL115" s="88">
        <v>0</v>
      </c>
      <c r="OM115" s="88">
        <v>6.1382566999999989E-3</v>
      </c>
      <c r="ON115" s="88">
        <v>2.7183309999999995E-4</v>
      </c>
      <c r="OO115" s="88">
        <v>5.0162389999999996E-4</v>
      </c>
      <c r="OP115" s="88">
        <v>8.6338999999999988E-5</v>
      </c>
      <c r="OQ115" s="88">
        <v>4.4700600000000012E-4</v>
      </c>
      <c r="OR115" s="88">
        <v>1.1087749999999998E-4</v>
      </c>
      <c r="OS115" s="88">
        <v>4.4229360999999967E-3</v>
      </c>
      <c r="OT115" s="88">
        <v>4.0851860000000001E-4</v>
      </c>
      <c r="OU115" s="88">
        <v>4.9359439699999891E-3</v>
      </c>
      <c r="OV115" s="88">
        <v>4.2375297499999999E-3</v>
      </c>
      <c r="OW115" s="88">
        <v>6.9071248999999996E-3</v>
      </c>
      <c r="OX115" s="88">
        <v>4.390109199999998E-3</v>
      </c>
      <c r="OY115" s="88">
        <v>1.7481475000000002E-3</v>
      </c>
      <c r="OZ115" s="88">
        <v>0.26197237439999971</v>
      </c>
      <c r="PA115" s="88">
        <v>0</v>
      </c>
      <c r="PB115" s="88">
        <v>0</v>
      </c>
      <c r="PC115" s="88">
        <v>0</v>
      </c>
      <c r="PD115" s="88">
        <v>0</v>
      </c>
      <c r="PE115" s="88">
        <v>0</v>
      </c>
      <c r="PF115" s="88">
        <v>0</v>
      </c>
      <c r="PG115" s="88">
        <v>0</v>
      </c>
      <c r="PH115" s="88">
        <v>0</v>
      </c>
      <c r="PI115" s="88">
        <v>0</v>
      </c>
      <c r="PJ115" s="88">
        <v>0</v>
      </c>
      <c r="PK115" s="88">
        <v>0</v>
      </c>
      <c r="PL115" s="88">
        <v>0</v>
      </c>
      <c r="PM115" s="88">
        <v>0</v>
      </c>
      <c r="PN115" s="88">
        <v>0</v>
      </c>
      <c r="PO115" s="88">
        <v>1.0781220100000008E-3</v>
      </c>
      <c r="PP115" s="88">
        <v>8.9468531199999955E-3</v>
      </c>
      <c r="PQ115" s="88">
        <v>1.1417828700000002E-3</v>
      </c>
      <c r="PR115" s="88">
        <v>2.2870698700000009E-3</v>
      </c>
      <c r="PS115" s="88">
        <v>4.1061187600000028E-3</v>
      </c>
      <c r="PT115" s="88">
        <v>0</v>
      </c>
      <c r="PU115" s="88">
        <v>1.5310369700000004E-3</v>
      </c>
      <c r="PV115" s="88">
        <v>6.6567636000000022E-4</v>
      </c>
      <c r="PW115" s="88">
        <v>6.2862473000000006E-4</v>
      </c>
      <c r="PX115" s="88">
        <v>2.5276869999999998E-3</v>
      </c>
      <c r="PY115" s="88">
        <v>1.9140765100000006E-3</v>
      </c>
      <c r="PZ115" s="88">
        <v>3.8451516899999988E-3</v>
      </c>
      <c r="QA115" s="88">
        <v>2.0723929999999999E-5</v>
      </c>
      <c r="QB115" s="88">
        <v>6.7468268000000055E-4</v>
      </c>
      <c r="QC115" s="88">
        <v>2.5903385000000006E-4</v>
      </c>
      <c r="QD115" s="88">
        <v>1.4811795999999995E-4</v>
      </c>
      <c r="QE115" s="88">
        <v>1.0738725500000013E-3</v>
      </c>
      <c r="QF115" s="88">
        <v>2.6459792100000015E-3</v>
      </c>
      <c r="QG115" s="88">
        <v>1.400742382E-2</v>
      </c>
      <c r="QH115" s="88">
        <v>4.9461589000000003E-4</v>
      </c>
      <c r="QI115" s="88">
        <v>2.9093695500000036E-3</v>
      </c>
      <c r="QJ115" s="88">
        <v>1.7950785099999996E-3</v>
      </c>
      <c r="QK115" s="88">
        <v>1.9130639600000005E-3</v>
      </c>
      <c r="QL115" s="88">
        <v>1.997486339999998E-2</v>
      </c>
      <c r="QM115" s="88">
        <v>5.4389003999999995E-4</v>
      </c>
      <c r="QN115" s="88">
        <v>8.167906599999995E-4</v>
      </c>
      <c r="QO115" s="88">
        <v>2.9519026000000002E-4</v>
      </c>
      <c r="QP115" s="88">
        <v>2.7308895000000005E-4</v>
      </c>
      <c r="QQ115" s="88">
        <v>3.7923779999999996E-5</v>
      </c>
      <c r="QR115" s="88">
        <v>2.2360356600000025E-3</v>
      </c>
      <c r="QS115" s="88">
        <v>3.0232748400000008E-3</v>
      </c>
      <c r="QT115" s="88">
        <v>2.5023241400000005E-3</v>
      </c>
      <c r="QU115" s="88">
        <v>6.7209457000000025E-4</v>
      </c>
      <c r="QV115" s="88">
        <v>1.1271664500000008E-3</v>
      </c>
      <c r="QW115" s="88">
        <v>1.8342568599999996E-3</v>
      </c>
      <c r="QX115" s="88">
        <v>1.4178973400000002E-3</v>
      </c>
      <c r="QY115" s="88">
        <v>8.763665600000001E-4</v>
      </c>
      <c r="QZ115" s="88">
        <v>3.1233543999999993E-4</v>
      </c>
      <c r="RA115" s="88">
        <v>1.7102516500000003E-3</v>
      </c>
      <c r="RB115" s="88">
        <v>1.4389305500000006E-3</v>
      </c>
      <c r="RC115" s="88">
        <v>4.5516662700000035E-3</v>
      </c>
      <c r="RD115" s="88">
        <v>5.3609605000000012E-3</v>
      </c>
      <c r="RE115" s="88">
        <v>1.3272799999999998E-4</v>
      </c>
      <c r="RF115" s="88">
        <v>3.6805416799999997E-3</v>
      </c>
      <c r="RG115" s="88">
        <v>5.4833655400000018E-3</v>
      </c>
      <c r="RH115" s="88">
        <v>1.7696942299999991E-3</v>
      </c>
      <c r="RI115" s="88">
        <v>8.6355808000000028E-4</v>
      </c>
      <c r="RJ115" s="88">
        <v>4.1281227000000004E-4</v>
      </c>
      <c r="RK115" s="88">
        <v>1.1047908399999995E-3</v>
      </c>
      <c r="RL115" s="88">
        <v>4.0128349000000021E-4</v>
      </c>
      <c r="RM115" s="88">
        <v>2.0654177999999998E-3</v>
      </c>
      <c r="RN115" s="88">
        <v>1.5592194999999997E-4</v>
      </c>
      <c r="RO115" s="88">
        <v>2.2195528900000017E-3</v>
      </c>
      <c r="RP115" s="88">
        <v>8.6786539999999976E-5</v>
      </c>
      <c r="RQ115" s="88">
        <v>1.3906066900000015E-3</v>
      </c>
      <c r="RR115" s="88">
        <v>0</v>
      </c>
      <c r="RS115" s="88">
        <v>2.9703183999999996E-4</v>
      </c>
      <c r="RT115" s="88">
        <v>3.639265300000002E-4</v>
      </c>
      <c r="RU115" s="88">
        <v>8.2023720000000007E-5</v>
      </c>
      <c r="RV115" s="88">
        <v>4.3891437899999984E-3</v>
      </c>
      <c r="RW115" s="88">
        <v>1.1194030399999996E-2</v>
      </c>
      <c r="RX115" s="88">
        <v>1.2448763790000013E-2</v>
      </c>
      <c r="RY115" s="88">
        <v>4.1226539999999998E-5</v>
      </c>
      <c r="RZ115" s="88">
        <v>6.7809329700000039E-3</v>
      </c>
      <c r="SA115" s="88">
        <v>4.9494129000000008E-4</v>
      </c>
      <c r="SB115" s="88">
        <v>0</v>
      </c>
      <c r="SC115" s="88">
        <v>0</v>
      </c>
      <c r="SD115" s="88">
        <v>0</v>
      </c>
      <c r="SE115" s="88">
        <v>0</v>
      </c>
      <c r="SF115" s="88">
        <v>0</v>
      </c>
      <c r="SG115" s="88">
        <v>0</v>
      </c>
      <c r="SH115" s="88">
        <v>0</v>
      </c>
      <c r="SI115" s="88">
        <v>0</v>
      </c>
      <c r="SJ115" s="88">
        <v>0</v>
      </c>
      <c r="SK115" s="88">
        <v>0</v>
      </c>
      <c r="SL115" s="88">
        <v>0</v>
      </c>
      <c r="SM115" s="88">
        <v>0</v>
      </c>
      <c r="SN115" s="88">
        <v>0.26197237439999971</v>
      </c>
      <c r="SO115" s="88">
        <v>7.0449291000000006E-3</v>
      </c>
      <c r="SP115" s="88">
        <v>14.401848404079997</v>
      </c>
    </row>
    <row r="116" spans="1:510">
      <c r="A116" s="88" t="str">
        <f t="shared" si="53"/>
        <v>UKITotal</v>
      </c>
      <c r="B116" s="88" t="s">
        <v>2234</v>
      </c>
      <c r="C116" s="88" t="s">
        <v>397</v>
      </c>
      <c r="U116" s="88">
        <v>667.09754914026576</v>
      </c>
      <c r="V116" s="88">
        <v>84.873072649170908</v>
      </c>
      <c r="W116" s="88">
        <v>18.836135309320003</v>
      </c>
      <c r="X116" s="88">
        <v>37.307748120574963</v>
      </c>
      <c r="Y116" s="88">
        <v>121.0387094142573</v>
      </c>
      <c r="Z116" s="88">
        <v>50.134425582468879</v>
      </c>
      <c r="AA116" s="88">
        <v>8.0275848635900005</v>
      </c>
      <c r="AB116" s="88">
        <v>103.50409435068698</v>
      </c>
      <c r="AC116" s="88">
        <v>20.781960987064046</v>
      </c>
      <c r="AD116" s="88">
        <v>86.70033943108092</v>
      </c>
      <c r="AE116" s="88">
        <v>15.99172593266</v>
      </c>
      <c r="AF116" s="88">
        <v>62.615586896582016</v>
      </c>
      <c r="AG116" s="88">
        <v>77.990627360116022</v>
      </c>
      <c r="AH116" s="88">
        <v>57.286124216984973</v>
      </c>
      <c r="AI116" s="88">
        <v>6.8824391325950112</v>
      </c>
      <c r="AJ116" s="88">
        <v>11.485273862589986</v>
      </c>
      <c r="AK116" s="88">
        <v>7.350864819520007</v>
      </c>
      <c r="AL116" s="88">
        <v>0</v>
      </c>
      <c r="AM116" s="88">
        <v>29.731019083653003</v>
      </c>
      <c r="AN116" s="88">
        <v>7.5767259358920036</v>
      </c>
      <c r="AO116" s="88">
        <v>63.734449071012961</v>
      </c>
      <c r="AP116" s="88">
        <v>0</v>
      </c>
      <c r="AQ116" s="88">
        <v>10.667325198581024</v>
      </c>
      <c r="AR116" s="88">
        <v>12.499035024110011</v>
      </c>
      <c r="AS116" s="88">
        <v>34.137912138599887</v>
      </c>
      <c r="AT116" s="88">
        <v>26.514909812085996</v>
      </c>
      <c r="AU116" s="88">
        <v>2.8907915841500005</v>
      </c>
      <c r="AV116" s="88">
        <v>6.112898035509998</v>
      </c>
      <c r="AW116" s="88">
        <v>2.2976566724800023</v>
      </c>
      <c r="AX116" s="88">
        <v>3.1067689794550009</v>
      </c>
      <c r="AY116" s="88">
        <v>9.2113018871009711</v>
      </c>
      <c r="AZ116" s="88">
        <v>5.0134894490400015</v>
      </c>
      <c r="BA116" s="88">
        <v>2.9854064588799987</v>
      </c>
      <c r="BB116" s="88">
        <v>2.8688615339999998E-2</v>
      </c>
      <c r="BC116" s="88">
        <v>31.113878743561937</v>
      </c>
      <c r="BD116" s="88">
        <v>56.654854122795086</v>
      </c>
      <c r="BE116" s="88">
        <v>15.735383895980007</v>
      </c>
      <c r="BF116" s="88">
        <v>0.78561079305000125</v>
      </c>
      <c r="BG116" s="88">
        <v>1.0044546003599997</v>
      </c>
      <c r="BH116" s="88">
        <v>18.991912760663993</v>
      </c>
      <c r="BI116" s="88">
        <v>9.7946786489480058</v>
      </c>
      <c r="BJ116" s="88">
        <v>5.1440324193930023</v>
      </c>
      <c r="BK116" s="88">
        <v>18.197791155408023</v>
      </c>
      <c r="BL116" s="88">
        <v>24.035603937810983</v>
      </c>
      <c r="BM116" s="88">
        <v>9.4182837123479644</v>
      </c>
      <c r="BN116" s="88">
        <v>20.109925630750002</v>
      </c>
      <c r="BO116" s="88">
        <v>2.1649515375100008</v>
      </c>
      <c r="BP116" s="88">
        <v>3.9118911763300006</v>
      </c>
      <c r="BQ116" s="88">
        <v>1.05959863264</v>
      </c>
      <c r="BR116" s="88">
        <v>7.8196391451000009</v>
      </c>
      <c r="BS116" s="88">
        <v>1.0356460196900004</v>
      </c>
      <c r="BT116" s="88">
        <v>50.976286045322034</v>
      </c>
      <c r="BU116" s="88">
        <v>14.888119122630012</v>
      </c>
      <c r="BV116" s="88">
        <v>11.639282312210009</v>
      </c>
      <c r="BW116" s="88">
        <v>18.593890411771959</v>
      </c>
      <c r="BX116" s="88">
        <v>3.7014934356540099</v>
      </c>
      <c r="BY116" s="88">
        <v>11.135052287799986</v>
      </c>
      <c r="BZ116" s="88">
        <v>1.9051140284859991</v>
      </c>
      <c r="CA116" s="88">
        <v>6.5625584036450242</v>
      </c>
      <c r="CB116" s="88">
        <v>12.033331223555036</v>
      </c>
      <c r="CC116" s="88">
        <v>5.3919483195699982</v>
      </c>
      <c r="CD116" s="88">
        <v>3.7790338492509945</v>
      </c>
      <c r="CE116" s="88">
        <v>16.849322186226036</v>
      </c>
      <c r="CF116" s="88">
        <v>1.939618219967002</v>
      </c>
      <c r="CG116" s="88">
        <v>0</v>
      </c>
      <c r="CH116" s="88">
        <v>4.9428019997279895</v>
      </c>
      <c r="CI116" s="88">
        <v>4.8610126224690005</v>
      </c>
      <c r="CJ116" s="88">
        <v>5.2139604402900019</v>
      </c>
      <c r="CK116" s="88">
        <v>24.042267550599927</v>
      </c>
      <c r="CL116" s="88">
        <v>0.74055439789999977</v>
      </c>
      <c r="CM116" s="88">
        <v>5.5790125244599995</v>
      </c>
      <c r="CN116" s="88">
        <v>2.4652260400500019</v>
      </c>
      <c r="CO116" s="88">
        <v>6.4416161876499949</v>
      </c>
      <c r="CP116" s="88">
        <v>2.5784178264399991</v>
      </c>
      <c r="CQ116" s="88">
        <v>7.350864819520007</v>
      </c>
      <c r="CR116" s="88">
        <v>0</v>
      </c>
      <c r="CS116" s="88">
        <v>7.9644992199999987E-2</v>
      </c>
      <c r="CT116" s="88">
        <v>27.825542542993013</v>
      </c>
      <c r="CU116" s="88">
        <v>1.3865356319899993</v>
      </c>
      <c r="CV116" s="88">
        <v>0.43928435028000007</v>
      </c>
      <c r="CW116" s="88">
        <v>7.4796440990320026</v>
      </c>
      <c r="CX116" s="88">
        <v>9.7080787930000023E-2</v>
      </c>
      <c r="CY116" s="88">
        <v>63.666814714772975</v>
      </c>
      <c r="CZ116" s="88">
        <v>6.7634356239999999E-2</v>
      </c>
      <c r="DA116" s="88">
        <v>0</v>
      </c>
      <c r="DB116" s="88">
        <v>0</v>
      </c>
      <c r="DC116" s="88">
        <v>2.8647035256900035</v>
      </c>
      <c r="DD116" s="88">
        <v>7.8026271875309998</v>
      </c>
      <c r="DE116" s="88">
        <v>10.112508555230006</v>
      </c>
      <c r="DF116" s="88">
        <v>0.13608198188999998</v>
      </c>
      <c r="DG116" s="88">
        <v>0.46636450180999989</v>
      </c>
      <c r="DH116" s="88">
        <v>1.7841008834800003</v>
      </c>
      <c r="DI116" s="88">
        <v>15.834139301228991</v>
      </c>
      <c r="DJ116" s="88">
        <v>15.375257931609996</v>
      </c>
      <c r="DK116" s="88">
        <v>2.4050127975010001</v>
      </c>
      <c r="DL116" s="88">
        <v>0.52295885425999977</v>
      </c>
      <c r="DM116" s="88">
        <v>6.4301669999999997E-4</v>
      </c>
      <c r="DN116" s="88">
        <v>21.449824573895999</v>
      </c>
      <c r="DO116" s="88">
        <v>5.0535179842800009</v>
      </c>
      <c r="DP116" s="88">
        <v>1.1560501970000001E-2</v>
      </c>
      <c r="DQ116" s="88">
        <v>2.8907915841500005</v>
      </c>
      <c r="DR116" s="88">
        <v>4.9692599984099965</v>
      </c>
      <c r="DS116" s="88">
        <v>0.64408916649000014</v>
      </c>
      <c r="DT116" s="88">
        <v>0.49955122665999996</v>
      </c>
      <c r="DU116" s="88">
        <v>2.2976566724800023</v>
      </c>
      <c r="DV116" s="88">
        <v>0.46295588541000005</v>
      </c>
      <c r="DW116" s="88">
        <v>2.6438132365749976</v>
      </c>
      <c r="DX116" s="88">
        <v>5.5782863937610285</v>
      </c>
      <c r="DY116" s="88">
        <v>3.6330075624900031</v>
      </c>
      <c r="DZ116" s="88">
        <v>2.3975239328199991</v>
      </c>
      <c r="EA116" s="88">
        <v>0.18472764359000005</v>
      </c>
      <c r="EB116" s="88">
        <v>2.4312350968699987</v>
      </c>
      <c r="EC116" s="88">
        <v>0.33829151515000017</v>
      </c>
      <c r="ED116" s="88">
        <v>1.8799282343799997</v>
      </c>
      <c r="EE116" s="88">
        <v>0.76718670934999944</v>
      </c>
      <c r="EF116" s="88">
        <v>29.80968206065193</v>
      </c>
      <c r="EG116" s="88">
        <v>0.59834433221999994</v>
      </c>
      <c r="EH116" s="88">
        <v>0.70524799380999981</v>
      </c>
      <c r="EI116" s="88">
        <v>6.0432604000000003E-4</v>
      </c>
      <c r="EJ116" s="88">
        <v>3.3289741523399998</v>
      </c>
      <c r="EK116" s="88">
        <v>34.682498566782996</v>
      </c>
      <c r="EL116" s="88">
        <v>12.199578073581977</v>
      </c>
      <c r="EM116" s="88">
        <v>6.4438167897100023</v>
      </c>
      <c r="EN116" s="88">
        <v>4.4005542633999974</v>
      </c>
      <c r="EO116" s="88">
        <v>4.5686599259500014</v>
      </c>
      <c r="EP116" s="88">
        <v>4.3000456496300004</v>
      </c>
      <c r="EQ116" s="88">
        <v>0.26228030554000004</v>
      </c>
      <c r="ER116" s="88">
        <v>1.9996913935400005</v>
      </c>
      <c r="ES116" s="88">
        <v>0.20413971898000002</v>
      </c>
      <c r="ET116" s="88">
        <v>0.78561079305000125</v>
      </c>
      <c r="EU116" s="88">
        <v>1.0044546003599997</v>
      </c>
      <c r="EV116" s="88">
        <v>18.991912760663993</v>
      </c>
      <c r="EW116" s="88">
        <v>2.5606015979300003</v>
      </c>
      <c r="EX116" s="88">
        <v>0.83800033073000002</v>
      </c>
      <c r="EY116" s="88">
        <v>3.9259120184700005</v>
      </c>
      <c r="EZ116" s="88">
        <v>2.2953588278779984</v>
      </c>
      <c r="FA116" s="88">
        <v>0.17479779204000001</v>
      </c>
      <c r="FB116" s="88">
        <v>4.3253891383529997</v>
      </c>
      <c r="FC116" s="88">
        <v>0.29924747643999999</v>
      </c>
      <c r="FD116" s="88">
        <v>0.51939649670999999</v>
      </c>
      <c r="FE116" s="88">
        <v>5.4822597049489987</v>
      </c>
      <c r="FF116" s="88">
        <v>1.9366907307150014</v>
      </c>
      <c r="FG116" s="88">
        <v>3.8504965158729991</v>
      </c>
      <c r="FH116" s="88">
        <v>4.7248159703139994</v>
      </c>
      <c r="FI116" s="88">
        <v>2.2035217187899994</v>
      </c>
      <c r="FJ116" s="88">
        <v>8.4963588755120032</v>
      </c>
      <c r="FK116" s="88">
        <v>15.53923440244901</v>
      </c>
      <c r="FL116" s="88">
        <v>0</v>
      </c>
      <c r="FM116" s="88">
        <v>2.2403705731130032</v>
      </c>
      <c r="FN116" s="88">
        <v>4.231751639962007</v>
      </c>
      <c r="FO116" s="88">
        <v>1.8591741858929984</v>
      </c>
      <c r="FP116" s="88">
        <v>1.0869686175800011</v>
      </c>
      <c r="FQ116" s="88">
        <v>2.1649515375100008</v>
      </c>
      <c r="FR116" s="88">
        <v>3.9118911763300006</v>
      </c>
      <c r="FS116" s="88">
        <v>1.05959863264</v>
      </c>
      <c r="FT116" s="88">
        <v>7.8196391451000009</v>
      </c>
      <c r="FU116" s="88">
        <v>1.0356460196900004</v>
      </c>
      <c r="FV116" s="88">
        <v>48.10964101485218</v>
      </c>
      <c r="FW116" s="88">
        <v>0.58100701169000013</v>
      </c>
      <c r="FX116" s="88">
        <v>2.8666341501700034</v>
      </c>
      <c r="FY116" s="88">
        <v>7.0468173932549902</v>
      </c>
      <c r="FZ116" s="88">
        <v>0.68044853457000054</v>
      </c>
      <c r="GA116" s="88">
        <v>3.2880955811649981</v>
      </c>
      <c r="GB116" s="88">
        <v>3.2914927561269933</v>
      </c>
      <c r="GC116" s="88">
        <v>0</v>
      </c>
      <c r="GD116" s="88">
        <v>11.639282312210009</v>
      </c>
      <c r="GE116" s="88">
        <v>2.7167758569199951</v>
      </c>
      <c r="GF116" s="88">
        <v>1.0261476434000003</v>
      </c>
      <c r="GG116" s="88">
        <v>1.1172933485599994</v>
      </c>
      <c r="GH116" s="88">
        <v>3.1679384678539888</v>
      </c>
      <c r="GI116" s="88">
        <v>3.0640046147580002</v>
      </c>
      <c r="GJ116" s="88">
        <v>7.4677824968900133</v>
      </c>
      <c r="GK116" s="88">
        <v>3.380333931E-2</v>
      </c>
      <c r="GL116" s="88">
        <v>1.1875353716800003</v>
      </c>
      <c r="GM116" s="88">
        <v>0.49248458504000014</v>
      </c>
      <c r="GN116" s="88">
        <v>0.35916698628999966</v>
      </c>
      <c r="GO116" s="88">
        <v>1.6622448779240009</v>
      </c>
      <c r="GP116" s="88">
        <v>0.88009683205999956</v>
      </c>
      <c r="GQ116" s="88">
        <v>2.9045610446010044</v>
      </c>
      <c r="GR116" s="88">
        <v>0.2895589418699997</v>
      </c>
      <c r="GS116" s="88">
        <v>1.6521167302460009</v>
      </c>
      <c r="GT116" s="88">
        <v>2.9381699872350016</v>
      </c>
      <c r="GU116" s="88">
        <v>1.4217480492209986</v>
      </c>
      <c r="GV116" s="88">
        <v>1.04875179206</v>
      </c>
      <c r="GW116" s="88">
        <v>0.59988446157599973</v>
      </c>
      <c r="GX116" s="88">
        <v>0.83937851716999867</v>
      </c>
      <c r="GY116" s="88">
        <v>0.20658316531999987</v>
      </c>
      <c r="GZ116" s="88">
        <v>0.21958092760000006</v>
      </c>
      <c r="HA116" s="88">
        <v>3.9691270850000002E-2</v>
      </c>
      <c r="HB116" s="88">
        <v>0.77266176146499876</v>
      </c>
      <c r="HC116" s="88">
        <v>0.770035682680001</v>
      </c>
      <c r="HD116" s="88">
        <v>0.84119716997399829</v>
      </c>
      <c r="HE116" s="88">
        <v>0.25029437906500024</v>
      </c>
      <c r="HF116" s="88">
        <v>0.60555929062999947</v>
      </c>
      <c r="HG116" s="88">
        <v>1.6497795413269982</v>
      </c>
      <c r="HH116" s="88">
        <v>0.57075293841399954</v>
      </c>
      <c r="HI116" s="88">
        <v>0.87946249017999822</v>
      </c>
      <c r="HJ116" s="88">
        <v>0.22272357164999995</v>
      </c>
      <c r="HK116" s="88">
        <v>1.3824138929180019</v>
      </c>
      <c r="HL116" s="88">
        <v>0.62437829290799984</v>
      </c>
      <c r="HM116" s="88">
        <v>2.2639545781800026</v>
      </c>
      <c r="HN116" s="88">
        <v>2.1161250061329935</v>
      </c>
      <c r="HO116" s="88">
        <v>5.8437496969999982E-2</v>
      </c>
      <c r="HP116" s="88">
        <v>2.06892015781701</v>
      </c>
      <c r="HQ116" s="88">
        <v>1.3579774425710005</v>
      </c>
      <c r="HR116" s="88">
        <v>2.1610977014079946</v>
      </c>
      <c r="HS116" s="88">
        <v>0.38761539935999967</v>
      </c>
      <c r="HT116" s="88">
        <v>0.47807326366000008</v>
      </c>
      <c r="HU116" s="88">
        <v>2.6118605787689941</v>
      </c>
      <c r="HV116" s="88">
        <v>0.9522593792900006</v>
      </c>
      <c r="HW116" s="88">
        <v>0.80657766085800175</v>
      </c>
      <c r="HX116" s="88">
        <v>0.15549102475300008</v>
      </c>
      <c r="HY116" s="88">
        <v>1.909622743870999</v>
      </c>
      <c r="HZ116" s="88">
        <v>0.2849330295299996</v>
      </c>
      <c r="IA116" s="88">
        <v>1.4191346095600006</v>
      </c>
      <c r="IB116" s="88">
        <v>0.16534726003000008</v>
      </c>
      <c r="IC116" s="88">
        <v>5.2675853786999971</v>
      </c>
      <c r="ID116" s="88">
        <v>0.98096650978300037</v>
      </c>
      <c r="IE116" s="88">
        <v>0.38526376762000009</v>
      </c>
      <c r="IF116" s="88">
        <v>0.77790214779</v>
      </c>
      <c r="IG116" s="88">
        <v>11.19647071409598</v>
      </c>
      <c r="IH116" s="88">
        <v>0.18074513687400001</v>
      </c>
      <c r="II116" s="88">
        <v>0</v>
      </c>
      <c r="IJ116" s="88">
        <v>0.36210942220000009</v>
      </c>
      <c r="IK116" s="88">
        <v>2.7951076894599955</v>
      </c>
      <c r="IL116" s="88">
        <v>1.7717839199280023</v>
      </c>
      <c r="IM116" s="88">
        <v>1.3778904579999996E-2</v>
      </c>
      <c r="IN116" s="88">
        <v>2.7924503305600012</v>
      </c>
      <c r="IO116" s="88">
        <v>2.0685562482589992</v>
      </c>
      <c r="IP116" s="88">
        <v>5.2139604402900019</v>
      </c>
      <c r="IQ116" s="88">
        <v>8.0040753453179931</v>
      </c>
      <c r="IR116" s="88">
        <v>2.93218566487</v>
      </c>
      <c r="IS116" s="88">
        <v>12.775458626932013</v>
      </c>
      <c r="IT116" s="88">
        <v>0.33058717929000009</v>
      </c>
      <c r="IU116" s="88">
        <v>0.74055439789999977</v>
      </c>
      <c r="IV116" s="88">
        <v>5.5790125244599995</v>
      </c>
      <c r="IW116" s="88">
        <v>2.4652260400500019</v>
      </c>
      <c r="IX116" s="88">
        <v>5.8509832738900052</v>
      </c>
      <c r="IY116" s="88">
        <v>0.59063087438999973</v>
      </c>
      <c r="IZ116" s="88">
        <v>2.5784178264399991</v>
      </c>
      <c r="JA116" s="88">
        <v>6.236504773740001</v>
      </c>
      <c r="JB116" s="88">
        <v>9.4430264060000033E-2</v>
      </c>
      <c r="JC116" s="88">
        <v>1.0199333045000003</v>
      </c>
      <c r="JD116" s="88">
        <v>7.9644992199999987E-2</v>
      </c>
      <c r="JE116" s="88">
        <v>8.2593042533900061</v>
      </c>
      <c r="JF116" s="88">
        <v>15.164749841618002</v>
      </c>
      <c r="JG116" s="88">
        <v>4.4014658008249992</v>
      </c>
      <c r="JH116" s="88">
        <v>1.3865356319899993</v>
      </c>
      <c r="JI116" s="88">
        <v>0.43928435028000007</v>
      </c>
      <c r="JJ116" s="88">
        <v>2.2954922479799995</v>
      </c>
      <c r="JK116" s="88">
        <v>3.8926361171020036</v>
      </c>
      <c r="JL116" s="88">
        <v>1.2915168809469988</v>
      </c>
      <c r="JM116" s="88">
        <v>9.7080787930000023E-2</v>
      </c>
      <c r="JN116" s="88">
        <v>63.666814714772975</v>
      </c>
      <c r="JO116" s="88">
        <v>6.7634356239999999E-2</v>
      </c>
      <c r="JP116" s="88">
        <v>0</v>
      </c>
      <c r="JQ116" s="88">
        <v>0</v>
      </c>
      <c r="JR116" s="88">
        <v>0</v>
      </c>
      <c r="JS116" s="88">
        <v>2.8647035256900035</v>
      </c>
      <c r="JT116" s="88">
        <v>7.8026271875309998</v>
      </c>
      <c r="JU116" s="88">
        <v>10.112508555230006</v>
      </c>
      <c r="JV116" s="88">
        <v>0.13608198188999998</v>
      </c>
      <c r="JW116" s="88">
        <v>0.46636450180999989</v>
      </c>
      <c r="JX116" s="88">
        <v>1.7841008834800003</v>
      </c>
      <c r="JY116" s="88">
        <v>15.834139301228991</v>
      </c>
      <c r="JZ116" s="88">
        <v>15.088738246449989</v>
      </c>
      <c r="KA116" s="88">
        <v>0.28652020931000005</v>
      </c>
      <c r="KB116" s="88">
        <v>2.4050127975010001</v>
      </c>
      <c r="KC116" s="88">
        <v>0.52295885425999977</v>
      </c>
      <c r="KD116" s="88">
        <v>6.4301669999999997E-4</v>
      </c>
      <c r="KE116" s="88">
        <v>21.449824573895999</v>
      </c>
      <c r="KF116" s="88">
        <v>5.0535179842800009</v>
      </c>
      <c r="KG116" s="88">
        <v>1.1560501970000001E-2</v>
      </c>
      <c r="KH116" s="88">
        <v>2.8907915841500005</v>
      </c>
      <c r="KI116" s="88">
        <v>0.94167663339999985</v>
      </c>
      <c r="KJ116" s="88">
        <v>0.99743517717999974</v>
      </c>
      <c r="KK116" s="88">
        <v>0.93405523824000014</v>
      </c>
      <c r="KL116" s="88">
        <v>1.760702372309999</v>
      </c>
      <c r="KM116" s="88">
        <v>0.28979264152000006</v>
      </c>
      <c r="KN116" s="88">
        <v>3.7495052170000001E-2</v>
      </c>
      <c r="KO116" s="88">
        <v>8.1041767000000001E-3</v>
      </c>
      <c r="KP116" s="88">
        <v>0.64408916649000014</v>
      </c>
      <c r="KQ116" s="88">
        <v>0.49955122665999996</v>
      </c>
      <c r="KR116" s="88">
        <v>0.72639530061000046</v>
      </c>
      <c r="KS116" s="88">
        <v>0.12932823549999997</v>
      </c>
      <c r="KT116" s="88">
        <v>1.4419285859100019</v>
      </c>
      <c r="KU116" s="88">
        <v>0</v>
      </c>
      <c r="KV116" s="88">
        <v>0.46295588541000005</v>
      </c>
      <c r="KW116" s="88">
        <v>2.6438132365749976</v>
      </c>
      <c r="KX116" s="88">
        <v>3.5590364099179999</v>
      </c>
      <c r="KY116" s="88">
        <v>2.0192256713030043</v>
      </c>
      <c r="KZ116" s="88">
        <v>2.8759030254000031</v>
      </c>
      <c r="LA116" s="88">
        <v>0.75710212113000019</v>
      </c>
      <c r="LB116" s="88">
        <v>2.3975239328199991</v>
      </c>
      <c r="LC116" s="88">
        <v>0.18472764359000005</v>
      </c>
      <c r="LD116" s="88">
        <v>2.4312350968699987</v>
      </c>
      <c r="LE116" s="88">
        <v>0.33829151515000017</v>
      </c>
      <c r="LF116" s="88">
        <v>1.8799282343799997</v>
      </c>
      <c r="LG116" s="88">
        <v>0</v>
      </c>
      <c r="LH116" s="88">
        <v>0.76718670934999944</v>
      </c>
      <c r="LI116" s="88">
        <v>0</v>
      </c>
      <c r="LJ116" s="88">
        <v>10.417181497750006</v>
      </c>
      <c r="LK116" s="88">
        <v>19.392500243251991</v>
      </c>
      <c r="LL116" s="88">
        <v>0.59834433221999994</v>
      </c>
      <c r="LM116" s="88">
        <v>0.70524799380999981</v>
      </c>
      <c r="LN116" s="88">
        <v>6.0432604000000003E-4</v>
      </c>
      <c r="LO116" s="88">
        <v>3.3289741523399998</v>
      </c>
      <c r="LP116" s="88">
        <v>34.682498566782996</v>
      </c>
      <c r="LQ116" s="88">
        <v>12.199578073581977</v>
      </c>
      <c r="LR116" s="88">
        <v>6.4438167897100023</v>
      </c>
      <c r="LS116" s="88">
        <v>4.4005542633999974</v>
      </c>
      <c r="LT116" s="88">
        <v>4.5686599259500014</v>
      </c>
      <c r="LU116" s="88">
        <v>4.3000456496300004</v>
      </c>
      <c r="LV116" s="88">
        <v>0.26228030554000004</v>
      </c>
      <c r="LW116" s="88">
        <v>1.9996913935400005</v>
      </c>
      <c r="LX116" s="88">
        <v>0.20413971898000002</v>
      </c>
      <c r="LY116" s="88">
        <v>0.78561079305000125</v>
      </c>
      <c r="LZ116" s="88">
        <v>1.0044546003599997</v>
      </c>
      <c r="MA116" s="88">
        <v>18.991912760663993</v>
      </c>
      <c r="MB116" s="88">
        <v>1.2802978952000004</v>
      </c>
      <c r="MC116" s="88">
        <v>2.9431910944099968</v>
      </c>
      <c r="MD116" s="88">
        <v>0.7644278419499998</v>
      </c>
      <c r="ME116" s="88">
        <v>7.3572488780000014E-2</v>
      </c>
      <c r="MF116" s="88">
        <v>3.9259120184700005</v>
      </c>
      <c r="MG116" s="88">
        <v>2.2953588278779984</v>
      </c>
      <c r="MH116" s="88">
        <v>0.17479779204000001</v>
      </c>
      <c r="MI116" s="88">
        <v>4.3253891383529997</v>
      </c>
      <c r="MJ116" s="88">
        <v>0.28809381460999994</v>
      </c>
      <c r="MK116" s="88">
        <v>1.115366183E-2</v>
      </c>
      <c r="ML116" s="88">
        <v>0.51939649670999999</v>
      </c>
      <c r="MM116" s="88">
        <v>5.4822597049489987</v>
      </c>
      <c r="MN116" s="88">
        <v>1.9366907307150014</v>
      </c>
      <c r="MO116" s="88">
        <v>3.8504965158729991</v>
      </c>
      <c r="MP116" s="88">
        <v>4.7248159703139994</v>
      </c>
      <c r="MQ116" s="88">
        <v>2.2035217187899994</v>
      </c>
      <c r="MR116" s="88">
        <v>8.4963588755120032</v>
      </c>
      <c r="MS116" s="88">
        <v>2.8951639819599979</v>
      </c>
      <c r="MT116" s="88">
        <v>0.85598598369000034</v>
      </c>
      <c r="MU116" s="88">
        <v>9.5145395322989987</v>
      </c>
      <c r="MV116" s="88">
        <v>2.2735108206399963</v>
      </c>
      <c r="MW116" s="88">
        <v>0</v>
      </c>
      <c r="MX116" s="88">
        <v>2.2403705731130032</v>
      </c>
      <c r="MY116" s="88">
        <v>4.231751639962007</v>
      </c>
      <c r="MZ116" s="88">
        <v>1.8591741858929984</v>
      </c>
      <c r="NA116" s="88">
        <v>1.0869686175800011</v>
      </c>
      <c r="NB116" s="88">
        <v>2.1649515375100008</v>
      </c>
      <c r="NC116" s="88">
        <v>3.9118911763300006</v>
      </c>
      <c r="ND116" s="88">
        <v>1.05959863264</v>
      </c>
      <c r="NE116" s="88">
        <v>7.8196391451000009</v>
      </c>
      <c r="NF116" s="88">
        <v>1.0356460196900004</v>
      </c>
      <c r="NG116" s="88">
        <v>33.872610452889944</v>
      </c>
      <c r="NH116" s="88">
        <v>14.237044966892018</v>
      </c>
      <c r="NI116" s="88">
        <v>2.8666341501700034</v>
      </c>
      <c r="NJ116" s="88">
        <v>11.639282312210009</v>
      </c>
      <c r="NK116" s="88">
        <v>5.2675853786999971</v>
      </c>
      <c r="NL116" s="88">
        <v>0.38526376762000009</v>
      </c>
      <c r="NM116" s="88">
        <v>11.19647071409598</v>
      </c>
      <c r="NN116" s="88">
        <v>0</v>
      </c>
      <c r="NO116" s="88">
        <v>2.7924503305600012</v>
      </c>
      <c r="NP116" s="88">
        <v>1.2578051797939989</v>
      </c>
      <c r="NQ116" s="88">
        <v>0.81074924928499936</v>
      </c>
      <c r="NR116" s="88">
        <v>0.52529535832999996</v>
      </c>
      <c r="NS116" s="88">
        <v>4.6886650819599991</v>
      </c>
      <c r="NT116" s="88">
        <v>8.0040753453179931</v>
      </c>
      <c r="NU116" s="88">
        <v>2.93218566487</v>
      </c>
      <c r="NV116" s="88">
        <v>12.775458626932013</v>
      </c>
      <c r="NW116" s="88">
        <v>0.33058717929000009</v>
      </c>
      <c r="NX116" s="88">
        <v>0.74055439789999977</v>
      </c>
      <c r="NY116" s="88">
        <v>0</v>
      </c>
      <c r="NZ116" s="88">
        <v>0</v>
      </c>
      <c r="OA116" s="88">
        <v>0</v>
      </c>
      <c r="OB116" s="88">
        <v>0</v>
      </c>
      <c r="OC116" s="88">
        <v>0</v>
      </c>
      <c r="OD116" s="88">
        <v>0</v>
      </c>
      <c r="OE116" s="88">
        <v>0</v>
      </c>
      <c r="OF116" s="88">
        <v>0</v>
      </c>
      <c r="OG116" s="88">
        <v>0</v>
      </c>
      <c r="OH116" s="88">
        <v>0</v>
      </c>
      <c r="OI116" s="88">
        <v>0</v>
      </c>
      <c r="OJ116" s="88">
        <v>0</v>
      </c>
      <c r="OK116" s="88">
        <v>0</v>
      </c>
      <c r="OL116" s="88">
        <v>0</v>
      </c>
      <c r="OM116" s="88">
        <v>6.1372641689999938E-2</v>
      </c>
      <c r="ON116" s="88">
        <v>3.8344403000000016E-3</v>
      </c>
      <c r="OO116" s="88">
        <v>6.1206803400000072E-3</v>
      </c>
      <c r="OP116" s="88">
        <v>1.6045731399999999E-3</v>
      </c>
      <c r="OQ116" s="88">
        <v>7.3166150400000062E-3</v>
      </c>
      <c r="OR116" s="88">
        <v>2.1082075699999994E-3</v>
      </c>
      <c r="OS116" s="88">
        <v>3.2734154170000057E-2</v>
      </c>
      <c r="OT116" s="88">
        <v>9.7621786999999953E-3</v>
      </c>
      <c r="OU116" s="88">
        <v>4.886673188600002E-2</v>
      </c>
      <c r="OV116" s="88">
        <v>4.1856808102000036E-2</v>
      </c>
      <c r="OW116" s="88">
        <v>7.088939155E-2</v>
      </c>
      <c r="OX116" s="88">
        <v>2.861014887000006E-2</v>
      </c>
      <c r="OY116" s="88">
        <v>3.2762492819999975E-2</v>
      </c>
      <c r="OZ116" s="88">
        <v>2.605979254229986</v>
      </c>
      <c r="PA116" s="88">
        <v>0</v>
      </c>
      <c r="PB116" s="88">
        <v>0</v>
      </c>
      <c r="PC116" s="88">
        <v>0</v>
      </c>
      <c r="PD116" s="88">
        <v>0</v>
      </c>
      <c r="PE116" s="88">
        <v>0</v>
      </c>
      <c r="PF116" s="88">
        <v>0</v>
      </c>
      <c r="PG116" s="88">
        <v>0</v>
      </c>
      <c r="PH116" s="88">
        <v>0</v>
      </c>
      <c r="PI116" s="88">
        <v>0</v>
      </c>
      <c r="PJ116" s="88">
        <v>0</v>
      </c>
      <c r="PK116" s="88">
        <v>0</v>
      </c>
      <c r="PL116" s="88">
        <v>0</v>
      </c>
      <c r="PM116" s="88">
        <v>0</v>
      </c>
      <c r="PN116" s="88">
        <v>0</v>
      </c>
      <c r="PO116" s="88">
        <v>9.3095030300000044E-3</v>
      </c>
      <c r="PP116" s="88">
        <v>0.10291142148500007</v>
      </c>
      <c r="PQ116" s="88">
        <v>1.1521688349999989E-2</v>
      </c>
      <c r="PR116" s="88">
        <v>2.3570454046000017E-2</v>
      </c>
      <c r="PS116" s="88">
        <v>3.6318821362000007E-2</v>
      </c>
      <c r="PT116" s="88">
        <v>0</v>
      </c>
      <c r="PU116" s="88">
        <v>1.4100490789999991E-2</v>
      </c>
      <c r="PV116" s="88">
        <v>6.5681580700000138E-3</v>
      </c>
      <c r="PW116" s="88">
        <v>5.3848419300000054E-3</v>
      </c>
      <c r="PX116" s="88">
        <v>2.4733564955999987E-2</v>
      </c>
      <c r="PY116" s="88">
        <v>1.9679427011000013E-2</v>
      </c>
      <c r="PZ116" s="88">
        <v>4.7404751143000051E-2</v>
      </c>
      <c r="QA116" s="88">
        <v>1.9736051999999998E-4</v>
      </c>
      <c r="QB116" s="88">
        <v>4.7085803100000026E-3</v>
      </c>
      <c r="QC116" s="88">
        <v>1.6484822100000011E-3</v>
      </c>
      <c r="QD116" s="88">
        <v>1.2097113399999991E-3</v>
      </c>
      <c r="QE116" s="88">
        <v>9.8163304890000053E-3</v>
      </c>
      <c r="QF116" s="88">
        <v>4.329435597999997E-2</v>
      </c>
      <c r="QG116" s="88">
        <v>0.14205147690100028</v>
      </c>
      <c r="QH116" s="88">
        <v>8.7923724999999977E-3</v>
      </c>
      <c r="QI116" s="88">
        <v>2.272244855699997E-2</v>
      </c>
      <c r="QJ116" s="88">
        <v>1.4688846271999961E-2</v>
      </c>
      <c r="QK116" s="88">
        <v>1.8429361252000002E-2</v>
      </c>
      <c r="QL116" s="88">
        <v>0.20875657372000025</v>
      </c>
      <c r="QM116" s="88">
        <v>5.0303775800000106E-3</v>
      </c>
      <c r="QN116" s="88">
        <v>1.0348750914999989E-2</v>
      </c>
      <c r="QO116" s="88">
        <v>1.7223379199999991E-3</v>
      </c>
      <c r="QP116" s="88">
        <v>5.7278988299999936E-3</v>
      </c>
      <c r="QQ116" s="88">
        <v>5.6401554000000008E-4</v>
      </c>
      <c r="QR116" s="88">
        <v>1.4576192345999994E-2</v>
      </c>
      <c r="QS116" s="88">
        <v>2.5178868616999986E-2</v>
      </c>
      <c r="QT116" s="88">
        <v>1.9187013259000026E-2</v>
      </c>
      <c r="QU116" s="88">
        <v>5.2911298830000068E-3</v>
      </c>
      <c r="QV116" s="88">
        <v>6.887555060000005E-3</v>
      </c>
      <c r="QW116" s="88">
        <v>1.2774306294999999E-2</v>
      </c>
      <c r="QX116" s="88">
        <v>9.4493862419999936E-3</v>
      </c>
      <c r="QY116" s="88">
        <v>5.7937990999999958E-3</v>
      </c>
      <c r="QZ116" s="88">
        <v>3.6372284899999999E-3</v>
      </c>
      <c r="RA116" s="88">
        <v>1.1626108545000017E-2</v>
      </c>
      <c r="RB116" s="88">
        <v>1.3062992921000027E-2</v>
      </c>
      <c r="RC116" s="88">
        <v>3.151184458600003E-2</v>
      </c>
      <c r="RD116" s="88">
        <v>4.5412341454999901E-2</v>
      </c>
      <c r="RE116" s="88">
        <v>8.6139242999999958E-4</v>
      </c>
      <c r="RF116" s="88">
        <v>3.4820797119000005E-2</v>
      </c>
      <c r="RG116" s="88">
        <v>6.1645257205000116E-2</v>
      </c>
      <c r="RH116" s="88">
        <v>2.5441736302000015E-2</v>
      </c>
      <c r="RI116" s="88">
        <v>1.1076458459999999E-2</v>
      </c>
      <c r="RJ116" s="88">
        <v>4.6585459500000119E-3</v>
      </c>
      <c r="RK116" s="88">
        <v>1.0907787533999997E-2</v>
      </c>
      <c r="RL116" s="88">
        <v>5.2591373699999921E-3</v>
      </c>
      <c r="RM116" s="88">
        <v>2.0833047106000011E-2</v>
      </c>
      <c r="RN116" s="88">
        <v>1.3287581379999992E-3</v>
      </c>
      <c r="RO116" s="88">
        <v>1.9075579601999963E-2</v>
      </c>
      <c r="RP116" s="88">
        <v>1.3396071200000009E-3</v>
      </c>
      <c r="RQ116" s="88">
        <v>1.2658273089999984E-2</v>
      </c>
      <c r="RR116" s="88">
        <v>0</v>
      </c>
      <c r="RS116" s="88">
        <v>2.4450400639999996E-3</v>
      </c>
      <c r="RT116" s="88">
        <v>3.5964104899999971E-3</v>
      </c>
      <c r="RU116" s="88">
        <v>1.0201855020000011E-3</v>
      </c>
      <c r="RV116" s="88">
        <v>3.0091341470000008E-2</v>
      </c>
      <c r="RW116" s="88">
        <v>0.11709089527999973</v>
      </c>
      <c r="RX116" s="88">
        <v>0.13060016549000006</v>
      </c>
      <c r="RY116" s="88">
        <v>5.2215936999999994E-4</v>
      </c>
      <c r="RZ116" s="88">
        <v>3.9192752509999942E-2</v>
      </c>
      <c r="SA116" s="88">
        <v>1.8256290399999992E-3</v>
      </c>
      <c r="SB116" s="88">
        <v>0</v>
      </c>
      <c r="SC116" s="88">
        <v>0</v>
      </c>
      <c r="SD116" s="88">
        <v>0</v>
      </c>
      <c r="SE116" s="88">
        <v>0</v>
      </c>
      <c r="SF116" s="88">
        <v>0</v>
      </c>
      <c r="SG116" s="88">
        <v>0</v>
      </c>
      <c r="SH116" s="88">
        <v>0</v>
      </c>
      <c r="SI116" s="88">
        <v>0</v>
      </c>
      <c r="SJ116" s="88">
        <v>0</v>
      </c>
      <c r="SK116" s="88">
        <v>0</v>
      </c>
      <c r="SL116" s="88">
        <v>0</v>
      </c>
      <c r="SM116" s="88">
        <v>0</v>
      </c>
      <c r="SN116" s="88">
        <v>2.605979254229986</v>
      </c>
      <c r="SO116" s="88">
        <v>0.27717404219999975</v>
      </c>
      <c r="SP116" s="88">
        <v>144.26429496189499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N378"/>
  <sheetViews>
    <sheetView workbookViewId="0">
      <selection activeCell="Q14" sqref="Q14"/>
    </sheetView>
  </sheetViews>
  <sheetFormatPr baseColWidth="10" defaultColWidth="9.140625" defaultRowHeight="15"/>
  <cols>
    <col min="1" max="1" width="32.85546875" customWidth="1"/>
    <col min="3" max="3" width="43.5703125" customWidth="1"/>
  </cols>
  <sheetData>
    <row r="1" spans="2:14">
      <c r="B1" t="s">
        <v>2594</v>
      </c>
      <c r="C1" t="s">
        <v>2595</v>
      </c>
      <c r="D1" t="s">
        <v>386</v>
      </c>
      <c r="E1" t="s">
        <v>388</v>
      </c>
      <c r="F1" t="s">
        <v>389</v>
      </c>
      <c r="G1" t="s">
        <v>390</v>
      </c>
      <c r="H1" t="s">
        <v>391</v>
      </c>
      <c r="I1" t="s">
        <v>392</v>
      </c>
      <c r="J1" t="s">
        <v>393</v>
      </c>
      <c r="K1" t="s">
        <v>394</v>
      </c>
      <c r="L1" t="s">
        <v>395</v>
      </c>
      <c r="M1" t="s">
        <v>396</v>
      </c>
      <c r="N1" t="s">
        <v>397</v>
      </c>
    </row>
    <row r="2" spans="2:14">
      <c r="B2" s="43" t="str">
        <f t="shared" ref="B2:B38" si="0">+VLOOKUP(country&amp;$C2,$A$46:$N$378,COLUMN(B$1)-COLUMN($A$1)+1,FALSE)</f>
        <v>EUS</v>
      </c>
      <c r="C2" s="90" t="s">
        <v>2296</v>
      </c>
      <c r="D2" s="43">
        <f t="shared" ref="D2:N11" si="1">+VLOOKUP(country&amp;$C2,$A$46:$N$378,COLUMN(D$1)-COLUMN($A$1)+1,FALSE)</f>
        <v>2160.1851249700794</v>
      </c>
      <c r="E2" s="43">
        <f t="shared" si="1"/>
        <v>4574.8590197763833</v>
      </c>
      <c r="F2" s="43">
        <f t="shared" si="1"/>
        <v>6230.7675270468517</v>
      </c>
      <c r="G2" s="43">
        <f t="shared" si="1"/>
        <v>7952.1981951142061</v>
      </c>
      <c r="H2" s="43">
        <f t="shared" si="1"/>
        <v>9696.4058659086513</v>
      </c>
      <c r="I2" s="43">
        <f t="shared" si="1"/>
        <v>11629.503639202323</v>
      </c>
      <c r="J2" s="43">
        <f t="shared" si="1"/>
        <v>13639.838772056955</v>
      </c>
      <c r="K2" s="43">
        <f t="shared" si="1"/>
        <v>15945.339009409623</v>
      </c>
      <c r="L2" s="43">
        <f t="shared" si="1"/>
        <v>18259.793760102952</v>
      </c>
      <c r="M2" s="43">
        <f t="shared" si="1"/>
        <v>20531.309132562466</v>
      </c>
      <c r="N2" s="43">
        <f t="shared" si="1"/>
        <v>110620.20004614975</v>
      </c>
    </row>
    <row r="3" spans="2:14">
      <c r="B3" s="43" t="str">
        <f t="shared" si="0"/>
        <v>EUS</v>
      </c>
      <c r="C3" s="90" t="s">
        <v>2297</v>
      </c>
      <c r="D3" s="43">
        <f t="shared" si="1"/>
        <v>1830.8729701041027</v>
      </c>
      <c r="E3" s="43">
        <f t="shared" si="1"/>
        <v>4028.8443342219898</v>
      </c>
      <c r="F3" s="43">
        <f t="shared" si="1"/>
        <v>5394.8339080907408</v>
      </c>
      <c r="G3" s="43">
        <f t="shared" si="1"/>
        <v>6718.7333305673801</v>
      </c>
      <c r="H3" s="43">
        <f t="shared" si="1"/>
        <v>8201.1326499412826</v>
      </c>
      <c r="I3" s="43">
        <f t="shared" si="1"/>
        <v>9788.7371122023651</v>
      </c>
      <c r="J3" s="43">
        <f t="shared" si="1"/>
        <v>11595.683980514475</v>
      </c>
      <c r="K3" s="43">
        <f t="shared" si="1"/>
        <v>13598.420653166342</v>
      </c>
      <c r="L3" s="43">
        <f t="shared" si="1"/>
        <v>15740.92251124088</v>
      </c>
      <c r="M3" s="43">
        <f t="shared" si="1"/>
        <v>17750.001569812266</v>
      </c>
      <c r="N3" s="43">
        <f t="shared" si="1"/>
        <v>94648.183019860895</v>
      </c>
    </row>
    <row r="4" spans="2:14">
      <c r="B4" s="43" t="str">
        <f t="shared" si="0"/>
        <v>EUS</v>
      </c>
      <c r="C4" s="90" t="s">
        <v>2298</v>
      </c>
      <c r="D4" s="43" t="e">
        <f t="shared" si="1"/>
        <v>#VALUE!</v>
      </c>
      <c r="E4" s="43" t="e">
        <f t="shared" si="1"/>
        <v>#VALUE!</v>
      </c>
      <c r="F4" s="43" t="e">
        <f t="shared" si="1"/>
        <v>#VALUE!</v>
      </c>
      <c r="G4" s="43" t="e">
        <f t="shared" si="1"/>
        <v>#VALUE!</v>
      </c>
      <c r="H4" s="43" t="e">
        <f t="shared" si="1"/>
        <v>#VALUE!</v>
      </c>
      <c r="I4" s="43" t="e">
        <f t="shared" si="1"/>
        <v>#VALUE!</v>
      </c>
      <c r="J4" s="43" t="e">
        <f t="shared" si="1"/>
        <v>#VALUE!</v>
      </c>
      <c r="K4" s="43" t="e">
        <f t="shared" si="1"/>
        <v>#VALUE!</v>
      </c>
      <c r="L4" s="43" t="e">
        <f t="shared" si="1"/>
        <v>#VALUE!</v>
      </c>
      <c r="M4" s="43" t="e">
        <f t="shared" si="1"/>
        <v>#VALUE!</v>
      </c>
      <c r="N4" s="43" t="e">
        <f t="shared" si="1"/>
        <v>#VALUE!</v>
      </c>
    </row>
    <row r="5" spans="2:14">
      <c r="B5" s="43" t="str">
        <f t="shared" si="0"/>
        <v>EUS</v>
      </c>
      <c r="C5" s="90" t="s">
        <v>2299</v>
      </c>
      <c r="D5" s="43">
        <f t="shared" si="1"/>
        <v>880.20665144210432</v>
      </c>
      <c r="E5" s="43">
        <f t="shared" si="1"/>
        <v>1916.7392004997432</v>
      </c>
      <c r="F5" s="43">
        <f t="shared" si="1"/>
        <v>2642.8046863920754</v>
      </c>
      <c r="G5" s="43">
        <f t="shared" si="1"/>
        <v>3611.9118957192122</v>
      </c>
      <c r="H5" s="43">
        <f t="shared" si="1"/>
        <v>4655.8060068422437</v>
      </c>
      <c r="I5" s="43">
        <f t="shared" si="1"/>
        <v>5495.6125223979961</v>
      </c>
      <c r="J5" s="43">
        <f t="shared" si="1"/>
        <v>6524.5066234783653</v>
      </c>
      <c r="K5" s="43">
        <f t="shared" si="1"/>
        <v>7761.6751683986022</v>
      </c>
      <c r="L5" s="43">
        <f t="shared" si="1"/>
        <v>8675.9079676438087</v>
      </c>
      <c r="M5" s="43">
        <f t="shared" si="1"/>
        <v>10292.705897385345</v>
      </c>
      <c r="N5" s="43">
        <f t="shared" si="1"/>
        <v>52457.876620199539</v>
      </c>
    </row>
    <row r="6" spans="2:14">
      <c r="B6" s="43" t="str">
        <f t="shared" si="0"/>
        <v>EUS</v>
      </c>
      <c r="C6" s="90" t="s">
        <v>2300</v>
      </c>
      <c r="D6" s="43">
        <f t="shared" si="1"/>
        <v>1.5375900862491205</v>
      </c>
      <c r="E6" s="43">
        <f t="shared" si="1"/>
        <v>1.8082967666764391</v>
      </c>
      <c r="F6" s="43">
        <f t="shared" si="1"/>
        <v>1.689185533514163</v>
      </c>
      <c r="G6" s="43">
        <f t="shared" si="1"/>
        <v>1.670202227357688</v>
      </c>
      <c r="H6" s="43">
        <f t="shared" si="1"/>
        <v>1.7329647514857833</v>
      </c>
      <c r="I6" s="43">
        <f t="shared" si="1"/>
        <v>1.7256728337976568</v>
      </c>
      <c r="J6" s="43">
        <f t="shared" si="1"/>
        <v>1.7680853167935238</v>
      </c>
      <c r="K6" s="43">
        <f t="shared" si="1"/>
        <v>1.7911904194105965</v>
      </c>
      <c r="L6" s="43">
        <f t="shared" si="1"/>
        <v>1.8166282920699943</v>
      </c>
      <c r="M6" s="43">
        <f t="shared" si="1"/>
        <v>1.7586261938229641</v>
      </c>
      <c r="N6" s="43">
        <f t="shared" si="1"/>
        <v>17.298442421177949</v>
      </c>
    </row>
    <row r="7" spans="2:14">
      <c r="B7" s="43" t="str">
        <f t="shared" si="0"/>
        <v>EUS</v>
      </c>
      <c r="C7" s="90" t="s">
        <v>2301</v>
      </c>
      <c r="D7" s="43">
        <f t="shared" si="1"/>
        <v>535.26693784691145</v>
      </c>
      <c r="E7" s="43">
        <f t="shared" si="1"/>
        <v>449.98910769063326</v>
      </c>
      <c r="F7" s="43">
        <f t="shared" si="1"/>
        <v>553.63009666820062</v>
      </c>
      <c r="G7" s="43">
        <f t="shared" si="1"/>
        <v>759.836702794899</v>
      </c>
      <c r="H7" s="43">
        <f t="shared" si="1"/>
        <v>1052.0356563068403</v>
      </c>
      <c r="I7" s="43">
        <f t="shared" si="1"/>
        <v>1413.09610124865</v>
      </c>
      <c r="J7" s="43">
        <f t="shared" si="1"/>
        <v>1754.1243031425079</v>
      </c>
      <c r="K7" s="43">
        <f t="shared" si="1"/>
        <v>2120.289771427646</v>
      </c>
      <c r="L7" s="43">
        <f t="shared" si="1"/>
        <v>2243.3350526909758</v>
      </c>
      <c r="M7" s="43">
        <f t="shared" si="1"/>
        <v>2217.3064664053463</v>
      </c>
      <c r="N7" s="43">
        <f t="shared" si="1"/>
        <v>13098.910196222518</v>
      </c>
    </row>
    <row r="8" spans="2:14">
      <c r="B8" s="43" t="str">
        <f t="shared" si="0"/>
        <v>EUS</v>
      </c>
      <c r="C8" s="90" t="s">
        <v>2302</v>
      </c>
      <c r="D8" s="43">
        <f t="shared" si="1"/>
        <v>19.833406454580999</v>
      </c>
      <c r="E8" s="43">
        <f t="shared" si="1"/>
        <v>7.1068944031220003</v>
      </c>
      <c r="F8" s="43">
        <f t="shared" si="1"/>
        <v>12.058995997736005</v>
      </c>
      <c r="G8" s="43">
        <f t="shared" si="1"/>
        <v>25.020081144921814</v>
      </c>
      <c r="H8" s="43">
        <f t="shared" si="1"/>
        <v>17.077057560850399</v>
      </c>
      <c r="I8" s="43">
        <f t="shared" si="1"/>
        <v>21.133966386039191</v>
      </c>
      <c r="J8" s="43">
        <f t="shared" si="1"/>
        <v>39.949721576934188</v>
      </c>
      <c r="K8" s="43">
        <f t="shared" si="1"/>
        <v>55.403171814484111</v>
      </c>
      <c r="L8" s="43">
        <f t="shared" si="1"/>
        <v>75.890224343258581</v>
      </c>
      <c r="M8" s="43">
        <f t="shared" si="1"/>
        <v>87.221889237187156</v>
      </c>
      <c r="N8" s="43">
        <f t="shared" si="1"/>
        <v>360.69540891911413</v>
      </c>
    </row>
    <row r="9" spans="2:14">
      <c r="B9" s="43" t="str">
        <f t="shared" si="0"/>
        <v>EUS</v>
      </c>
      <c r="C9" s="90" t="s">
        <v>2303</v>
      </c>
      <c r="D9" s="43">
        <f t="shared" si="1"/>
        <v>11.752501644414597</v>
      </c>
      <c r="E9" s="43">
        <f t="shared" si="1"/>
        <v>4.3588581421354977</v>
      </c>
      <c r="F9" s="43">
        <f t="shared" si="1"/>
        <v>15.223250882749001</v>
      </c>
      <c r="G9" s="43">
        <f t="shared" si="1"/>
        <v>19.321563206729007</v>
      </c>
      <c r="H9" s="43">
        <f t="shared" si="1"/>
        <v>6.9428159670250018</v>
      </c>
      <c r="I9" s="43">
        <f t="shared" si="1"/>
        <v>13.120209894589598</v>
      </c>
      <c r="J9" s="43">
        <f t="shared" si="1"/>
        <v>35.186613982968012</v>
      </c>
      <c r="K9" s="43">
        <f t="shared" si="1"/>
        <v>28.642608035219109</v>
      </c>
      <c r="L9" s="43">
        <f t="shared" si="1"/>
        <v>26.111857692342582</v>
      </c>
      <c r="M9" s="43">
        <f t="shared" si="1"/>
        <v>48.069919992631178</v>
      </c>
      <c r="N9" s="43">
        <f t="shared" si="1"/>
        <v>208.7301994408042</v>
      </c>
    </row>
    <row r="10" spans="2:14">
      <c r="B10" s="43" t="str">
        <f t="shared" si="0"/>
        <v>EUS</v>
      </c>
      <c r="C10" s="90" t="s">
        <v>2304</v>
      </c>
      <c r="D10" s="43">
        <f t="shared" si="1"/>
        <v>221.55748770561829</v>
      </c>
      <c r="E10" s="43">
        <f t="shared" si="1"/>
        <v>223.5103266564056</v>
      </c>
      <c r="F10" s="43">
        <f t="shared" si="1"/>
        <v>330.52416932191005</v>
      </c>
      <c r="G10" s="43">
        <f t="shared" si="1"/>
        <v>415.08756347285265</v>
      </c>
      <c r="H10" s="43">
        <f t="shared" si="1"/>
        <v>410.76867745027198</v>
      </c>
      <c r="I10" s="43">
        <f t="shared" si="1"/>
        <v>435.97883531530164</v>
      </c>
      <c r="J10" s="43">
        <f t="shared" si="1"/>
        <v>510.31652808080128</v>
      </c>
      <c r="K10" s="43">
        <f t="shared" si="1"/>
        <v>543.37895653317196</v>
      </c>
      <c r="L10" s="43">
        <f t="shared" si="1"/>
        <v>499.38474546611991</v>
      </c>
      <c r="M10" s="43">
        <f t="shared" si="1"/>
        <v>506.56369306115641</v>
      </c>
      <c r="N10" s="43">
        <f t="shared" si="1"/>
        <v>4097.070983063627</v>
      </c>
    </row>
    <row r="11" spans="2:14">
      <c r="B11" s="43" t="str">
        <f t="shared" si="0"/>
        <v>EUS</v>
      </c>
      <c r="C11" s="90" t="s">
        <v>2305</v>
      </c>
      <c r="D11" s="43">
        <f t="shared" si="1"/>
        <v>107.2999077963525</v>
      </c>
      <c r="E11" s="43">
        <f t="shared" si="1"/>
        <v>75.573504707822295</v>
      </c>
      <c r="F11" s="43">
        <f t="shared" si="1"/>
        <v>69.028151078326701</v>
      </c>
      <c r="G11" s="43">
        <f t="shared" si="1"/>
        <v>79.121467394186183</v>
      </c>
      <c r="H11" s="43">
        <f t="shared" si="1"/>
        <v>70.5514725616612</v>
      </c>
      <c r="I11" s="43">
        <f t="shared" si="1"/>
        <v>63.497377300589932</v>
      </c>
      <c r="J11" s="43">
        <f t="shared" si="1"/>
        <v>87.587023572468269</v>
      </c>
      <c r="K11" s="43">
        <f t="shared" si="1"/>
        <v>56.271549920824796</v>
      </c>
      <c r="L11" s="43">
        <f t="shared" si="1"/>
        <v>119.64141949365035</v>
      </c>
      <c r="M11" s="43">
        <f t="shared" si="1"/>
        <v>78.641388737153889</v>
      </c>
      <c r="N11" s="43">
        <f t="shared" si="1"/>
        <v>807.2132625630361</v>
      </c>
    </row>
    <row r="12" spans="2:14">
      <c r="B12" s="43" t="str">
        <f t="shared" si="0"/>
        <v>EUS</v>
      </c>
      <c r="C12" s="90" t="s">
        <v>2306</v>
      </c>
      <c r="D12" s="43">
        <f t="shared" ref="D12:N21" si="2">+VLOOKUP(country&amp;$C12,$A$46:$N$378,COLUMN(D$1)-COLUMN($A$1)+1,FALSE)</f>
        <v>2.9560039826281996</v>
      </c>
      <c r="E12" s="43">
        <f t="shared" si="2"/>
        <v>16.031915113223803</v>
      </c>
      <c r="F12" s="43">
        <f t="shared" si="2"/>
        <v>20.70798783832949</v>
      </c>
      <c r="G12" s="43">
        <f t="shared" si="2"/>
        <v>22.608609958470009</v>
      </c>
      <c r="H12" s="43">
        <f t="shared" si="2"/>
        <v>32.364008062420019</v>
      </c>
      <c r="I12" s="43">
        <f t="shared" si="2"/>
        <v>25.67587923335099</v>
      </c>
      <c r="J12" s="43">
        <f t="shared" si="2"/>
        <v>25.207641858397984</v>
      </c>
      <c r="K12" s="43">
        <f t="shared" si="2"/>
        <v>17.745067366869208</v>
      </c>
      <c r="L12" s="43">
        <f t="shared" si="2"/>
        <v>20.338509795212996</v>
      </c>
      <c r="M12" s="43">
        <f t="shared" si="2"/>
        <v>15.890796734407994</v>
      </c>
      <c r="N12" s="43">
        <f t="shared" si="2"/>
        <v>199.52641994331091</v>
      </c>
    </row>
    <row r="13" spans="2:14">
      <c r="B13" s="43" t="str">
        <f t="shared" si="0"/>
        <v>EUS</v>
      </c>
      <c r="C13" s="90" t="s">
        <v>2307</v>
      </c>
      <c r="D13" s="43">
        <f t="shared" si="2"/>
        <v>59.904303919477194</v>
      </c>
      <c r="E13" s="43">
        <f t="shared" si="2"/>
        <v>80.130869134048325</v>
      </c>
      <c r="F13" s="43">
        <f t="shared" si="2"/>
        <v>92.518068196351081</v>
      </c>
      <c r="G13" s="43">
        <f t="shared" si="2"/>
        <v>135.48958329924861</v>
      </c>
      <c r="H13" s="43">
        <f t="shared" si="2"/>
        <v>146.78619370436465</v>
      </c>
      <c r="I13" s="43">
        <f t="shared" si="2"/>
        <v>200.62521770782777</v>
      </c>
      <c r="J13" s="43">
        <f t="shared" si="2"/>
        <v>237.25475702294074</v>
      </c>
      <c r="K13" s="43">
        <f t="shared" si="2"/>
        <v>269.32865567069865</v>
      </c>
      <c r="L13" s="43">
        <f t="shared" si="2"/>
        <v>292.34120625297152</v>
      </c>
      <c r="M13" s="43">
        <f t="shared" si="2"/>
        <v>259.52987422440191</v>
      </c>
      <c r="N13" s="43">
        <f t="shared" si="2"/>
        <v>1773.9087291323272</v>
      </c>
    </row>
    <row r="14" spans="2:14">
      <c r="B14" s="43" t="str">
        <f t="shared" si="0"/>
        <v>EUS</v>
      </c>
      <c r="C14" s="90" t="s">
        <v>2308</v>
      </c>
      <c r="D14" s="43">
        <f t="shared" si="2"/>
        <v>2.9832512628609997</v>
      </c>
      <c r="E14" s="43">
        <f t="shared" si="2"/>
        <v>27.860452540293</v>
      </c>
      <c r="F14" s="43">
        <f t="shared" si="2"/>
        <v>20.696867286076003</v>
      </c>
      <c r="G14" s="43">
        <f t="shared" si="2"/>
        <v>26.762678388829993</v>
      </c>
      <c r="H14" s="43">
        <f t="shared" si="2"/>
        <v>31.182654233079013</v>
      </c>
      <c r="I14" s="43">
        <f t="shared" si="2"/>
        <v>55.301284940860008</v>
      </c>
      <c r="J14" s="43">
        <f t="shared" si="2"/>
        <v>53.476203843593019</v>
      </c>
      <c r="K14" s="43">
        <f t="shared" si="2"/>
        <v>72.666239985337981</v>
      </c>
      <c r="L14" s="43">
        <f t="shared" si="2"/>
        <v>68.791207374561026</v>
      </c>
      <c r="M14" s="43">
        <f t="shared" si="2"/>
        <v>94.027531480442022</v>
      </c>
      <c r="N14" s="43">
        <f t="shared" si="2"/>
        <v>453.74837133593331</v>
      </c>
    </row>
    <row r="15" spans="2:14">
      <c r="B15" s="43" t="str">
        <f t="shared" si="0"/>
        <v>EUS</v>
      </c>
      <c r="C15" s="90" t="s">
        <v>2309</v>
      </c>
      <c r="D15" s="43">
        <f t="shared" si="2"/>
        <v>20.475445189596993</v>
      </c>
      <c r="E15" s="43">
        <f t="shared" si="2"/>
        <v>5.7200894548669998</v>
      </c>
      <c r="F15" s="43">
        <f t="shared" si="2"/>
        <v>21.327963110628001</v>
      </c>
      <c r="G15" s="43">
        <f t="shared" si="2"/>
        <v>43.488654408655997</v>
      </c>
      <c r="H15" s="43">
        <f t="shared" si="2"/>
        <v>67.114479369936987</v>
      </c>
      <c r="I15" s="43">
        <f t="shared" si="2"/>
        <v>81.103630754525298</v>
      </c>
      <c r="J15" s="43">
        <f t="shared" si="2"/>
        <v>86.531181284128976</v>
      </c>
      <c r="K15" s="43">
        <f t="shared" si="2"/>
        <v>110.0183349438133</v>
      </c>
      <c r="L15" s="43">
        <f t="shared" si="2"/>
        <v>107.15514259764389</v>
      </c>
      <c r="M15" s="43">
        <f t="shared" si="2"/>
        <v>123.28165859874734</v>
      </c>
      <c r="N15" s="43">
        <f t="shared" si="2"/>
        <v>666.21657971254388</v>
      </c>
    </row>
    <row r="16" spans="2:14">
      <c r="B16" s="43" t="str">
        <f t="shared" si="0"/>
        <v>EUS</v>
      </c>
      <c r="C16" s="90" t="s">
        <v>2310</v>
      </c>
      <c r="D16" s="43">
        <f t="shared" si="2"/>
        <v>2.0765036937140002</v>
      </c>
      <c r="E16" s="43">
        <f t="shared" si="2"/>
        <v>6.3657554732770008</v>
      </c>
      <c r="F16" s="43">
        <f t="shared" si="2"/>
        <v>4.8437530073424</v>
      </c>
      <c r="G16" s="43">
        <f t="shared" si="2"/>
        <v>5.2538511746390002</v>
      </c>
      <c r="H16" s="43">
        <f t="shared" si="2"/>
        <v>7.3982743240220019</v>
      </c>
      <c r="I16" s="43">
        <f t="shared" si="2"/>
        <v>10.478710650766502</v>
      </c>
      <c r="J16" s="43">
        <f t="shared" si="2"/>
        <v>2.7285647771242991</v>
      </c>
      <c r="K16" s="43">
        <f t="shared" si="2"/>
        <v>3.4649109984847999</v>
      </c>
      <c r="L16" s="43">
        <f t="shared" si="2"/>
        <v>2.8856940578881005</v>
      </c>
      <c r="M16" s="43">
        <f t="shared" si="2"/>
        <v>3.1921901476287005</v>
      </c>
      <c r="N16" s="43">
        <f t="shared" si="2"/>
        <v>48.688208304886778</v>
      </c>
    </row>
    <row r="17" spans="2:14">
      <c r="B17" s="43" t="str">
        <f t="shared" si="0"/>
        <v>EUS</v>
      </c>
      <c r="C17" s="90" t="s">
        <v>2311</v>
      </c>
      <c r="D17" s="43">
        <f t="shared" si="2"/>
        <v>43.014776871354265</v>
      </c>
      <c r="E17" s="43">
        <f t="shared" si="2"/>
        <v>57.460364295026558</v>
      </c>
      <c r="F17" s="43">
        <f t="shared" si="2"/>
        <v>61.232622779136605</v>
      </c>
      <c r="G17" s="43">
        <f t="shared" si="2"/>
        <v>62.381031870759259</v>
      </c>
      <c r="H17" s="43">
        <f t="shared" si="2"/>
        <v>60.62567147691194</v>
      </c>
      <c r="I17" s="43">
        <f t="shared" si="2"/>
        <v>61.460089600318817</v>
      </c>
      <c r="J17" s="43">
        <f t="shared" si="2"/>
        <v>61.007843120048946</v>
      </c>
      <c r="K17" s="43">
        <f t="shared" si="2"/>
        <v>55.984500675066634</v>
      </c>
      <c r="L17" s="43">
        <f t="shared" si="2"/>
        <v>57.336094468081185</v>
      </c>
      <c r="M17" s="43">
        <f t="shared" si="2"/>
        <v>51.880252108390934</v>
      </c>
      <c r="N17" s="43">
        <f t="shared" si="2"/>
        <v>572.38324726509393</v>
      </c>
    </row>
    <row r="18" spans="2:14">
      <c r="B18" s="43" t="str">
        <f t="shared" si="0"/>
        <v>EUS</v>
      </c>
      <c r="C18" s="90" t="s">
        <v>2312</v>
      </c>
      <c r="D18" s="43">
        <f t="shared" si="2"/>
        <v>72.635781028066503</v>
      </c>
      <c r="E18" s="43">
        <f t="shared" si="2"/>
        <v>12.203903230282604</v>
      </c>
      <c r="F18" s="43">
        <f t="shared" si="2"/>
        <v>26.430516320367207</v>
      </c>
      <c r="G18" s="43">
        <f t="shared" si="2"/>
        <v>39.290696064049691</v>
      </c>
      <c r="H18" s="43">
        <f t="shared" si="2"/>
        <v>40.968397149161014</v>
      </c>
      <c r="I18" s="43">
        <f t="shared" si="2"/>
        <v>99.808287608427008</v>
      </c>
      <c r="J18" s="43">
        <f t="shared" si="2"/>
        <v>75.352896959978068</v>
      </c>
      <c r="K18" s="43">
        <f t="shared" si="2"/>
        <v>125.05906730544567</v>
      </c>
      <c r="L18" s="43">
        <f t="shared" si="2"/>
        <v>122.97487107393023</v>
      </c>
      <c r="M18" s="43">
        <f t="shared" si="2"/>
        <v>149.69818915769864</v>
      </c>
      <c r="N18" s="43">
        <f t="shared" si="2"/>
        <v>764.42260589740624</v>
      </c>
    </row>
    <row r="19" spans="2:14">
      <c r="B19" s="43" t="str">
        <f t="shared" si="0"/>
        <v>EUS</v>
      </c>
      <c r="C19" s="90" t="s">
        <v>2313</v>
      </c>
      <c r="D19" s="43">
        <f t="shared" si="2"/>
        <v>13.410366280673996</v>
      </c>
      <c r="E19" s="43">
        <f t="shared" si="2"/>
        <v>4.265555674622</v>
      </c>
      <c r="F19" s="43">
        <f t="shared" si="2"/>
        <v>3.0781755074520003</v>
      </c>
      <c r="G19" s="43">
        <f t="shared" si="2"/>
        <v>5.898684780631001</v>
      </c>
      <c r="H19" s="43">
        <f t="shared" si="2"/>
        <v>14.19547706687</v>
      </c>
      <c r="I19" s="43">
        <f t="shared" si="2"/>
        <v>12.321182000589996</v>
      </c>
      <c r="J19" s="43">
        <f t="shared" si="2"/>
        <v>23.722861903417996</v>
      </c>
      <c r="K19" s="43">
        <f t="shared" si="2"/>
        <v>24.592905433470001</v>
      </c>
      <c r="L19" s="43">
        <f t="shared" si="2"/>
        <v>38.080147356026991</v>
      </c>
      <c r="M19" s="43">
        <f t="shared" si="2"/>
        <v>28.995914682270005</v>
      </c>
      <c r="N19" s="43">
        <f t="shared" si="2"/>
        <v>168.56127068602402</v>
      </c>
    </row>
    <row r="20" spans="2:14">
      <c r="B20" s="43" t="str">
        <f t="shared" si="0"/>
        <v>EUS</v>
      </c>
      <c r="C20" s="90" t="s">
        <v>2314</v>
      </c>
      <c r="D20" s="43">
        <f t="shared" si="2"/>
        <v>216.54216418321587</v>
      </c>
      <c r="E20" s="43">
        <f t="shared" si="2"/>
        <v>476.96410865087785</v>
      </c>
      <c r="F20" s="43">
        <f t="shared" si="2"/>
        <v>748.98556987479458</v>
      </c>
      <c r="G20" s="43">
        <f t="shared" si="2"/>
        <v>1134.727992744351</v>
      </c>
      <c r="H20" s="43">
        <f t="shared" si="2"/>
        <v>1398.2550008243054</v>
      </c>
      <c r="I20" s="43">
        <f t="shared" si="2"/>
        <v>1688.971409592441</v>
      </c>
      <c r="J20" s="43">
        <f t="shared" si="2"/>
        <v>1925.27829406353</v>
      </c>
      <c r="K20" s="43">
        <f t="shared" si="2"/>
        <v>2197.6762621832049</v>
      </c>
      <c r="L20" s="43">
        <f t="shared" si="2"/>
        <v>2368.2549115596921</v>
      </c>
      <c r="M20" s="43">
        <f t="shared" si="2"/>
        <v>2609.3152172028044</v>
      </c>
      <c r="N20" s="43">
        <f t="shared" si="2"/>
        <v>14764.97093087923</v>
      </c>
    </row>
    <row r="21" spans="2:14">
      <c r="B21" s="43" t="str">
        <f t="shared" si="0"/>
        <v>EUS</v>
      </c>
      <c r="C21" s="90" t="s">
        <v>2315</v>
      </c>
      <c r="D21" s="43">
        <f t="shared" si="2"/>
        <v>16.0597273627832</v>
      </c>
      <c r="E21" s="43">
        <f t="shared" si="2"/>
        <v>1.7380097921179998</v>
      </c>
      <c r="F21" s="43">
        <f t="shared" si="2"/>
        <v>1.6128501011679999</v>
      </c>
      <c r="G21" s="43">
        <f t="shared" si="2"/>
        <v>27.531908594312302</v>
      </c>
      <c r="H21" s="43">
        <f t="shared" si="2"/>
        <v>2.9950724598927017</v>
      </c>
      <c r="I21" s="43">
        <f t="shared" si="2"/>
        <v>26.848902613482199</v>
      </c>
      <c r="J21" s="43">
        <f t="shared" si="2"/>
        <v>7.2723015157945046</v>
      </c>
      <c r="K21" s="43">
        <f t="shared" si="2"/>
        <v>12.225582104526502</v>
      </c>
      <c r="L21" s="43">
        <f t="shared" si="2"/>
        <v>16.595509318053114</v>
      </c>
      <c r="M21" s="43">
        <f t="shared" si="2"/>
        <v>34.11636257721203</v>
      </c>
      <c r="N21" s="43">
        <f t="shared" si="2"/>
        <v>146.99622643934248</v>
      </c>
    </row>
    <row r="22" spans="2:14">
      <c r="B22" s="43" t="str">
        <f t="shared" si="0"/>
        <v>EUS</v>
      </c>
      <c r="C22" s="90" t="s">
        <v>2316</v>
      </c>
      <c r="D22" s="43">
        <f t="shared" ref="D22:N31" si="3">+VLOOKUP(country&amp;$C22,$A$46:$N$378,COLUMN(D$1)-COLUMN($A$1)+1,FALSE)</f>
        <v>635.46450002585311</v>
      </c>
      <c r="E22" s="43">
        <f t="shared" si="3"/>
        <v>981.99298656073222</v>
      </c>
      <c r="F22" s="43">
        <f t="shared" si="3"/>
        <v>993.54583569623173</v>
      </c>
      <c r="G22" s="43">
        <f t="shared" si="3"/>
        <v>983.0763288801478</v>
      </c>
      <c r="H22" s="43">
        <f t="shared" si="3"/>
        <v>846.90191116304243</v>
      </c>
      <c r="I22" s="43">
        <f t="shared" si="3"/>
        <v>694.49263970184256</v>
      </c>
      <c r="J22" s="43">
        <f t="shared" si="3"/>
        <v>589.263641620572</v>
      </c>
      <c r="K22" s="43">
        <f t="shared" si="3"/>
        <v>483.72242614273063</v>
      </c>
      <c r="L22" s="43">
        <f t="shared" si="3"/>
        <v>395.03842716369337</v>
      </c>
      <c r="M22" s="43">
        <f t="shared" si="3"/>
        <v>319.14119758767902</v>
      </c>
      <c r="N22" s="43">
        <f t="shared" si="3"/>
        <v>6922.6398945425381</v>
      </c>
    </row>
    <row r="23" spans="2:14">
      <c r="B23" s="43" t="str">
        <f t="shared" si="0"/>
        <v>EUS</v>
      </c>
      <c r="C23" s="90" t="s">
        <v>2317</v>
      </c>
      <c r="D23" s="43" t="e">
        <f t="shared" si="3"/>
        <v>#VALUE!</v>
      </c>
      <c r="E23" s="43" t="e">
        <f t="shared" si="3"/>
        <v>#VALUE!</v>
      </c>
      <c r="F23" s="43" t="e">
        <f t="shared" si="3"/>
        <v>#VALUE!</v>
      </c>
      <c r="G23" s="43" t="e">
        <f t="shared" si="3"/>
        <v>#VALUE!</v>
      </c>
      <c r="H23" s="43" t="e">
        <f t="shared" si="3"/>
        <v>#VALUE!</v>
      </c>
      <c r="I23" s="43" t="e">
        <f t="shared" si="3"/>
        <v>#VALUE!</v>
      </c>
      <c r="J23" s="43" t="e">
        <f t="shared" si="3"/>
        <v>#VALUE!</v>
      </c>
      <c r="K23" s="43" t="e">
        <f t="shared" si="3"/>
        <v>#VALUE!</v>
      </c>
      <c r="L23" s="43" t="e">
        <f t="shared" si="3"/>
        <v>#VALUE!</v>
      </c>
      <c r="M23" s="43" t="e">
        <f t="shared" si="3"/>
        <v>#VALUE!</v>
      </c>
      <c r="N23" s="43" t="e">
        <f t="shared" si="3"/>
        <v>#VALUE!</v>
      </c>
    </row>
    <row r="24" spans="2:14">
      <c r="B24" s="43" t="str">
        <f t="shared" si="0"/>
        <v>EUS</v>
      </c>
      <c r="C24" s="90" t="s">
        <v>2318</v>
      </c>
      <c r="D24" s="43" t="e">
        <f t="shared" si="3"/>
        <v>#VALUE!</v>
      </c>
      <c r="E24" s="43" t="e">
        <f t="shared" si="3"/>
        <v>#VALUE!</v>
      </c>
      <c r="F24" s="43" t="e">
        <f t="shared" si="3"/>
        <v>#VALUE!</v>
      </c>
      <c r="G24" s="43" t="e">
        <f t="shared" si="3"/>
        <v>#VALUE!</v>
      </c>
      <c r="H24" s="43" t="e">
        <f t="shared" si="3"/>
        <v>#VALUE!</v>
      </c>
      <c r="I24" s="43" t="e">
        <f t="shared" si="3"/>
        <v>#VALUE!</v>
      </c>
      <c r="J24" s="43" t="e">
        <f t="shared" si="3"/>
        <v>#VALUE!</v>
      </c>
      <c r="K24" s="43" t="e">
        <f t="shared" si="3"/>
        <v>#VALUE!</v>
      </c>
      <c r="L24" s="43" t="e">
        <f t="shared" si="3"/>
        <v>#VALUE!</v>
      </c>
      <c r="M24" s="43" t="e">
        <f t="shared" si="3"/>
        <v>#VALUE!</v>
      </c>
      <c r="N24" s="43" t="e">
        <f t="shared" si="3"/>
        <v>#VALUE!</v>
      </c>
    </row>
    <row r="25" spans="2:14">
      <c r="B25" s="43" t="str">
        <f t="shared" si="0"/>
        <v>EUS</v>
      </c>
      <c r="C25" s="90" t="s">
        <v>2319</v>
      </c>
      <c r="D25" s="43" t="e">
        <f t="shared" si="3"/>
        <v>#VALUE!</v>
      </c>
      <c r="E25" s="43" t="e">
        <f t="shared" si="3"/>
        <v>#VALUE!</v>
      </c>
      <c r="F25" s="43" t="e">
        <f t="shared" si="3"/>
        <v>#VALUE!</v>
      </c>
      <c r="G25" s="43" t="e">
        <f t="shared" si="3"/>
        <v>#VALUE!</v>
      </c>
      <c r="H25" s="43" t="e">
        <f t="shared" si="3"/>
        <v>#VALUE!</v>
      </c>
      <c r="I25" s="43" t="e">
        <f t="shared" si="3"/>
        <v>#VALUE!</v>
      </c>
      <c r="J25" s="43" t="e">
        <f t="shared" si="3"/>
        <v>#VALUE!</v>
      </c>
      <c r="K25" s="43" t="e">
        <f t="shared" si="3"/>
        <v>#VALUE!</v>
      </c>
      <c r="L25" s="43" t="e">
        <f t="shared" si="3"/>
        <v>#VALUE!</v>
      </c>
      <c r="M25" s="43" t="e">
        <f t="shared" si="3"/>
        <v>#VALUE!</v>
      </c>
      <c r="N25" s="43" t="e">
        <f t="shared" si="3"/>
        <v>#VALUE!</v>
      </c>
    </row>
    <row r="26" spans="2:14">
      <c r="B26" s="43" t="str">
        <f t="shared" si="0"/>
        <v>EUS</v>
      </c>
      <c r="C26" s="90" t="s">
        <v>2320</v>
      </c>
      <c r="D26" s="43">
        <f t="shared" si="3"/>
        <v>20.392362537106091</v>
      </c>
      <c r="E26" s="43">
        <f t="shared" si="3"/>
        <v>33.30405292620609</v>
      </c>
      <c r="F26" s="43">
        <f t="shared" si="3"/>
        <v>90.371510371861802</v>
      </c>
      <c r="G26" s="43">
        <f t="shared" si="3"/>
        <v>193.66317888671782</v>
      </c>
      <c r="H26" s="43">
        <f t="shared" si="3"/>
        <v>366.16109687022242</v>
      </c>
      <c r="I26" s="43">
        <f t="shared" si="3"/>
        <v>617.92724362038552</v>
      </c>
      <c r="J26" s="43">
        <f t="shared" si="3"/>
        <v>955.2267867114233</v>
      </c>
      <c r="K26" s="43">
        <f t="shared" si="3"/>
        <v>1417.1255060591757</v>
      </c>
      <c r="L26" s="43">
        <f t="shared" si="3"/>
        <v>1809.0831997948301</v>
      </c>
      <c r="M26" s="43">
        <f t="shared" si="3"/>
        <v>2517.6322773831512</v>
      </c>
      <c r="N26" s="43">
        <f t="shared" si="3"/>
        <v>8020.8872151610694</v>
      </c>
    </row>
    <row r="27" spans="2:14">
      <c r="B27" s="43" t="str">
        <f t="shared" si="0"/>
        <v>EUS</v>
      </c>
      <c r="C27" s="90" t="s">
        <v>2321</v>
      </c>
      <c r="D27" s="43" t="e">
        <f t="shared" si="3"/>
        <v>#VALUE!</v>
      </c>
      <c r="E27" s="43" t="e">
        <f t="shared" si="3"/>
        <v>#VALUE!</v>
      </c>
      <c r="F27" s="43" t="e">
        <f t="shared" si="3"/>
        <v>#VALUE!</v>
      </c>
      <c r="G27" s="43" t="e">
        <f t="shared" si="3"/>
        <v>#VALUE!</v>
      </c>
      <c r="H27" s="43" t="e">
        <f t="shared" si="3"/>
        <v>#VALUE!</v>
      </c>
      <c r="I27" s="43" t="e">
        <f t="shared" si="3"/>
        <v>#VALUE!</v>
      </c>
      <c r="J27" s="43" t="e">
        <f t="shared" si="3"/>
        <v>#VALUE!</v>
      </c>
      <c r="K27" s="43" t="e">
        <f t="shared" si="3"/>
        <v>#VALUE!</v>
      </c>
      <c r="L27" s="43" t="e">
        <f t="shared" si="3"/>
        <v>#VALUE!</v>
      </c>
      <c r="M27" s="43" t="e">
        <f t="shared" si="3"/>
        <v>#VALUE!</v>
      </c>
      <c r="N27" s="43" t="e">
        <f t="shared" si="3"/>
        <v>#VALUE!</v>
      </c>
    </row>
    <row r="28" spans="2:14">
      <c r="B28" s="43" t="str">
        <f t="shared" si="0"/>
        <v>EUS</v>
      </c>
      <c r="C28" s="90" t="s">
        <v>2322</v>
      </c>
      <c r="D28" s="43">
        <f t="shared" si="3"/>
        <v>4.1604842222040004</v>
      </c>
      <c r="E28" s="43">
        <f t="shared" si="3"/>
        <v>3.0928847226470002</v>
      </c>
      <c r="F28" s="43">
        <f t="shared" si="3"/>
        <v>1.4099417919419999</v>
      </c>
      <c r="G28" s="43">
        <f t="shared" si="3"/>
        <v>8.7562492381000006</v>
      </c>
      <c r="H28" s="43">
        <f t="shared" si="3"/>
        <v>9.2207110258999982</v>
      </c>
      <c r="I28" s="43">
        <f t="shared" si="3"/>
        <v>9.695776183059694</v>
      </c>
      <c r="J28" s="43">
        <f t="shared" si="3"/>
        <v>23.180493275489983</v>
      </c>
      <c r="K28" s="43">
        <f t="shared" si="3"/>
        <v>41.181014470070529</v>
      </c>
      <c r="L28" s="43">
        <f t="shared" si="3"/>
        <v>61.50571764531697</v>
      </c>
      <c r="M28" s="43">
        <f t="shared" si="3"/>
        <v>99.898310179242969</v>
      </c>
      <c r="N28" s="43">
        <f t="shared" si="3"/>
        <v>262.10158275397271</v>
      </c>
    </row>
    <row r="29" spans="2:14">
      <c r="B29" s="43" t="str">
        <f t="shared" si="0"/>
        <v>EUS</v>
      </c>
      <c r="C29" s="90" t="s">
        <v>2323</v>
      </c>
      <c r="D29" s="43" t="e">
        <f t="shared" si="3"/>
        <v>#VALUE!</v>
      </c>
      <c r="E29" s="43" t="e">
        <f t="shared" si="3"/>
        <v>#VALUE!</v>
      </c>
      <c r="F29" s="43" t="e">
        <f t="shared" si="3"/>
        <v>#VALUE!</v>
      </c>
      <c r="G29" s="43" t="e">
        <f t="shared" si="3"/>
        <v>#VALUE!</v>
      </c>
      <c r="H29" s="43" t="e">
        <f t="shared" si="3"/>
        <v>#VALUE!</v>
      </c>
      <c r="I29" s="43" t="e">
        <f t="shared" si="3"/>
        <v>#VALUE!</v>
      </c>
      <c r="J29" s="43" t="e">
        <f t="shared" si="3"/>
        <v>#VALUE!</v>
      </c>
      <c r="K29" s="43" t="e">
        <f t="shared" si="3"/>
        <v>#VALUE!</v>
      </c>
      <c r="L29" s="43" t="e">
        <f t="shared" si="3"/>
        <v>#VALUE!</v>
      </c>
      <c r="M29" s="43" t="e">
        <f t="shared" si="3"/>
        <v>#VALUE!</v>
      </c>
      <c r="N29" s="43" t="e">
        <f t="shared" si="3"/>
        <v>#VALUE!</v>
      </c>
    </row>
    <row r="30" spans="2:14">
      <c r="B30" s="43" t="str">
        <f t="shared" si="0"/>
        <v>EUS</v>
      </c>
      <c r="C30" s="90" t="s">
        <v>2324</v>
      </c>
      <c r="D30" s="43">
        <f t="shared" si="3"/>
        <v>1.599270381572</v>
      </c>
      <c r="E30" s="43">
        <f t="shared" si="3"/>
        <v>0.94812196589399989</v>
      </c>
      <c r="F30" s="43">
        <f t="shared" si="3"/>
        <v>0.44479909710699994</v>
      </c>
      <c r="G30" s="43">
        <f t="shared" si="3"/>
        <v>1.4889006754800003</v>
      </c>
      <c r="H30" s="43">
        <f t="shared" si="3"/>
        <v>3.6845862503200002</v>
      </c>
      <c r="I30" s="43">
        <f t="shared" si="3"/>
        <v>0.77438914397099989</v>
      </c>
      <c r="J30" s="43">
        <f t="shared" si="3"/>
        <v>3.4733867592909999</v>
      </c>
      <c r="K30" s="43">
        <f t="shared" si="3"/>
        <v>0.10807985737800002</v>
      </c>
      <c r="L30" s="43">
        <f t="shared" si="3"/>
        <v>5.0749458867320003</v>
      </c>
      <c r="M30" s="43">
        <f t="shared" si="3"/>
        <v>3.8600947140119999</v>
      </c>
      <c r="N30" s="43">
        <f t="shared" si="3"/>
        <v>21.456574731757001</v>
      </c>
    </row>
    <row r="31" spans="2:14">
      <c r="B31" s="43" t="str">
        <f t="shared" si="0"/>
        <v>EUS</v>
      </c>
      <c r="C31" s="90" t="s">
        <v>2325</v>
      </c>
      <c r="D31" s="43" t="e">
        <f t="shared" si="3"/>
        <v>#VALUE!</v>
      </c>
      <c r="E31" s="43" t="e">
        <f t="shared" si="3"/>
        <v>#VALUE!</v>
      </c>
      <c r="F31" s="43" t="e">
        <f t="shared" si="3"/>
        <v>#VALUE!</v>
      </c>
      <c r="G31" s="43" t="e">
        <f t="shared" si="3"/>
        <v>#VALUE!</v>
      </c>
      <c r="H31" s="43" t="e">
        <f t="shared" si="3"/>
        <v>#VALUE!</v>
      </c>
      <c r="I31" s="43" t="e">
        <f t="shared" si="3"/>
        <v>#VALUE!</v>
      </c>
      <c r="J31" s="43" t="e">
        <f t="shared" si="3"/>
        <v>#VALUE!</v>
      </c>
      <c r="K31" s="43" t="e">
        <f t="shared" si="3"/>
        <v>#VALUE!</v>
      </c>
      <c r="L31" s="43" t="e">
        <f t="shared" si="3"/>
        <v>#VALUE!</v>
      </c>
      <c r="M31" s="43" t="e">
        <f t="shared" si="3"/>
        <v>#VALUE!</v>
      </c>
      <c r="N31" s="43" t="e">
        <f t="shared" si="3"/>
        <v>#VALUE!</v>
      </c>
    </row>
    <row r="32" spans="2:14">
      <c r="B32" s="43" t="str">
        <f t="shared" si="0"/>
        <v>EUS</v>
      </c>
      <c r="C32" s="90" t="s">
        <v>2326</v>
      </c>
      <c r="D32" s="43">
        <f t="shared" ref="D32:N38" si="4">+VLOOKUP(country&amp;$C32,$A$46:$N$378,COLUMN(D$1)-COLUMN($A$1)+1,FALSE)</f>
        <v>381.13297900190861</v>
      </c>
      <c r="E32" s="43">
        <f t="shared" si="4"/>
        <v>1234.5153157035422</v>
      </c>
      <c r="F32" s="43">
        <f t="shared" si="4"/>
        <v>1702.1235607816284</v>
      </c>
      <c r="G32" s="43">
        <f t="shared" si="4"/>
        <v>1842.3554583889249</v>
      </c>
      <c r="H32" s="43">
        <f t="shared" si="4"/>
        <v>2237.8642259944918</v>
      </c>
      <c r="I32" s="43">
        <f t="shared" si="4"/>
        <v>2879.4568953615972</v>
      </c>
      <c r="J32" s="43">
        <f t="shared" si="4"/>
        <v>3478.4228203800885</v>
      </c>
      <c r="K32" s="43">
        <f t="shared" si="4"/>
        <v>4217.4321073735355</v>
      </c>
      <c r="L32" s="43">
        <f t="shared" si="4"/>
        <v>5134.4660989571257</v>
      </c>
      <c r="M32" s="43">
        <f t="shared" si="4"/>
        <v>5492.9747494163639</v>
      </c>
      <c r="N32" s="43">
        <f t="shared" si="4"/>
        <v>28600.744211359444</v>
      </c>
    </row>
    <row r="33" spans="1:14">
      <c r="B33" s="43" t="str">
        <f t="shared" si="0"/>
        <v>EUS</v>
      </c>
      <c r="C33" s="90" t="s">
        <v>2327</v>
      </c>
      <c r="D33" s="43">
        <f t="shared" si="4"/>
        <v>71.099219238074127</v>
      </c>
      <c r="E33" s="43">
        <f t="shared" si="4"/>
        <v>188.99750144794749</v>
      </c>
      <c r="F33" s="43">
        <f t="shared" si="4"/>
        <v>185.05845629651751</v>
      </c>
      <c r="G33" s="43">
        <f t="shared" si="4"/>
        <v>161.2873772029094</v>
      </c>
      <c r="H33" s="43">
        <f t="shared" si="4"/>
        <v>145.93709921302101</v>
      </c>
      <c r="I33" s="43">
        <f t="shared" si="4"/>
        <v>192.74344214118298</v>
      </c>
      <c r="J33" s="43">
        <f t="shared" si="4"/>
        <v>200.97610125832438</v>
      </c>
      <c r="K33" s="43">
        <f t="shared" si="4"/>
        <v>298.89670119402859</v>
      </c>
      <c r="L33" s="43">
        <f t="shared" si="4"/>
        <v>486.25329277055573</v>
      </c>
      <c r="M33" s="43">
        <f t="shared" si="4"/>
        <v>507.50049103729197</v>
      </c>
      <c r="N33" s="43">
        <f t="shared" si="4"/>
        <v>2438.7496817998599</v>
      </c>
    </row>
    <row r="34" spans="1:14">
      <c r="B34" s="43" t="str">
        <f t="shared" si="0"/>
        <v>EUS</v>
      </c>
      <c r="C34" s="90" t="s">
        <v>2328</v>
      </c>
      <c r="D34" s="43">
        <f t="shared" si="4"/>
        <v>0.80330000821699998</v>
      </c>
      <c r="E34" s="43">
        <f t="shared" si="4"/>
        <v>0.75132365856200012</v>
      </c>
      <c r="F34" s="43">
        <f t="shared" si="4"/>
        <v>4.2287411498339997</v>
      </c>
      <c r="G34" s="43">
        <f t="shared" si="4"/>
        <v>7.2504817168530016</v>
      </c>
      <c r="H34" s="43">
        <f t="shared" si="4"/>
        <v>11.316252781574002</v>
      </c>
      <c r="I34" s="43">
        <f t="shared" si="4"/>
        <v>23.061371975508994</v>
      </c>
      <c r="J34" s="43">
        <f t="shared" si="4"/>
        <v>34.523789621800809</v>
      </c>
      <c r="K34" s="43">
        <f t="shared" si="4"/>
        <v>52.635530447180905</v>
      </c>
      <c r="L34" s="43">
        <f t="shared" si="4"/>
        <v>63.701694183673474</v>
      </c>
      <c r="M34" s="43">
        <f t="shared" si="4"/>
        <v>69.622791204744175</v>
      </c>
      <c r="N34" s="43">
        <f t="shared" si="4"/>
        <v>267.8952767479484</v>
      </c>
    </row>
    <row r="35" spans="1:14">
      <c r="B35" s="43" t="str">
        <f t="shared" si="0"/>
        <v>EUS</v>
      </c>
      <c r="C35" s="90" t="s">
        <v>2329</v>
      </c>
      <c r="D35" s="43">
        <f t="shared" si="4"/>
        <v>101.3500777082032</v>
      </c>
      <c r="E35" s="43">
        <f t="shared" si="4"/>
        <v>239.0354665475638</v>
      </c>
      <c r="F35" s="43">
        <f t="shared" si="4"/>
        <v>303.64709274192501</v>
      </c>
      <c r="G35" s="43">
        <f t="shared" si="4"/>
        <v>382.10739869221044</v>
      </c>
      <c r="H35" s="43">
        <f t="shared" si="4"/>
        <v>446.81998268882916</v>
      </c>
      <c r="I35" s="43">
        <f t="shared" si="4"/>
        <v>484.77783715585417</v>
      </c>
      <c r="J35" s="43">
        <f t="shared" si="4"/>
        <v>604.49016827498258</v>
      </c>
      <c r="K35" s="43">
        <f t="shared" si="4"/>
        <v>558.31360205461249</v>
      </c>
      <c r="L35" s="43">
        <f t="shared" si="4"/>
        <v>671.47632694260972</v>
      </c>
      <c r="M35" s="43">
        <f t="shared" si="4"/>
        <v>723.00746891294341</v>
      </c>
      <c r="N35" s="43">
        <f t="shared" si="4"/>
        <v>4515.0254217197462</v>
      </c>
    </row>
    <row r="36" spans="1:14">
      <c r="B36" s="43" t="str">
        <f t="shared" si="0"/>
        <v>EUS</v>
      </c>
      <c r="C36" s="90" t="s">
        <v>2330</v>
      </c>
      <c r="D36" s="43">
        <f t="shared" si="4"/>
        <v>6.9402259785465006</v>
      </c>
      <c r="E36" s="43">
        <f t="shared" si="4"/>
        <v>5.1494671875211013</v>
      </c>
      <c r="F36" s="43">
        <f t="shared" si="4"/>
        <v>6.3097842285829993</v>
      </c>
      <c r="G36" s="43">
        <f t="shared" si="4"/>
        <v>11.521298290603998</v>
      </c>
      <c r="H36" s="43">
        <f t="shared" si="4"/>
        <v>19.648282393478095</v>
      </c>
      <c r="I36" s="43">
        <f t="shared" si="4"/>
        <v>18.072236970821994</v>
      </c>
      <c r="J36" s="43">
        <f t="shared" si="4"/>
        <v>20.158757433422011</v>
      </c>
      <c r="K36" s="43">
        <f t="shared" si="4"/>
        <v>26.640087419595996</v>
      </c>
      <c r="L36" s="43">
        <f t="shared" si="4"/>
        <v>21.105104187031994</v>
      </c>
      <c r="M36" s="43">
        <f t="shared" si="4"/>
        <v>29.922076249658005</v>
      </c>
      <c r="N36" s="43">
        <f t="shared" si="4"/>
        <v>165.46732033926287</v>
      </c>
    </row>
    <row r="37" spans="1:14">
      <c r="B37" s="43" t="str">
        <f t="shared" si="0"/>
        <v>EUS</v>
      </c>
      <c r="C37" s="90" t="s">
        <v>2331</v>
      </c>
      <c r="D37" s="43">
        <f t="shared" si="4"/>
        <v>77.718934946001866</v>
      </c>
      <c r="E37" s="43">
        <f t="shared" si="4"/>
        <v>133.62461401731224</v>
      </c>
      <c r="F37" s="43">
        <f t="shared" si="4"/>
        <v>442.19800249263574</v>
      </c>
      <c r="G37" s="43">
        <f t="shared" si="4"/>
        <v>750.2361026027869</v>
      </c>
      <c r="H37" s="43">
        <f t="shared" si="4"/>
        <v>1393.9045622860162</v>
      </c>
      <c r="I37" s="43">
        <f t="shared" si="4"/>
        <v>2264.8946331701677</v>
      </c>
      <c r="J37" s="43">
        <f t="shared" si="4"/>
        <v>2870.6817712921024</v>
      </c>
      <c r="K37" s="43">
        <f t="shared" si="4"/>
        <v>3285.5476711715714</v>
      </c>
      <c r="L37" s="43">
        <f t="shared" si="4"/>
        <v>4105.9124114794731</v>
      </c>
      <c r="M37" s="43">
        <f t="shared" si="4"/>
        <v>4494.902056800478</v>
      </c>
      <c r="N37" s="43">
        <f t="shared" si="4"/>
        <v>19819.620760258575</v>
      </c>
    </row>
    <row r="38" spans="1:14">
      <c r="B38" s="43" t="str">
        <f t="shared" si="0"/>
        <v>EUS</v>
      </c>
      <c r="C38" s="90" t="s">
        <v>2332</v>
      </c>
      <c r="D38" s="43">
        <f t="shared" si="4"/>
        <v>1054.7133705420117</v>
      </c>
      <c r="E38" s="43">
        <f t="shared" si="4"/>
        <v>2242.267668541891</v>
      </c>
      <c r="F38" s="43">
        <f t="shared" si="4"/>
        <v>2917.4609963145599</v>
      </c>
      <c r="G38" s="43">
        <f t="shared" si="4"/>
        <v>3911.1050798152723</v>
      </c>
      <c r="H38" s="43">
        <f t="shared" si="4"/>
        <v>4574.1523798642665</v>
      </c>
      <c r="I38" s="43">
        <f t="shared" si="4"/>
        <v>4771.4925645622388</v>
      </c>
      <c r="J38" s="43">
        <f t="shared" si="4"/>
        <v>5242.0060162978516</v>
      </c>
      <c r="K38" s="43">
        <f t="shared" si="4"/>
        <v>6362.2739198973359</v>
      </c>
      <c r="L38" s="43">
        <f t="shared" si="4"/>
        <v>6566.7344304854814</v>
      </c>
      <c r="M38" s="43">
        <f t="shared" si="4"/>
        <v>8121.9982095322639</v>
      </c>
      <c r="N38" s="43">
        <f t="shared" si="4"/>
        <v>45764.204635852948</v>
      </c>
    </row>
    <row r="45" spans="1:14">
      <c r="B45" t="s">
        <v>2594</v>
      </c>
      <c r="C45" t="s">
        <v>2595</v>
      </c>
      <c r="D45" t="s">
        <v>386</v>
      </c>
      <c r="E45" t="s">
        <v>388</v>
      </c>
      <c r="F45" t="s">
        <v>389</v>
      </c>
      <c r="G45" t="s">
        <v>390</v>
      </c>
      <c r="H45" t="s">
        <v>391</v>
      </c>
      <c r="I45" t="s">
        <v>392</v>
      </c>
      <c r="J45" t="s">
        <v>393</v>
      </c>
      <c r="K45" t="s">
        <v>394</v>
      </c>
      <c r="L45" t="s">
        <v>395</v>
      </c>
      <c r="M45" t="s">
        <v>396</v>
      </c>
      <c r="N45" t="s">
        <v>397</v>
      </c>
    </row>
    <row r="46" spans="1:14">
      <c r="A46" s="89" t="str">
        <f>+B46&amp;C46</f>
        <v>FRAHY010: TOTAL HOUSEHOLD GROSS INCOME</v>
      </c>
      <c r="B46" t="s">
        <v>2228</v>
      </c>
      <c r="C46" t="s">
        <v>2296</v>
      </c>
      <c r="D46">
        <v>39290.069796719828</v>
      </c>
      <c r="E46">
        <v>57711.071747362854</v>
      </c>
      <c r="F46">
        <v>71967.113970875871</v>
      </c>
      <c r="G46">
        <v>84448.642458681832</v>
      </c>
      <c r="H46">
        <v>95412.680417297888</v>
      </c>
      <c r="I46">
        <v>107352.38657932333</v>
      </c>
      <c r="J46">
        <v>123905.64434948387</v>
      </c>
      <c r="K46">
        <v>144329.96905583414</v>
      </c>
      <c r="L46">
        <v>179044.45890682898</v>
      </c>
      <c r="M46">
        <v>343969.18353549147</v>
      </c>
      <c r="N46">
        <v>1247431.2208179075</v>
      </c>
    </row>
    <row r="47" spans="1:14">
      <c r="A47" s="89" t="str">
        <f t="shared" ref="A47:A110" si="5">+B47&amp;C47</f>
        <v>FRAHY020: TOTAL DISPOSABLE HOUSEHOLD INCOME</v>
      </c>
      <c r="B47" t="s">
        <v>2228</v>
      </c>
      <c r="C47" t="s">
        <v>2297</v>
      </c>
      <c r="D47">
        <v>34963.472477396048</v>
      </c>
      <c r="E47">
        <v>51006.041570016991</v>
      </c>
      <c r="F47">
        <v>62021.31956904399</v>
      </c>
      <c r="G47">
        <v>71492.833718950016</v>
      </c>
      <c r="H47">
        <v>79593.841008834832</v>
      </c>
      <c r="I47">
        <v>88422.056414596911</v>
      </c>
      <c r="J47">
        <v>100885.46436096921</v>
      </c>
      <c r="K47">
        <v>117046.08540040803</v>
      </c>
      <c r="L47">
        <v>143202.07863855784</v>
      </c>
      <c r="M47">
        <v>265820.79602473573</v>
      </c>
      <c r="N47">
        <v>1014453.9891835087</v>
      </c>
    </row>
    <row r="48" spans="1:14">
      <c r="A48" s="89" t="str">
        <f t="shared" si="5"/>
        <v>FRAHY022: TOTAL DISPOSABLE HOUSEHOLD INCOME BEFORE SOCIAL TRANSFERS OTHER THAN OLD-AGE AND SURVIVOR'S BENEFITS</v>
      </c>
      <c r="B48" t="s">
        <v>2228</v>
      </c>
      <c r="C48" t="s">
        <v>2298</v>
      </c>
      <c r="D48">
        <v>20358.487426101998</v>
      </c>
      <c r="E48">
        <v>37333.493857891954</v>
      </c>
      <c r="F48">
        <v>52188.460244223956</v>
      </c>
      <c r="G48">
        <v>62627.576734039918</v>
      </c>
      <c r="H48">
        <v>71780.524185084985</v>
      </c>
      <c r="I48">
        <v>81775.567797432945</v>
      </c>
      <c r="J48">
        <v>94147.147935052984</v>
      </c>
      <c r="K48">
        <v>110289.35421133296</v>
      </c>
      <c r="L48">
        <v>137305.98034592791</v>
      </c>
      <c r="M48">
        <v>257930.94648825401</v>
      </c>
      <c r="N48">
        <v>925737.53922534629</v>
      </c>
    </row>
    <row r="49" spans="1:14">
      <c r="A49" s="89" t="str">
        <f t="shared" si="5"/>
        <v>FRAHY023: TOTAL DISPOSABLE HOUSEHOLD INCOME BEFORE SOCIAL TRANSFERS INCLUDING OLD-AGE AND SURVIVOR'S BENEFITS</v>
      </c>
      <c r="B49" t="s">
        <v>2228</v>
      </c>
      <c r="C49" t="s">
        <v>2299</v>
      </c>
      <c r="D49">
        <v>12888.660162076994</v>
      </c>
      <c r="E49">
        <v>23638.265103579997</v>
      </c>
      <c r="F49">
        <v>34973.031923118026</v>
      </c>
      <c r="G49">
        <v>41298.367339074044</v>
      </c>
      <c r="H49">
        <v>49657.333544872985</v>
      </c>
      <c r="I49">
        <v>59465.042374649995</v>
      </c>
      <c r="J49">
        <v>70309.93838815199</v>
      </c>
      <c r="K49">
        <v>80449.808571293921</v>
      </c>
      <c r="L49">
        <v>97848.688284508011</v>
      </c>
      <c r="M49">
        <v>202010.49192261611</v>
      </c>
      <c r="N49">
        <v>672539.62761394447</v>
      </c>
    </row>
    <row r="50" spans="1:14">
      <c r="A50" s="89" t="str">
        <f t="shared" si="5"/>
        <v>FRAHY025: WITHIN-HOUSEHOLD NON-RESPONSE INFLATION FACTOR</v>
      </c>
      <c r="B50" t="s">
        <v>2228</v>
      </c>
      <c r="C50" t="s">
        <v>2300</v>
      </c>
      <c r="D50">
        <v>2.8091611181000027</v>
      </c>
      <c r="E50">
        <v>2.6835920016000014</v>
      </c>
      <c r="F50">
        <v>2.7458336286000029</v>
      </c>
      <c r="G50">
        <v>2.7936271745000001</v>
      </c>
      <c r="H50">
        <v>2.699638731699999</v>
      </c>
      <c r="I50">
        <v>2.6620540195000011</v>
      </c>
      <c r="J50">
        <v>2.7235576896999953</v>
      </c>
      <c r="K50">
        <v>2.7423822016000021</v>
      </c>
      <c r="L50">
        <v>2.7485090166000044</v>
      </c>
      <c r="M50">
        <v>2.8609223774000014</v>
      </c>
      <c r="N50">
        <v>27.469277959299959</v>
      </c>
    </row>
    <row r="51" spans="1:14">
      <c r="A51" s="89" t="str">
        <f t="shared" si="5"/>
        <v>FRAHY030G/HY030N: IMPUTED RENT</v>
      </c>
      <c r="B51" t="s">
        <v>2228</v>
      </c>
      <c r="C51" t="s">
        <v>2301</v>
      </c>
      <c r="D51">
        <v>6777.2194571339905</v>
      </c>
      <c r="E51">
        <v>7548.0699933696133</v>
      </c>
      <c r="F51">
        <v>8080.8616676184047</v>
      </c>
      <c r="G51">
        <v>9517.9762738992122</v>
      </c>
      <c r="H51">
        <v>9940.6160785391876</v>
      </c>
      <c r="I51">
        <v>11503.983842075995</v>
      </c>
      <c r="J51">
        <v>13352.833124770776</v>
      </c>
      <c r="K51">
        <v>15160.290502382422</v>
      </c>
      <c r="L51">
        <v>18119.70608291397</v>
      </c>
      <c r="M51">
        <v>22227.73950931436</v>
      </c>
      <c r="N51">
        <v>122229.29653201702</v>
      </c>
    </row>
    <row r="52" spans="1:14">
      <c r="A52" s="89" t="str">
        <f t="shared" si="5"/>
        <v>FRAHY040G/HY040N: INCOME FROM RENTAL OF A PROPERTY OR LAND</v>
      </c>
      <c r="B52" t="s">
        <v>2228</v>
      </c>
      <c r="C52" t="s">
        <v>2302</v>
      </c>
      <c r="D52">
        <v>359.3846584800001</v>
      </c>
      <c r="E52">
        <v>598.25700913799994</v>
      </c>
      <c r="F52">
        <v>844.89989422399992</v>
      </c>
      <c r="G52">
        <v>710.97957349600017</v>
      </c>
      <c r="H52">
        <v>994.94109084800039</v>
      </c>
      <c r="I52">
        <v>1192.0327658769997</v>
      </c>
      <c r="J52">
        <v>2378.5256283360004</v>
      </c>
      <c r="K52">
        <v>3527.776732193001</v>
      </c>
      <c r="L52">
        <v>5072.0309537119965</v>
      </c>
      <c r="M52">
        <v>18110.830111720021</v>
      </c>
      <c r="N52">
        <v>33789.658418023988</v>
      </c>
    </row>
    <row r="53" spans="1:14">
      <c r="A53" s="89" t="str">
        <f t="shared" si="5"/>
        <v>FRAHY090G/HY090N: INTEREST, DIVIDENDS, PROFIT FROM CAPITAL INVESTMENTS IN UNINCORPORATED BUSINESS</v>
      </c>
      <c r="B53" t="s">
        <v>2228</v>
      </c>
      <c r="C53" t="s">
        <v>2303</v>
      </c>
      <c r="D53">
        <v>1010.1680997509994</v>
      </c>
      <c r="E53">
        <v>1446.7086302519976</v>
      </c>
      <c r="F53">
        <v>1892.6089694609996</v>
      </c>
      <c r="G53">
        <v>2609.3106609640031</v>
      </c>
      <c r="H53">
        <v>3548.7766049840038</v>
      </c>
      <c r="I53">
        <v>4726.3614825920004</v>
      </c>
      <c r="J53">
        <v>6292.5211282459859</v>
      </c>
      <c r="K53">
        <v>8087.6256754740007</v>
      </c>
      <c r="L53">
        <v>12966.040975635007</v>
      </c>
      <c r="M53">
        <v>67099.100346085965</v>
      </c>
      <c r="N53">
        <v>109679.2225734449</v>
      </c>
    </row>
    <row r="54" spans="1:14">
      <c r="A54" s="89" t="str">
        <f t="shared" si="5"/>
        <v>FRAHY050G/HY050N: FAMILY/CHILDREN RELATED ALLOWANCES</v>
      </c>
      <c r="B54" t="s">
        <v>2228</v>
      </c>
      <c r="C54" t="s">
        <v>2304</v>
      </c>
      <c r="D54">
        <v>3525.7750676104001</v>
      </c>
      <c r="E54">
        <v>4109.9890037303021</v>
      </c>
      <c r="F54">
        <v>3058.5467373329006</v>
      </c>
      <c r="G54">
        <v>2521.1587754449984</v>
      </c>
      <c r="H54">
        <v>2625.9904889221984</v>
      </c>
      <c r="I54">
        <v>2401.7131814532977</v>
      </c>
      <c r="J54">
        <v>2509.3998427177016</v>
      </c>
      <c r="K54">
        <v>2228.6660121473005</v>
      </c>
      <c r="L54">
        <v>1617.9078663317998</v>
      </c>
      <c r="M54">
        <v>1171.9641446465002</v>
      </c>
      <c r="N54">
        <v>25771.11112033742</v>
      </c>
    </row>
    <row r="55" spans="1:14">
      <c r="A55" s="89" t="str">
        <f t="shared" si="5"/>
        <v>FRAHY060G/HY060N: SOCIAL EXCLUSION NOT ELSEWHERE CLASSIFIED</v>
      </c>
      <c r="B55" t="s">
        <v>2228</v>
      </c>
      <c r="C55" t="s">
        <v>2305</v>
      </c>
      <c r="D55">
        <v>3210.9930470266986</v>
      </c>
      <c r="E55">
        <v>1458.9948672556004</v>
      </c>
      <c r="F55">
        <v>732.19646997229984</v>
      </c>
      <c r="G55">
        <v>416.97217447700007</v>
      </c>
      <c r="H55">
        <v>403.68987893500002</v>
      </c>
      <c r="I55">
        <v>326.23382906939997</v>
      </c>
      <c r="J55">
        <v>407.85769314819993</v>
      </c>
      <c r="K55">
        <v>489.37769987699994</v>
      </c>
      <c r="L55">
        <v>574.71084908699993</v>
      </c>
      <c r="M55">
        <v>1155.2369772259999</v>
      </c>
      <c r="N55">
        <v>9176.2634860742</v>
      </c>
    </row>
    <row r="56" spans="1:14">
      <c r="A56" s="89" t="str">
        <f t="shared" si="5"/>
        <v>FRAHY070G/HY070N: HOUSING ALLOWANCES</v>
      </c>
      <c r="B56" t="s">
        <v>2228</v>
      </c>
      <c r="C56" t="s">
        <v>2306</v>
      </c>
      <c r="D56">
        <v>4001.6458551699011</v>
      </c>
      <c r="E56">
        <v>3237.9161966858014</v>
      </c>
      <c r="F56">
        <v>1896.3044622727978</v>
      </c>
      <c r="G56">
        <v>1499.5748463460009</v>
      </c>
      <c r="H56">
        <v>1031.7920848035005</v>
      </c>
      <c r="I56">
        <v>818.21380521949982</v>
      </c>
      <c r="J56">
        <v>520.15592182430009</v>
      </c>
      <c r="K56">
        <v>537.52886894699986</v>
      </c>
      <c r="L56">
        <v>475.42359457620006</v>
      </c>
      <c r="M56">
        <v>402.99693958400013</v>
      </c>
      <c r="N56">
        <v>14421.552575429028</v>
      </c>
    </row>
    <row r="57" spans="1:14">
      <c r="A57" s="89" t="str">
        <f t="shared" si="5"/>
        <v>FRAHY080G/HY080N: REGULAR INTER-HOUSEHOLD CASH TRANSFER RECEIVED</v>
      </c>
      <c r="B57" t="s">
        <v>2228</v>
      </c>
      <c r="C57" t="s">
        <v>2307</v>
      </c>
      <c r="D57">
        <v>1105.2838306640001</v>
      </c>
      <c r="E57">
        <v>878.34153898100033</v>
      </c>
      <c r="F57">
        <v>854.20932829799995</v>
      </c>
      <c r="G57">
        <v>914.20500855999933</v>
      </c>
      <c r="H57">
        <v>999.80745843</v>
      </c>
      <c r="I57">
        <v>642.03221290600015</v>
      </c>
      <c r="J57">
        <v>673.41050536</v>
      </c>
      <c r="K57">
        <v>518.71080414999994</v>
      </c>
      <c r="L57">
        <v>765.33130496399974</v>
      </c>
      <c r="M57">
        <v>864.68163716999993</v>
      </c>
      <c r="N57">
        <v>8216.0136294829972</v>
      </c>
    </row>
    <row r="58" spans="1:14">
      <c r="A58" s="89" t="str">
        <f t="shared" si="5"/>
        <v>FRAHY081G/HY081N: ALIMONIES RECEIVED (COMPULSORY + VOLUNTARY)</v>
      </c>
      <c r="B58" t="s">
        <v>2228</v>
      </c>
      <c r="C58" t="s">
        <v>2308</v>
      </c>
      <c r="D58">
        <v>332.83891689400002</v>
      </c>
      <c r="E58">
        <v>527.90890338099985</v>
      </c>
      <c r="F58">
        <v>468.85759068800002</v>
      </c>
      <c r="G58">
        <v>503.58243431</v>
      </c>
      <c r="H58">
        <v>422.1195765299999</v>
      </c>
      <c r="I58">
        <v>339.65357236</v>
      </c>
      <c r="J58">
        <v>353.47392441000017</v>
      </c>
      <c r="K58">
        <v>254.33990657000004</v>
      </c>
      <c r="L58">
        <v>489.26555669800007</v>
      </c>
      <c r="M58">
        <v>372.02915401000013</v>
      </c>
      <c r="N58">
        <v>4064.0695358510006</v>
      </c>
    </row>
    <row r="59" spans="1:14">
      <c r="A59" s="89" t="str">
        <f t="shared" si="5"/>
        <v>FRAHY100G/HY100N: INTEREST REPAYMENTS ON MORTGAGE</v>
      </c>
      <c r="B59" t="s">
        <v>2228</v>
      </c>
      <c r="C59" t="s">
        <v>2309</v>
      </c>
      <c r="D59">
        <v>488.99431771820008</v>
      </c>
      <c r="E59">
        <v>746.68811228639925</v>
      </c>
      <c r="F59">
        <v>1076.4013001568997</v>
      </c>
      <c r="G59">
        <v>1240.1950579981994</v>
      </c>
      <c r="H59">
        <v>1625.020057046698</v>
      </c>
      <c r="I59">
        <v>1860.1287260517006</v>
      </c>
      <c r="J59">
        <v>2339.1127491062011</v>
      </c>
      <c r="K59">
        <v>2851.3728393962015</v>
      </c>
      <c r="L59">
        <v>2723.589342370698</v>
      </c>
      <c r="M59">
        <v>2489.0587478091988</v>
      </c>
      <c r="N59">
        <v>17440.561249940369</v>
      </c>
    </row>
    <row r="60" spans="1:14">
      <c r="A60" s="89" t="str">
        <f t="shared" si="5"/>
        <v>FRAHY110G/HY110N: INCOME RECEIVED BY PEOPLE AGED UNDER 16</v>
      </c>
      <c r="B60" t="s">
        <v>2228</v>
      </c>
      <c r="C60" t="s">
        <v>2310</v>
      </c>
      <c r="D60">
        <v>50.73582328900001</v>
      </c>
      <c r="E60">
        <v>34.868951389599992</v>
      </c>
      <c r="F60">
        <v>17.862839842000003</v>
      </c>
      <c r="G60">
        <v>14.762848328</v>
      </c>
      <c r="H60">
        <v>4.9711773658000009</v>
      </c>
      <c r="I60">
        <v>5.1382323899999998</v>
      </c>
      <c r="J60">
        <v>5.5167389999999997E-2</v>
      </c>
      <c r="K60">
        <v>4.3635897400000001</v>
      </c>
      <c r="L60">
        <v>2.9046780000000001</v>
      </c>
      <c r="M60">
        <v>1.3370187600000001</v>
      </c>
      <c r="N60">
        <v>137.00032649440001</v>
      </c>
    </row>
    <row r="61" spans="1:14">
      <c r="A61" s="89" t="str">
        <f t="shared" si="5"/>
        <v>FRAHY120G/HY120N: REGULAR TAXES ON WEALTH</v>
      </c>
      <c r="B61" t="s">
        <v>2228</v>
      </c>
      <c r="C61" t="s">
        <v>2311</v>
      </c>
      <c r="D61">
        <v>30.306920999999999</v>
      </c>
      <c r="E61">
        <v>19.336932999999998</v>
      </c>
      <c r="F61">
        <v>0</v>
      </c>
      <c r="G61">
        <v>3.1576831999999997</v>
      </c>
      <c r="H61">
        <v>51.247187375999999</v>
      </c>
      <c r="I61">
        <v>3.4243578800000001</v>
      </c>
      <c r="J61">
        <v>0.41596875</v>
      </c>
      <c r="K61">
        <v>13.361422581999998</v>
      </c>
      <c r="L61">
        <v>143.12680706200001</v>
      </c>
      <c r="M61">
        <v>1604.4398517272004</v>
      </c>
      <c r="N61">
        <v>1868.8171325772007</v>
      </c>
    </row>
    <row r="62" spans="1:14">
      <c r="A62" s="89" t="str">
        <f t="shared" si="5"/>
        <v>FRAHY130G/HY130N: REGULAR INTER-HOUSEHOLD CASH TRANSFER PAID</v>
      </c>
      <c r="B62" t="s">
        <v>2228</v>
      </c>
      <c r="C62" t="s">
        <v>2312</v>
      </c>
      <c r="D62">
        <v>345.50855420000005</v>
      </c>
      <c r="E62">
        <v>252.28508298999995</v>
      </c>
      <c r="F62">
        <v>316.7537846140001</v>
      </c>
      <c r="G62">
        <v>458.9719317520001</v>
      </c>
      <c r="H62">
        <v>584.73994839999989</v>
      </c>
      <c r="I62">
        <v>846.44791024099982</v>
      </c>
      <c r="J62">
        <v>806.65052941999988</v>
      </c>
      <c r="K62">
        <v>846.02533539400008</v>
      </c>
      <c r="L62">
        <v>967.48008455199999</v>
      </c>
      <c r="M62">
        <v>2202.7585986099994</v>
      </c>
      <c r="N62">
        <v>7627.6217601730132</v>
      </c>
    </row>
    <row r="63" spans="1:14">
      <c r="A63" s="89" t="str">
        <f t="shared" si="5"/>
        <v>FRAHY131G/HY131N: ALIMONIES PAID (COMPULSORY + VOLUNTARY)</v>
      </c>
      <c r="B63" t="s">
        <v>2228</v>
      </c>
      <c r="C63" t="s">
        <v>2313</v>
      </c>
      <c r="D63">
        <v>313.97865942000004</v>
      </c>
      <c r="E63">
        <v>237.82695824999993</v>
      </c>
      <c r="F63">
        <v>307.82515937400007</v>
      </c>
      <c r="G63">
        <v>436.91311733200007</v>
      </c>
      <c r="H63">
        <v>523.28678100999991</v>
      </c>
      <c r="I63">
        <v>797.50776178899969</v>
      </c>
      <c r="J63">
        <v>725.85320250999973</v>
      </c>
      <c r="K63">
        <v>737.764418664</v>
      </c>
      <c r="L63">
        <v>856.29133508800032</v>
      </c>
      <c r="M63">
        <v>2000.0366309689989</v>
      </c>
      <c r="N63">
        <v>6937.284024406008</v>
      </c>
    </row>
    <row r="64" spans="1:14">
      <c r="A64" s="89" t="str">
        <f t="shared" si="5"/>
        <v>FRAHY140G/HY140N: TAX ON INCOME AND SOCIAL CONTRIBUTIONS</v>
      </c>
      <c r="B64" t="s">
        <v>2228</v>
      </c>
      <c r="C64" t="s">
        <v>2314</v>
      </c>
      <c r="D64">
        <v>3952.1259177897009</v>
      </c>
      <c r="E64">
        <v>6435.1260304228945</v>
      </c>
      <c r="F64">
        <v>9629.9826157979096</v>
      </c>
      <c r="G64">
        <v>12495.167033038908</v>
      </c>
      <c r="H64">
        <v>15184.811918258989</v>
      </c>
      <c r="I64">
        <v>18081.747998866067</v>
      </c>
      <c r="J64">
        <v>22214.791132098599</v>
      </c>
      <c r="K64">
        <v>26425.583728114674</v>
      </c>
      <c r="L64">
        <v>34733.256877905718</v>
      </c>
      <c r="M64">
        <v>74342.574239846261</v>
      </c>
      <c r="N64">
        <v>223495.16749214087</v>
      </c>
    </row>
    <row r="65" spans="1:14">
      <c r="A65" s="89" t="str">
        <f t="shared" si="5"/>
        <v>FRAHY145N: REPAYMENTS/RECEIPTS FOR TAX ADJUSTMENT</v>
      </c>
      <c r="B65" t="s">
        <v>2228</v>
      </c>
      <c r="C65" t="s">
        <v>2315</v>
      </c>
      <c r="D65">
        <v>757.24832736000053</v>
      </c>
      <c r="E65">
        <v>566.07341558300004</v>
      </c>
      <c r="F65">
        <v>726.86890315000073</v>
      </c>
      <c r="G65">
        <v>1309.7001274409993</v>
      </c>
      <c r="H65">
        <v>2247.0687996350007</v>
      </c>
      <c r="I65">
        <v>2706.2891518249994</v>
      </c>
      <c r="J65">
        <v>4127.443157079997</v>
      </c>
      <c r="K65">
        <v>5927.1447444339938</v>
      </c>
      <c r="L65">
        <v>9106.329953399998</v>
      </c>
      <c r="M65">
        <v>26285.358958842018</v>
      </c>
      <c r="N65">
        <v>53759.525538750087</v>
      </c>
    </row>
    <row r="66" spans="1:14">
      <c r="A66" s="89" t="str">
        <f t="shared" si="5"/>
        <v>FRAHY170G/HY170N: VALUE OF GOODS PRODUCED FOR OWN CONSUMPTION</v>
      </c>
      <c r="B66" t="s">
        <v>2228</v>
      </c>
      <c r="C66" t="s">
        <v>2316</v>
      </c>
      <c r="D66">
        <v>174.21166512000016</v>
      </c>
      <c r="E66">
        <v>234.56127562000003</v>
      </c>
      <c r="F66">
        <v>263.02176411000022</v>
      </c>
      <c r="G66">
        <v>250.72964889999994</v>
      </c>
      <c r="H66">
        <v>239.34877494999998</v>
      </c>
      <c r="I66">
        <v>254.00581523000005</v>
      </c>
      <c r="J66">
        <v>274.24211397999994</v>
      </c>
      <c r="K66">
        <v>261.41091539000001</v>
      </c>
      <c r="L66">
        <v>223.08951502999989</v>
      </c>
      <c r="M66">
        <v>184.79923752999991</v>
      </c>
      <c r="N66">
        <v>2359.420725860004</v>
      </c>
    </row>
    <row r="67" spans="1:14">
      <c r="A67" s="89" t="str">
        <f t="shared" si="5"/>
        <v>FRAPY010G Gross employee cash or near cash income</v>
      </c>
      <c r="B67" t="s">
        <v>2228</v>
      </c>
      <c r="C67" t="s">
        <v>2317</v>
      </c>
      <c r="D67">
        <v>12572.448944223994</v>
      </c>
      <c r="E67">
        <v>24975.673051607024</v>
      </c>
      <c r="F67">
        <v>38360.816787004049</v>
      </c>
      <c r="G67">
        <v>45231.728098935928</v>
      </c>
      <c r="H67">
        <v>56053.353905527059</v>
      </c>
      <c r="I67">
        <v>66791.591511681996</v>
      </c>
      <c r="J67">
        <v>77366.74549015885</v>
      </c>
      <c r="K67">
        <v>88592.979106870989</v>
      </c>
      <c r="L67">
        <v>103471.13083491418</v>
      </c>
      <c r="M67">
        <v>151412.72343527098</v>
      </c>
      <c r="N67">
        <v>664829.19116619381</v>
      </c>
    </row>
    <row r="68" spans="1:14">
      <c r="A68" s="89" t="str">
        <f t="shared" si="5"/>
        <v>FRAPY020G Non-cash employee income</v>
      </c>
      <c r="B68" t="s">
        <v>2228</v>
      </c>
      <c r="C68" t="s">
        <v>2318</v>
      </c>
      <c r="D68">
        <v>118.46287656009997</v>
      </c>
      <c r="E68">
        <v>224.46996125260011</v>
      </c>
      <c r="F68">
        <v>451.36687081579981</v>
      </c>
      <c r="G68">
        <v>721.70949653620016</v>
      </c>
      <c r="H68">
        <v>580.47775543</v>
      </c>
      <c r="I68">
        <v>750.4986136469995</v>
      </c>
      <c r="J68">
        <v>1280.8155032220993</v>
      </c>
      <c r="K68">
        <v>1252.8285420118007</v>
      </c>
      <c r="L68">
        <v>1521.1744064007</v>
      </c>
      <c r="M68">
        <v>1809.3692688394003</v>
      </c>
      <c r="N68">
        <v>8711.1732947156979</v>
      </c>
    </row>
    <row r="69" spans="1:14">
      <c r="A69" s="89" t="str">
        <f t="shared" si="5"/>
        <v>FRAPY021G Company car</v>
      </c>
      <c r="B69" t="s">
        <v>2228</v>
      </c>
      <c r="C69" t="s">
        <v>2319</v>
      </c>
      <c r="D69" t="e">
        <v>#VALUE!</v>
      </c>
      <c r="E69" t="e">
        <v>#VALUE!</v>
      </c>
      <c r="F69" t="e">
        <v>#VALUE!</v>
      </c>
      <c r="G69" t="e">
        <v>#VALUE!</v>
      </c>
      <c r="H69" t="e">
        <v>#VALUE!</v>
      </c>
      <c r="I69" t="e">
        <v>#VALUE!</v>
      </c>
      <c r="J69" t="e">
        <v>#VALUE!</v>
      </c>
      <c r="K69" t="e">
        <v>#VALUE!</v>
      </c>
      <c r="L69" t="e">
        <v>#VALUE!</v>
      </c>
      <c r="M69" t="e">
        <v>#VALUE!</v>
      </c>
      <c r="N69" t="e">
        <v>#VALUE!</v>
      </c>
    </row>
    <row r="70" spans="1:14">
      <c r="A70" s="89" t="str">
        <f t="shared" si="5"/>
        <v>FRAPY030G Employer's social insurance contributions</v>
      </c>
      <c r="B70" t="s">
        <v>2228</v>
      </c>
      <c r="C70" t="s">
        <v>2320</v>
      </c>
      <c r="D70">
        <v>4831.2997310334995</v>
      </c>
      <c r="E70">
        <v>9348.7153608138087</v>
      </c>
      <c r="F70">
        <v>13279.873993068104</v>
      </c>
      <c r="G70">
        <v>16069.012635824321</v>
      </c>
      <c r="H70">
        <v>18798.969964800399</v>
      </c>
      <c r="I70">
        <v>22103.854064128711</v>
      </c>
      <c r="J70">
        <v>26068.477923315506</v>
      </c>
      <c r="K70">
        <v>27469.814879744605</v>
      </c>
      <c r="L70">
        <v>33436.419459200879</v>
      </c>
      <c r="M70">
        <v>53500.81098631132</v>
      </c>
      <c r="N70">
        <v>224907.24899824004</v>
      </c>
    </row>
    <row r="71" spans="1:14">
      <c r="A71" s="89" t="str">
        <f t="shared" si="5"/>
        <v>FRAPY031G: OPTIONAL EMPLOYER'S SOCIAL INSURANCE CONTRIBUTIONS</v>
      </c>
      <c r="B71" t="s">
        <v>2228</v>
      </c>
      <c r="C71" t="s">
        <v>2321</v>
      </c>
      <c r="D71">
        <v>0</v>
      </c>
      <c r="E71">
        <v>0</v>
      </c>
      <c r="F71">
        <v>0</v>
      </c>
      <c r="G71">
        <v>0</v>
      </c>
      <c r="H71">
        <v>0</v>
      </c>
      <c r="I71">
        <v>0</v>
      </c>
      <c r="J71">
        <v>0</v>
      </c>
      <c r="K71">
        <v>0</v>
      </c>
      <c r="L71">
        <v>0</v>
      </c>
      <c r="M71">
        <v>0</v>
      </c>
      <c r="N71">
        <v>0</v>
      </c>
    </row>
    <row r="72" spans="1:14">
      <c r="A72" s="89" t="str">
        <f t="shared" si="5"/>
        <v>FRAPY035G/PY035N: CONTRIBUTIONS TO INDIVIDUAL PRIVATE PENSION PLANS</v>
      </c>
      <c r="B72" t="s">
        <v>2228</v>
      </c>
      <c r="C72" t="s">
        <v>2322</v>
      </c>
      <c r="D72">
        <v>163.141228313</v>
      </c>
      <c r="E72">
        <v>83.621965188999994</v>
      </c>
      <c r="F72">
        <v>163.46232119599998</v>
      </c>
      <c r="G72">
        <v>159.20072806199994</v>
      </c>
      <c r="H72">
        <v>221.91501236500011</v>
      </c>
      <c r="I72">
        <v>256.31884853180003</v>
      </c>
      <c r="J72">
        <v>488.65221879090006</v>
      </c>
      <c r="K72">
        <v>478.27558871659988</v>
      </c>
      <c r="L72">
        <v>660.76550009280004</v>
      </c>
      <c r="M72">
        <v>2281.8696806133999</v>
      </c>
      <c r="N72">
        <v>4957.22309187051</v>
      </c>
    </row>
    <row r="73" spans="1:14">
      <c r="A73" s="89" t="str">
        <f t="shared" si="5"/>
        <v>FRAPY050G/PY050N: CASH BENEFITS OR LOSSES FROM SELF-EMPLOYMENT</v>
      </c>
      <c r="B73" t="s">
        <v>2228</v>
      </c>
      <c r="C73" t="s">
        <v>2323</v>
      </c>
      <c r="D73">
        <v>2043.4258400309991</v>
      </c>
      <c r="E73">
        <v>1982.8500828099993</v>
      </c>
      <c r="F73">
        <v>1969.0351175180006</v>
      </c>
      <c r="G73">
        <v>3279.8832872059988</v>
      </c>
      <c r="H73">
        <v>2333.3867034930004</v>
      </c>
      <c r="I73">
        <v>3459.0662058120001</v>
      </c>
      <c r="J73">
        <v>4889.7385488480004</v>
      </c>
      <c r="K73">
        <v>4899.6961695100008</v>
      </c>
      <c r="L73">
        <v>8628.1427097720043</v>
      </c>
      <c r="M73">
        <v>38667.928384524974</v>
      </c>
      <c r="N73">
        <v>72153.153049525004</v>
      </c>
    </row>
    <row r="74" spans="1:14">
      <c r="A74" s="89" t="str">
        <f t="shared" si="5"/>
        <v>FRAPY080G/PY080N: PENSION FROM INDIVIDUAL PRIVATE PLANS</v>
      </c>
      <c r="B74" t="s">
        <v>2228</v>
      </c>
      <c r="C74" t="s">
        <v>2324</v>
      </c>
      <c r="D74">
        <v>0</v>
      </c>
      <c r="E74">
        <v>86.805880000000002</v>
      </c>
      <c r="F74">
        <v>11.225841839999999</v>
      </c>
      <c r="G74">
        <v>131.48588436</v>
      </c>
      <c r="H74">
        <v>7.5708918999999995</v>
      </c>
      <c r="I74">
        <v>0</v>
      </c>
      <c r="J74">
        <v>12.804100129999998</v>
      </c>
      <c r="K74">
        <v>6.7100577600000006</v>
      </c>
      <c r="L74">
        <v>0.81465935599999995</v>
      </c>
      <c r="M74">
        <v>0</v>
      </c>
      <c r="N74">
        <v>257.41731534600007</v>
      </c>
    </row>
    <row r="75" spans="1:14">
      <c r="A75" s="89" t="str">
        <f t="shared" si="5"/>
        <v>FRAPY090G/PY090N: UNEMPLOYMENT BENEFITS</v>
      </c>
      <c r="B75" t="s">
        <v>2228</v>
      </c>
      <c r="C75" t="s">
        <v>2325</v>
      </c>
      <c r="D75">
        <v>2613.5301485350005</v>
      </c>
      <c r="E75">
        <v>3398.7280700270007</v>
      </c>
      <c r="F75">
        <v>3126.125665335001</v>
      </c>
      <c r="G75">
        <v>3926.1307835269972</v>
      </c>
      <c r="H75">
        <v>2856.719197463</v>
      </c>
      <c r="I75">
        <v>2300.3852255950014</v>
      </c>
      <c r="J75">
        <v>2749.7441392270007</v>
      </c>
      <c r="K75">
        <v>2742.3039993349971</v>
      </c>
      <c r="L75">
        <v>2699.4952966559995</v>
      </c>
      <c r="M75">
        <v>4552.1198251120004</v>
      </c>
      <c r="N75">
        <v>30965.282350812009</v>
      </c>
    </row>
    <row r="76" spans="1:14">
      <c r="A76" s="89" t="str">
        <f t="shared" si="5"/>
        <v>FRAPY100G/PY100N: OLD-AGE BENEFITS</v>
      </c>
      <c r="B76" t="s">
        <v>2228</v>
      </c>
      <c r="C76" t="s">
        <v>2326</v>
      </c>
      <c r="D76">
        <v>7362.9666302479982</v>
      </c>
      <c r="E76">
        <v>13824.676529998016</v>
      </c>
      <c r="F76">
        <v>17911.178761919</v>
      </c>
      <c r="G76">
        <v>22383.46377367598</v>
      </c>
      <c r="H76">
        <v>23392.12199398299</v>
      </c>
      <c r="I76">
        <v>23591.268967375992</v>
      </c>
      <c r="J76">
        <v>25283.509839437986</v>
      </c>
      <c r="K76">
        <v>31737.210693452937</v>
      </c>
      <c r="L76">
        <v>41986.03616626103</v>
      </c>
      <c r="M76">
        <v>59603.921022268958</v>
      </c>
      <c r="N76">
        <v>267076.35437862133</v>
      </c>
    </row>
    <row r="77" spans="1:14">
      <c r="A77" s="89" t="str">
        <f t="shared" si="5"/>
        <v xml:space="preserve">FRAPY110G/PY110N: SURVIVOR’ BENEFITS </v>
      </c>
      <c r="B77" t="s">
        <v>2228</v>
      </c>
      <c r="C77" t="s">
        <v>2327</v>
      </c>
      <c r="D77">
        <v>140.29854032400004</v>
      </c>
      <c r="E77">
        <v>102.19540887399999</v>
      </c>
      <c r="F77">
        <v>156.89561548000003</v>
      </c>
      <c r="G77">
        <v>126.84144959999999</v>
      </c>
      <c r="H77">
        <v>141.02979258000002</v>
      </c>
      <c r="I77">
        <v>180.48165830000002</v>
      </c>
      <c r="J77">
        <v>126.69862062</v>
      </c>
      <c r="K77">
        <v>65.636462809999998</v>
      </c>
      <c r="L77">
        <v>135.74420998000002</v>
      </c>
      <c r="M77">
        <v>94.61576015</v>
      </c>
      <c r="N77">
        <v>1270.4375187180005</v>
      </c>
    </row>
    <row r="78" spans="1:14">
      <c r="A78" s="89" t="str">
        <f t="shared" si="5"/>
        <v>FRAPY120G/PY120N: SICKNESS BENEFITS</v>
      </c>
      <c r="B78" t="s">
        <v>2228</v>
      </c>
      <c r="C78" t="s">
        <v>2328</v>
      </c>
      <c r="D78">
        <v>30.045472299999997</v>
      </c>
      <c r="E78">
        <v>25.884614243999998</v>
      </c>
      <c r="F78">
        <v>131.00192349700004</v>
      </c>
      <c r="G78">
        <v>101.83955647299999</v>
      </c>
      <c r="H78">
        <v>150.786247608</v>
      </c>
      <c r="I78">
        <v>134.77749916650001</v>
      </c>
      <c r="J78">
        <v>200.47458549819993</v>
      </c>
      <c r="K78">
        <v>345.27571887599998</v>
      </c>
      <c r="L78">
        <v>260.119999114</v>
      </c>
      <c r="M78">
        <v>290.28360865799999</v>
      </c>
      <c r="N78">
        <v>1670.489225434701</v>
      </c>
    </row>
    <row r="79" spans="1:14">
      <c r="A79" s="89" t="str">
        <f t="shared" si="5"/>
        <v>FRAPY130G/PY130N: DISABILITY BENEFITS</v>
      </c>
      <c r="B79" t="s">
        <v>2228</v>
      </c>
      <c r="C79" t="s">
        <v>2329</v>
      </c>
      <c r="D79">
        <v>932.66730412999982</v>
      </c>
      <c r="E79">
        <v>1256.9925730079992</v>
      </c>
      <c r="F79">
        <v>740.42759949899994</v>
      </c>
      <c r="G79">
        <v>454.3603612199999</v>
      </c>
      <c r="H79">
        <v>751.18528576200049</v>
      </c>
      <c r="I79">
        <v>730.00600878999967</v>
      </c>
      <c r="J79">
        <v>481.59247888600004</v>
      </c>
      <c r="K79">
        <v>535.58491849999996</v>
      </c>
      <c r="L79">
        <v>367.51817184999999</v>
      </c>
      <c r="M79">
        <v>545.67691570999989</v>
      </c>
      <c r="N79">
        <v>6796.0116173550005</v>
      </c>
    </row>
    <row r="80" spans="1:14">
      <c r="A80" s="89" t="str">
        <f t="shared" si="5"/>
        <v>FRAPY140G/PY140N: EDUCATION-RELATED ALLOWANCES</v>
      </c>
      <c r="B80" t="s">
        <v>2228</v>
      </c>
      <c r="C80" t="s">
        <v>2330</v>
      </c>
      <c r="D80">
        <v>333.56317904099996</v>
      </c>
      <c r="E80">
        <v>295.45447768469995</v>
      </c>
      <c r="F80">
        <v>267.3862452919999</v>
      </c>
      <c r="G80">
        <v>129.47301742600001</v>
      </c>
      <c r="H80">
        <v>119.93751217419998</v>
      </c>
      <c r="I80">
        <v>55.901208311999994</v>
      </c>
      <c r="J80">
        <v>16.659278816</v>
      </c>
      <c r="K80">
        <v>14.280290762800002</v>
      </c>
      <c r="L80">
        <v>25.445482978000001</v>
      </c>
      <c r="M80">
        <v>0</v>
      </c>
      <c r="N80">
        <v>1258.1006924866999</v>
      </c>
    </row>
    <row r="81" spans="1:14">
      <c r="A81" s="89" t="str">
        <f t="shared" si="5"/>
        <v>FRASkilled LAB income</v>
      </c>
      <c r="B81" t="s">
        <v>2228</v>
      </c>
      <c r="C81" t="s">
        <v>2331</v>
      </c>
      <c r="D81">
        <v>2993.9397039770984</v>
      </c>
      <c r="E81">
        <v>4952.1410858480003</v>
      </c>
      <c r="F81">
        <v>11426.042675060995</v>
      </c>
      <c r="G81">
        <v>14030.436526098003</v>
      </c>
      <c r="H81">
        <v>20739.663779648014</v>
      </c>
      <c r="I81">
        <v>30456.931561976009</v>
      </c>
      <c r="J81">
        <v>42011.185087430917</v>
      </c>
      <c r="K81">
        <v>57253.02989734304</v>
      </c>
      <c r="L81">
        <v>77606.626922751559</v>
      </c>
      <c r="M81">
        <v>149561.96932934597</v>
      </c>
      <c r="N81">
        <v>411031.96656947996</v>
      </c>
    </row>
    <row r="82" spans="1:14">
      <c r="A82" s="89" t="str">
        <f t="shared" si="5"/>
        <v>FRAUnskilled LAB income</v>
      </c>
      <c r="B82" t="s">
        <v>2228</v>
      </c>
      <c r="C82" t="s">
        <v>2332</v>
      </c>
      <c r="D82">
        <v>11903.539185151005</v>
      </c>
      <c r="E82">
        <v>22314.473975010627</v>
      </c>
      <c r="F82">
        <v>29518.638421472817</v>
      </c>
      <c r="G82">
        <v>35362.085084642196</v>
      </c>
      <c r="H82">
        <v>38449.469597167044</v>
      </c>
      <c r="I82">
        <v>40800.543617696741</v>
      </c>
      <c r="J82">
        <v>42014.766673589074</v>
      </c>
      <c r="K82">
        <v>37970.7495097664</v>
      </c>
      <c r="L82">
        <v>36674.586528427979</v>
      </c>
      <c r="M82">
        <v>44609.921439902966</v>
      </c>
      <c r="N82">
        <v>339618.77403282898</v>
      </c>
    </row>
    <row r="83" spans="1:14">
      <c r="A83" s="89" t="str">
        <f t="shared" si="5"/>
        <v>DEUHY010: TOTAL HOUSEHOLD GROSS INCOME</v>
      </c>
      <c r="B83" t="s">
        <v>2229</v>
      </c>
      <c r="C83" t="s">
        <v>2296</v>
      </c>
      <c r="D83">
        <v>55834.219990321457</v>
      </c>
      <c r="E83">
        <v>77092.715977852073</v>
      </c>
      <c r="F83">
        <v>93716.723583016326</v>
      </c>
      <c r="G83">
        <v>113182.86044542798</v>
      </c>
      <c r="H83">
        <v>128801.93320404974</v>
      </c>
      <c r="I83">
        <v>148524.69638681997</v>
      </c>
      <c r="J83">
        <v>177047.89383222378</v>
      </c>
      <c r="K83">
        <v>206770.25848217373</v>
      </c>
      <c r="L83">
        <v>254394.57340445524</v>
      </c>
      <c r="M83">
        <v>411421.91268303077</v>
      </c>
      <c r="N83">
        <v>1666787.7879893717</v>
      </c>
    </row>
    <row r="84" spans="1:14">
      <c r="A84" s="89" t="str">
        <f t="shared" si="5"/>
        <v>DEUHY020: TOTAL DISPOSABLE HOUSEHOLD INCOME</v>
      </c>
      <c r="B84" t="s">
        <v>2229</v>
      </c>
      <c r="C84" t="s">
        <v>2297</v>
      </c>
      <c r="D84">
        <v>43944.425565443838</v>
      </c>
      <c r="E84">
        <v>65083.478522973535</v>
      </c>
      <c r="F84">
        <v>76579.688038981301</v>
      </c>
      <c r="G84">
        <v>90138.787187893773</v>
      </c>
      <c r="H84">
        <v>101291.4043143585</v>
      </c>
      <c r="I84">
        <v>113445.81108894073</v>
      </c>
      <c r="J84">
        <v>130643.54782454972</v>
      </c>
      <c r="K84">
        <v>148937.05132584571</v>
      </c>
      <c r="L84">
        <v>180581.07344870828</v>
      </c>
      <c r="M84">
        <v>289461.39952825179</v>
      </c>
      <c r="N84">
        <v>1240106.6668459496</v>
      </c>
    </row>
    <row r="85" spans="1:14">
      <c r="A85" s="89" t="str">
        <f t="shared" si="5"/>
        <v>DEUHY022: TOTAL DISPOSABLE HOUSEHOLD INCOME BEFORE SOCIAL TRANSFERS OTHER THAN OLD-AGE AND SURVIVOR'S BENEFITS</v>
      </c>
      <c r="B85" t="s">
        <v>2229</v>
      </c>
      <c r="C85" t="s">
        <v>2298</v>
      </c>
      <c r="D85">
        <v>19142.583010921662</v>
      </c>
      <c r="E85">
        <v>44870.645678958754</v>
      </c>
      <c r="F85">
        <v>62403.506236029563</v>
      </c>
      <c r="G85">
        <v>80331.678330673676</v>
      </c>
      <c r="H85">
        <v>91926.8520701011</v>
      </c>
      <c r="I85">
        <v>104233.8603908861</v>
      </c>
      <c r="J85">
        <v>121375.94381152625</v>
      </c>
      <c r="K85">
        <v>141211.52823076415</v>
      </c>
      <c r="L85">
        <v>172254.17927663829</v>
      </c>
      <c r="M85">
        <v>278949.10377559689</v>
      </c>
      <c r="N85">
        <v>1116699.8808120964</v>
      </c>
    </row>
    <row r="86" spans="1:14">
      <c r="A86" s="89" t="str">
        <f t="shared" si="5"/>
        <v>DEUHY023: TOTAL DISPOSABLE HOUSEHOLD INCOME BEFORE SOCIAL TRANSFERS INCLUDING OLD-AGE AND SURVIVOR'S BENEFITS</v>
      </c>
      <c r="B86" t="s">
        <v>2229</v>
      </c>
      <c r="C86" t="s">
        <v>2299</v>
      </c>
      <c r="D86">
        <v>8226.6251122798749</v>
      </c>
      <c r="E86">
        <v>22372.34875617738</v>
      </c>
      <c r="F86">
        <v>34271.15036380016</v>
      </c>
      <c r="G86">
        <v>43587.047665891245</v>
      </c>
      <c r="H86">
        <v>54054.04989279226</v>
      </c>
      <c r="I86">
        <v>70256.185010815039</v>
      </c>
      <c r="J86">
        <v>89394.981817018328</v>
      </c>
      <c r="K86">
        <v>109427.39897374374</v>
      </c>
      <c r="L86">
        <v>136709.21697550546</v>
      </c>
      <c r="M86">
        <v>231550.89360529117</v>
      </c>
      <c r="N86">
        <v>799849.89817331347</v>
      </c>
    </row>
    <row r="87" spans="1:14">
      <c r="A87" s="89" t="str">
        <f t="shared" si="5"/>
        <v>DEUHY025: WITHIN-HOUSEHOLD NON-RESPONSE INFLATION FACTOR</v>
      </c>
      <c r="B87" t="s">
        <v>2229</v>
      </c>
      <c r="C87" t="s">
        <v>2300</v>
      </c>
      <c r="D87">
        <v>5.6921656212661631</v>
      </c>
      <c r="E87">
        <v>4.354178678658565</v>
      </c>
      <c r="F87">
        <v>3.8346759822992285</v>
      </c>
      <c r="G87">
        <v>3.8715256066191821</v>
      </c>
      <c r="H87">
        <v>3.746155364026921</v>
      </c>
      <c r="I87">
        <v>3.6722889842311277</v>
      </c>
      <c r="J87">
        <v>3.7500929490849675</v>
      </c>
      <c r="K87">
        <v>3.6907381976187383</v>
      </c>
      <c r="L87">
        <v>3.8605776503553977</v>
      </c>
      <c r="M87">
        <v>3.9271080128743314</v>
      </c>
      <c r="N87">
        <v>40.399507047034895</v>
      </c>
    </row>
    <row r="88" spans="1:14">
      <c r="A88" s="89" t="str">
        <f t="shared" si="5"/>
        <v>DEUHY030G/HY030N: IMPUTED RENT</v>
      </c>
      <c r="B88" t="s">
        <v>2229</v>
      </c>
      <c r="C88" t="s">
        <v>2301</v>
      </c>
      <c r="D88">
        <v>0</v>
      </c>
      <c r="E88">
        <v>0</v>
      </c>
      <c r="F88">
        <v>0</v>
      </c>
      <c r="G88">
        <v>0</v>
      </c>
      <c r="H88">
        <v>0</v>
      </c>
      <c r="I88">
        <v>0</v>
      </c>
      <c r="J88">
        <v>0</v>
      </c>
      <c r="K88">
        <v>0</v>
      </c>
      <c r="L88">
        <v>0</v>
      </c>
      <c r="M88">
        <v>0</v>
      </c>
      <c r="N88">
        <v>0</v>
      </c>
    </row>
    <row r="89" spans="1:14">
      <c r="A89" s="89" t="str">
        <f t="shared" si="5"/>
        <v>DEUHY040G/HY040N: INCOME FROM RENTAL OF A PROPERTY OR LAND</v>
      </c>
      <c r="B89" t="s">
        <v>2229</v>
      </c>
      <c r="C89" t="s">
        <v>2302</v>
      </c>
      <c r="D89">
        <v>316.69694318369989</v>
      </c>
      <c r="E89">
        <v>298.52943643239996</v>
      </c>
      <c r="F89">
        <v>474.92326504740004</v>
      </c>
      <c r="G89">
        <v>614.66198127808013</v>
      </c>
      <c r="H89">
        <v>933.73996880359994</v>
      </c>
      <c r="I89">
        <v>1151.3072582264008</v>
      </c>
      <c r="J89">
        <v>1571.5724902266995</v>
      </c>
      <c r="K89">
        <v>2150.4238415448008</v>
      </c>
      <c r="L89">
        <v>3576.68038301354</v>
      </c>
      <c r="M89">
        <v>13002.864689066746</v>
      </c>
      <c r="N89">
        <v>24091.400256823352</v>
      </c>
    </row>
    <row r="90" spans="1:14">
      <c r="A90" s="89" t="str">
        <f t="shared" si="5"/>
        <v>DEUHY090G/HY090N: INTEREST, DIVIDENDS, PROFIT FROM CAPITAL INVESTMENTS IN UNINCORPORATED BUSINESS</v>
      </c>
      <c r="B90" t="s">
        <v>2229</v>
      </c>
      <c r="C90" t="s">
        <v>2303</v>
      </c>
      <c r="D90">
        <v>1061.8211192526805</v>
      </c>
      <c r="E90">
        <v>985.15254198900209</v>
      </c>
      <c r="F90">
        <v>1152.9735490912208</v>
      </c>
      <c r="G90">
        <v>1614.3111372420985</v>
      </c>
      <c r="H90">
        <v>2133.7380250343995</v>
      </c>
      <c r="I90">
        <v>2266.2895078538995</v>
      </c>
      <c r="J90">
        <v>3073.6129689316999</v>
      </c>
      <c r="K90">
        <v>3525.8761276326422</v>
      </c>
      <c r="L90">
        <v>4588.7565312007773</v>
      </c>
      <c r="M90">
        <v>12250.962487144185</v>
      </c>
      <c r="N90">
        <v>32653.493995372519</v>
      </c>
    </row>
    <row r="91" spans="1:14">
      <c r="A91" s="89" t="str">
        <f t="shared" si="5"/>
        <v>DEUHY050G/HY050N: FAMILY/CHILDREN RELATED ALLOWANCES</v>
      </c>
      <c r="B91" t="s">
        <v>2229</v>
      </c>
      <c r="C91" t="s">
        <v>2304</v>
      </c>
      <c r="D91">
        <v>3432.287450673201</v>
      </c>
      <c r="E91">
        <v>5468.0447302740049</v>
      </c>
      <c r="F91">
        <v>5434.297177278524</v>
      </c>
      <c r="G91">
        <v>4895.3198866803959</v>
      </c>
      <c r="H91">
        <v>4764.0239211285007</v>
      </c>
      <c r="I91">
        <v>4960.7091027700435</v>
      </c>
      <c r="J91">
        <v>4689.787954531721</v>
      </c>
      <c r="K91">
        <v>4469.9312854351219</v>
      </c>
      <c r="L91">
        <v>4038.7684082546061</v>
      </c>
      <c r="M91">
        <v>3246.3618426510034</v>
      </c>
      <c r="N91">
        <v>45399.531759677004</v>
      </c>
    </row>
    <row r="92" spans="1:14">
      <c r="A92" s="89" t="str">
        <f t="shared" si="5"/>
        <v>DEUHY060G/HY060N: SOCIAL EXCLUSION NOT ELSEWHERE CLASSIFIED</v>
      </c>
      <c r="B92" t="s">
        <v>2229</v>
      </c>
      <c r="C92" t="s">
        <v>2305</v>
      </c>
      <c r="D92">
        <v>1023.2771895760001</v>
      </c>
      <c r="E92">
        <v>1105.6261971269998</v>
      </c>
      <c r="F92">
        <v>739.23575238299986</v>
      </c>
      <c r="G92">
        <v>146.91486909560004</v>
      </c>
      <c r="H92">
        <v>221.13914663500003</v>
      </c>
      <c r="I92">
        <v>131.62207225700001</v>
      </c>
      <c r="J92">
        <v>109.06198293000001</v>
      </c>
      <c r="K92">
        <v>44.401353408000006</v>
      </c>
      <c r="L92">
        <v>30.962731366400003</v>
      </c>
      <c r="M92">
        <v>37.292504032000004</v>
      </c>
      <c r="N92">
        <v>3589.5337988100014</v>
      </c>
    </row>
    <row r="93" spans="1:14">
      <c r="A93" s="89" t="str">
        <f t="shared" si="5"/>
        <v>DEUHY070G/HY070N: HOUSING ALLOWANCES</v>
      </c>
      <c r="B93" t="s">
        <v>2229</v>
      </c>
      <c r="C93" t="s">
        <v>2306</v>
      </c>
      <c r="D93">
        <v>0</v>
      </c>
      <c r="E93">
        <v>0</v>
      </c>
      <c r="F93">
        <v>0</v>
      </c>
      <c r="G93">
        <v>0</v>
      </c>
      <c r="H93">
        <v>0</v>
      </c>
      <c r="I93">
        <v>0</v>
      </c>
      <c r="J93">
        <v>0</v>
      </c>
      <c r="K93">
        <v>0</v>
      </c>
      <c r="L93">
        <v>0</v>
      </c>
      <c r="M93">
        <v>0</v>
      </c>
      <c r="N93">
        <v>0</v>
      </c>
    </row>
    <row r="94" spans="1:14">
      <c r="A94" s="89" t="str">
        <f t="shared" si="5"/>
        <v>DEUHY080G/HY080N: REGULAR INTER-HOUSEHOLD CASH TRANSFER RECEIVED</v>
      </c>
      <c r="B94" t="s">
        <v>2229</v>
      </c>
      <c r="C94" t="s">
        <v>2307</v>
      </c>
      <c r="D94">
        <v>2612.1107657959997</v>
      </c>
      <c r="E94">
        <v>2283.151409863</v>
      </c>
      <c r="F94">
        <v>1712.2372096599997</v>
      </c>
      <c r="G94">
        <v>1315.5901663990005</v>
      </c>
      <c r="H94">
        <v>1292.7700235919999</v>
      </c>
      <c r="I94">
        <v>888.60686955294989</v>
      </c>
      <c r="J94">
        <v>820.43430320520008</v>
      </c>
      <c r="K94">
        <v>757.87791742799993</v>
      </c>
      <c r="L94">
        <v>603.89981456400017</v>
      </c>
      <c r="M94">
        <v>348.76416892799989</v>
      </c>
      <c r="N94">
        <v>12635.442648988153</v>
      </c>
    </row>
    <row r="95" spans="1:14">
      <c r="A95" s="89" t="str">
        <f t="shared" si="5"/>
        <v>DEUHY081G/HY081N: ALIMONIES RECEIVED (COMPULSORY + VOLUNTARY)</v>
      </c>
      <c r="B95" t="s">
        <v>2229</v>
      </c>
      <c r="C95" t="s">
        <v>2308</v>
      </c>
      <c r="D95">
        <v>1912.5763226649997</v>
      </c>
      <c r="E95">
        <v>1817.6796651229995</v>
      </c>
      <c r="F95">
        <v>1357.8468797799999</v>
      </c>
      <c r="G95">
        <v>1109.9400938790004</v>
      </c>
      <c r="H95">
        <v>962.20124924000004</v>
      </c>
      <c r="I95">
        <v>733.18508123295021</v>
      </c>
      <c r="J95">
        <v>698.10693998520014</v>
      </c>
      <c r="K95">
        <v>508.13734966799996</v>
      </c>
      <c r="L95">
        <v>451.05290848800001</v>
      </c>
      <c r="M95">
        <v>147.64292347200001</v>
      </c>
      <c r="N95">
        <v>9698.3694135331571</v>
      </c>
    </row>
    <row r="96" spans="1:14">
      <c r="A96" s="89" t="str">
        <f t="shared" si="5"/>
        <v>DEUHY100G/HY100N: INTEREST REPAYMENTS ON MORTGAGE</v>
      </c>
      <c r="B96" t="s">
        <v>2229</v>
      </c>
      <c r="C96" t="s">
        <v>2309</v>
      </c>
      <c r="D96">
        <v>826.88406975984003</v>
      </c>
      <c r="E96">
        <v>1000.1598808260003</v>
      </c>
      <c r="F96">
        <v>1691.8238229924013</v>
      </c>
      <c r="G96">
        <v>1940.6749546331991</v>
      </c>
      <c r="H96">
        <v>2486.8940349491982</v>
      </c>
      <c r="I96">
        <v>3549.6344980699182</v>
      </c>
      <c r="J96">
        <v>3842.325195157081</v>
      </c>
      <c r="K96">
        <v>4669.1963005331991</v>
      </c>
      <c r="L96">
        <v>5333.8522505911205</v>
      </c>
      <c r="M96">
        <v>7348.2191888028055</v>
      </c>
      <c r="N96">
        <v>32689.664196314752</v>
      </c>
    </row>
    <row r="97" spans="1:14">
      <c r="A97" s="89" t="str">
        <f t="shared" si="5"/>
        <v>DEUHY110G/HY110N: INCOME RECEIVED BY PEOPLE AGED UNDER 16</v>
      </c>
      <c r="B97" t="s">
        <v>2229</v>
      </c>
      <c r="C97" t="s">
        <v>2310</v>
      </c>
      <c r="D97">
        <v>6.0073618320000008</v>
      </c>
      <c r="E97">
        <v>24.838664456000004</v>
      </c>
      <c r="F97">
        <v>6.2863295199999998</v>
      </c>
      <c r="G97">
        <v>17.425576776</v>
      </c>
      <c r="H97">
        <v>18.262539192000002</v>
      </c>
      <c r="I97">
        <v>9.9489221239999992</v>
      </c>
      <c r="J97">
        <v>19.976132556</v>
      </c>
      <c r="K97">
        <v>7.7494584780000002</v>
      </c>
      <c r="L97">
        <v>13.711924823999999</v>
      </c>
      <c r="M97">
        <v>4.8027198999999996</v>
      </c>
      <c r="N97">
        <v>129.00962965800002</v>
      </c>
    </row>
    <row r="98" spans="1:14">
      <c r="A98" s="89" t="str">
        <f t="shared" si="5"/>
        <v>DEUHY120G/HY120N: REGULAR TAXES ON WEALTH</v>
      </c>
      <c r="B98" t="s">
        <v>2229</v>
      </c>
      <c r="C98" t="s">
        <v>2311</v>
      </c>
      <c r="D98">
        <v>259.02779214079993</v>
      </c>
      <c r="E98">
        <v>286.07121575409968</v>
      </c>
      <c r="F98">
        <v>361.56746316229987</v>
      </c>
      <c r="G98">
        <v>426.80774481504034</v>
      </c>
      <c r="H98">
        <v>519.52512230010018</v>
      </c>
      <c r="I98">
        <v>567.97210123584</v>
      </c>
      <c r="J98">
        <v>636.43211996416915</v>
      </c>
      <c r="K98">
        <v>768.37067613043985</v>
      </c>
      <c r="L98">
        <v>889.90871671071943</v>
      </c>
      <c r="M98">
        <v>1496.4484723849396</v>
      </c>
      <c r="N98">
        <v>6212.1314245984595</v>
      </c>
    </row>
    <row r="99" spans="1:14">
      <c r="A99" s="89" t="str">
        <f t="shared" si="5"/>
        <v>DEUHY130G/HY130N: REGULAR INTER-HOUSEHOLD CASH TRANSFER PAID</v>
      </c>
      <c r="B99" t="s">
        <v>2229</v>
      </c>
      <c r="C99" t="s">
        <v>2312</v>
      </c>
      <c r="D99">
        <v>815.62182423800016</v>
      </c>
      <c r="E99">
        <v>624.52858641</v>
      </c>
      <c r="F99">
        <v>941.06166326599998</v>
      </c>
      <c r="G99">
        <v>789.22206358999961</v>
      </c>
      <c r="H99">
        <v>1063.2765186775998</v>
      </c>
      <c r="I99">
        <v>775.28709480620012</v>
      </c>
      <c r="J99">
        <v>1361.9986675790003</v>
      </c>
      <c r="K99">
        <v>1481.0756594195002</v>
      </c>
      <c r="L99">
        <v>1806.1601289300002</v>
      </c>
      <c r="M99">
        <v>3120.7288590884</v>
      </c>
      <c r="N99">
        <v>12778.961066004691</v>
      </c>
    </row>
    <row r="100" spans="1:14">
      <c r="A100" s="89" t="str">
        <f t="shared" si="5"/>
        <v>DEUHY131G/HY131N: ALIMONIES PAID (COMPULSORY + VOLUNTARY)</v>
      </c>
      <c r="B100" t="s">
        <v>2229</v>
      </c>
      <c r="C100" t="s">
        <v>2313</v>
      </c>
      <c r="D100">
        <v>669.2128223640002</v>
      </c>
      <c r="E100">
        <v>493.57447154599987</v>
      </c>
      <c r="F100">
        <v>855.18430285600004</v>
      </c>
      <c r="G100">
        <v>623.36517870399973</v>
      </c>
      <c r="H100">
        <v>839.93169190159995</v>
      </c>
      <c r="I100">
        <v>649.22458366019987</v>
      </c>
      <c r="J100">
        <v>1027.9040799398001</v>
      </c>
      <c r="K100">
        <v>1131.6370078645</v>
      </c>
      <c r="L100">
        <v>1375.9942796819998</v>
      </c>
      <c r="M100">
        <v>2313.4819572664005</v>
      </c>
      <c r="N100">
        <v>9979.5103757845027</v>
      </c>
    </row>
    <row r="101" spans="1:14">
      <c r="A101" s="89" t="str">
        <f t="shared" si="5"/>
        <v>DEUHY140G/HY140N: TAX ON INCOME AND SOCIAL CONTRIBUTIONS</v>
      </c>
      <c r="B101" t="s">
        <v>2229</v>
      </c>
      <c r="C101" t="s">
        <v>2314</v>
      </c>
      <c r="D101">
        <v>10815.144808498801</v>
      </c>
      <c r="E101">
        <v>11098.637652714591</v>
      </c>
      <c r="F101">
        <v>15834.406417606755</v>
      </c>
      <c r="G101">
        <v>21828.043449129222</v>
      </c>
      <c r="H101">
        <v>25927.727248713843</v>
      </c>
      <c r="I101">
        <v>33735.626101837406</v>
      </c>
      <c r="J101">
        <v>44405.915220130766</v>
      </c>
      <c r="K101">
        <v>55583.760820778145</v>
      </c>
      <c r="L101">
        <v>71117.431110106307</v>
      </c>
      <c r="M101">
        <v>117343.33582330543</v>
      </c>
      <c r="N101">
        <v>407690.02865281963</v>
      </c>
    </row>
    <row r="102" spans="1:14">
      <c r="A102" s="89" t="str">
        <f t="shared" si="5"/>
        <v>DEUHY145N: REPAYMENTS/RECEIPTS FOR TAX ADJUSTMENT</v>
      </c>
      <c r="B102" t="s">
        <v>2229</v>
      </c>
      <c r="C102" t="s">
        <v>2315</v>
      </c>
      <c r="D102">
        <v>0</v>
      </c>
      <c r="E102">
        <v>0</v>
      </c>
      <c r="F102">
        <v>0</v>
      </c>
      <c r="G102">
        <v>0</v>
      </c>
      <c r="H102">
        <v>0</v>
      </c>
      <c r="I102">
        <v>0</v>
      </c>
      <c r="J102">
        <v>0</v>
      </c>
      <c r="K102">
        <v>0</v>
      </c>
      <c r="L102">
        <v>0</v>
      </c>
      <c r="M102">
        <v>0</v>
      </c>
      <c r="N102">
        <v>0</v>
      </c>
    </row>
    <row r="103" spans="1:14">
      <c r="A103" s="89" t="str">
        <f t="shared" si="5"/>
        <v>DEUHY170G/HY170N: VALUE OF GOODS PRODUCED FOR OWN CONSUMPTION</v>
      </c>
      <c r="B103" t="s">
        <v>2229</v>
      </c>
      <c r="C103" t="s">
        <v>2316</v>
      </c>
      <c r="D103">
        <v>72.398116621599982</v>
      </c>
      <c r="E103">
        <v>91.138092974300051</v>
      </c>
      <c r="F103">
        <v>116.94768580429999</v>
      </c>
      <c r="G103">
        <v>116.21188294267994</v>
      </c>
      <c r="H103">
        <v>93.981813200000019</v>
      </c>
      <c r="I103">
        <v>110.53430868159998</v>
      </c>
      <c r="J103">
        <v>98.81734304532003</v>
      </c>
      <c r="K103">
        <v>109.30377219219994</v>
      </c>
      <c r="L103">
        <v>85.119826373000009</v>
      </c>
      <c r="M103">
        <v>86.663952207800023</v>
      </c>
      <c r="N103">
        <v>981.11679404279994</v>
      </c>
    </row>
    <row r="104" spans="1:14">
      <c r="A104" s="89" t="str">
        <f t="shared" si="5"/>
        <v>DEUPY010G Gross employee cash or near cash income</v>
      </c>
      <c r="B104" t="s">
        <v>2229</v>
      </c>
      <c r="C104" t="s">
        <v>2317</v>
      </c>
      <c r="D104">
        <v>13024.970755074204</v>
      </c>
      <c r="E104">
        <v>28158.29613187553</v>
      </c>
      <c r="F104">
        <v>45570.13676399018</v>
      </c>
      <c r="G104">
        <v>59962.486492978496</v>
      </c>
      <c r="H104">
        <v>72563.255388284873</v>
      </c>
      <c r="I104">
        <v>95812.955934046986</v>
      </c>
      <c r="J104">
        <v>124888.06861917469</v>
      </c>
      <c r="K104">
        <v>151796.35129525332</v>
      </c>
      <c r="L104">
        <v>188990.24165949435</v>
      </c>
      <c r="M104">
        <v>265712.39948004158</v>
      </c>
      <c r="N104">
        <v>1046479.1625202168</v>
      </c>
    </row>
    <row r="105" spans="1:14">
      <c r="A105" s="89" t="str">
        <f t="shared" si="5"/>
        <v>DEUPY020G Non-cash employee income</v>
      </c>
      <c r="B105" t="s">
        <v>2229</v>
      </c>
      <c r="C105" t="s">
        <v>2318</v>
      </c>
      <c r="D105">
        <v>90.410380482000022</v>
      </c>
      <c r="E105">
        <v>80.803477006999998</v>
      </c>
      <c r="F105">
        <v>131.75319449</v>
      </c>
      <c r="G105">
        <v>166.67903057500001</v>
      </c>
      <c r="H105">
        <v>161.55746322599998</v>
      </c>
      <c r="I105">
        <v>313.72055926299993</v>
      </c>
      <c r="J105">
        <v>696.89959010740017</v>
      </c>
      <c r="K105">
        <v>956.88743256890029</v>
      </c>
      <c r="L105">
        <v>1721.2526739266996</v>
      </c>
      <c r="M105">
        <v>4599.3445921424</v>
      </c>
      <c r="N105">
        <v>8919.3083937883948</v>
      </c>
    </row>
    <row r="106" spans="1:14">
      <c r="A106" s="89" t="str">
        <f t="shared" si="5"/>
        <v>DEUPY021G Company car</v>
      </c>
      <c r="B106" t="s">
        <v>2229</v>
      </c>
      <c r="C106" t="s">
        <v>2319</v>
      </c>
      <c r="D106">
        <v>62.733881935999996</v>
      </c>
      <c r="E106">
        <v>72.009591724999993</v>
      </c>
      <c r="F106">
        <v>94.901953379999995</v>
      </c>
      <c r="G106">
        <v>132.57629736799998</v>
      </c>
      <c r="H106">
        <v>131.54105964600001</v>
      </c>
      <c r="I106">
        <v>287.940700773</v>
      </c>
      <c r="J106">
        <v>531.20153545439996</v>
      </c>
      <c r="K106">
        <v>911.84686278930008</v>
      </c>
      <c r="L106">
        <v>1586.5718566586993</v>
      </c>
      <c r="M106">
        <v>4407.5876259653996</v>
      </c>
      <c r="N106">
        <v>8218.9113656957961</v>
      </c>
    </row>
    <row r="107" spans="1:14">
      <c r="A107" s="89" t="str">
        <f t="shared" si="5"/>
        <v>DEUPY030G Employer's social insurance contributions</v>
      </c>
      <c r="B107" t="s">
        <v>2229</v>
      </c>
      <c r="C107" t="s">
        <v>2320</v>
      </c>
      <c r="D107" t="e">
        <v>#VALUE!</v>
      </c>
      <c r="E107" t="e">
        <v>#VALUE!</v>
      </c>
      <c r="F107" t="e">
        <v>#VALUE!</v>
      </c>
      <c r="G107" t="e">
        <v>#VALUE!</v>
      </c>
      <c r="H107" t="e">
        <v>#VALUE!</v>
      </c>
      <c r="I107" t="e">
        <v>#VALUE!</v>
      </c>
      <c r="J107" t="e">
        <v>#VALUE!</v>
      </c>
      <c r="K107" t="e">
        <v>#VALUE!</v>
      </c>
      <c r="L107" t="e">
        <v>#VALUE!</v>
      </c>
      <c r="M107" t="e">
        <v>#VALUE!</v>
      </c>
      <c r="N107" t="e">
        <v>#VALUE!</v>
      </c>
    </row>
    <row r="108" spans="1:14">
      <c r="A108" s="89" t="str">
        <f t="shared" si="5"/>
        <v>DEUPY031G: OPTIONAL EMPLOYER'S SOCIAL INSURANCE CONTRIBUTIONS</v>
      </c>
      <c r="B108" t="s">
        <v>2229</v>
      </c>
      <c r="C108" t="s">
        <v>2321</v>
      </c>
      <c r="D108" t="e">
        <v>#VALUE!</v>
      </c>
      <c r="E108" t="e">
        <v>#VALUE!</v>
      </c>
      <c r="F108" t="e">
        <v>#VALUE!</v>
      </c>
      <c r="G108" t="e">
        <v>#VALUE!</v>
      </c>
      <c r="H108" t="e">
        <v>#VALUE!</v>
      </c>
      <c r="I108" t="e">
        <v>#VALUE!</v>
      </c>
      <c r="J108" t="e">
        <v>#VALUE!</v>
      </c>
      <c r="K108" t="e">
        <v>#VALUE!</v>
      </c>
      <c r="L108" t="e">
        <v>#VALUE!</v>
      </c>
      <c r="M108" t="e">
        <v>#VALUE!</v>
      </c>
      <c r="N108" t="e">
        <v>#VALUE!</v>
      </c>
    </row>
    <row r="109" spans="1:14">
      <c r="A109" s="89" t="str">
        <f t="shared" si="5"/>
        <v>DEUPY035G/PY035N: CONTRIBUTIONS TO INDIVIDUAL PRIVATE PENSION PLANS</v>
      </c>
      <c r="B109" t="s">
        <v>2229</v>
      </c>
      <c r="C109" t="s">
        <v>2322</v>
      </c>
      <c r="D109">
        <v>1476.277571465999</v>
      </c>
      <c r="E109">
        <v>1720.2772646506994</v>
      </c>
      <c r="F109">
        <v>2358.5385440356977</v>
      </c>
      <c r="G109">
        <v>3424.5164727506017</v>
      </c>
      <c r="H109">
        <v>3822.8987928636993</v>
      </c>
      <c r="I109">
        <v>4960.0286456280774</v>
      </c>
      <c r="J109">
        <v>5958.940512104924</v>
      </c>
      <c r="K109">
        <v>7492.7294545900722</v>
      </c>
      <c r="L109">
        <v>9482.5836790960075</v>
      </c>
      <c r="M109">
        <v>14367.571584260169</v>
      </c>
      <c r="N109">
        <v>55064.362521446048</v>
      </c>
    </row>
    <row r="110" spans="1:14">
      <c r="A110" s="89" t="str">
        <f t="shared" si="5"/>
        <v>DEUPY050G/PY050N: CASH BENEFITS OR LOSSES FROM SELF-EMPLOYMENT</v>
      </c>
      <c r="B110" t="s">
        <v>2229</v>
      </c>
      <c r="C110" t="s">
        <v>2323</v>
      </c>
      <c r="D110">
        <v>2925.9493870978995</v>
      </c>
      <c r="E110">
        <v>2357.9204376542007</v>
      </c>
      <c r="F110">
        <v>2101.2683844004005</v>
      </c>
      <c r="G110">
        <v>2389.6125288021999</v>
      </c>
      <c r="H110">
        <v>4069.5191216722001</v>
      </c>
      <c r="I110">
        <v>4496.434218288101</v>
      </c>
      <c r="J110">
        <v>4328.4829149926009</v>
      </c>
      <c r="K110">
        <v>7527.7013527432018</v>
      </c>
      <c r="L110">
        <v>9878.1377147606017</v>
      </c>
      <c r="M110">
        <v>55482.604545142109</v>
      </c>
      <c r="N110">
        <v>95557.63060555367</v>
      </c>
    </row>
    <row r="111" spans="1:14">
      <c r="A111" s="89" t="str">
        <f t="shared" ref="A111:A174" si="6">+B111&amp;C111</f>
        <v>DEUPY080G/PY080N: PENSION FROM INDIVIDUAL PRIVATE PLANS</v>
      </c>
      <c r="B111" t="s">
        <v>2229</v>
      </c>
      <c r="C111" t="s">
        <v>2324</v>
      </c>
      <c r="D111">
        <v>106.12932298500002</v>
      </c>
      <c r="E111">
        <v>201.68799706099998</v>
      </c>
      <c r="F111">
        <v>295.45845274600003</v>
      </c>
      <c r="G111">
        <v>584.4567425816</v>
      </c>
      <c r="H111">
        <v>421.75265625870009</v>
      </c>
      <c r="I111">
        <v>421.58689782919998</v>
      </c>
      <c r="J111">
        <v>565.97886015070003</v>
      </c>
      <c r="K111">
        <v>582.77927420276023</v>
      </c>
      <c r="L111">
        <v>1284.7170467366996</v>
      </c>
      <c r="M111">
        <v>2301.4210438826995</v>
      </c>
      <c r="N111">
        <v>6765.9682944343631</v>
      </c>
    </row>
    <row r="112" spans="1:14">
      <c r="A112" s="89" t="str">
        <f t="shared" si="6"/>
        <v>DEUPY090G/PY090N: UNEMPLOYMENT BENEFITS</v>
      </c>
      <c r="B112" t="s">
        <v>2229</v>
      </c>
      <c r="C112" t="s">
        <v>2325</v>
      </c>
      <c r="D112">
        <v>9462.4108086956057</v>
      </c>
      <c r="E112">
        <v>5257.1796905201973</v>
      </c>
      <c r="F112">
        <v>3173.6892437317993</v>
      </c>
      <c r="G112">
        <v>1836.6894299332007</v>
      </c>
      <c r="H112">
        <v>1767.8525124099997</v>
      </c>
      <c r="I112">
        <v>1392.6692506081995</v>
      </c>
      <c r="J112">
        <v>1680.3472549088997</v>
      </c>
      <c r="K112">
        <v>1252.6929154754994</v>
      </c>
      <c r="L112">
        <v>1883.4643690617004</v>
      </c>
      <c r="M112">
        <v>5420.8042041962981</v>
      </c>
      <c r="N112">
        <v>33127.79967954132</v>
      </c>
    </row>
    <row r="113" spans="1:14">
      <c r="A113" s="89" t="str">
        <f t="shared" si="6"/>
        <v>DEUPY100G/PY100N: OLD-AGE BENEFITS</v>
      </c>
      <c r="B113" t="s">
        <v>2229</v>
      </c>
      <c r="C113" t="s">
        <v>2326</v>
      </c>
      <c r="D113">
        <v>9437.2758440317975</v>
      </c>
      <c r="E113">
        <v>20050.575897430288</v>
      </c>
      <c r="F113">
        <v>25233.903197679276</v>
      </c>
      <c r="G113">
        <v>33058.253889003463</v>
      </c>
      <c r="H113">
        <v>34674.321818799865</v>
      </c>
      <c r="I113">
        <v>31321.735453281974</v>
      </c>
      <c r="J113">
        <v>28810.322262713358</v>
      </c>
      <c r="K113">
        <v>29257.61104221228</v>
      </c>
      <c r="L113">
        <v>33269.49181223871</v>
      </c>
      <c r="M113">
        <v>45457.865340767559</v>
      </c>
      <c r="N113">
        <v>290571.35655815882</v>
      </c>
    </row>
    <row r="114" spans="1:14">
      <c r="A114" s="89" t="str">
        <f t="shared" si="6"/>
        <v xml:space="preserve">DEUPY110G/PY110N: SURVIVOR’ BENEFITS </v>
      </c>
      <c r="B114" t="s">
        <v>2229</v>
      </c>
      <c r="C114" t="s">
        <v>2327</v>
      </c>
      <c r="D114">
        <v>1478.68205461</v>
      </c>
      <c r="E114">
        <v>2447.7210253510002</v>
      </c>
      <c r="F114">
        <v>2898.4526745500011</v>
      </c>
      <c r="G114">
        <v>3677.1442548390014</v>
      </c>
      <c r="H114">
        <v>3198.4803585090008</v>
      </c>
      <c r="I114">
        <v>2655.9399267890003</v>
      </c>
      <c r="J114">
        <v>3170.639731794799</v>
      </c>
      <c r="K114">
        <v>2526.5182148079994</v>
      </c>
      <c r="L114">
        <v>2275.470488894</v>
      </c>
      <c r="M114">
        <v>1940.3448295380003</v>
      </c>
      <c r="N114">
        <v>26269.393559682834</v>
      </c>
    </row>
    <row r="115" spans="1:14">
      <c r="A115" s="89" t="str">
        <f t="shared" si="6"/>
        <v>DEUPY120G/PY120N: SICKNESS BENEFITS</v>
      </c>
      <c r="B115" t="s">
        <v>2229</v>
      </c>
      <c r="C115" t="s">
        <v>2328</v>
      </c>
      <c r="D115">
        <v>226.23269796000002</v>
      </c>
      <c r="E115">
        <v>330.7371563960001</v>
      </c>
      <c r="F115">
        <v>379.46866754140001</v>
      </c>
      <c r="G115">
        <v>263.38925558110003</v>
      </c>
      <c r="H115">
        <v>593.99265609699989</v>
      </c>
      <c r="I115">
        <v>590.16826470860008</v>
      </c>
      <c r="J115">
        <v>501.90363107819996</v>
      </c>
      <c r="K115">
        <v>395.80669054780003</v>
      </c>
      <c r="L115">
        <v>849.28134191150002</v>
      </c>
      <c r="M115">
        <v>608.16566106540017</v>
      </c>
      <c r="N115">
        <v>4739.1460228869983</v>
      </c>
    </row>
    <row r="116" spans="1:14">
      <c r="A116" s="89" t="str">
        <f t="shared" si="6"/>
        <v>DEUPY130G/PY130N: DISABILITY BENEFITS</v>
      </c>
      <c r="B116" t="s">
        <v>2229</v>
      </c>
      <c r="C116" t="s">
        <v>2329</v>
      </c>
      <c r="D116">
        <v>2442.7816347835997</v>
      </c>
      <c r="E116">
        <v>3208.8680528854002</v>
      </c>
      <c r="F116">
        <v>2434.6005638303996</v>
      </c>
      <c r="G116">
        <v>1775.6063997520998</v>
      </c>
      <c r="H116">
        <v>1343.7654386908996</v>
      </c>
      <c r="I116">
        <v>1702.55754626472</v>
      </c>
      <c r="J116">
        <v>1812.0591574137002</v>
      </c>
      <c r="K116">
        <v>1237.7422437640002</v>
      </c>
      <c r="L116">
        <v>1292.2478384028996</v>
      </c>
      <c r="M116">
        <v>1024.4708567402001</v>
      </c>
      <c r="N116">
        <v>18274.699732527912</v>
      </c>
    </row>
    <row r="117" spans="1:14">
      <c r="A117" s="89" t="str">
        <f t="shared" si="6"/>
        <v>DEUPY140G/PY140N: EDUCATION-RELATED ALLOWANCES</v>
      </c>
      <c r="B117" t="s">
        <v>2229</v>
      </c>
      <c r="C117" t="s">
        <v>2330</v>
      </c>
      <c r="D117">
        <v>1068.703804453</v>
      </c>
      <c r="E117">
        <v>1106.6665858930003</v>
      </c>
      <c r="F117">
        <v>548.66821546000006</v>
      </c>
      <c r="G117">
        <v>435.56604805200004</v>
      </c>
      <c r="H117">
        <v>441.71435737199999</v>
      </c>
      <c r="I117">
        <v>327.87696449799995</v>
      </c>
      <c r="J117">
        <v>329.10447904900002</v>
      </c>
      <c r="K117">
        <v>256.00066413899998</v>
      </c>
      <c r="L117">
        <v>209.52611481300002</v>
      </c>
      <c r="M117">
        <v>141.14158077000002</v>
      </c>
      <c r="N117">
        <v>4864.9688144990041</v>
      </c>
    </row>
    <row r="118" spans="1:14">
      <c r="A118" s="89" t="str">
        <f t="shared" si="6"/>
        <v>DEUSkilled LAB income</v>
      </c>
      <c r="B118" t="s">
        <v>2229</v>
      </c>
      <c r="C118" t="s">
        <v>2331</v>
      </c>
      <c r="D118">
        <v>6748.0853031427014</v>
      </c>
      <c r="E118">
        <v>10305.662933238598</v>
      </c>
      <c r="F118">
        <v>15222.909644788708</v>
      </c>
      <c r="G118">
        <v>27949.517007850653</v>
      </c>
      <c r="H118">
        <v>39295.963505094827</v>
      </c>
      <c r="I118">
        <v>58411.582231433422</v>
      </c>
      <c r="J118">
        <v>79348.535019511197</v>
      </c>
      <c r="K118">
        <v>111889.04039067155</v>
      </c>
      <c r="L118">
        <v>153231.49341950598</v>
      </c>
      <c r="M118">
        <v>283831.48647203424</v>
      </c>
      <c r="N118">
        <v>786234.27592727263</v>
      </c>
    </row>
    <row r="119" spans="1:14">
      <c r="A119" s="89" t="str">
        <f t="shared" si="6"/>
        <v>DEUUnskilled LAB income</v>
      </c>
      <c r="B119" t="s">
        <v>2229</v>
      </c>
      <c r="C119" t="s">
        <v>2332</v>
      </c>
      <c r="D119">
        <v>10769.522790977393</v>
      </c>
      <c r="E119">
        <v>22011.634377948809</v>
      </c>
      <c r="F119">
        <v>34938.787242127575</v>
      </c>
      <c r="G119">
        <v>37993.777517255745</v>
      </c>
      <c r="H119">
        <v>41321.267260951929</v>
      </c>
      <c r="I119">
        <v>47171.557125792759</v>
      </c>
      <c r="J119">
        <v>56523.856616868492</v>
      </c>
      <c r="K119">
        <v>55884.629144483937</v>
      </c>
      <c r="L119">
        <v>56840.722307771633</v>
      </c>
      <c r="M119">
        <v>56330.433729551827</v>
      </c>
      <c r="N119">
        <v>419786.18811372994</v>
      </c>
    </row>
    <row r="120" spans="1:14">
      <c r="A120" s="89" t="str">
        <f t="shared" si="6"/>
        <v>ITAHY010: TOTAL HOUSEHOLD GROSS INCOME</v>
      </c>
      <c r="B120" t="s">
        <v>2230</v>
      </c>
      <c r="C120" t="s">
        <v>2296</v>
      </c>
      <c r="D120">
        <v>19334.744671192737</v>
      </c>
      <c r="E120">
        <v>41109.763215268802</v>
      </c>
      <c r="F120">
        <v>52248.682580511959</v>
      </c>
      <c r="G120">
        <v>65038.320879614992</v>
      </c>
      <c r="H120">
        <v>76873.637212339236</v>
      </c>
      <c r="I120">
        <v>88868.557103066341</v>
      </c>
      <c r="J120">
        <v>103350.39862945059</v>
      </c>
      <c r="K120">
        <v>121628.47546775201</v>
      </c>
      <c r="L120">
        <v>151254.01786510128</v>
      </c>
      <c r="M120">
        <v>278122.47420424264</v>
      </c>
      <c r="N120">
        <v>997829.07182854216</v>
      </c>
    </row>
    <row r="121" spans="1:14">
      <c r="A121" s="89" t="str">
        <f t="shared" si="6"/>
        <v>ITAHY020: TOTAL DISPOSABLE HOUSEHOLD INCOME</v>
      </c>
      <c r="B121" t="s">
        <v>2230</v>
      </c>
      <c r="C121" t="s">
        <v>2297</v>
      </c>
      <c r="D121">
        <v>15856.272965180562</v>
      </c>
      <c r="E121">
        <v>34959.648007536576</v>
      </c>
      <c r="F121">
        <v>43343.800106592636</v>
      </c>
      <c r="G121">
        <v>52759.694435629834</v>
      </c>
      <c r="H121">
        <v>61174.215572363144</v>
      </c>
      <c r="I121">
        <v>69618.057345863112</v>
      </c>
      <c r="J121">
        <v>78944.063933621859</v>
      </c>
      <c r="K121">
        <v>91046.585794787752</v>
      </c>
      <c r="L121">
        <v>109900.00660561796</v>
      </c>
      <c r="M121">
        <v>188900.04963100486</v>
      </c>
      <c r="N121">
        <v>746502.39439819765</v>
      </c>
    </row>
    <row r="122" spans="1:14">
      <c r="A122" s="89" t="str">
        <f t="shared" si="6"/>
        <v>ITAHY022: TOTAL DISPOSABLE HOUSEHOLD INCOME BEFORE SOCIAL TRANSFERS OTHER THAN OLD-AGE AND SURVIVOR'S BENEFITS</v>
      </c>
      <c r="B122" t="s">
        <v>2230</v>
      </c>
      <c r="C122" t="s">
        <v>2298</v>
      </c>
      <c r="D122">
        <v>12938.499746419373</v>
      </c>
      <c r="E122">
        <v>31687.668950748866</v>
      </c>
      <c r="F122">
        <v>39808.252656794379</v>
      </c>
      <c r="G122">
        <v>49236.415724828672</v>
      </c>
      <c r="H122">
        <v>57625.797676038346</v>
      </c>
      <c r="I122">
        <v>66095.809960213825</v>
      </c>
      <c r="J122">
        <v>75121.145863435013</v>
      </c>
      <c r="K122">
        <v>87235.25660593927</v>
      </c>
      <c r="L122">
        <v>105223.97430881663</v>
      </c>
      <c r="M122">
        <v>182475.93632402422</v>
      </c>
      <c r="N122">
        <v>707448.75781725731</v>
      </c>
    </row>
    <row r="123" spans="1:14">
      <c r="A123" s="89" t="str">
        <f t="shared" si="6"/>
        <v>ITAHY023: TOTAL DISPOSABLE HOUSEHOLD INCOME BEFORE SOCIAL TRANSFERS INCLUDING OLD-AGE AND SURVIVOR'S BENEFITS</v>
      </c>
      <c r="B123" t="s">
        <v>2230</v>
      </c>
      <c r="C123" t="s">
        <v>2299</v>
      </c>
      <c r="D123">
        <v>9017.8772827179655</v>
      </c>
      <c r="E123">
        <v>18031.91350435009</v>
      </c>
      <c r="F123">
        <v>23614.077198894971</v>
      </c>
      <c r="G123">
        <v>29089.769437228748</v>
      </c>
      <c r="H123">
        <v>35776.654792751608</v>
      </c>
      <c r="I123">
        <v>42972.503665989723</v>
      </c>
      <c r="J123">
        <v>54106.0576761989</v>
      </c>
      <c r="K123">
        <v>64556.305620037368</v>
      </c>
      <c r="L123">
        <v>81085.598491135053</v>
      </c>
      <c r="M123">
        <v>143871.3752762661</v>
      </c>
      <c r="N123">
        <v>502122.13294556894</v>
      </c>
    </row>
    <row r="124" spans="1:14">
      <c r="A124" s="89" t="str">
        <f t="shared" si="6"/>
        <v>ITAHY025: WITHIN-HOUSEHOLD NON-RESPONSE INFLATION FACTOR</v>
      </c>
      <c r="B124" t="s">
        <v>2230</v>
      </c>
      <c r="C124" t="s">
        <v>2300</v>
      </c>
      <c r="D124">
        <v>2.4107018890499985</v>
      </c>
      <c r="E124">
        <v>2.6348000862899994</v>
      </c>
      <c r="F124">
        <v>2.475620503970001</v>
      </c>
      <c r="G124">
        <v>2.5076180411999993</v>
      </c>
      <c r="H124">
        <v>2.5273882901199998</v>
      </c>
      <c r="I124">
        <v>2.465533455470001</v>
      </c>
      <c r="J124">
        <v>2.4629954686099946</v>
      </c>
      <c r="K124">
        <v>2.4504393745200015</v>
      </c>
      <c r="L124">
        <v>2.4539995916699966</v>
      </c>
      <c r="M124">
        <v>2.6254143736599969</v>
      </c>
      <c r="N124">
        <v>25.014511074560023</v>
      </c>
    </row>
    <row r="125" spans="1:14">
      <c r="A125" s="89" t="str">
        <f t="shared" si="6"/>
        <v>ITAHY030G/HY030N: IMPUTED RENT</v>
      </c>
      <c r="B125" t="s">
        <v>2230</v>
      </c>
      <c r="C125" t="s">
        <v>2301</v>
      </c>
      <c r="D125">
        <v>9619.4820913411622</v>
      </c>
      <c r="E125">
        <v>11574.416731681584</v>
      </c>
      <c r="F125">
        <v>11605.271007882309</v>
      </c>
      <c r="G125">
        <v>12561.372295976103</v>
      </c>
      <c r="H125">
        <v>13642.649220646874</v>
      </c>
      <c r="I125">
        <v>13770.483126879637</v>
      </c>
      <c r="J125">
        <v>14480.160247632446</v>
      </c>
      <c r="K125">
        <v>15395.150838188296</v>
      </c>
      <c r="L125">
        <v>17429.441725686098</v>
      </c>
      <c r="M125">
        <v>20282.62562442027</v>
      </c>
      <c r="N125">
        <v>140361.05291033498</v>
      </c>
    </row>
    <row r="126" spans="1:14">
      <c r="A126" s="89" t="str">
        <f t="shared" si="6"/>
        <v>ITAHY040G/HY040N: INCOME FROM RENTAL OF A PROPERTY OR LAND</v>
      </c>
      <c r="B126" t="s">
        <v>2230</v>
      </c>
      <c r="C126" t="s">
        <v>2302</v>
      </c>
      <c r="D126">
        <v>500.79863972060002</v>
      </c>
      <c r="E126">
        <v>541.36444496690001</v>
      </c>
      <c r="F126">
        <v>870.54835271925037</v>
      </c>
      <c r="G126">
        <v>1120.6537790349198</v>
      </c>
      <c r="H126">
        <v>1276.2438817147906</v>
      </c>
      <c r="I126">
        <v>1562.27007878004</v>
      </c>
      <c r="J126">
        <v>1710.2339255920197</v>
      </c>
      <c r="K126">
        <v>3036.3160236246385</v>
      </c>
      <c r="L126">
        <v>4276.0900405576986</v>
      </c>
      <c r="M126">
        <v>12398.868353414246</v>
      </c>
      <c r="N126">
        <v>27293.387520125067</v>
      </c>
    </row>
    <row r="127" spans="1:14">
      <c r="A127" s="89" t="str">
        <f t="shared" si="6"/>
        <v>ITAHY090G/HY090N: INTEREST, DIVIDENDS, PROFIT FROM CAPITAL INVESTMENTS IN UNINCORPORATED BUSINESS</v>
      </c>
      <c r="B127" t="s">
        <v>2230</v>
      </c>
      <c r="C127" t="s">
        <v>2303</v>
      </c>
      <c r="D127">
        <v>180.7225628705001</v>
      </c>
      <c r="E127">
        <v>191.05591888999993</v>
      </c>
      <c r="F127">
        <v>323.57934765690015</v>
      </c>
      <c r="G127">
        <v>385.00255151551966</v>
      </c>
      <c r="H127">
        <v>541.9636176320198</v>
      </c>
      <c r="I127">
        <v>574.23016559991959</v>
      </c>
      <c r="J127">
        <v>672.75983445847965</v>
      </c>
      <c r="K127">
        <v>999.53837189565775</v>
      </c>
      <c r="L127">
        <v>1410.2597373379087</v>
      </c>
      <c r="M127">
        <v>2819.6851732135401</v>
      </c>
      <c r="N127">
        <v>8098.7972810704669</v>
      </c>
    </row>
    <row r="128" spans="1:14">
      <c r="A128" s="89" t="str">
        <f t="shared" si="6"/>
        <v>ITAHY050G/HY050N: FAMILY/CHILDREN RELATED ALLOWANCES</v>
      </c>
      <c r="B128" t="s">
        <v>2230</v>
      </c>
      <c r="C128" t="s">
        <v>2304</v>
      </c>
      <c r="D128">
        <v>510.03368799130027</v>
      </c>
      <c r="E128">
        <v>1023.7466929719005</v>
      </c>
      <c r="F128">
        <v>1122.3817941350806</v>
      </c>
      <c r="G128">
        <v>809.50502818951975</v>
      </c>
      <c r="H128">
        <v>808.31775831493894</v>
      </c>
      <c r="I128">
        <v>596.06760674288046</v>
      </c>
      <c r="J128">
        <v>570.75759746946017</v>
      </c>
      <c r="K128">
        <v>456.48845245456033</v>
      </c>
      <c r="L128">
        <v>603.1367755629999</v>
      </c>
      <c r="M128">
        <v>215.79960207519994</v>
      </c>
      <c r="N128">
        <v>6716.2349959078419</v>
      </c>
    </row>
    <row r="129" spans="1:14">
      <c r="A129" s="89" t="str">
        <f t="shared" si="6"/>
        <v>ITAHY060G/HY060N: SOCIAL EXCLUSION NOT ELSEWHERE CLASSIFIED</v>
      </c>
      <c r="B129" t="s">
        <v>2230</v>
      </c>
      <c r="C129" t="s">
        <v>2305</v>
      </c>
      <c r="D129">
        <v>116.206278408</v>
      </c>
      <c r="E129">
        <v>178.09153203930012</v>
      </c>
      <c r="F129">
        <v>63.741484170000007</v>
      </c>
      <c r="G129">
        <v>127.8734316953</v>
      </c>
      <c r="H129">
        <v>34.494939475199999</v>
      </c>
      <c r="I129">
        <v>59.434309383999995</v>
      </c>
      <c r="J129">
        <v>61.0859557068</v>
      </c>
      <c r="K129">
        <v>65.0060572788</v>
      </c>
      <c r="L129">
        <v>82.112289164000003</v>
      </c>
      <c r="M129">
        <v>598.90873714719999</v>
      </c>
      <c r="N129">
        <v>1386.9550144685993</v>
      </c>
    </row>
    <row r="130" spans="1:14">
      <c r="A130" s="89" t="str">
        <f t="shared" si="6"/>
        <v>ITAHY070G/HY070N: HOUSING ALLOWANCES</v>
      </c>
      <c r="B130" t="s">
        <v>2230</v>
      </c>
      <c r="C130" t="s">
        <v>2306</v>
      </c>
      <c r="D130">
        <v>122.08648208999999</v>
      </c>
      <c r="E130">
        <v>109.78041506959997</v>
      </c>
      <c r="F130">
        <v>117.87076579480002</v>
      </c>
      <c r="G130">
        <v>88.461203811200036</v>
      </c>
      <c r="H130">
        <v>68.404293940000002</v>
      </c>
      <c r="I130">
        <v>57.771192257199985</v>
      </c>
      <c r="J130">
        <v>58.743592155100004</v>
      </c>
      <c r="K130">
        <v>36.772224240699998</v>
      </c>
      <c r="L130">
        <v>28.592305788500006</v>
      </c>
      <c r="M130">
        <v>44.645092026299999</v>
      </c>
      <c r="N130">
        <v>733.12756717339926</v>
      </c>
    </row>
    <row r="131" spans="1:14">
      <c r="A131" s="89" t="str">
        <f t="shared" si="6"/>
        <v>ITAHY080G/HY080N: REGULAR INTER-HOUSEHOLD CASH TRANSFER RECEIVED</v>
      </c>
      <c r="B131" t="s">
        <v>2230</v>
      </c>
      <c r="C131" t="s">
        <v>2307</v>
      </c>
      <c r="D131">
        <v>346.69449445299983</v>
      </c>
      <c r="E131">
        <v>297.59803169459997</v>
      </c>
      <c r="F131">
        <v>333.59084801139988</v>
      </c>
      <c r="G131">
        <v>284.11365689159999</v>
      </c>
      <c r="H131">
        <v>392.62372964120004</v>
      </c>
      <c r="I131">
        <v>355.42469475739989</v>
      </c>
      <c r="J131">
        <v>271.07611406060005</v>
      </c>
      <c r="K131">
        <v>282.40792185520002</v>
      </c>
      <c r="L131">
        <v>455.81434204639999</v>
      </c>
      <c r="M131">
        <v>467.85695275400008</v>
      </c>
      <c r="N131">
        <v>3487.2007861654015</v>
      </c>
    </row>
    <row r="132" spans="1:14">
      <c r="A132" s="89" t="str">
        <f t="shared" si="6"/>
        <v>ITAHY081G/HY081N: ALIMONIES RECEIVED (COMPULSORY + VOLUNTARY)</v>
      </c>
      <c r="B132" t="s">
        <v>2230</v>
      </c>
      <c r="C132" t="s">
        <v>2308</v>
      </c>
      <c r="D132">
        <v>200.88488096920005</v>
      </c>
      <c r="E132">
        <v>185.793171116</v>
      </c>
      <c r="F132">
        <v>181.85245590420004</v>
      </c>
      <c r="G132">
        <v>180.5728089326</v>
      </c>
      <c r="H132">
        <v>196.08656248000003</v>
      </c>
      <c r="I132">
        <v>248.3945336189</v>
      </c>
      <c r="J132">
        <v>120.44505100679999</v>
      </c>
      <c r="K132">
        <v>94.316916942999995</v>
      </c>
      <c r="L132">
        <v>223.80035270499999</v>
      </c>
      <c r="M132">
        <v>130.58044468879999</v>
      </c>
      <c r="N132">
        <v>1762.7271783644992</v>
      </c>
    </row>
    <row r="133" spans="1:14">
      <c r="A133" s="89" t="str">
        <f t="shared" si="6"/>
        <v>ITAHY100G/HY100N: INTEREST REPAYMENTS ON MORTGAGE</v>
      </c>
      <c r="B133" t="s">
        <v>2230</v>
      </c>
      <c r="C133" t="s">
        <v>2309</v>
      </c>
      <c r="D133">
        <v>397.43610914380014</v>
      </c>
      <c r="E133">
        <v>322.40678063320007</v>
      </c>
      <c r="F133">
        <v>454.06884662254009</v>
      </c>
      <c r="G133">
        <v>789.92078427019976</v>
      </c>
      <c r="H133">
        <v>688.54303161583016</v>
      </c>
      <c r="I133">
        <v>926.67274097696031</v>
      </c>
      <c r="J133">
        <v>1145.3079206255206</v>
      </c>
      <c r="K133">
        <v>1375.5015384433507</v>
      </c>
      <c r="L133">
        <v>1847.1689062134697</v>
      </c>
      <c r="M133">
        <v>1857.0094274077901</v>
      </c>
      <c r="N133">
        <v>9804.0360859526772</v>
      </c>
    </row>
    <row r="134" spans="1:14">
      <c r="A134" s="89" t="str">
        <f t="shared" si="6"/>
        <v>ITAHY110G/HY110N: INCOME RECEIVED BY PEOPLE AGED UNDER 16</v>
      </c>
      <c r="B134" t="s">
        <v>2230</v>
      </c>
      <c r="C134" t="s">
        <v>2310</v>
      </c>
      <c r="D134">
        <v>14.273380954999999</v>
      </c>
      <c r="E134">
        <v>29.513560348999999</v>
      </c>
      <c r="F134">
        <v>27.676739308000002</v>
      </c>
      <c r="G134">
        <v>1.0674943909999999</v>
      </c>
      <c r="H134">
        <v>3.6696674214999998</v>
      </c>
      <c r="I134">
        <v>12.882512050000001</v>
      </c>
      <c r="J134">
        <v>15.281409059999998</v>
      </c>
      <c r="K134">
        <v>34.718961192000002</v>
      </c>
      <c r="L134">
        <v>13.9225498094</v>
      </c>
      <c r="M134">
        <v>4.7338292400000004</v>
      </c>
      <c r="N134">
        <v>157.74010377589997</v>
      </c>
    </row>
    <row r="135" spans="1:14">
      <c r="A135" s="89" t="str">
        <f t="shared" si="6"/>
        <v>ITAHY120G/HY120N: REGULAR TAXES ON WEALTH</v>
      </c>
      <c r="B135" t="s">
        <v>2230</v>
      </c>
      <c r="C135" t="s">
        <v>2311</v>
      </c>
      <c r="D135">
        <v>117.65512444840002</v>
      </c>
      <c r="E135">
        <v>133.17921446690005</v>
      </c>
      <c r="F135">
        <v>203.06208816958014</v>
      </c>
      <c r="G135">
        <v>215.96035727259019</v>
      </c>
      <c r="H135">
        <v>225.2970960931703</v>
      </c>
      <c r="I135">
        <v>254.26844568403016</v>
      </c>
      <c r="J135">
        <v>265.94380277800991</v>
      </c>
      <c r="K135">
        <v>358.26222395061018</v>
      </c>
      <c r="L135">
        <v>482.03348237384057</v>
      </c>
      <c r="M135">
        <v>1021.499696168261</v>
      </c>
      <c r="N135">
        <v>3277.1615314053893</v>
      </c>
    </row>
    <row r="136" spans="1:14">
      <c r="A136" s="89" t="str">
        <f t="shared" si="6"/>
        <v>ITAHY130G/HY130N: REGULAR INTER-HOUSEHOLD CASH TRANSFER PAID</v>
      </c>
      <c r="B136" t="s">
        <v>2230</v>
      </c>
      <c r="C136" t="s">
        <v>2312</v>
      </c>
      <c r="D136">
        <v>454.69301308060017</v>
      </c>
      <c r="E136">
        <v>318.15443608329991</v>
      </c>
      <c r="F136">
        <v>354.08192371219997</v>
      </c>
      <c r="G136">
        <v>312.65637270979994</v>
      </c>
      <c r="H136">
        <v>418.51845340829999</v>
      </c>
      <c r="I136">
        <v>342.21828270980006</v>
      </c>
      <c r="J136">
        <v>380.10428432679998</v>
      </c>
      <c r="K136">
        <v>470.99665597379993</v>
      </c>
      <c r="L136">
        <v>457.03538129669988</v>
      </c>
      <c r="M136">
        <v>759.55018153410015</v>
      </c>
      <c r="N136">
        <v>4268.0089848353991</v>
      </c>
    </row>
    <row r="137" spans="1:14">
      <c r="A137" s="89" t="str">
        <f t="shared" si="6"/>
        <v>ITAHY131G/HY131N: ALIMONIES PAID (COMPULSORY + VOLUNTARY)</v>
      </c>
      <c r="B137" t="s">
        <v>2230</v>
      </c>
      <c r="C137" t="s">
        <v>2313</v>
      </c>
      <c r="D137">
        <v>359.72218460459999</v>
      </c>
      <c r="E137">
        <v>192.58172336919998</v>
      </c>
      <c r="F137">
        <v>240.34613140900001</v>
      </c>
      <c r="G137">
        <v>202.34966636199997</v>
      </c>
      <c r="H137">
        <v>317.53276591949992</v>
      </c>
      <c r="I137">
        <v>242.79111022399991</v>
      </c>
      <c r="J137">
        <v>289.96777570169996</v>
      </c>
      <c r="K137">
        <v>377.33052740849996</v>
      </c>
      <c r="L137">
        <v>348.85753343849984</v>
      </c>
      <c r="M137">
        <v>614.55152841789982</v>
      </c>
      <c r="N137">
        <v>3186.0309468548985</v>
      </c>
    </row>
    <row r="138" spans="1:14">
      <c r="A138" s="89" t="str">
        <f t="shared" si="6"/>
        <v>ITAHY140G/HY140N: TAX ON INCOME AND SOCIAL CONTRIBUTIONS</v>
      </c>
      <c r="B138" t="s">
        <v>2230</v>
      </c>
      <c r="C138" t="s">
        <v>2314</v>
      </c>
      <c r="D138">
        <v>2906.1235684831299</v>
      </c>
      <c r="E138">
        <v>5698.7805115600886</v>
      </c>
      <c r="F138">
        <v>8347.7364157294014</v>
      </c>
      <c r="G138">
        <v>11750.009714002759</v>
      </c>
      <c r="H138">
        <v>15055.60609047441</v>
      </c>
      <c r="I138">
        <v>18654.011751006587</v>
      </c>
      <c r="J138">
        <v>23760.286608723927</v>
      </c>
      <c r="K138">
        <v>29752.63079303968</v>
      </c>
      <c r="L138">
        <v>40414.941615968048</v>
      </c>
      <c r="M138">
        <v>87441.373473650616</v>
      </c>
      <c r="N138">
        <v>243781.50054264072</v>
      </c>
    </row>
    <row r="139" spans="1:14">
      <c r="A139" s="89" t="str">
        <f t="shared" si="6"/>
        <v>ITAHY145N: REPAYMENTS/RECEIPTS FOR TAX ADJUSTMENT</v>
      </c>
      <c r="B139" t="s">
        <v>2230</v>
      </c>
      <c r="C139" t="s">
        <v>2315</v>
      </c>
      <c r="D139">
        <v>26.614981107030001</v>
      </c>
      <c r="E139">
        <v>-109.33451020560005</v>
      </c>
      <c r="F139">
        <v>-341.36550070324989</v>
      </c>
      <c r="G139">
        <v>-486.14794695915992</v>
      </c>
      <c r="H139">
        <v>-667.28361358002905</v>
      </c>
      <c r="I139">
        <v>-739.08914281702039</v>
      </c>
      <c r="J139">
        <v>-962.69342949030977</v>
      </c>
      <c r="K139">
        <v>-928.83611644588098</v>
      </c>
      <c r="L139">
        <v>-1423.6915738259402</v>
      </c>
      <c r="M139">
        <v>-645.31529232600053</v>
      </c>
      <c r="N139">
        <v>-6277.1421452461709</v>
      </c>
    </row>
    <row r="140" spans="1:14">
      <c r="A140" s="89" t="str">
        <f t="shared" si="6"/>
        <v>ITAHY170G/HY170N: VALUE OF GOODS PRODUCED FOR OWN CONSUMPTION</v>
      </c>
      <c r="B140" t="s">
        <v>2230</v>
      </c>
      <c r="C140" t="s">
        <v>2316</v>
      </c>
      <c r="D140">
        <v>160.96863539569998</v>
      </c>
      <c r="E140">
        <v>189.89357347410007</v>
      </c>
      <c r="F140">
        <v>208.06827929119996</v>
      </c>
      <c r="G140">
        <v>183.47012830030016</v>
      </c>
      <c r="H140">
        <v>219.96246615050018</v>
      </c>
      <c r="I140">
        <v>194.83046033610006</v>
      </c>
      <c r="J140">
        <v>158.85763339879995</v>
      </c>
      <c r="K140">
        <v>168.05867589459999</v>
      </c>
      <c r="L140">
        <v>147.09046700834006</v>
      </c>
      <c r="M140">
        <v>135.45499698660004</v>
      </c>
      <c r="N140">
        <v>1766.6553162362386</v>
      </c>
    </row>
    <row r="141" spans="1:14">
      <c r="A141" s="89" t="str">
        <f t="shared" si="6"/>
        <v>ITAPY010G Gross employee cash or near cash income</v>
      </c>
      <c r="B141" t="s">
        <v>2230</v>
      </c>
      <c r="C141" t="s">
        <v>2317</v>
      </c>
      <c r="D141">
        <v>6593.2775833831165</v>
      </c>
      <c r="E141">
        <v>15388.089339123488</v>
      </c>
      <c r="F141">
        <v>21797.39688619232</v>
      </c>
      <c r="G141">
        <v>28420.561983724503</v>
      </c>
      <c r="H141">
        <v>35273.067783668739</v>
      </c>
      <c r="I141">
        <v>43566.273177712734</v>
      </c>
      <c r="J141">
        <v>56889.786527635348</v>
      </c>
      <c r="K141">
        <v>67618.231941504971</v>
      </c>
      <c r="L141">
        <v>83101.136677014729</v>
      </c>
      <c r="M141">
        <v>104942.59562860939</v>
      </c>
      <c r="N141">
        <v>463590.41752856958</v>
      </c>
    </row>
    <row r="142" spans="1:14">
      <c r="A142" s="89" t="str">
        <f t="shared" si="6"/>
        <v>ITAPY020G Non-cash employee income</v>
      </c>
      <c r="B142" t="s">
        <v>2230</v>
      </c>
      <c r="C142" t="s">
        <v>2318</v>
      </c>
      <c r="D142">
        <v>234.37379710698991</v>
      </c>
      <c r="E142">
        <v>342.03116480910012</v>
      </c>
      <c r="F142">
        <v>398.54195516739952</v>
      </c>
      <c r="G142">
        <v>534.68784513357991</v>
      </c>
      <c r="H142">
        <v>646.84416449009996</v>
      </c>
      <c r="I142">
        <v>907.82217190828931</v>
      </c>
      <c r="J142">
        <v>1166.7521662505114</v>
      </c>
      <c r="K142">
        <v>1516.3837380691507</v>
      </c>
      <c r="L142">
        <v>2141.9748044003823</v>
      </c>
      <c r="M142">
        <v>2664.0957759877888</v>
      </c>
      <c r="N142">
        <v>10553.5075833233</v>
      </c>
    </row>
    <row r="143" spans="1:14">
      <c r="A143" s="89" t="str">
        <f t="shared" si="6"/>
        <v>ITAPY021G Company car</v>
      </c>
      <c r="B143" t="s">
        <v>2230</v>
      </c>
      <c r="C143" t="s">
        <v>2319</v>
      </c>
      <c r="D143">
        <v>2.51822736</v>
      </c>
      <c r="E143">
        <v>0.72484250880000012</v>
      </c>
      <c r="F143">
        <v>15.984150605500002</v>
      </c>
      <c r="G143">
        <v>12.4690665797</v>
      </c>
      <c r="H143">
        <v>16.289518309799998</v>
      </c>
      <c r="I143">
        <v>47.620207812499984</v>
      </c>
      <c r="J143">
        <v>23.694271971099994</v>
      </c>
      <c r="K143">
        <v>117.95022039119999</v>
      </c>
      <c r="L143">
        <v>218.06663365569997</v>
      </c>
      <c r="M143">
        <v>422.80265369800031</v>
      </c>
      <c r="N143">
        <v>878.11979289229976</v>
      </c>
    </row>
    <row r="144" spans="1:14">
      <c r="A144" s="89" t="str">
        <f t="shared" si="6"/>
        <v>ITAPY030G Employer's social insurance contributions</v>
      </c>
      <c r="B144" t="s">
        <v>2230</v>
      </c>
      <c r="C144" t="s">
        <v>2320</v>
      </c>
      <c r="D144">
        <v>2584.4170131994697</v>
      </c>
      <c r="E144">
        <v>5693.3515589803455</v>
      </c>
      <c r="F144">
        <v>7833.3371691335678</v>
      </c>
      <c r="G144">
        <v>10063.134404842005</v>
      </c>
      <c r="H144">
        <v>12534.778793407875</v>
      </c>
      <c r="I144">
        <v>15285.080773955748</v>
      </c>
      <c r="J144">
        <v>19816.294200342927</v>
      </c>
      <c r="K144">
        <v>23533.193491298272</v>
      </c>
      <c r="L144">
        <v>28646.428743067241</v>
      </c>
      <c r="M144">
        <v>33625.756891488301</v>
      </c>
      <c r="N144">
        <v>159615.77303971583</v>
      </c>
    </row>
    <row r="145" spans="1:14">
      <c r="A145" s="89" t="str">
        <f t="shared" si="6"/>
        <v>ITAPY031G: OPTIONAL EMPLOYER'S SOCIAL INSURANCE CONTRIBUTIONS</v>
      </c>
      <c r="B145" t="s">
        <v>2230</v>
      </c>
      <c r="C145" t="s">
        <v>2321</v>
      </c>
      <c r="D145" t="e">
        <v>#VALUE!</v>
      </c>
      <c r="E145" t="e">
        <v>#VALUE!</v>
      </c>
      <c r="F145" t="e">
        <v>#VALUE!</v>
      </c>
      <c r="G145" t="e">
        <v>#VALUE!</v>
      </c>
      <c r="H145" t="e">
        <v>#VALUE!</v>
      </c>
      <c r="I145" t="e">
        <v>#VALUE!</v>
      </c>
      <c r="J145" t="e">
        <v>#VALUE!</v>
      </c>
      <c r="K145" t="e">
        <v>#VALUE!</v>
      </c>
      <c r="L145" t="e">
        <v>#VALUE!</v>
      </c>
      <c r="M145" t="e">
        <v>#VALUE!</v>
      </c>
      <c r="N145" t="e">
        <v>#VALUE!</v>
      </c>
    </row>
    <row r="146" spans="1:14">
      <c r="A146" s="89" t="str">
        <f t="shared" si="6"/>
        <v>ITAPY035G/PY035N: CONTRIBUTIONS TO INDIVIDUAL PRIVATE PENSION PLANS</v>
      </c>
      <c r="B146" t="s">
        <v>2230</v>
      </c>
      <c r="C146" t="s">
        <v>2322</v>
      </c>
      <c r="D146">
        <v>101.36007935519999</v>
      </c>
      <c r="E146">
        <v>110.19285833179997</v>
      </c>
      <c r="F146">
        <v>194.01744377520001</v>
      </c>
      <c r="G146">
        <v>336.64911411889994</v>
      </c>
      <c r="H146">
        <v>380.2432280701999</v>
      </c>
      <c r="I146">
        <v>286.26564177644008</v>
      </c>
      <c r="J146">
        <v>438.39125295140002</v>
      </c>
      <c r="K146">
        <v>673.89326216592019</v>
      </c>
      <c r="L146">
        <v>906.96346719730047</v>
      </c>
      <c r="M146">
        <v>1490.1600547580995</v>
      </c>
      <c r="N146">
        <v>4918.1364025004614</v>
      </c>
    </row>
    <row r="147" spans="1:14">
      <c r="A147" s="89" t="str">
        <f t="shared" si="6"/>
        <v>ITAPY050G/PY050N: CASH BENEFITS OR LOSSES FROM SELF-EMPLOYMENT</v>
      </c>
      <c r="B147" t="s">
        <v>2230</v>
      </c>
      <c r="C147" t="s">
        <v>2323</v>
      </c>
      <c r="D147">
        <v>4655.718473039502</v>
      </c>
      <c r="E147">
        <v>6715.5926602893969</v>
      </c>
      <c r="F147">
        <v>7134.7032835751615</v>
      </c>
      <c r="G147">
        <v>7978.9717999559052</v>
      </c>
      <c r="H147">
        <v>10162.536945273792</v>
      </c>
      <c r="I147">
        <v>11395.571874281635</v>
      </c>
      <c r="J147">
        <v>14042.276863020539</v>
      </c>
      <c r="K147">
        <v>17374.426556110302</v>
      </c>
      <c r="L147">
        <v>25763.904822341214</v>
      </c>
      <c r="M147">
        <v>97114.319014552428</v>
      </c>
      <c r="N147">
        <v>202338.02229243991</v>
      </c>
    </row>
    <row r="148" spans="1:14">
      <c r="A148" s="89" t="str">
        <f t="shared" si="6"/>
        <v>ITAPY080G/PY080N: PENSION FROM INDIVIDUAL PRIVATE PLANS</v>
      </c>
      <c r="B148" t="s">
        <v>2230</v>
      </c>
      <c r="C148" t="s">
        <v>2324</v>
      </c>
      <c r="D148">
        <v>3.6160344583999997</v>
      </c>
      <c r="E148">
        <v>0</v>
      </c>
      <c r="F148">
        <v>0.90789784679999996</v>
      </c>
      <c r="G148">
        <v>11.5979683026</v>
      </c>
      <c r="H148">
        <v>1.0458155929999999</v>
      </c>
      <c r="I148">
        <v>36.208322694399996</v>
      </c>
      <c r="J148">
        <v>8.5896189553999989</v>
      </c>
      <c r="K148">
        <v>13.154883744099999</v>
      </c>
      <c r="L148">
        <v>184.28442277830001</v>
      </c>
      <c r="M148">
        <v>1278.5922320940101</v>
      </c>
      <c r="N148">
        <v>1537.9971964670099</v>
      </c>
    </row>
    <row r="149" spans="1:14">
      <c r="A149" s="89" t="str">
        <f t="shared" si="6"/>
        <v>ITAPY090G/PY090N: UNEMPLOYMENT BENEFITS</v>
      </c>
      <c r="B149" t="s">
        <v>2230</v>
      </c>
      <c r="C149" t="s">
        <v>2325</v>
      </c>
      <c r="D149">
        <v>1305.8249873636</v>
      </c>
      <c r="E149">
        <v>1356.8533319729195</v>
      </c>
      <c r="F149">
        <v>1407.8171847674</v>
      </c>
      <c r="G149">
        <v>1550.1569578333203</v>
      </c>
      <c r="H149">
        <v>1727.2998104996088</v>
      </c>
      <c r="I149">
        <v>2151.6933392717692</v>
      </c>
      <c r="J149">
        <v>2369.6702721903071</v>
      </c>
      <c r="K149">
        <v>2630.2471418101309</v>
      </c>
      <c r="L149">
        <v>3147.0001332657193</v>
      </c>
      <c r="M149">
        <v>4712.3008876358481</v>
      </c>
      <c r="N149">
        <v>22358.864046610634</v>
      </c>
    </row>
    <row r="150" spans="1:14">
      <c r="A150" s="89" t="str">
        <f t="shared" si="6"/>
        <v>ITAPY100G/PY100N: OLD-AGE BENEFITS</v>
      </c>
      <c r="B150" t="s">
        <v>2230</v>
      </c>
      <c r="C150" t="s">
        <v>2326</v>
      </c>
      <c r="D150">
        <v>2780.7011975729988</v>
      </c>
      <c r="E150">
        <v>10399.434778593206</v>
      </c>
      <c r="F150">
        <v>14043.920686376765</v>
      </c>
      <c r="G150">
        <v>18346.445604989338</v>
      </c>
      <c r="H150">
        <v>20867.896712582115</v>
      </c>
      <c r="I150">
        <v>23461.050018468151</v>
      </c>
      <c r="J150">
        <v>21784.430522392235</v>
      </c>
      <c r="K150">
        <v>23798.029785327089</v>
      </c>
      <c r="L150">
        <v>26779.555682916249</v>
      </c>
      <c r="M150">
        <v>45917.434842729781</v>
      </c>
      <c r="N150">
        <v>208178.89983194834</v>
      </c>
    </row>
    <row r="151" spans="1:14">
      <c r="A151" s="89" t="str">
        <f t="shared" si="6"/>
        <v xml:space="preserve">ITAPY110G/PY110N: SURVIVOR’ BENEFITS </v>
      </c>
      <c r="B151" t="s">
        <v>2230</v>
      </c>
      <c r="C151" t="s">
        <v>2327</v>
      </c>
      <c r="D151">
        <v>1232.7163101811998</v>
      </c>
      <c r="E151">
        <v>4107.1544274935013</v>
      </c>
      <c r="F151">
        <v>3979.4484698517608</v>
      </c>
      <c r="G151">
        <v>4696.5843590240002</v>
      </c>
      <c r="H151">
        <v>4506.9221258586595</v>
      </c>
      <c r="I151">
        <v>4001.6526664832977</v>
      </c>
      <c r="J151">
        <v>3699.7765896649025</v>
      </c>
      <c r="K151">
        <v>4097.6378520492908</v>
      </c>
      <c r="L151">
        <v>3720.3686324121413</v>
      </c>
      <c r="M151">
        <v>5469.5855072577533</v>
      </c>
      <c r="N151">
        <v>39511.846940276439</v>
      </c>
    </row>
    <row r="152" spans="1:14">
      <c r="A152" s="89" t="str">
        <f t="shared" si="6"/>
        <v>ITAPY120G/PY120N: SICKNESS BENEFITS</v>
      </c>
      <c r="B152" t="s">
        <v>2230</v>
      </c>
      <c r="C152" t="s">
        <v>2328</v>
      </c>
      <c r="D152" t="e">
        <v>#VALUE!</v>
      </c>
      <c r="E152" t="e">
        <v>#VALUE!</v>
      </c>
      <c r="F152" t="e">
        <v>#VALUE!</v>
      </c>
      <c r="G152" t="e">
        <v>#VALUE!</v>
      </c>
      <c r="H152" t="e">
        <v>#VALUE!</v>
      </c>
      <c r="I152" t="e">
        <v>#VALUE!</v>
      </c>
      <c r="J152" t="e">
        <v>#VALUE!</v>
      </c>
      <c r="K152" t="e">
        <v>#VALUE!</v>
      </c>
      <c r="L152" t="e">
        <v>#VALUE!</v>
      </c>
      <c r="M152" t="e">
        <v>#VALUE!</v>
      </c>
      <c r="N152" t="e">
        <v>#VALUE!</v>
      </c>
    </row>
    <row r="153" spans="1:14">
      <c r="A153" s="89" t="str">
        <f t="shared" si="6"/>
        <v>ITAPY130G/PY130N: DISABILITY BENEFITS</v>
      </c>
      <c r="B153" t="s">
        <v>2230</v>
      </c>
      <c r="C153" t="s">
        <v>2329</v>
      </c>
      <c r="D153">
        <v>869.30847426349999</v>
      </c>
      <c r="E153">
        <v>737.3790581454499</v>
      </c>
      <c r="F153">
        <v>945.08059962389996</v>
      </c>
      <c r="G153">
        <v>1149.9429512125994</v>
      </c>
      <c r="H153">
        <v>1145.9176392089996</v>
      </c>
      <c r="I153">
        <v>949.21687840290019</v>
      </c>
      <c r="J153">
        <v>1085.2873522394</v>
      </c>
      <c r="K153">
        <v>962.06255835584</v>
      </c>
      <c r="L153">
        <v>1281.8305375860998</v>
      </c>
      <c r="M153">
        <v>1426.7310539475804</v>
      </c>
      <c r="N153">
        <v>10552.757102986272</v>
      </c>
    </row>
    <row r="154" spans="1:14">
      <c r="A154" s="89" t="str">
        <f t="shared" si="6"/>
        <v>ITAPY140G/PY140N: EDUCATION-RELATED ALLOWANCES</v>
      </c>
      <c r="B154" t="s">
        <v>2230</v>
      </c>
      <c r="C154" t="s">
        <v>2330</v>
      </c>
      <c r="D154">
        <v>100.247857082</v>
      </c>
      <c r="E154">
        <v>33.384181160799997</v>
      </c>
      <c r="F154">
        <v>64.034089876799982</v>
      </c>
      <c r="G154">
        <v>54.913042463999993</v>
      </c>
      <c r="H154">
        <v>46.942973204799998</v>
      </c>
      <c r="I154">
        <v>41.190058367800006</v>
      </c>
      <c r="J154">
        <v>86.948182878999987</v>
      </c>
      <c r="K154">
        <v>105.4865159174</v>
      </c>
      <c r="L154">
        <v>143.64442430599999</v>
      </c>
      <c r="M154">
        <v>287.61464384700002</v>
      </c>
      <c r="N154">
        <v>964.40596910559987</v>
      </c>
    </row>
    <row r="155" spans="1:14">
      <c r="A155" s="89" t="str">
        <f t="shared" si="6"/>
        <v>ITASkilled LAB income</v>
      </c>
      <c r="B155" t="s">
        <v>2230</v>
      </c>
      <c r="C155" t="s">
        <v>2331</v>
      </c>
      <c r="D155">
        <v>2097.52927565866</v>
      </c>
      <c r="E155">
        <v>4164.5989021309988</v>
      </c>
      <c r="F155">
        <v>6669.5747833704609</v>
      </c>
      <c r="G155">
        <v>10005.504294848104</v>
      </c>
      <c r="H155">
        <v>13357.869864162196</v>
      </c>
      <c r="I155">
        <v>21012.129932648531</v>
      </c>
      <c r="J155">
        <v>27830.693246570634</v>
      </c>
      <c r="K155">
        <v>41025.809002438284</v>
      </c>
      <c r="L155">
        <v>60191.224732327457</v>
      </c>
      <c r="M155">
        <v>152231.29258586347</v>
      </c>
      <c r="N155">
        <v>338586.2266200197</v>
      </c>
    </row>
    <row r="156" spans="1:14">
      <c r="A156" s="89" t="str">
        <f t="shared" si="6"/>
        <v>ITAUnskilled LAB income</v>
      </c>
      <c r="B156" t="s">
        <v>2230</v>
      </c>
      <c r="C156" t="s">
        <v>2332</v>
      </c>
      <c r="D156">
        <v>9487.2006572261398</v>
      </c>
      <c r="E156">
        <v>18391.307120422785</v>
      </c>
      <c r="F156">
        <v>22855.084785339652</v>
      </c>
      <c r="G156">
        <v>27265.366448084791</v>
      </c>
      <c r="H156">
        <v>33104.822257340609</v>
      </c>
      <c r="I156">
        <v>35143.802933030522</v>
      </c>
      <c r="J156">
        <v>44706.513563287095</v>
      </c>
      <c r="K156">
        <v>46157.126495412187</v>
      </c>
      <c r="L156">
        <v>51722.755038626106</v>
      </c>
      <c r="M156">
        <v>53979.877888044393</v>
      </c>
      <c r="N156">
        <v>342813.85718681366</v>
      </c>
    </row>
    <row r="157" spans="1:14">
      <c r="A157" s="89" t="str">
        <f t="shared" si="6"/>
        <v>POLHY010: TOTAL HOUSEHOLD GROSS INCOME</v>
      </c>
      <c r="B157" t="s">
        <v>2231</v>
      </c>
      <c r="C157" t="s">
        <v>2296</v>
      </c>
      <c r="D157">
        <v>5409.7087221535294</v>
      </c>
      <c r="E157">
        <v>8362.9081098350998</v>
      </c>
      <c r="F157">
        <v>10460.474876016347</v>
      </c>
      <c r="G157">
        <v>12368.057901344073</v>
      </c>
      <c r="H157">
        <v>14484.538658218569</v>
      </c>
      <c r="I157">
        <v>16277.294477190566</v>
      </c>
      <c r="J157">
        <v>18610.5888500783</v>
      </c>
      <c r="K157">
        <v>22017.740512427459</v>
      </c>
      <c r="L157">
        <v>27038.488310002384</v>
      </c>
      <c r="M157">
        <v>47016.036693890746</v>
      </c>
      <c r="N157">
        <v>182045.83711115707</v>
      </c>
    </row>
    <row r="158" spans="1:14">
      <c r="A158" s="89" t="str">
        <f t="shared" si="6"/>
        <v>POLHY020: TOTAL DISPOSABLE HOUSEHOLD INCOME</v>
      </c>
      <c r="B158" t="s">
        <v>2231</v>
      </c>
      <c r="C158" t="s">
        <v>2297</v>
      </c>
      <c r="D158">
        <v>4268.4917096267618</v>
      </c>
      <c r="E158">
        <v>6796.548676562853</v>
      </c>
      <c r="F158">
        <v>8472.9974190854791</v>
      </c>
      <c r="G158">
        <v>9895.2869565975161</v>
      </c>
      <c r="H158">
        <v>11493.985138871376</v>
      </c>
      <c r="I158">
        <v>12860.569527011041</v>
      </c>
      <c r="J158">
        <v>14617.804223604508</v>
      </c>
      <c r="K158">
        <v>17053.804040669445</v>
      </c>
      <c r="L158">
        <v>20748.581914744973</v>
      </c>
      <c r="M158">
        <v>35538.642491430975</v>
      </c>
      <c r="N158">
        <v>141746.712098205</v>
      </c>
    </row>
    <row r="159" spans="1:14">
      <c r="A159" s="89" t="str">
        <f t="shared" si="6"/>
        <v>POLHY022: TOTAL DISPOSABLE HOUSEHOLD INCOME BEFORE SOCIAL TRANSFERS OTHER THAN OLD-AGE AND SURVIVOR'S BENEFITS</v>
      </c>
      <c r="B159" t="s">
        <v>2231</v>
      </c>
      <c r="C159" t="s">
        <v>2298</v>
      </c>
      <c r="D159">
        <v>3178.9429818736276</v>
      </c>
      <c r="E159">
        <v>5761.5888742762827</v>
      </c>
      <c r="F159">
        <v>7445.4984549309811</v>
      </c>
      <c r="G159">
        <v>9081.7866564738088</v>
      </c>
      <c r="H159">
        <v>10860.062000969396</v>
      </c>
      <c r="I159">
        <v>12185.594976443832</v>
      </c>
      <c r="J159">
        <v>13967.950007172252</v>
      </c>
      <c r="K159">
        <v>16515.864485936116</v>
      </c>
      <c r="L159">
        <v>20345.290852984184</v>
      </c>
      <c r="M159">
        <v>35128.297789118216</v>
      </c>
      <c r="N159">
        <v>134470.87708017864</v>
      </c>
    </row>
    <row r="160" spans="1:14">
      <c r="A160" s="89" t="str">
        <f t="shared" si="6"/>
        <v>POLHY023: TOTAL DISPOSABLE HOUSEHOLD INCOME BEFORE SOCIAL TRANSFERS INCLUDING OLD-AGE AND SURVIVOR'S BENEFITS</v>
      </c>
      <c r="B160" t="s">
        <v>2231</v>
      </c>
      <c r="C160" t="s">
        <v>2299</v>
      </c>
      <c r="D160">
        <v>2041.7039573251539</v>
      </c>
      <c r="E160">
        <v>3629.3025721028243</v>
      </c>
      <c r="F160">
        <v>4615.6940285087785</v>
      </c>
      <c r="G160">
        <v>5822.2210017429525</v>
      </c>
      <c r="H160">
        <v>7033.7964000236107</v>
      </c>
      <c r="I160">
        <v>8313.0443413701742</v>
      </c>
      <c r="J160">
        <v>9981.3041202651275</v>
      </c>
      <c r="K160">
        <v>12358.18096605457</v>
      </c>
      <c r="L160">
        <v>16275.683321946924</v>
      </c>
      <c r="M160">
        <v>31517.588166343547</v>
      </c>
      <c r="N160">
        <v>101588.51887568372</v>
      </c>
    </row>
    <row r="161" spans="1:14">
      <c r="A161" s="89" t="str">
        <f t="shared" si="6"/>
        <v>POLHY025: WITHIN-HOUSEHOLD NON-RESPONSE INFLATION FACTOR</v>
      </c>
      <c r="B161" t="s">
        <v>2231</v>
      </c>
      <c r="C161" t="s">
        <v>2300</v>
      </c>
      <c r="D161">
        <v>1.372958444899999</v>
      </c>
      <c r="E161">
        <v>1.2902573292000004</v>
      </c>
      <c r="F161">
        <v>1.3742562934999991</v>
      </c>
      <c r="G161">
        <v>1.3150891764999981</v>
      </c>
      <c r="H161">
        <v>1.3352673291000026</v>
      </c>
      <c r="I161">
        <v>1.2606824676999997</v>
      </c>
      <c r="J161">
        <v>1.2448136956999989</v>
      </c>
      <c r="K161">
        <v>1.2764682742000009</v>
      </c>
      <c r="L161">
        <v>1.2943960238000012</v>
      </c>
      <c r="M161">
        <v>1.4366952819000038</v>
      </c>
      <c r="N161">
        <v>13.200884316500055</v>
      </c>
    </row>
    <row r="162" spans="1:14">
      <c r="A162" s="89" t="str">
        <f t="shared" si="6"/>
        <v>POLHY030G/HY030N: IMPUTED RENT</v>
      </c>
      <c r="B162" t="s">
        <v>2231</v>
      </c>
      <c r="C162" t="s">
        <v>2301</v>
      </c>
      <c r="D162">
        <v>1671.9654078610272</v>
      </c>
      <c r="E162">
        <v>1691.0511928072958</v>
      </c>
      <c r="F162">
        <v>1894.6867459697457</v>
      </c>
      <c r="G162">
        <v>1944.3693380336954</v>
      </c>
      <c r="H162">
        <v>2109.2383652109474</v>
      </c>
      <c r="I162">
        <v>2085.8283781271498</v>
      </c>
      <c r="J162">
        <v>2123.2624351907457</v>
      </c>
      <c r="K162">
        <v>2447.7269102672481</v>
      </c>
      <c r="L162">
        <v>2580.2281746781728</v>
      </c>
      <c r="M162">
        <v>3315.5150000750409</v>
      </c>
      <c r="N162">
        <v>21863.871948221018</v>
      </c>
    </row>
    <row r="163" spans="1:14">
      <c r="A163" s="89" t="str">
        <f t="shared" si="6"/>
        <v>POLHY040G/HY040N: INCOME FROM RENTAL OF A PROPERTY OR LAND</v>
      </c>
      <c r="B163" t="s">
        <v>2231</v>
      </c>
      <c r="C163" t="s">
        <v>2302</v>
      </c>
      <c r="D163">
        <v>12.28772685793</v>
      </c>
      <c r="E163">
        <v>22.847949440857001</v>
      </c>
      <c r="F163">
        <v>48.812596418829997</v>
      </c>
      <c r="G163">
        <v>12.907845510089</v>
      </c>
      <c r="H163">
        <v>8.2407896923209982</v>
      </c>
      <c r="I163">
        <v>12.293912592951999</v>
      </c>
      <c r="J163">
        <v>27.350792060648999</v>
      </c>
      <c r="K163">
        <v>53.631752779921996</v>
      </c>
      <c r="L163">
        <v>75.036199516045002</v>
      </c>
      <c r="M163">
        <v>348.87184671524506</v>
      </c>
      <c r="N163">
        <v>622.2814115848397</v>
      </c>
    </row>
    <row r="164" spans="1:14">
      <c r="A164" s="89" t="str">
        <f t="shared" si="6"/>
        <v>POLHY090G/HY090N: INTEREST, DIVIDENDS, PROFIT FROM CAPITAL INVESTMENTS IN UNINCORPORATED BUSINESS</v>
      </c>
      <c r="B164" t="s">
        <v>2231</v>
      </c>
      <c r="C164" t="s">
        <v>2303</v>
      </c>
      <c r="D164">
        <v>13.619380542403002</v>
      </c>
      <c r="E164">
        <v>2.030283066565</v>
      </c>
      <c r="F164">
        <v>16.408101328607998</v>
      </c>
      <c r="G164">
        <v>18.184618070795999</v>
      </c>
      <c r="H164">
        <v>7.0792557674520005</v>
      </c>
      <c r="I164">
        <v>33.724650051766993</v>
      </c>
      <c r="J164">
        <v>23.607956187245005</v>
      </c>
      <c r="K164">
        <v>28.191887934521006</v>
      </c>
      <c r="L164">
        <v>83.682270300995043</v>
      </c>
      <c r="M164">
        <v>1224.5426696428217</v>
      </c>
      <c r="N164">
        <v>1451.0710728931729</v>
      </c>
    </row>
    <row r="165" spans="1:14">
      <c r="A165" s="89" t="str">
        <f t="shared" si="6"/>
        <v>POLHY050G/HY050N: FAMILY/CHILDREN RELATED ALLOWANCES</v>
      </c>
      <c r="B165" t="s">
        <v>2231</v>
      </c>
      <c r="C165" t="s">
        <v>2304</v>
      </c>
      <c r="D165">
        <v>332.88887139312101</v>
      </c>
      <c r="E165">
        <v>329.35332191825717</v>
      </c>
      <c r="F165">
        <v>294.20305137596034</v>
      </c>
      <c r="G165">
        <v>219.37869655844693</v>
      </c>
      <c r="H165">
        <v>164.14296367856301</v>
      </c>
      <c r="I165">
        <v>166.45330186222398</v>
      </c>
      <c r="J165">
        <v>155.50328207097706</v>
      </c>
      <c r="K165">
        <v>111.34317535180597</v>
      </c>
      <c r="L165">
        <v>82.147695146494002</v>
      </c>
      <c r="M165">
        <v>108.19988624956203</v>
      </c>
      <c r="N165">
        <v>1963.6142456054122</v>
      </c>
    </row>
    <row r="166" spans="1:14">
      <c r="A166" s="89" t="str">
        <f t="shared" si="6"/>
        <v>POLHY060G/HY060N: SOCIAL EXCLUSION NOT ELSEWHERE CLASSIFIED</v>
      </c>
      <c r="B166" t="s">
        <v>2231</v>
      </c>
      <c r="C166" t="s">
        <v>2305</v>
      </c>
      <c r="D166">
        <v>128.47524699179505</v>
      </c>
      <c r="E166">
        <v>40.910441575989005</v>
      </c>
      <c r="F166">
        <v>25.790805842647998</v>
      </c>
      <c r="G166">
        <v>16.540346010657</v>
      </c>
      <c r="H166">
        <v>8.8323690114450013</v>
      </c>
      <c r="I166">
        <v>4.508346652757</v>
      </c>
      <c r="J166">
        <v>9.2534699769820019</v>
      </c>
      <c r="K166">
        <v>4.8674143712069995</v>
      </c>
      <c r="L166">
        <v>3.5298951669149994</v>
      </c>
      <c r="M166">
        <v>1.3982343536149999</v>
      </c>
      <c r="N166">
        <v>244.10656995400967</v>
      </c>
    </row>
    <row r="167" spans="1:14">
      <c r="A167" s="89" t="str">
        <f t="shared" si="6"/>
        <v>POLHY070G/HY070N: HOUSING ALLOWANCES</v>
      </c>
      <c r="B167" t="s">
        <v>2231</v>
      </c>
      <c r="C167" t="s">
        <v>2306</v>
      </c>
      <c r="D167">
        <v>35.991669488995989</v>
      </c>
      <c r="E167">
        <v>42.121454939789992</v>
      </c>
      <c r="F167">
        <v>21.301503554326999</v>
      </c>
      <c r="G167">
        <v>14.174336941525999</v>
      </c>
      <c r="H167">
        <v>7.9920182041820009</v>
      </c>
      <c r="I167">
        <v>5.8647579831390004</v>
      </c>
      <c r="J167">
        <v>2.6502581422950002</v>
      </c>
      <c r="K167">
        <v>6.9572621976000004E-2</v>
      </c>
      <c r="L167">
        <v>2.2727738923340004</v>
      </c>
      <c r="M167">
        <v>1.3891262050040001</v>
      </c>
      <c r="N167">
        <v>133.82747197356909</v>
      </c>
    </row>
    <row r="168" spans="1:14">
      <c r="A168" s="89" t="str">
        <f t="shared" si="6"/>
        <v>POLHY080G/HY080N: REGULAR INTER-HOUSEHOLD CASH TRANSFER RECEIVED</v>
      </c>
      <c r="B168" t="s">
        <v>2231</v>
      </c>
      <c r="C168" t="s">
        <v>2307</v>
      </c>
      <c r="D168">
        <v>130.74805176607899</v>
      </c>
      <c r="E168">
        <v>149.29911357169803</v>
      </c>
      <c r="F168">
        <v>138.93404129308198</v>
      </c>
      <c r="G168">
        <v>132.98367370306602</v>
      </c>
      <c r="H168">
        <v>137.524528307487</v>
      </c>
      <c r="I168">
        <v>143.75208663775302</v>
      </c>
      <c r="J168">
        <v>121.30059325109802</v>
      </c>
      <c r="K168">
        <v>152.07712170092</v>
      </c>
      <c r="L168">
        <v>93.427743518458982</v>
      </c>
      <c r="M168">
        <v>116.88245935488003</v>
      </c>
      <c r="N168">
        <v>1316.9294131045228</v>
      </c>
    </row>
    <row r="169" spans="1:14">
      <c r="A169" s="89" t="str">
        <f t="shared" si="6"/>
        <v>POLHY081G/HY081N: ALIMONIES RECEIVED (COMPULSORY + VOLUNTARY)</v>
      </c>
      <c r="B169" t="s">
        <v>2231</v>
      </c>
      <c r="C169" t="s">
        <v>2308</v>
      </c>
      <c r="D169">
        <v>51.631300204785006</v>
      </c>
      <c r="E169">
        <v>70.774144677075995</v>
      </c>
      <c r="F169">
        <v>54.811816379746986</v>
      </c>
      <c r="G169">
        <v>60.587078237834973</v>
      </c>
      <c r="H169">
        <v>31.259288483674009</v>
      </c>
      <c r="I169">
        <v>43.278972211999005</v>
      </c>
      <c r="J169">
        <v>41.190328810118999</v>
      </c>
      <c r="K169">
        <v>63.056443339749009</v>
      </c>
      <c r="L169">
        <v>46.408513046738008</v>
      </c>
      <c r="M169">
        <v>72.795757567835992</v>
      </c>
      <c r="N169">
        <v>535.79364295955793</v>
      </c>
    </row>
    <row r="170" spans="1:14">
      <c r="A170" s="89" t="str">
        <f t="shared" si="6"/>
        <v>POLHY100G/HY100N: INTEREST REPAYMENTS ON MORTGAGE</v>
      </c>
      <c r="B170" t="s">
        <v>2231</v>
      </c>
      <c r="C170" t="s">
        <v>2309</v>
      </c>
      <c r="D170">
        <v>21.774490783598001</v>
      </c>
      <c r="E170">
        <v>14.347236298011</v>
      </c>
      <c r="F170">
        <v>23.079444033697996</v>
      </c>
      <c r="G170">
        <v>41.186221212301987</v>
      </c>
      <c r="H170">
        <v>42.068747756285013</v>
      </c>
      <c r="I170">
        <v>55.879170291705023</v>
      </c>
      <c r="J170">
        <v>62.56682045201898</v>
      </c>
      <c r="K170">
        <v>101.582169498901</v>
      </c>
      <c r="L170">
        <v>144.73386504356799</v>
      </c>
      <c r="M170">
        <v>330.64982318180506</v>
      </c>
      <c r="N170">
        <v>837.86798855189159</v>
      </c>
    </row>
    <row r="171" spans="1:14">
      <c r="A171" s="89" t="str">
        <f t="shared" si="6"/>
        <v>POLHY110G/HY110N: INCOME RECEIVED BY PEOPLE AGED UNDER 16</v>
      </c>
      <c r="B171" t="s">
        <v>2231</v>
      </c>
      <c r="C171" t="s">
        <v>2310</v>
      </c>
      <c r="D171">
        <v>29.521870277598008</v>
      </c>
      <c r="E171">
        <v>25.804158664211002</v>
      </c>
      <c r="F171">
        <v>23.429721634140996</v>
      </c>
      <c r="G171">
        <v>19.407303243723998</v>
      </c>
      <c r="H171">
        <v>17.554277778029999</v>
      </c>
      <c r="I171">
        <v>19.222573254007997</v>
      </c>
      <c r="J171">
        <v>17.264898929818997</v>
      </c>
      <c r="K171">
        <v>16.719729342744998</v>
      </c>
      <c r="L171">
        <v>15.963654331884998</v>
      </c>
      <c r="M171">
        <v>30.979808767396008</v>
      </c>
      <c r="N171">
        <v>215.86799622355701</v>
      </c>
    </row>
    <row r="172" spans="1:14">
      <c r="A172" s="89" t="str">
        <f t="shared" si="6"/>
        <v>POLHY120G/HY120N: REGULAR TAXES ON WEALTH</v>
      </c>
      <c r="B172" t="s">
        <v>2231</v>
      </c>
      <c r="C172" t="s">
        <v>2311</v>
      </c>
      <c r="D172">
        <v>40.290249216231047</v>
      </c>
      <c r="E172">
        <v>38.432676617281039</v>
      </c>
      <c r="F172">
        <v>37.620350642778988</v>
      </c>
      <c r="G172">
        <v>38.469889968438991</v>
      </c>
      <c r="H172">
        <v>50.85720669610604</v>
      </c>
      <c r="I172">
        <v>49.936483703286022</v>
      </c>
      <c r="J172">
        <v>52.290053142037927</v>
      </c>
      <c r="K172">
        <v>55.03067814048395</v>
      </c>
      <c r="L172">
        <v>56.264520969585021</v>
      </c>
      <c r="M172">
        <v>77.928394390879149</v>
      </c>
      <c r="N172">
        <v>497.12050348710886</v>
      </c>
    </row>
    <row r="173" spans="1:14">
      <c r="A173" s="89" t="str">
        <f t="shared" si="6"/>
        <v>POLHY130G/HY130N: REGULAR INTER-HOUSEHOLD CASH TRANSFER PAID</v>
      </c>
      <c r="B173" t="s">
        <v>2231</v>
      </c>
      <c r="C173" t="s">
        <v>2312</v>
      </c>
      <c r="D173">
        <v>65.823734435308992</v>
      </c>
      <c r="E173">
        <v>39.813288794363004</v>
      </c>
      <c r="F173">
        <v>38.031544342935987</v>
      </c>
      <c r="G173">
        <v>47.839960872143003</v>
      </c>
      <c r="H173">
        <v>68.345116519071993</v>
      </c>
      <c r="I173">
        <v>77.433093939443978</v>
      </c>
      <c r="J173">
        <v>72.341353917566011</v>
      </c>
      <c r="K173">
        <v>85.074530556330984</v>
      </c>
      <c r="L173">
        <v>119.93085344298294</v>
      </c>
      <c r="M173">
        <v>294.449314023081</v>
      </c>
      <c r="N173">
        <v>909.08279084322771</v>
      </c>
    </row>
    <row r="174" spans="1:14">
      <c r="A174" s="89" t="str">
        <f t="shared" si="6"/>
        <v>POLHY131G/HY131N: ALIMONIES PAID (COMPULSORY + VOLUNTARY)</v>
      </c>
      <c r="B174" t="s">
        <v>2231</v>
      </c>
      <c r="C174" t="s">
        <v>2313</v>
      </c>
      <c r="D174">
        <v>30.698628260555999</v>
      </c>
      <c r="E174">
        <v>18.865035545194999</v>
      </c>
      <c r="F174">
        <v>9.9158407590749995</v>
      </c>
      <c r="G174">
        <v>15.403852987927001</v>
      </c>
      <c r="H174">
        <v>11.253346755546</v>
      </c>
      <c r="I174">
        <v>25.904109173192005</v>
      </c>
      <c r="J174">
        <v>16.531871910208999</v>
      </c>
      <c r="K174">
        <v>34.77971440213301</v>
      </c>
      <c r="L174">
        <v>38.146618053772002</v>
      </c>
      <c r="M174">
        <v>62.499262838579</v>
      </c>
      <c r="N174">
        <v>263.99828068618405</v>
      </c>
    </row>
    <row r="175" spans="1:14">
      <c r="A175" s="89" t="str">
        <f t="shared" ref="A175:A238" si="7">+B175&amp;C175</f>
        <v>POLHY140G/HY140N: TAX ON INCOME AND SOCIAL CONTRIBUTIONS</v>
      </c>
      <c r="B175" t="s">
        <v>2231</v>
      </c>
      <c r="C175" t="s">
        <v>2314</v>
      </c>
      <c r="D175">
        <v>1035.103653655169</v>
      </c>
      <c r="E175">
        <v>1488.1145317877863</v>
      </c>
      <c r="F175">
        <v>1911.8264325745049</v>
      </c>
      <c r="G175">
        <v>2386.4628534399949</v>
      </c>
      <c r="H175">
        <v>2871.3535045823837</v>
      </c>
      <c r="I175">
        <v>3289.3582620137458</v>
      </c>
      <c r="J175">
        <v>3868.1497940206823</v>
      </c>
      <c r="K175">
        <v>4823.8323866664541</v>
      </c>
      <c r="L175">
        <v>6113.7095664764629</v>
      </c>
      <c r="M175">
        <v>11105.019555027589</v>
      </c>
      <c r="N175">
        <v>38892.930540244946</v>
      </c>
    </row>
    <row r="176" spans="1:14">
      <c r="A176" s="89" t="str">
        <f t="shared" si="7"/>
        <v>POLHY145N: REPAYMENTS/RECEIPTS FOR TAX ADJUSTMENT</v>
      </c>
      <c r="B176" t="s">
        <v>2231</v>
      </c>
      <c r="C176" t="s">
        <v>2315</v>
      </c>
      <c r="D176">
        <v>-46.462996287715946</v>
      </c>
      <c r="E176">
        <v>-121.59558974146407</v>
      </c>
      <c r="F176">
        <v>-140.24309329433083</v>
      </c>
      <c r="G176">
        <v>-159.35419755308206</v>
      </c>
      <c r="H176">
        <v>-158.359616152288</v>
      </c>
      <c r="I176">
        <v>-178.39086239456299</v>
      </c>
      <c r="J176">
        <v>-177.62323736869294</v>
      </c>
      <c r="K176">
        <v>-167.72160301650504</v>
      </c>
      <c r="L176">
        <v>-205.45185590970709</v>
      </c>
      <c r="M176">
        <v>-98.248134460748034</v>
      </c>
      <c r="N176">
        <v>-1453.4511861791068</v>
      </c>
    </row>
    <row r="177" spans="1:14">
      <c r="A177" s="89" t="str">
        <f t="shared" si="7"/>
        <v>POLHY170G/HY170N: VALUE OF GOODS PRODUCED FOR OWN CONSUMPTION</v>
      </c>
      <c r="B177" t="s">
        <v>2231</v>
      </c>
      <c r="C177" t="s">
        <v>2316</v>
      </c>
      <c r="D177">
        <v>207.48217582105497</v>
      </c>
      <c r="E177">
        <v>164.59089977416005</v>
      </c>
      <c r="F177">
        <v>134.01551989836307</v>
      </c>
      <c r="G177">
        <v>117.83272772186399</v>
      </c>
      <c r="H177">
        <v>123.29986392159505</v>
      </c>
      <c r="I177">
        <v>92.235175634037049</v>
      </c>
      <c r="J177">
        <v>107.63352797850899</v>
      </c>
      <c r="K177">
        <v>71.617467640809991</v>
      </c>
      <c r="L177">
        <v>58.732360649620013</v>
      </c>
      <c r="M177">
        <v>22.477783094503998</v>
      </c>
      <c r="N177">
        <v>1099.9175021345147</v>
      </c>
    </row>
    <row r="178" spans="1:14">
      <c r="A178" s="89" t="str">
        <f t="shared" si="7"/>
        <v>POLPY010G Gross employee cash or near cash income</v>
      </c>
      <c r="B178" t="s">
        <v>2231</v>
      </c>
      <c r="C178" t="s">
        <v>2317</v>
      </c>
      <c r="D178">
        <v>1814.899614949089</v>
      </c>
      <c r="E178">
        <v>3575.030410980547</v>
      </c>
      <c r="F178">
        <v>4738.6786936258086</v>
      </c>
      <c r="G178">
        <v>6276.366628266971</v>
      </c>
      <c r="H178">
        <v>7898.0363785994459</v>
      </c>
      <c r="I178">
        <v>9537.8955807969232</v>
      </c>
      <c r="J178">
        <v>11556.351343197453</v>
      </c>
      <c r="K178">
        <v>13913.149156474392</v>
      </c>
      <c r="L178">
        <v>18634.168472900641</v>
      </c>
      <c r="M178">
        <v>33629.45674051153</v>
      </c>
      <c r="N178">
        <v>111574.03302030227</v>
      </c>
    </row>
    <row r="179" spans="1:14">
      <c r="A179" s="89" t="str">
        <f t="shared" si="7"/>
        <v>POLPY020G Non-cash employee income</v>
      </c>
      <c r="B179" t="s">
        <v>2231</v>
      </c>
      <c r="C179" t="s">
        <v>2318</v>
      </c>
      <c r="D179">
        <v>17.634351029304995</v>
      </c>
      <c r="E179">
        <v>26.922438104944</v>
      </c>
      <c r="F179">
        <v>36.594965566341017</v>
      </c>
      <c r="G179">
        <v>53.442747063829991</v>
      </c>
      <c r="H179">
        <v>93.79563317344099</v>
      </c>
      <c r="I179">
        <v>96.931153506108004</v>
      </c>
      <c r="J179">
        <v>118.19680139840904</v>
      </c>
      <c r="K179">
        <v>150.60309920867604</v>
      </c>
      <c r="L179">
        <v>241.44835373570393</v>
      </c>
      <c r="M179">
        <v>527.50542681896957</v>
      </c>
      <c r="N179">
        <v>1363.0749696057276</v>
      </c>
    </row>
    <row r="180" spans="1:14">
      <c r="A180" s="89" t="str">
        <f t="shared" si="7"/>
        <v>POLPY021G Company car</v>
      </c>
      <c r="B180" t="s">
        <v>2231</v>
      </c>
      <c r="C180" t="s">
        <v>2319</v>
      </c>
      <c r="D180">
        <v>0.15027053994500003</v>
      </c>
      <c r="E180">
        <v>0.22495775052499997</v>
      </c>
      <c r="F180">
        <v>0.42792228425300005</v>
      </c>
      <c r="G180">
        <v>0.30039253041000002</v>
      </c>
      <c r="H180">
        <v>5.9900967227099997</v>
      </c>
      <c r="I180">
        <v>5.1559632720059998</v>
      </c>
      <c r="J180">
        <v>16.917379336318</v>
      </c>
      <c r="K180">
        <v>14.866992161105999</v>
      </c>
      <c r="L180">
        <v>53.240438353203004</v>
      </c>
      <c r="M180">
        <v>121.0121333949</v>
      </c>
      <c r="N180">
        <v>218.28654634537597</v>
      </c>
    </row>
    <row r="181" spans="1:14">
      <c r="A181" s="89" t="str">
        <f t="shared" si="7"/>
        <v>POLPY030G Employer's social insurance contributions</v>
      </c>
      <c r="B181" t="s">
        <v>2231</v>
      </c>
      <c r="C181" t="s">
        <v>2320</v>
      </c>
      <c r="D181">
        <v>162.32523551112098</v>
      </c>
      <c r="E181">
        <v>331.04472592670328</v>
      </c>
      <c r="F181">
        <v>444.40454085476614</v>
      </c>
      <c r="G181">
        <v>604.81851392578278</v>
      </c>
      <c r="H181">
        <v>798.14220480517247</v>
      </c>
      <c r="I181">
        <v>991.50689506080516</v>
      </c>
      <c r="J181">
        <v>1158.0819271410116</v>
      </c>
      <c r="K181">
        <v>1431.7191042700581</v>
      </c>
      <c r="L181">
        <v>1970.3383674341599</v>
      </c>
      <c r="M181">
        <v>3429.2745097005472</v>
      </c>
      <c r="N181">
        <v>11321.656024630134</v>
      </c>
    </row>
    <row r="182" spans="1:14">
      <c r="A182" s="89" t="str">
        <f t="shared" si="7"/>
        <v>POLPY031G: OPTIONAL EMPLOYER'S SOCIAL INSURANCE CONTRIBUTIONS</v>
      </c>
      <c r="B182" t="s">
        <v>2231</v>
      </c>
      <c r="C182" t="s">
        <v>2321</v>
      </c>
      <c r="D182">
        <v>6.2965503450050013</v>
      </c>
      <c r="E182">
        <v>11.737202711934003</v>
      </c>
      <c r="F182">
        <v>19.193831373250003</v>
      </c>
      <c r="G182">
        <v>25.721270422449994</v>
      </c>
      <c r="H182">
        <v>25.277404276775005</v>
      </c>
      <c r="I182">
        <v>40.908221321423007</v>
      </c>
      <c r="J182">
        <v>43.696092978536008</v>
      </c>
      <c r="K182">
        <v>70.599239990862984</v>
      </c>
      <c r="L182">
        <v>80.339830071985972</v>
      </c>
      <c r="M182">
        <v>163.47278606183511</v>
      </c>
      <c r="N182">
        <v>487.24242955405788</v>
      </c>
    </row>
    <row r="183" spans="1:14">
      <c r="A183" s="89" t="str">
        <f t="shared" si="7"/>
        <v>POLPY035G/PY035N: CONTRIBUTIONS TO INDIVIDUAL PRIVATE PENSION PLANS</v>
      </c>
      <c r="B183" t="s">
        <v>2231</v>
      </c>
      <c r="C183" t="s">
        <v>2322</v>
      </c>
      <c r="D183">
        <v>17.855655946106996</v>
      </c>
      <c r="E183">
        <v>17.897932672358998</v>
      </c>
      <c r="F183">
        <v>12.122850195893001</v>
      </c>
      <c r="G183">
        <v>21.481107096216004</v>
      </c>
      <c r="H183">
        <v>22.473896472423998</v>
      </c>
      <c r="I183">
        <v>41.309123058197997</v>
      </c>
      <c r="J183">
        <v>62.414687975218996</v>
      </c>
      <c r="K183">
        <v>59.078834551874024</v>
      </c>
      <c r="L183">
        <v>93.54909143039599</v>
      </c>
      <c r="M183">
        <v>222.572520623169</v>
      </c>
      <c r="N183">
        <v>570.75570002185555</v>
      </c>
    </row>
    <row r="184" spans="1:14">
      <c r="A184" s="89" t="str">
        <f t="shared" si="7"/>
        <v>POLPY050G/PY050N: CASH BENEFITS OR LOSSES FROM SELF-EMPLOYMENT</v>
      </c>
      <c r="B184" t="s">
        <v>2231</v>
      </c>
      <c r="C184" t="s">
        <v>2323</v>
      </c>
      <c r="D184">
        <v>935.7814910617526</v>
      </c>
      <c r="E184">
        <v>1022.1239086497372</v>
      </c>
      <c r="F184">
        <v>1109.7884642840177</v>
      </c>
      <c r="G184">
        <v>1246.6152093318226</v>
      </c>
      <c r="H184">
        <v>1283.9731830331693</v>
      </c>
      <c r="I184">
        <v>1290.4221071155894</v>
      </c>
      <c r="J184">
        <v>1488.8127431528203</v>
      </c>
      <c r="K184">
        <v>2409.7372284379312</v>
      </c>
      <c r="L184">
        <v>2912.0232703464835</v>
      </c>
      <c r="M184">
        <v>6894.3457095584145</v>
      </c>
      <c r="N184">
        <v>20593.62331497177</v>
      </c>
    </row>
    <row r="185" spans="1:14">
      <c r="A185" s="89" t="str">
        <f t="shared" si="7"/>
        <v>POLPY080G/PY080N: PENSION FROM INDIVIDUAL PRIVATE PLANS</v>
      </c>
      <c r="B185" t="s">
        <v>2231</v>
      </c>
      <c r="C185" t="s">
        <v>2324</v>
      </c>
      <c r="D185">
        <v>0</v>
      </c>
      <c r="E185">
        <v>0</v>
      </c>
      <c r="F185">
        <v>0</v>
      </c>
      <c r="G185">
        <v>7.4898613730500001</v>
      </c>
      <c r="H185">
        <v>3.1663076888149999</v>
      </c>
      <c r="I185">
        <v>0</v>
      </c>
      <c r="J185">
        <v>0</v>
      </c>
      <c r="K185">
        <v>0</v>
      </c>
      <c r="L185">
        <v>0</v>
      </c>
      <c r="M185">
        <v>0</v>
      </c>
      <c r="N185">
        <v>10.656169061865</v>
      </c>
    </row>
    <row r="186" spans="1:14">
      <c r="A186" s="89" t="str">
        <f t="shared" si="7"/>
        <v>POLPY090G/PY090N: UNEMPLOYMENT BENEFITS</v>
      </c>
      <c r="B186" t="s">
        <v>2231</v>
      </c>
      <c r="C186" t="s">
        <v>2325</v>
      </c>
      <c r="D186">
        <v>122.11837084865394</v>
      </c>
      <c r="E186">
        <v>119.67749483257795</v>
      </c>
      <c r="F186">
        <v>174.74168129535801</v>
      </c>
      <c r="G186">
        <v>120.94518484099203</v>
      </c>
      <c r="H186">
        <v>80.365622751947996</v>
      </c>
      <c r="I186">
        <v>111.90031301132302</v>
      </c>
      <c r="J186">
        <v>67.156845545511004</v>
      </c>
      <c r="K186">
        <v>99.215514486037975</v>
      </c>
      <c r="L186">
        <v>83.330168032231981</v>
      </c>
      <c r="M186">
        <v>82.491206005185006</v>
      </c>
      <c r="N186">
        <v>1061.9424016498187</v>
      </c>
    </row>
    <row r="187" spans="1:14">
      <c r="A187" s="89" t="str">
        <f t="shared" si="7"/>
        <v>POLPY100G/PY100N: OLD-AGE BENEFITS</v>
      </c>
      <c r="B187" t="s">
        <v>2231</v>
      </c>
      <c r="C187" t="s">
        <v>2326</v>
      </c>
      <c r="D187">
        <v>1102.1943397996165</v>
      </c>
      <c r="E187">
        <v>2208.0482148002689</v>
      </c>
      <c r="F187">
        <v>2799.8360208866029</v>
      </c>
      <c r="G187">
        <v>3260.0527300678364</v>
      </c>
      <c r="H187">
        <v>3948.4605924577027</v>
      </c>
      <c r="I187">
        <v>4091.4034931587366</v>
      </c>
      <c r="J187">
        <v>4235.286599545645</v>
      </c>
      <c r="K187">
        <v>4482.3701557328131</v>
      </c>
      <c r="L187">
        <v>4416.9687417858604</v>
      </c>
      <c r="M187">
        <v>3971.6104275129178</v>
      </c>
      <c r="N187">
        <v>34516.231315747835</v>
      </c>
    </row>
    <row r="188" spans="1:14">
      <c r="A188" s="89" t="str">
        <f t="shared" si="7"/>
        <v xml:space="preserve">POLPY110G/PY110N: SURVIVOR’ BENEFITS </v>
      </c>
      <c r="B188" t="s">
        <v>2231</v>
      </c>
      <c r="C188" t="s">
        <v>2327</v>
      </c>
      <c r="D188">
        <v>221.00697360747404</v>
      </c>
      <c r="E188">
        <v>261.84679818216694</v>
      </c>
      <c r="F188">
        <v>481.50193964603915</v>
      </c>
      <c r="G188">
        <v>530.30872288957869</v>
      </c>
      <c r="H188">
        <v>485.74456459322101</v>
      </c>
      <c r="I188">
        <v>419.99609635811322</v>
      </c>
      <c r="J188">
        <v>433.21839692860806</v>
      </c>
      <c r="K188">
        <v>362.082930310454</v>
      </c>
      <c r="L188">
        <v>313.87801373115911</v>
      </c>
      <c r="M188">
        <v>215.81046560776204</v>
      </c>
      <c r="N188">
        <v>3725.3949018545782</v>
      </c>
    </row>
    <row r="189" spans="1:14">
      <c r="A189" s="89" t="str">
        <f t="shared" si="7"/>
        <v>POLPY120G/PY120N: SICKNESS BENEFITS</v>
      </c>
      <c r="B189" t="s">
        <v>2231</v>
      </c>
      <c r="C189" t="s">
        <v>2328</v>
      </c>
      <c r="D189">
        <v>10.771148924851</v>
      </c>
      <c r="E189">
        <v>5.6168002414339995</v>
      </c>
      <c r="F189">
        <v>16.071585833246996</v>
      </c>
      <c r="G189">
        <v>9.5063979571410009</v>
      </c>
      <c r="H189">
        <v>3.6448927464060006</v>
      </c>
      <c r="I189">
        <v>12.463495742189</v>
      </c>
      <c r="J189">
        <v>21.379020878525001</v>
      </c>
      <c r="K189">
        <v>8.4035967657799997</v>
      </c>
      <c r="L189">
        <v>18.657531244899999</v>
      </c>
      <c r="M189">
        <v>37.822448441247012</v>
      </c>
      <c r="N189">
        <v>144.33691877572008</v>
      </c>
    </row>
    <row r="190" spans="1:14">
      <c r="A190" s="89" t="str">
        <f t="shared" si="7"/>
        <v>POLPY130G/PY130N: DISABILITY BENEFITS</v>
      </c>
      <c r="B190" t="s">
        <v>2231</v>
      </c>
      <c r="C190" t="s">
        <v>2329</v>
      </c>
      <c r="D190">
        <v>504.87469958366881</v>
      </c>
      <c r="E190">
        <v>536.19368944540929</v>
      </c>
      <c r="F190">
        <v>560.26743475257797</v>
      </c>
      <c r="G190">
        <v>470.98260934837697</v>
      </c>
      <c r="H190">
        <v>397.61700484746302</v>
      </c>
      <c r="I190">
        <v>395.063078618654</v>
      </c>
      <c r="J190">
        <v>408.23310540941321</v>
      </c>
      <c r="K190">
        <v>351.09664091284799</v>
      </c>
      <c r="L190">
        <v>232.91530768675301</v>
      </c>
      <c r="M190">
        <v>208.45237973598697</v>
      </c>
      <c r="N190">
        <v>4065.6959503411504</v>
      </c>
    </row>
    <row r="191" spans="1:14">
      <c r="A191" s="89" t="str">
        <f t="shared" si="7"/>
        <v>POLPY140G/PY140N: EDUCATION-RELATED ALLOWANCES</v>
      </c>
      <c r="B191" t="s">
        <v>2231</v>
      </c>
      <c r="C191" t="s">
        <v>2330</v>
      </c>
      <c r="D191">
        <v>14.376099269148002</v>
      </c>
      <c r="E191">
        <v>21.784455851284001</v>
      </c>
      <c r="F191">
        <v>10.277185809195998</v>
      </c>
      <c r="G191">
        <v>11.915235182586002</v>
      </c>
      <c r="H191">
        <v>26.184168284074996</v>
      </c>
      <c r="I191">
        <v>27.183323680649998</v>
      </c>
      <c r="J191">
        <v>18.508474228798995</v>
      </c>
      <c r="K191">
        <v>9.925251203574998</v>
      </c>
      <c r="L191">
        <v>17.255039846069998</v>
      </c>
      <c r="M191">
        <v>22.776954892774999</v>
      </c>
      <c r="N191">
        <v>180.186188248158</v>
      </c>
    </row>
    <row r="192" spans="1:14">
      <c r="A192" s="89" t="str">
        <f t="shared" si="7"/>
        <v>POLSkilled LAB income</v>
      </c>
      <c r="B192" t="s">
        <v>2231</v>
      </c>
      <c r="C192" t="s">
        <v>2331</v>
      </c>
      <c r="D192">
        <v>306.6668504228461</v>
      </c>
      <c r="E192">
        <v>497.08506064167619</v>
      </c>
      <c r="F192">
        <v>732.98388865694096</v>
      </c>
      <c r="G192">
        <v>1489.1951478070027</v>
      </c>
      <c r="H192">
        <v>2086.2189165364321</v>
      </c>
      <c r="I192">
        <v>2980.5015853835962</v>
      </c>
      <c r="J192">
        <v>4051.6375573477876</v>
      </c>
      <c r="K192">
        <v>7075.4412678016261</v>
      </c>
      <c r="L192">
        <v>11876.96998346186</v>
      </c>
      <c r="M192">
        <v>30041.881288266577</v>
      </c>
      <c r="N192">
        <v>61138.581546326277</v>
      </c>
    </row>
    <row r="193" spans="1:14">
      <c r="A193" s="89" t="str">
        <f t="shared" si="7"/>
        <v>POLUnskilled LAB income</v>
      </c>
      <c r="B193" t="s">
        <v>2231</v>
      </c>
      <c r="C193" t="s">
        <v>2332</v>
      </c>
      <c r="D193">
        <v>2479.5042625634046</v>
      </c>
      <c r="E193">
        <v>4144.8896297659066</v>
      </c>
      <c r="F193">
        <v>5164.2010850151164</v>
      </c>
      <c r="G193">
        <v>6108.7105439518346</v>
      </c>
      <c r="H193">
        <v>7212.0601747420451</v>
      </c>
      <c r="I193">
        <v>7986.0563790932201</v>
      </c>
      <c r="J193">
        <v>9174.1380183761084</v>
      </c>
      <c r="K193">
        <v>9457.1270508712605</v>
      </c>
      <c r="L193">
        <v>10004.21920495132</v>
      </c>
      <c r="M193">
        <v>11231.999109245529</v>
      </c>
      <c r="N193">
        <v>72962.905458575871</v>
      </c>
    </row>
    <row r="194" spans="1:14">
      <c r="A194" s="89" t="str">
        <f t="shared" si="7"/>
        <v>UKIHY010: TOTAL HOUSEHOLD GROSS INCOME</v>
      </c>
      <c r="B194" t="s">
        <v>2234</v>
      </c>
      <c r="C194" t="s">
        <v>2296</v>
      </c>
      <c r="D194">
        <v>30643.947297206945</v>
      </c>
      <c r="E194">
        <v>47005.615763789967</v>
      </c>
      <c r="F194">
        <v>57664.70118619244</v>
      </c>
      <c r="G194">
        <v>67829.599257902577</v>
      </c>
      <c r="H194">
        <v>81503.981891609772</v>
      </c>
      <c r="I194">
        <v>97536.017855473765</v>
      </c>
      <c r="J194">
        <v>114694.02444624227</v>
      </c>
      <c r="K194">
        <v>140660.59543542739</v>
      </c>
      <c r="L194">
        <v>178362.55461425791</v>
      </c>
      <c r="M194">
        <v>339644.06621988706</v>
      </c>
      <c r="N194">
        <v>1155545.1039679886</v>
      </c>
    </row>
    <row r="195" spans="1:14">
      <c r="A195" s="89" t="str">
        <f t="shared" si="7"/>
        <v>UKIHY020: TOTAL DISPOSABLE HOUSEHOLD INCOME</v>
      </c>
      <c r="B195" t="s">
        <v>2234</v>
      </c>
      <c r="C195" t="s">
        <v>2297</v>
      </c>
      <c r="D195">
        <v>25756.721094128974</v>
      </c>
      <c r="E195">
        <v>42187.194655404943</v>
      </c>
      <c r="F195">
        <v>50477.629884929214</v>
      </c>
      <c r="G195">
        <v>58110.344163798734</v>
      </c>
      <c r="H195">
        <v>67632.230227754466</v>
      </c>
      <c r="I195">
        <v>77397.333314595438</v>
      </c>
      <c r="J195">
        <v>88513.31276331775</v>
      </c>
      <c r="K195">
        <v>105700.99418062283</v>
      </c>
      <c r="L195">
        <v>128836.06725951578</v>
      </c>
      <c r="M195">
        <v>226815.27553946665</v>
      </c>
      <c r="N195">
        <v>871427.10308353661</v>
      </c>
    </row>
    <row r="196" spans="1:14">
      <c r="A196" s="89" t="str">
        <f t="shared" si="7"/>
        <v>UKIHY022: TOTAL DISPOSABLE HOUSEHOLD INCOME BEFORE SOCIAL TRANSFERS OTHER THAN OLD-AGE AND SURVIVOR'S BENEFITS</v>
      </c>
      <c r="B196" t="s">
        <v>2234</v>
      </c>
      <c r="C196" t="s">
        <v>2298</v>
      </c>
      <c r="D196">
        <v>15899.641898164709</v>
      </c>
      <c r="E196">
        <v>26477.299389387987</v>
      </c>
      <c r="F196">
        <v>36422.300503985818</v>
      </c>
      <c r="G196">
        <v>45262.522754201629</v>
      </c>
      <c r="H196">
        <v>55852.801669244429</v>
      </c>
      <c r="I196">
        <v>69715.057264075134</v>
      </c>
      <c r="J196">
        <v>82364.89424330875</v>
      </c>
      <c r="K196">
        <v>101900.47346820348</v>
      </c>
      <c r="L196">
        <v>125956.26724900759</v>
      </c>
      <c r="M196">
        <v>224309.60467136002</v>
      </c>
      <c r="N196">
        <v>784160.86311094137</v>
      </c>
    </row>
    <row r="197" spans="1:14">
      <c r="A197" s="89" t="str">
        <f t="shared" si="7"/>
        <v>UKIHY023: TOTAL DISPOSABLE HOUSEHOLD INCOME BEFORE SOCIAL TRANSFERS INCLUDING OLD-AGE AND SURVIVOR'S BENEFITS</v>
      </c>
      <c r="B197" t="s">
        <v>2234</v>
      </c>
      <c r="C197" t="s">
        <v>2299</v>
      </c>
      <c r="D197">
        <v>5018.4643311594446</v>
      </c>
      <c r="E197">
        <v>12626.303271332776</v>
      </c>
      <c r="F197">
        <v>20680.66909179496</v>
      </c>
      <c r="G197">
        <v>30257.050447646368</v>
      </c>
      <c r="H197">
        <v>39017.347584842624</v>
      </c>
      <c r="I197">
        <v>52250.103832579305</v>
      </c>
      <c r="J197">
        <v>66492.480635114043</v>
      </c>
      <c r="K197">
        <v>85258.546043925729</v>
      </c>
      <c r="L197">
        <v>110551.52009676414</v>
      </c>
      <c r="M197">
        <v>203895.37238014251</v>
      </c>
      <c r="N197">
        <v>626047.85771530273</v>
      </c>
    </row>
    <row r="198" spans="1:14">
      <c r="A198" s="89" t="str">
        <f t="shared" si="7"/>
        <v>UKIHY025: WITHIN-HOUSEHOLD NON-RESPONSE INFLATION FACTOR</v>
      </c>
      <c r="B198" t="s">
        <v>2234</v>
      </c>
      <c r="C198" t="s">
        <v>2300</v>
      </c>
      <c r="D198">
        <v>2.9939890179999993</v>
      </c>
      <c r="E198">
        <v>2.7397426880000011</v>
      </c>
      <c r="F198">
        <v>2.6635023810000007</v>
      </c>
      <c r="G198">
        <v>2.577270430500004</v>
      </c>
      <c r="H198">
        <v>2.6812113794000001</v>
      </c>
      <c r="I198">
        <v>2.5978023030000017</v>
      </c>
      <c r="J198">
        <v>2.4667049440000026</v>
      </c>
      <c r="K198">
        <v>2.5415077208000008</v>
      </c>
      <c r="L198">
        <v>2.4870183309999994</v>
      </c>
      <c r="M198">
        <v>2.5993359380000012</v>
      </c>
      <c r="N198">
        <v>26.3480851337</v>
      </c>
    </row>
    <row r="199" spans="1:14">
      <c r="A199" s="89" t="str">
        <f t="shared" si="7"/>
        <v>UKIHY030G/HY030N: IMPUTED RENT</v>
      </c>
      <c r="B199" t="s">
        <v>2234</v>
      </c>
      <c r="C199" t="s">
        <v>2301</v>
      </c>
      <c r="D199">
        <v>8460.2688238499977</v>
      </c>
      <c r="E199">
        <v>7500.5117459730009</v>
      </c>
      <c r="F199">
        <v>6014.9823641878211</v>
      </c>
      <c r="G199">
        <v>5415.5555611886402</v>
      </c>
      <c r="H199">
        <v>6666.1525030917473</v>
      </c>
      <c r="I199">
        <v>6083.1786307110815</v>
      </c>
      <c r="J199">
        <v>5683.4410695019851</v>
      </c>
      <c r="K199">
        <v>6572.8178188899319</v>
      </c>
      <c r="L199">
        <v>5953.5331222220493</v>
      </c>
      <c r="M199">
        <v>8319.8481239715366</v>
      </c>
      <c r="N199">
        <v>66670.289763587847</v>
      </c>
    </row>
    <row r="200" spans="1:14">
      <c r="A200" s="89" t="str">
        <f t="shared" si="7"/>
        <v>UKIHY040G/HY040N: INCOME FROM RENTAL OF A PROPERTY OR LAND</v>
      </c>
      <c r="B200" t="s">
        <v>2234</v>
      </c>
      <c r="C200" t="s">
        <v>2302</v>
      </c>
      <c r="D200">
        <v>464.43430129148004</v>
      </c>
      <c r="E200">
        <v>217.45355866798997</v>
      </c>
      <c r="F200">
        <v>225.19952857305003</v>
      </c>
      <c r="G200">
        <v>250.37566658742003</v>
      </c>
      <c r="H200">
        <v>359.42360554626009</v>
      </c>
      <c r="I200">
        <v>733.87649622183017</v>
      </c>
      <c r="J200">
        <v>1266.561497948026</v>
      </c>
      <c r="K200">
        <v>1735.0922985814098</v>
      </c>
      <c r="L200">
        <v>2491.1321365465005</v>
      </c>
      <c r="M200">
        <v>6143.1329850479087</v>
      </c>
      <c r="N200">
        <v>13886.68207501188</v>
      </c>
    </row>
    <row r="201" spans="1:14">
      <c r="A201" s="89" t="str">
        <f t="shared" si="7"/>
        <v>UKIHY090G/HY090N: INTEREST, DIVIDENDS, PROFIT FROM CAPITAL INVESTMENTS IN UNINCORPORATED BUSINESS</v>
      </c>
      <c r="B201" t="s">
        <v>2234</v>
      </c>
      <c r="C201" t="s">
        <v>2303</v>
      </c>
      <c r="D201">
        <v>367.59271543338002</v>
      </c>
      <c r="E201">
        <v>394.54400424391997</v>
      </c>
      <c r="F201">
        <v>368.28583576409005</v>
      </c>
      <c r="G201">
        <v>278.28480029478004</v>
      </c>
      <c r="H201">
        <v>560.66813954014003</v>
      </c>
      <c r="I201">
        <v>753.93406832416974</v>
      </c>
      <c r="J201">
        <v>1134.4946516127582</v>
      </c>
      <c r="K201">
        <v>1810.6746451056608</v>
      </c>
      <c r="L201">
        <v>2348.7967518562336</v>
      </c>
      <c r="M201">
        <v>6560.5575188988878</v>
      </c>
      <c r="N201">
        <v>14577.83313107401</v>
      </c>
    </row>
    <row r="202" spans="1:14">
      <c r="A202" s="89" t="str">
        <f t="shared" si="7"/>
        <v>UKIHY050G/HY050N: FAMILY/CHILDREN RELATED ALLOWANCES</v>
      </c>
      <c r="B202" t="s">
        <v>2234</v>
      </c>
      <c r="C202" t="s">
        <v>2304</v>
      </c>
      <c r="D202">
        <v>3055.6510512669074</v>
      </c>
      <c r="E202">
        <v>4762.6750230520202</v>
      </c>
      <c r="F202">
        <v>4182.1098890133781</v>
      </c>
      <c r="G202">
        <v>3451.3590109940233</v>
      </c>
      <c r="H202">
        <v>3324.0432811140786</v>
      </c>
      <c r="I202">
        <v>2184.1270844708902</v>
      </c>
      <c r="J202">
        <v>2023.8991565179192</v>
      </c>
      <c r="K202">
        <v>1557.9316169765802</v>
      </c>
      <c r="L202">
        <v>1372.9960364377898</v>
      </c>
      <c r="M202">
        <v>1278.8203867601901</v>
      </c>
      <c r="N202">
        <v>27193.612536603749</v>
      </c>
    </row>
    <row r="203" spans="1:14">
      <c r="A203" s="89" t="str">
        <f t="shared" si="7"/>
        <v>UKIHY060G/HY060N: SOCIAL EXCLUSION NOT ELSEWHERE CLASSIFIED</v>
      </c>
      <c r="B203" t="s">
        <v>2234</v>
      </c>
      <c r="C203" t="s">
        <v>2305</v>
      </c>
      <c r="D203">
        <v>1138.0524923282401</v>
      </c>
      <c r="E203">
        <v>2615.7261628851184</v>
      </c>
      <c r="F203">
        <v>1848.7779145237002</v>
      </c>
      <c r="G203">
        <v>1600.0089122580807</v>
      </c>
      <c r="H203">
        <v>1386.9895437836499</v>
      </c>
      <c r="I203">
        <v>775.50484735008979</v>
      </c>
      <c r="J203">
        <v>409.40638455637992</v>
      </c>
      <c r="K203">
        <v>121.58188863545</v>
      </c>
      <c r="L203">
        <v>52.609067699450001</v>
      </c>
      <c r="M203">
        <v>19.136683741189998</v>
      </c>
      <c r="N203">
        <v>9967.7938977613539</v>
      </c>
    </row>
    <row r="204" spans="1:14">
      <c r="A204" s="89" t="str">
        <f t="shared" si="7"/>
        <v>UKIHY070G/HY070N: HOUSING ALLOWANCES</v>
      </c>
      <c r="B204" t="s">
        <v>2234</v>
      </c>
      <c r="C204" t="s">
        <v>2306</v>
      </c>
      <c r="D204">
        <v>2560.3617671492007</v>
      </c>
      <c r="E204">
        <v>3906.8844726740608</v>
      </c>
      <c r="F204">
        <v>3547.4679958311181</v>
      </c>
      <c r="G204">
        <v>3434.3563759847298</v>
      </c>
      <c r="H204">
        <v>2085.7069064595407</v>
      </c>
      <c r="I204">
        <v>1684.8540917202997</v>
      </c>
      <c r="J204">
        <v>1006.7291261598002</v>
      </c>
      <c r="K204">
        <v>374.38011197793003</v>
      </c>
      <c r="L204">
        <v>75.292136523090008</v>
      </c>
      <c r="M204">
        <v>165.33334145597001</v>
      </c>
      <c r="N204">
        <v>18841.366325935731</v>
      </c>
    </row>
    <row r="205" spans="1:14">
      <c r="A205" s="89" t="str">
        <f t="shared" si="7"/>
        <v>UKIHY080G/HY080N: REGULAR INTER-HOUSEHOLD CASH TRANSFER RECEIVED</v>
      </c>
      <c r="B205" t="s">
        <v>2234</v>
      </c>
      <c r="C205" t="s">
        <v>2307</v>
      </c>
      <c r="D205">
        <v>356.90665022516004</v>
      </c>
      <c r="E205">
        <v>406.87281737569003</v>
      </c>
      <c r="F205">
        <v>339.95793164781003</v>
      </c>
      <c r="G205">
        <v>343.75321942268999</v>
      </c>
      <c r="H205">
        <v>663.43262520697988</v>
      </c>
      <c r="I205">
        <v>332.24094990981996</v>
      </c>
      <c r="J205">
        <v>377.96871123392998</v>
      </c>
      <c r="K205">
        <v>890.43937455195987</v>
      </c>
      <c r="L205">
        <v>434.06732697311008</v>
      </c>
      <c r="M205">
        <v>575.84067832822006</v>
      </c>
      <c r="N205">
        <v>4721.4802848753707</v>
      </c>
    </row>
    <row r="206" spans="1:14">
      <c r="A206" s="89" t="str">
        <f t="shared" si="7"/>
        <v>UKIHY081G/HY081N: ALIMONIES RECEIVED (COMPULSORY + VOLUNTARY)</v>
      </c>
      <c r="B206" t="s">
        <v>2234</v>
      </c>
      <c r="C206" t="s">
        <v>2308</v>
      </c>
      <c r="D206">
        <v>54.665719104410009</v>
      </c>
      <c r="E206">
        <v>156.37021861216999</v>
      </c>
      <c r="F206">
        <v>239.80612085151</v>
      </c>
      <c r="G206">
        <v>224.78904146553</v>
      </c>
      <c r="H206">
        <v>239.75324779397997</v>
      </c>
      <c r="I206">
        <v>196.60721037892</v>
      </c>
      <c r="J206">
        <v>198.88722382540996</v>
      </c>
      <c r="K206">
        <v>224.42238677125002</v>
      </c>
      <c r="L206">
        <v>287.20820867948004</v>
      </c>
      <c r="M206">
        <v>548.25230134896003</v>
      </c>
      <c r="N206">
        <v>2370.7616788316209</v>
      </c>
    </row>
    <row r="207" spans="1:14">
      <c r="A207" s="89" t="str">
        <f t="shared" si="7"/>
        <v>UKIHY100G/HY100N: INTEREST REPAYMENTS ON MORTGAGE</v>
      </c>
      <c r="B207" t="s">
        <v>2234</v>
      </c>
      <c r="C207" t="s">
        <v>2309</v>
      </c>
      <c r="D207">
        <v>1688.5083360716999</v>
      </c>
      <c r="E207">
        <v>1040.2386071163899</v>
      </c>
      <c r="F207">
        <v>1491.6585811005896</v>
      </c>
      <c r="G207">
        <v>2262.0464801919798</v>
      </c>
      <c r="H207">
        <v>2491.9666316824801</v>
      </c>
      <c r="I207">
        <v>3447.395263970388</v>
      </c>
      <c r="J207">
        <v>4804.2833395581611</v>
      </c>
      <c r="K207">
        <v>5512.3959773880388</v>
      </c>
      <c r="L207">
        <v>7171.9508840272283</v>
      </c>
      <c r="M207">
        <v>10109.784280991678</v>
      </c>
      <c r="N207">
        <v>40020.228382098641</v>
      </c>
    </row>
    <row r="208" spans="1:14">
      <c r="A208" s="89" t="str">
        <f t="shared" si="7"/>
        <v>UKIHY110G/HY110N: INCOME RECEIVED BY PEOPLE AGED UNDER 16</v>
      </c>
      <c r="B208" t="s">
        <v>2234</v>
      </c>
      <c r="C208" t="s">
        <v>2310</v>
      </c>
      <c r="D208">
        <v>1.0552952725</v>
      </c>
      <c r="E208">
        <v>11.96609378154</v>
      </c>
      <c r="F208">
        <v>16.538437196349999</v>
      </c>
      <c r="G208">
        <v>39.445655651990002</v>
      </c>
      <c r="H208">
        <v>19.194347302720004</v>
      </c>
      <c r="I208">
        <v>17.574742690330002</v>
      </c>
      <c r="J208">
        <v>3.5941295642400002</v>
      </c>
      <c r="K208">
        <v>7.8112925694099999</v>
      </c>
      <c r="L208">
        <v>8.1493178025600006</v>
      </c>
      <c r="M208">
        <v>17.658442285680003</v>
      </c>
      <c r="N208">
        <v>142.98775411732001</v>
      </c>
    </row>
    <row r="209" spans="1:14">
      <c r="A209" s="89" t="str">
        <f t="shared" si="7"/>
        <v>UKIHY120G/HY120N: REGULAR TAXES ON WEALTH</v>
      </c>
      <c r="B209" t="s">
        <v>2234</v>
      </c>
      <c r="C209" t="s">
        <v>2311</v>
      </c>
      <c r="D209">
        <v>2772.127592720648</v>
      </c>
      <c r="E209">
        <v>2290.2126061287872</v>
      </c>
      <c r="F209">
        <v>2394.0608591046075</v>
      </c>
      <c r="G209">
        <v>2477.3609638361982</v>
      </c>
      <c r="H209">
        <v>2863.5847692525713</v>
      </c>
      <c r="I209">
        <v>3105.8691324017786</v>
      </c>
      <c r="J209">
        <v>3231.5121984323505</v>
      </c>
      <c r="K209">
        <v>3582.4102060382747</v>
      </c>
      <c r="L209">
        <v>3752.0508845155468</v>
      </c>
      <c r="M209">
        <v>4597.4576873136666</v>
      </c>
      <c r="N209">
        <v>31066.646899744472</v>
      </c>
    </row>
    <row r="210" spans="1:14">
      <c r="A210" s="89" t="str">
        <f t="shared" si="7"/>
        <v>UKIHY130G/HY130N: REGULAR INTER-HOUSEHOLD CASH TRANSFER PAID</v>
      </c>
      <c r="B210" t="s">
        <v>2234</v>
      </c>
      <c r="C210" t="s">
        <v>2312</v>
      </c>
      <c r="D210">
        <v>483.79421966053985</v>
      </c>
      <c r="E210">
        <v>169.66561716801999</v>
      </c>
      <c r="F210">
        <v>281.71619811029001</v>
      </c>
      <c r="G210">
        <v>183.61553431163998</v>
      </c>
      <c r="H210">
        <v>267.5274079774</v>
      </c>
      <c r="I210">
        <v>220.81460715905001</v>
      </c>
      <c r="J210">
        <v>415.55919325989396</v>
      </c>
      <c r="K210">
        <v>259.31833692957002</v>
      </c>
      <c r="L210">
        <v>732.24146970322022</v>
      </c>
      <c r="M210">
        <v>1777.7551384543001</v>
      </c>
      <c r="N210">
        <v>4792.0077227339216</v>
      </c>
    </row>
    <row r="211" spans="1:14">
      <c r="A211" s="89" t="str">
        <f t="shared" si="7"/>
        <v>UKIHY131G/HY131N: ALIMONIES PAID (COMPULSORY + VOLUNTARY)</v>
      </c>
      <c r="B211" t="s">
        <v>2234</v>
      </c>
      <c r="C211" t="s">
        <v>2313</v>
      </c>
      <c r="D211">
        <v>300.99720224882998</v>
      </c>
      <c r="E211">
        <v>45.544804811100001</v>
      </c>
      <c r="F211">
        <v>186.89864054119002</v>
      </c>
      <c r="G211">
        <v>42.647401715800001</v>
      </c>
      <c r="H211">
        <v>168.47322060729002</v>
      </c>
      <c r="I211">
        <v>124.96672523840999</v>
      </c>
      <c r="J211">
        <v>261.20621040281998</v>
      </c>
      <c r="K211">
        <v>178.20377489256001</v>
      </c>
      <c r="L211">
        <v>130.68271453523002</v>
      </c>
      <c r="M211">
        <v>1006.5154752346499</v>
      </c>
      <c r="N211">
        <v>2446.1361702278805</v>
      </c>
    </row>
    <row r="212" spans="1:14">
      <c r="A212" s="89" t="str">
        <f t="shared" si="7"/>
        <v>UKIHY140G/HY140N: TAX ON INCOME AND SOCIAL CONTRIBUTIONS</v>
      </c>
      <c r="B212" t="s">
        <v>2234</v>
      </c>
      <c r="C212" t="s">
        <v>2314</v>
      </c>
      <c r="D212">
        <v>1631.3042028653099</v>
      </c>
      <c r="E212">
        <v>2358.5421117225601</v>
      </c>
      <c r="F212">
        <v>4511.2937183874628</v>
      </c>
      <c r="G212">
        <v>7058.2786968646742</v>
      </c>
      <c r="H212">
        <v>10740.639652545598</v>
      </c>
      <c r="I212">
        <v>16812.001773861881</v>
      </c>
      <c r="J212">
        <v>22533.639997464597</v>
      </c>
      <c r="K212">
        <v>31117.8719967697</v>
      </c>
      <c r="L212">
        <v>45042.195459851348</v>
      </c>
      <c r="M212">
        <v>106453.57716060772</v>
      </c>
      <c r="N212">
        <v>248259.34477094092</v>
      </c>
    </row>
    <row r="213" spans="1:14">
      <c r="A213" s="89" t="str">
        <f t="shared" si="7"/>
        <v>UKIHY145N: REPAYMENTS/RECEIPTS FOR TAX ADJUSTMENT</v>
      </c>
      <c r="B213" t="s">
        <v>2234</v>
      </c>
      <c r="C213" t="s">
        <v>2315</v>
      </c>
      <c r="D213">
        <v>0</v>
      </c>
      <c r="E213">
        <v>0</v>
      </c>
      <c r="F213">
        <v>0</v>
      </c>
      <c r="G213">
        <v>0</v>
      </c>
      <c r="H213">
        <v>0</v>
      </c>
      <c r="I213">
        <v>0</v>
      </c>
      <c r="J213">
        <v>0</v>
      </c>
      <c r="K213">
        <v>0</v>
      </c>
      <c r="L213">
        <v>0</v>
      </c>
      <c r="M213">
        <v>0</v>
      </c>
      <c r="N213">
        <v>0</v>
      </c>
    </row>
    <row r="214" spans="1:14">
      <c r="A214" s="89" t="str">
        <f t="shared" si="7"/>
        <v>UKIHY170G/HY170N: VALUE OF GOODS PRODUCED FOR OWN CONSUMPTION</v>
      </c>
      <c r="B214" t="s">
        <v>2234</v>
      </c>
      <c r="C214" t="s">
        <v>2316</v>
      </c>
      <c r="D214">
        <v>0</v>
      </c>
      <c r="E214">
        <v>0</v>
      </c>
      <c r="F214">
        <v>0</v>
      </c>
      <c r="G214">
        <v>0</v>
      </c>
      <c r="H214">
        <v>0</v>
      </c>
      <c r="I214">
        <v>0</v>
      </c>
      <c r="J214">
        <v>0</v>
      </c>
      <c r="K214">
        <v>0</v>
      </c>
      <c r="L214">
        <v>0</v>
      </c>
      <c r="M214">
        <v>0</v>
      </c>
      <c r="N214">
        <v>0</v>
      </c>
    </row>
    <row r="215" spans="1:14">
      <c r="A215" s="89" t="str">
        <f t="shared" si="7"/>
        <v>UKIPY010G Gross employee cash or near cash income</v>
      </c>
      <c r="B215" t="s">
        <v>2234</v>
      </c>
      <c r="C215" t="s">
        <v>2317</v>
      </c>
      <c r="D215">
        <v>7698.4657504021216</v>
      </c>
      <c r="E215">
        <v>14024.645625583718</v>
      </c>
      <c r="F215">
        <v>24135.832372003402</v>
      </c>
      <c r="G215">
        <v>35673.549802942362</v>
      </c>
      <c r="H215">
        <v>46418.114375999656</v>
      </c>
      <c r="I215">
        <v>62552.523014288454</v>
      </c>
      <c r="J215">
        <v>80284.244334973977</v>
      </c>
      <c r="K215">
        <v>104503.72903037418</v>
      </c>
      <c r="L215">
        <v>135805.33238950738</v>
      </c>
      <c r="M215">
        <v>235775.81462758512</v>
      </c>
      <c r="N215">
        <v>746872.25132365862</v>
      </c>
    </row>
    <row r="216" spans="1:14">
      <c r="A216" s="89" t="str">
        <f t="shared" si="7"/>
        <v>UKIPY020G Non-cash employee income</v>
      </c>
      <c r="B216" t="s">
        <v>2234</v>
      </c>
      <c r="C216" t="s">
        <v>2318</v>
      </c>
      <c r="D216">
        <v>76.696790447329988</v>
      </c>
      <c r="E216">
        <v>97.473461020310012</v>
      </c>
      <c r="F216">
        <v>211.6475967888</v>
      </c>
      <c r="G216">
        <v>380.76161238761006</v>
      </c>
      <c r="H216">
        <v>448.99148062155984</v>
      </c>
      <c r="I216">
        <v>701.12706965204029</v>
      </c>
      <c r="J216">
        <v>952.33291123384004</v>
      </c>
      <c r="K216">
        <v>1341.1419754983297</v>
      </c>
      <c r="L216">
        <v>2561.5597572088109</v>
      </c>
      <c r="M216">
        <v>2644.8637107900504</v>
      </c>
      <c r="N216">
        <v>9416.5963656486765</v>
      </c>
    </row>
    <row r="217" spans="1:14">
      <c r="A217" s="89" t="str">
        <f t="shared" si="7"/>
        <v>UKIPY021G Company car</v>
      </c>
      <c r="B217" t="s">
        <v>2234</v>
      </c>
      <c r="C217" t="s">
        <v>2319</v>
      </c>
      <c r="D217">
        <v>76.696790447329988</v>
      </c>
      <c r="E217">
        <v>97.473461020310012</v>
      </c>
      <c r="F217">
        <v>211.6475967888</v>
      </c>
      <c r="G217">
        <v>380.76161238761006</v>
      </c>
      <c r="H217">
        <v>448.99148062155984</v>
      </c>
      <c r="I217">
        <v>701.12706965204029</v>
      </c>
      <c r="J217">
        <v>952.33291123384004</v>
      </c>
      <c r="K217">
        <v>1341.1419754983297</v>
      </c>
      <c r="L217">
        <v>2561.5597572088109</v>
      </c>
      <c r="M217">
        <v>2644.8637107900504</v>
      </c>
      <c r="N217">
        <v>9416.5963656486765</v>
      </c>
    </row>
    <row r="218" spans="1:14">
      <c r="A218" s="89" t="str">
        <f t="shared" si="7"/>
        <v>UKIPY030G Employer's social insurance contributions</v>
      </c>
      <c r="B218" t="s">
        <v>2234</v>
      </c>
      <c r="C218" t="s">
        <v>2320</v>
      </c>
      <c r="D218">
        <v>765.57356773696017</v>
      </c>
      <c r="E218">
        <v>1501.3513681035602</v>
      </c>
      <c r="F218">
        <v>2868.550102274683</v>
      </c>
      <c r="G218">
        <v>4808.5953730285519</v>
      </c>
      <c r="H218">
        <v>6339.8997163803188</v>
      </c>
      <c r="I218">
        <v>9831.2735663004805</v>
      </c>
      <c r="J218">
        <v>13408.935405810949</v>
      </c>
      <c r="K218">
        <v>18451.466244573621</v>
      </c>
      <c r="L218">
        <v>25925.038318438568</v>
      </c>
      <c r="M218">
        <v>47473.55696584464</v>
      </c>
      <c r="N218">
        <v>131374.24062849238</v>
      </c>
    </row>
    <row r="219" spans="1:14">
      <c r="A219" s="89" t="str">
        <f t="shared" si="7"/>
        <v>UKIPY031G: OPTIONAL EMPLOYER'S SOCIAL INSURANCE CONTRIBUTIONS</v>
      </c>
      <c r="B219" t="s">
        <v>2234</v>
      </c>
      <c r="C219" t="s">
        <v>2321</v>
      </c>
      <c r="D219">
        <v>0</v>
      </c>
      <c r="E219">
        <v>0</v>
      </c>
      <c r="F219">
        <v>0</v>
      </c>
      <c r="G219">
        <v>0</v>
      </c>
      <c r="H219">
        <v>0</v>
      </c>
      <c r="I219">
        <v>0</v>
      </c>
      <c r="J219">
        <v>0</v>
      </c>
      <c r="K219">
        <v>0</v>
      </c>
      <c r="L219">
        <v>0</v>
      </c>
      <c r="M219">
        <v>0</v>
      </c>
      <c r="N219">
        <v>0</v>
      </c>
    </row>
    <row r="220" spans="1:14">
      <c r="A220" s="89" t="str">
        <f t="shared" si="7"/>
        <v>UKIPY035G/PY035N: CONTRIBUTIONS TO INDIVIDUAL PRIVATE PENSION PLANS</v>
      </c>
      <c r="B220" t="s">
        <v>2234</v>
      </c>
      <c r="C220" t="s">
        <v>2322</v>
      </c>
      <c r="D220">
        <v>318.65574229334999</v>
      </c>
      <c r="E220">
        <v>168.42561494200999</v>
      </c>
      <c r="F220">
        <v>326.8920005712601</v>
      </c>
      <c r="G220">
        <v>502.48518033456998</v>
      </c>
      <c r="H220">
        <v>467.68231886836014</v>
      </c>
      <c r="I220">
        <v>881.75750068436002</v>
      </c>
      <c r="J220">
        <v>1191.3448411912104</v>
      </c>
      <c r="K220">
        <v>1292.7085293074706</v>
      </c>
      <c r="L220">
        <v>2565.5929182880514</v>
      </c>
      <c r="M220">
        <v>5205.4516695623079</v>
      </c>
      <c r="N220">
        <v>12920.996316042971</v>
      </c>
    </row>
    <row r="221" spans="1:14">
      <c r="A221" s="89" t="str">
        <f t="shared" si="7"/>
        <v>UKIPY050G/PY050N: CASH BENEFITS OR LOSSES FROM SELF-EMPLOYMENT</v>
      </c>
      <c r="B221" t="s">
        <v>2234</v>
      </c>
      <c r="C221" t="s">
        <v>2323</v>
      </c>
      <c r="D221">
        <v>872.52430902569029</v>
      </c>
      <c r="E221">
        <v>2205.6602584504603</v>
      </c>
      <c r="F221">
        <v>3090.9442370430802</v>
      </c>
      <c r="G221">
        <v>3082.8608875855616</v>
      </c>
      <c r="H221">
        <v>4239.9853098756503</v>
      </c>
      <c r="I221">
        <v>6375.0789618805702</v>
      </c>
      <c r="J221">
        <v>7225.0983339642298</v>
      </c>
      <c r="K221">
        <v>7503.4973593969598</v>
      </c>
      <c r="L221">
        <v>13593.721897923206</v>
      </c>
      <c r="M221">
        <v>55460.318367880376</v>
      </c>
      <c r="N221">
        <v>103649.68992302567</v>
      </c>
    </row>
    <row r="222" spans="1:14">
      <c r="A222" s="89" t="str">
        <f t="shared" si="7"/>
        <v>UKIPY080G/PY080N: PENSION FROM INDIVIDUAL PRIVATE PLANS</v>
      </c>
      <c r="B222" t="s">
        <v>2234</v>
      </c>
      <c r="C222" t="s">
        <v>2324</v>
      </c>
      <c r="D222">
        <v>233.25400617553996</v>
      </c>
      <c r="E222">
        <v>591.22471818625991</v>
      </c>
      <c r="F222">
        <v>365.30998520052992</v>
      </c>
      <c r="G222">
        <v>728.26004009720964</v>
      </c>
      <c r="H222">
        <v>811.56309198406041</v>
      </c>
      <c r="I222">
        <v>850.2275199293606</v>
      </c>
      <c r="J222">
        <v>1102.0274682979398</v>
      </c>
      <c r="K222">
        <v>1102.7308055025599</v>
      </c>
      <c r="L222">
        <v>1275.1087689127803</v>
      </c>
      <c r="M222">
        <v>5362.6239242889387</v>
      </c>
      <c r="N222">
        <v>12422.330328575184</v>
      </c>
    </row>
    <row r="223" spans="1:14">
      <c r="A223" s="89" t="str">
        <f t="shared" si="7"/>
        <v>UKIPY090G/PY090N: UNEMPLOYMENT BENEFITS</v>
      </c>
      <c r="B223" t="s">
        <v>2234</v>
      </c>
      <c r="C223" t="s">
        <v>2325</v>
      </c>
      <c r="D223">
        <v>1411.5197430405196</v>
      </c>
      <c r="E223">
        <v>766.04060043881009</v>
      </c>
      <c r="F223">
        <v>574.47153599037006</v>
      </c>
      <c r="G223">
        <v>394.44336501335988</v>
      </c>
      <c r="H223">
        <v>157.77587469057997</v>
      </c>
      <c r="I223">
        <v>123.05709224602001</v>
      </c>
      <c r="J223">
        <v>131.86679201793999</v>
      </c>
      <c r="K223">
        <v>87.306711135329991</v>
      </c>
      <c r="L223">
        <v>58.12504807677999</v>
      </c>
      <c r="M223">
        <v>235.57729190152003</v>
      </c>
      <c r="N223">
        <v>3940.1840545512309</v>
      </c>
    </row>
    <row r="224" spans="1:14">
      <c r="A224" s="89" t="str">
        <f t="shared" si="7"/>
        <v>UKIPY100G/PY100N: OLD-AGE BENEFITS</v>
      </c>
      <c r="B224" t="s">
        <v>2234</v>
      </c>
      <c r="C224" t="s">
        <v>2326</v>
      </c>
      <c r="D224">
        <v>10649.74481521045</v>
      </c>
      <c r="E224">
        <v>13590.834204720737</v>
      </c>
      <c r="F224">
        <v>15624.610937511172</v>
      </c>
      <c r="G224">
        <v>14719.005334089161</v>
      </c>
      <c r="H224">
        <v>16556.759791886994</v>
      </c>
      <c r="I224">
        <v>17383.245628474433</v>
      </c>
      <c r="J224">
        <v>16274.586972576775</v>
      </c>
      <c r="K224">
        <v>17897.98752986066</v>
      </c>
      <c r="L224">
        <v>16775.566733313186</v>
      </c>
      <c r="M224">
        <v>23116.904239869571</v>
      </c>
      <c r="N224">
        <v>162589.24618751349</v>
      </c>
    </row>
    <row r="225" spans="1:14">
      <c r="A225" s="89" t="str">
        <f t="shared" si="7"/>
        <v xml:space="preserve">UKIPY110G/PY110N: SURVIVOR’ BENEFITS </v>
      </c>
      <c r="B225" t="s">
        <v>2234</v>
      </c>
      <c r="C225" t="s">
        <v>2327</v>
      </c>
      <c r="D225">
        <v>322.06814369641012</v>
      </c>
      <c r="E225">
        <v>455.12915136960004</v>
      </c>
      <c r="F225">
        <v>541.27927097907002</v>
      </c>
      <c r="G225">
        <v>770.82062864985028</v>
      </c>
      <c r="H225">
        <v>1038.1190045191597</v>
      </c>
      <c r="I225">
        <v>1126.0977563235301</v>
      </c>
      <c r="J225">
        <v>863.34668977018998</v>
      </c>
      <c r="K225">
        <v>554.63773505918005</v>
      </c>
      <c r="L225">
        <v>500.46663841514004</v>
      </c>
      <c r="M225">
        <v>1586.4827745103498</v>
      </c>
      <c r="N225">
        <v>7758.4477932924847</v>
      </c>
    </row>
    <row r="226" spans="1:14">
      <c r="A226" s="89" t="str">
        <f t="shared" si="7"/>
        <v>UKIPY120G/PY120N: SICKNESS BENEFITS</v>
      </c>
      <c r="B226" t="s">
        <v>2234</v>
      </c>
      <c r="C226" t="s">
        <v>2328</v>
      </c>
      <c r="D226">
        <v>389.16780333270998</v>
      </c>
      <c r="E226">
        <v>1142.9231615116696</v>
      </c>
      <c r="F226">
        <v>701.63824322223024</v>
      </c>
      <c r="G226">
        <v>840.02769331399986</v>
      </c>
      <c r="H226">
        <v>903.22642988171003</v>
      </c>
      <c r="I226">
        <v>557.86431145985011</v>
      </c>
      <c r="J226">
        <v>463.03889350724995</v>
      </c>
      <c r="K226">
        <v>223.56721295895002</v>
      </c>
      <c r="L226">
        <v>230.12007391588</v>
      </c>
      <c r="M226">
        <v>40.361722989629989</v>
      </c>
      <c r="N226">
        <v>5491.9355460938768</v>
      </c>
    </row>
    <row r="227" spans="1:14">
      <c r="A227" s="89" t="str">
        <f t="shared" si="7"/>
        <v>UKIPY130G/PY130N: DISABILITY BENEFITS</v>
      </c>
      <c r="B227" t="s">
        <v>2234</v>
      </c>
      <c r="C227" t="s">
        <v>2329</v>
      </c>
      <c r="D227">
        <v>888.14699864565023</v>
      </c>
      <c r="E227">
        <v>1277.1933075986799</v>
      </c>
      <c r="F227">
        <v>1617.94739654922</v>
      </c>
      <c r="G227">
        <v>1643.3590235733502</v>
      </c>
      <c r="H227">
        <v>2333.2766924687248</v>
      </c>
      <c r="I227">
        <v>969.36032133360015</v>
      </c>
      <c r="J227">
        <v>832.96556353371011</v>
      </c>
      <c r="K227">
        <v>469.11976475069986</v>
      </c>
      <c r="L227">
        <v>477.99234924975002</v>
      </c>
      <c r="M227">
        <v>209.25521256176998</v>
      </c>
      <c r="N227">
        <v>10718.616630265151</v>
      </c>
    </row>
    <row r="228" spans="1:14">
      <c r="A228" s="89" t="str">
        <f t="shared" si="7"/>
        <v>UKIPY140G/PY140N: EDUCATION-RELATED ALLOWANCES</v>
      </c>
      <c r="B228" t="s">
        <v>2234</v>
      </c>
      <c r="C228" t="s">
        <v>2330</v>
      </c>
      <c r="D228">
        <v>158.30553593829001</v>
      </c>
      <c r="E228">
        <v>538.37001204137994</v>
      </c>
      <c r="F228">
        <v>272.68276516051003</v>
      </c>
      <c r="G228">
        <v>198.92805840449</v>
      </c>
      <c r="H228">
        <v>196.71243938987999</v>
      </c>
      <c r="I228">
        <v>415.32619859684002</v>
      </c>
      <c r="J228">
        <v>341.86220762971004</v>
      </c>
      <c r="K228">
        <v>478.96644306165996</v>
      </c>
      <c r="L228">
        <v>301.51863552512003</v>
      </c>
      <c r="M228">
        <v>304.35234301927994</v>
      </c>
      <c r="N228">
        <v>3207.0246387671605</v>
      </c>
    </row>
    <row r="229" spans="1:14">
      <c r="A229" s="89" t="str">
        <f t="shared" si="7"/>
        <v>UKISkilled LAB income</v>
      </c>
      <c r="B229" t="s">
        <v>2234</v>
      </c>
      <c r="C229" t="s">
        <v>2331</v>
      </c>
      <c r="D229">
        <v>2801.8621540489498</v>
      </c>
      <c r="E229">
        <v>4243.4834832259003</v>
      </c>
      <c r="F229">
        <v>8373.1344501516905</v>
      </c>
      <c r="G229">
        <v>12255.102894322248</v>
      </c>
      <c r="H229">
        <v>19739.087057581793</v>
      </c>
      <c r="I229">
        <v>33289.155201804533</v>
      </c>
      <c r="J229">
        <v>43307.022247638582</v>
      </c>
      <c r="K229">
        <v>70652.879586088675</v>
      </c>
      <c r="L229">
        <v>108984.91690114023</v>
      </c>
      <c r="M229">
        <v>258373.16264985185</v>
      </c>
      <c r="N229">
        <v>562019.80662585562</v>
      </c>
    </row>
    <row r="230" spans="1:14">
      <c r="A230" s="89" t="str">
        <f t="shared" si="7"/>
        <v>UKIUnskilled LAB income</v>
      </c>
      <c r="B230" t="s">
        <v>2234</v>
      </c>
      <c r="C230" t="s">
        <v>2332</v>
      </c>
      <c r="D230">
        <v>6164.4804381195408</v>
      </c>
      <c r="E230">
        <v>12252.721476770597</v>
      </c>
      <c r="F230">
        <v>19392.181756254857</v>
      </c>
      <c r="G230">
        <v>27384.554588927844</v>
      </c>
      <c r="H230">
        <v>31835.686427783381</v>
      </c>
      <c r="I230">
        <v>37221.331344700877</v>
      </c>
      <c r="J230">
        <v>46345.998173724693</v>
      </c>
      <c r="K230">
        <v>43988.197308488307</v>
      </c>
      <c r="L230">
        <v>45541.29006178712</v>
      </c>
      <c r="M230">
        <v>40713.285725966052</v>
      </c>
      <c r="N230">
        <v>310839.72730252333</v>
      </c>
    </row>
    <row r="231" spans="1:14">
      <c r="A231" s="89" t="str">
        <f t="shared" si="7"/>
        <v>ESPHY010: TOTAL HOUSEHOLD GROSS INCOME</v>
      </c>
      <c r="B231" t="s">
        <v>2232</v>
      </c>
      <c r="C231" t="s">
        <v>2296</v>
      </c>
      <c r="D231">
        <v>13365.146519075404</v>
      </c>
      <c r="E231">
        <v>26275.715531590577</v>
      </c>
      <c r="F231">
        <v>34312.286672098031</v>
      </c>
      <c r="G231">
        <v>41389.570467872472</v>
      </c>
      <c r="H231">
        <v>49836.656095142294</v>
      </c>
      <c r="I231">
        <v>59844.54440331216</v>
      </c>
      <c r="J231">
        <v>70909.478151113188</v>
      </c>
      <c r="K231">
        <v>87167.924474914369</v>
      </c>
      <c r="L231">
        <v>113187.29080882025</v>
      </c>
      <c r="M231">
        <v>196164.67973896171</v>
      </c>
      <c r="N231">
        <v>692453.2928628989</v>
      </c>
    </row>
    <row r="232" spans="1:14">
      <c r="A232" s="89" t="str">
        <f t="shared" si="7"/>
        <v>ESPHY020: TOTAL DISPOSABLE HOUSEHOLD INCOME</v>
      </c>
      <c r="B232" t="s">
        <v>2232</v>
      </c>
      <c r="C232" t="s">
        <v>2297</v>
      </c>
      <c r="D232">
        <v>11325.728664077489</v>
      </c>
      <c r="E232">
        <v>23622.55859723717</v>
      </c>
      <c r="F232">
        <v>31268.273510600986</v>
      </c>
      <c r="G232">
        <v>37123.471231396972</v>
      </c>
      <c r="H232">
        <v>44312.915398777346</v>
      </c>
      <c r="I232">
        <v>51894.899467243638</v>
      </c>
      <c r="J232">
        <v>60724.403843645225</v>
      </c>
      <c r="K232">
        <v>73043.366479472257</v>
      </c>
      <c r="L232">
        <v>91853.536078940509</v>
      </c>
      <c r="M232">
        <v>150269.1594748924</v>
      </c>
      <c r="N232">
        <v>575438.31274628488</v>
      </c>
    </row>
    <row r="233" spans="1:14">
      <c r="A233" s="89" t="str">
        <f t="shared" si="7"/>
        <v>ESPHY022: TOTAL DISPOSABLE HOUSEHOLD INCOME BEFORE SOCIAL TRANSFERS OTHER THAN OLD-AGE AND SURVIVOR'S BENEFITS</v>
      </c>
      <c r="B233" t="s">
        <v>2232</v>
      </c>
      <c r="C233" t="s">
        <v>2298</v>
      </c>
      <c r="D233">
        <v>7318.0586282190843</v>
      </c>
      <c r="E233">
        <v>19279.399482902274</v>
      </c>
      <c r="F233">
        <v>26481.757787627586</v>
      </c>
      <c r="G233">
        <v>32086.851336853819</v>
      </c>
      <c r="H233">
        <v>39066.547301831597</v>
      </c>
      <c r="I233">
        <v>46475.237305618881</v>
      </c>
      <c r="J233">
        <v>55345.90768654058</v>
      </c>
      <c r="K233">
        <v>67534.402791716959</v>
      </c>
      <c r="L233">
        <v>86202.958640723242</v>
      </c>
      <c r="M233">
        <v>141577.5203987977</v>
      </c>
      <c r="N233">
        <v>521368.6413608304</v>
      </c>
    </row>
    <row r="234" spans="1:14">
      <c r="A234" s="89" t="str">
        <f t="shared" si="7"/>
        <v>ESPHY023: TOTAL DISPOSABLE HOUSEHOLD INCOME BEFORE SOCIAL TRANSFERS INCLUDING OLD-AGE AND SURVIVOR'S BENEFITS</v>
      </c>
      <c r="B234" t="s">
        <v>2232</v>
      </c>
      <c r="C234" t="s">
        <v>2299</v>
      </c>
      <c r="D234">
        <v>4375.7739380695866</v>
      </c>
      <c r="E234">
        <v>12372.828885660369</v>
      </c>
      <c r="F234">
        <v>16730.763668490235</v>
      </c>
      <c r="G234">
        <v>22162.535203487463</v>
      </c>
      <c r="H234">
        <v>28448.159720799042</v>
      </c>
      <c r="I234">
        <v>34829.895165817012</v>
      </c>
      <c r="J234">
        <v>42929.644511600578</v>
      </c>
      <c r="K234">
        <v>54490.420804560774</v>
      </c>
      <c r="L234">
        <v>72898.640238038904</v>
      </c>
      <c r="M234">
        <v>125387.74129104648</v>
      </c>
      <c r="N234">
        <v>414626.40342756949</v>
      </c>
    </row>
    <row r="235" spans="1:14">
      <c r="A235" s="89" t="str">
        <f t="shared" si="7"/>
        <v>ESPHY025: WITHIN-HOUSEHOLD NON-RESPONSE INFLATION FACTOR</v>
      </c>
      <c r="B235" t="s">
        <v>2232</v>
      </c>
      <c r="C235" t="s">
        <v>2300</v>
      </c>
      <c r="D235">
        <v>2.2093077686689155</v>
      </c>
      <c r="E235">
        <v>2.1345657955274784</v>
      </c>
      <c r="F235">
        <v>2.2899664239883424</v>
      </c>
      <c r="G235">
        <v>2.1511883086834058</v>
      </c>
      <c r="H235">
        <v>2.165372214192046</v>
      </c>
      <c r="I235">
        <v>2.157804677517432</v>
      </c>
      <c r="J235">
        <v>2.0921270631700031</v>
      </c>
      <c r="K235">
        <v>2.145755905515907</v>
      </c>
      <c r="L235">
        <v>2.1969245565060822</v>
      </c>
      <c r="M235">
        <v>2.2925564752900001</v>
      </c>
      <c r="N235">
        <v>21.835569189059505</v>
      </c>
    </row>
    <row r="236" spans="1:14">
      <c r="A236" s="89" t="str">
        <f t="shared" si="7"/>
        <v>ESPHY030G/HY030N: IMPUTED RENT</v>
      </c>
      <c r="B236" t="s">
        <v>2232</v>
      </c>
      <c r="C236" t="s">
        <v>2301</v>
      </c>
      <c r="D236">
        <v>5730.9603481032382</v>
      </c>
      <c r="E236">
        <v>6077.3751480865212</v>
      </c>
      <c r="F236">
        <v>7590.9274807146521</v>
      </c>
      <c r="G236">
        <v>7677.4789414862962</v>
      </c>
      <c r="H236">
        <v>8920.4413329962572</v>
      </c>
      <c r="I236">
        <v>9244.5829692509615</v>
      </c>
      <c r="J236">
        <v>9523.1823192692409</v>
      </c>
      <c r="K236">
        <v>10711.577301629295</v>
      </c>
      <c r="L236">
        <v>11920.065353758391</v>
      </c>
      <c r="M236">
        <v>14207.916709636376</v>
      </c>
      <c r="N236">
        <v>91604.507904931059</v>
      </c>
    </row>
    <row r="237" spans="1:14">
      <c r="A237" s="89" t="str">
        <f t="shared" si="7"/>
        <v>ESPHY040G/HY040N: INCOME FROM RENTAL OF A PROPERTY OR LAND</v>
      </c>
      <c r="B237" t="s">
        <v>2232</v>
      </c>
      <c r="C237" t="s">
        <v>2302</v>
      </c>
      <c r="D237">
        <v>131.34800467532901</v>
      </c>
      <c r="E237">
        <v>156.69111478172002</v>
      </c>
      <c r="F237">
        <v>204.71734690565</v>
      </c>
      <c r="G237">
        <v>310.17686819197002</v>
      </c>
      <c r="H237">
        <v>415.02115438475579</v>
      </c>
      <c r="I237">
        <v>709.27338047177284</v>
      </c>
      <c r="J237">
        <v>715.53091614510106</v>
      </c>
      <c r="K237">
        <v>999.00653003256559</v>
      </c>
      <c r="L237">
        <v>1595.2987789033514</v>
      </c>
      <c r="M237">
        <v>3844.6372538654305</v>
      </c>
      <c r="N237">
        <v>9081.7013483576393</v>
      </c>
    </row>
    <row r="238" spans="1:14">
      <c r="A238" s="89" t="str">
        <f t="shared" si="7"/>
        <v>ESPHY090G/HY090N: INTEREST, DIVIDENDS, PROFIT FROM CAPITAL INVESTMENTS IN UNINCORPORATED BUSINESS</v>
      </c>
      <c r="B238" t="s">
        <v>2232</v>
      </c>
      <c r="C238" t="s">
        <v>2303</v>
      </c>
      <c r="D238">
        <v>226.14611829636311</v>
      </c>
      <c r="E238">
        <v>304.86000471500017</v>
      </c>
      <c r="F238">
        <v>428.73426790571398</v>
      </c>
      <c r="G238">
        <v>704.94269797503568</v>
      </c>
      <c r="H238">
        <v>812.05445785355221</v>
      </c>
      <c r="I238">
        <v>935.10007052788455</v>
      </c>
      <c r="J238">
        <v>1297.16739505332</v>
      </c>
      <c r="K238">
        <v>1725.3311326359074</v>
      </c>
      <c r="L238">
        <v>2715.2349241307393</v>
      </c>
      <c r="M238">
        <v>10234.32158200316</v>
      </c>
      <c r="N238">
        <v>19383.892651096732</v>
      </c>
    </row>
    <row r="239" spans="1:14">
      <c r="A239" s="89" t="str">
        <f t="shared" ref="A239:A302" si="8">+B239&amp;C239</f>
        <v>ESPHY050G/HY050N: FAMILY/CHILDREN RELATED ALLOWANCES</v>
      </c>
      <c r="B239" t="s">
        <v>2232</v>
      </c>
      <c r="C239" t="s">
        <v>2304</v>
      </c>
      <c r="D239">
        <v>299.90469791365206</v>
      </c>
      <c r="E239">
        <v>259.85285961177607</v>
      </c>
      <c r="F239">
        <v>324.72694681283019</v>
      </c>
      <c r="G239">
        <v>265.31317940513497</v>
      </c>
      <c r="H239">
        <v>274.67629960273194</v>
      </c>
      <c r="I239">
        <v>226.31264755513402</v>
      </c>
      <c r="J239">
        <v>304.72754068898303</v>
      </c>
      <c r="K239">
        <v>288.20488301769007</v>
      </c>
      <c r="L239">
        <v>320.58081997651209</v>
      </c>
      <c r="M239">
        <v>551.50204088290991</v>
      </c>
      <c r="N239">
        <v>3115.8019154673589</v>
      </c>
    </row>
    <row r="240" spans="1:14">
      <c r="A240" s="89" t="str">
        <f t="shared" si="8"/>
        <v>ESPHY060G/HY060N: SOCIAL EXCLUSION NOT ELSEWHERE CLASSIFIED</v>
      </c>
      <c r="B240" t="s">
        <v>2232</v>
      </c>
      <c r="C240" t="s">
        <v>2305</v>
      </c>
      <c r="D240">
        <v>428.32416521670234</v>
      </c>
      <c r="E240">
        <v>222.80382077011996</v>
      </c>
      <c r="F240">
        <v>227.07113573445994</v>
      </c>
      <c r="G240">
        <v>211.10279761882001</v>
      </c>
      <c r="H240">
        <v>203.93569782273997</v>
      </c>
      <c r="I240">
        <v>73.660665948919984</v>
      </c>
      <c r="J240">
        <v>93.128947715770011</v>
      </c>
      <c r="K240">
        <v>240.17724281169995</v>
      </c>
      <c r="L240">
        <v>127.80864781973</v>
      </c>
      <c r="M240">
        <v>192.02490010400001</v>
      </c>
      <c r="N240">
        <v>2020.0380215629611</v>
      </c>
    </row>
    <row r="241" spans="1:14">
      <c r="A241" s="89" t="str">
        <f t="shared" si="8"/>
        <v>ESPHY070G/HY070N: HOUSING ALLOWANCES</v>
      </c>
      <c r="B241" t="s">
        <v>2232</v>
      </c>
      <c r="C241" t="s">
        <v>2306</v>
      </c>
      <c r="D241">
        <v>105.522978817885</v>
      </c>
      <c r="E241">
        <v>66.418796981330999</v>
      </c>
      <c r="F241">
        <v>60.130957293599991</v>
      </c>
      <c r="G241">
        <v>88.857513960800006</v>
      </c>
      <c r="H241">
        <v>85.842385382800003</v>
      </c>
      <c r="I241">
        <v>41.287438391999999</v>
      </c>
      <c r="J241">
        <v>58.495152868399998</v>
      </c>
      <c r="K241">
        <v>80.863910781000001</v>
      </c>
      <c r="L241">
        <v>44.987867361259994</v>
      </c>
      <c r="M241">
        <v>62.006290755999999</v>
      </c>
      <c r="N241">
        <v>694.41329259507586</v>
      </c>
    </row>
    <row r="242" spans="1:14">
      <c r="A242" s="89" t="str">
        <f t="shared" si="8"/>
        <v>ESPHY080G/HY080N: REGULAR INTER-HOUSEHOLD CASH TRANSFER RECEIVED</v>
      </c>
      <c r="B242" t="s">
        <v>2232</v>
      </c>
      <c r="C242" t="s">
        <v>2307</v>
      </c>
      <c r="D242">
        <v>242.96958463450898</v>
      </c>
      <c r="E242">
        <v>227.03369995586999</v>
      </c>
      <c r="F242">
        <v>236.00163665932715</v>
      </c>
      <c r="G242">
        <v>206.18488161501699</v>
      </c>
      <c r="H242">
        <v>145.83768025087303</v>
      </c>
      <c r="I242">
        <v>255.61938579360003</v>
      </c>
      <c r="J242">
        <v>175.53271375959997</v>
      </c>
      <c r="K242">
        <v>175.56183932239998</v>
      </c>
      <c r="L242">
        <v>192.562734642864</v>
      </c>
      <c r="M242">
        <v>268.36731047797002</v>
      </c>
      <c r="N242">
        <v>2125.6714671120308</v>
      </c>
    </row>
    <row r="243" spans="1:14">
      <c r="A243" s="89" t="str">
        <f t="shared" si="8"/>
        <v>ESPHY081G/HY081N: ALIMONIES RECEIVED (COMPULSORY + VOLUNTARY)</v>
      </c>
      <c r="B243" t="s">
        <v>2232</v>
      </c>
      <c r="C243" t="s">
        <v>2308</v>
      </c>
      <c r="D243">
        <v>165.80917030000003</v>
      </c>
      <c r="E243">
        <v>202.71650442320001</v>
      </c>
      <c r="F243">
        <v>179.31397024480006</v>
      </c>
      <c r="G243">
        <v>142.06660356399999</v>
      </c>
      <c r="H243">
        <v>94.546804143999992</v>
      </c>
      <c r="I243">
        <v>222.58578529360005</v>
      </c>
      <c r="J243">
        <v>154.5867918484</v>
      </c>
      <c r="K243">
        <v>145.39375227439999</v>
      </c>
      <c r="L243">
        <v>150.19747167136399</v>
      </c>
      <c r="M243">
        <v>196.21504177742005</v>
      </c>
      <c r="N243">
        <v>1653.431895541185</v>
      </c>
    </row>
    <row r="244" spans="1:14">
      <c r="A244" s="89" t="str">
        <f t="shared" si="8"/>
        <v>ESPHY100G/HY100N: INTEREST REPAYMENTS ON MORTGAGE</v>
      </c>
      <c r="B244" t="s">
        <v>2232</v>
      </c>
      <c r="C244" t="s">
        <v>2309</v>
      </c>
      <c r="D244">
        <v>714.1346139118458</v>
      </c>
      <c r="E244">
        <v>834.30070055698729</v>
      </c>
      <c r="F244">
        <v>843.58317240837494</v>
      </c>
      <c r="G244">
        <v>987.27768789953245</v>
      </c>
      <c r="H244">
        <v>1297.0472143233696</v>
      </c>
      <c r="I244">
        <v>1502.7907480753609</v>
      </c>
      <c r="J244">
        <v>1724.6922019921026</v>
      </c>
      <c r="K244">
        <v>1894.2751300238026</v>
      </c>
      <c r="L244">
        <v>2090.2501362717107</v>
      </c>
      <c r="M244">
        <v>2727.5299332219151</v>
      </c>
      <c r="N244">
        <v>14615.881538685035</v>
      </c>
    </row>
    <row r="245" spans="1:14">
      <c r="A245" s="89" t="str">
        <f t="shared" si="8"/>
        <v>ESPHY110G/HY110N: INCOME RECEIVED BY PEOPLE AGED UNDER 16</v>
      </c>
      <c r="B245" t="s">
        <v>2232</v>
      </c>
      <c r="C245" t="s">
        <v>2310</v>
      </c>
      <c r="D245">
        <v>24.287223743799991</v>
      </c>
      <c r="E245">
        <v>30.252786886999999</v>
      </c>
      <c r="F245">
        <v>36.281511322699998</v>
      </c>
      <c r="G245">
        <v>44.223418763000005</v>
      </c>
      <c r="H245">
        <v>17.3714160818</v>
      </c>
      <c r="I245">
        <v>36.218034833300003</v>
      </c>
      <c r="J245">
        <v>49.101330124600011</v>
      </c>
      <c r="K245">
        <v>183.55642495240002</v>
      </c>
      <c r="L245">
        <v>46.080751870459999</v>
      </c>
      <c r="M245">
        <v>51.015950285999999</v>
      </c>
      <c r="N245">
        <v>518.38884886506003</v>
      </c>
    </row>
    <row r="246" spans="1:14">
      <c r="A246" s="89" t="str">
        <f t="shared" si="8"/>
        <v>ESPHY120G/HY120N: REGULAR TAXES ON WEALTH</v>
      </c>
      <c r="B246" t="s">
        <v>2232</v>
      </c>
      <c r="C246" t="s">
        <v>2311</v>
      </c>
      <c r="D246">
        <v>56.420418251280026</v>
      </c>
      <c r="E246">
        <v>68.787558617980025</v>
      </c>
      <c r="F246">
        <v>61.067538048199999</v>
      </c>
      <c r="G246">
        <v>50.003932970589972</v>
      </c>
      <c r="H246">
        <v>45.061759492400036</v>
      </c>
      <c r="I246">
        <v>47.091859990499991</v>
      </c>
      <c r="J246">
        <v>35.082200573999984</v>
      </c>
      <c r="K246">
        <v>41.416006349599989</v>
      </c>
      <c r="L246">
        <v>46.064784833700003</v>
      </c>
      <c r="M246">
        <v>71.661530005600042</v>
      </c>
      <c r="N246">
        <v>522.65758913385139</v>
      </c>
    </row>
    <row r="247" spans="1:14">
      <c r="A247" s="89" t="str">
        <f t="shared" si="8"/>
        <v>ESPHY130G/HY130N: REGULAR INTER-HOUSEHOLD CASH TRANSFER PAID</v>
      </c>
      <c r="B247" t="s">
        <v>2232</v>
      </c>
      <c r="C247" t="s">
        <v>2312</v>
      </c>
      <c r="D247">
        <v>210.01820871473197</v>
      </c>
      <c r="E247">
        <v>302.85099809393699</v>
      </c>
      <c r="F247">
        <v>198.99420533385799</v>
      </c>
      <c r="G247">
        <v>290.06056018596001</v>
      </c>
      <c r="H247">
        <v>208.97610931519992</v>
      </c>
      <c r="I247">
        <v>444.51606235018988</v>
      </c>
      <c r="J247">
        <v>396.34808283428407</v>
      </c>
      <c r="K247">
        <v>495.918082126076</v>
      </c>
      <c r="L247">
        <v>539.97497781722893</v>
      </c>
      <c r="M247">
        <v>583.11737461364817</v>
      </c>
      <c r="N247">
        <v>3670.77466138511</v>
      </c>
    </row>
    <row r="248" spans="1:14">
      <c r="A248" s="89" t="str">
        <f t="shared" si="8"/>
        <v>ESPHY131G/HY131N: ALIMONIES PAID (COMPULSORY + VOLUNTARY)</v>
      </c>
      <c r="B248" t="s">
        <v>2232</v>
      </c>
      <c r="C248" t="s">
        <v>2313</v>
      </c>
      <c r="D248">
        <v>152.69192618770003</v>
      </c>
      <c r="E248">
        <v>209.90854025958902</v>
      </c>
      <c r="F248">
        <v>139.21181083396002</v>
      </c>
      <c r="G248">
        <v>159.59962268720005</v>
      </c>
      <c r="H248">
        <v>135.77934785300002</v>
      </c>
      <c r="I248">
        <v>281.22368420490011</v>
      </c>
      <c r="J248">
        <v>224.49362253800001</v>
      </c>
      <c r="K248">
        <v>289.40789979732</v>
      </c>
      <c r="L248">
        <v>302.07206041071106</v>
      </c>
      <c r="M248">
        <v>384.12267940800001</v>
      </c>
      <c r="N248">
        <v>2278.5111941803821</v>
      </c>
    </row>
    <row r="249" spans="1:14">
      <c r="A249" s="89" t="str">
        <f t="shared" si="8"/>
        <v>ESPHY140G/HY140N: TAX ON INCOME AND SOCIAL CONTRIBUTIONS</v>
      </c>
      <c r="B249" t="s">
        <v>2232</v>
      </c>
      <c r="C249" t="s">
        <v>2314</v>
      </c>
      <c r="D249">
        <v>1772.9781246526732</v>
      </c>
      <c r="E249">
        <v>2281.5173079295332</v>
      </c>
      <c r="F249">
        <v>2783.9499243160049</v>
      </c>
      <c r="G249">
        <v>3926.0332378973476</v>
      </c>
      <c r="H249">
        <v>5269.7010494396945</v>
      </c>
      <c r="I249">
        <v>7458.0351336692502</v>
      </c>
      <c r="J249">
        <v>9753.6417323873175</v>
      </c>
      <c r="K249">
        <v>13587.221794485724</v>
      </c>
      <c r="L249">
        <v>20747.713010324427</v>
      </c>
      <c r="M249">
        <v>45240.739290905978</v>
      </c>
      <c r="N249">
        <v>112821.53060600726</v>
      </c>
    </row>
    <row r="250" spans="1:14">
      <c r="A250" s="89" t="str">
        <f t="shared" si="8"/>
        <v>ESPHY145N: REPAYMENTS/RECEIPTS FOR TAX ADJUSTMENT</v>
      </c>
      <c r="B250" t="s">
        <v>2232</v>
      </c>
      <c r="C250" t="s">
        <v>2315</v>
      </c>
      <c r="D250">
        <v>-1.9963022879769714</v>
      </c>
      <c r="E250">
        <v>-148.06521272832114</v>
      </c>
      <c r="F250">
        <v>-291.39998713038278</v>
      </c>
      <c r="G250">
        <v>-504.68579674129882</v>
      </c>
      <c r="H250">
        <v>-769.9547637411614</v>
      </c>
      <c r="I250">
        <v>-746.59080688000586</v>
      </c>
      <c r="J250">
        <v>-689.20540898685624</v>
      </c>
      <c r="K250">
        <v>-1047.4660698649541</v>
      </c>
      <c r="L250">
        <v>-1046.6202465284027</v>
      </c>
      <c r="M250">
        <v>-44.90600299535997</v>
      </c>
      <c r="N250">
        <v>-5290.8905978846915</v>
      </c>
    </row>
    <row r="251" spans="1:14">
      <c r="A251" s="89" t="str">
        <f t="shared" si="8"/>
        <v>ESPHY170G/HY170N: VALUE OF GOODS PRODUCED FOR OWN CONSUMPTION</v>
      </c>
      <c r="B251" t="s">
        <v>2232</v>
      </c>
      <c r="C251" t="s">
        <v>2316</v>
      </c>
      <c r="D251">
        <v>283.48381766132007</v>
      </c>
      <c r="E251">
        <v>213.67205575944197</v>
      </c>
      <c r="F251">
        <v>167.63452771983378</v>
      </c>
      <c r="G251">
        <v>175.06779256451614</v>
      </c>
      <c r="H251">
        <v>118.41931624848694</v>
      </c>
      <c r="I251">
        <v>108.61236329057094</v>
      </c>
      <c r="J251">
        <v>87.057399284489975</v>
      </c>
      <c r="K251">
        <v>91.868883160019976</v>
      </c>
      <c r="L251">
        <v>59.659172086375989</v>
      </c>
      <c r="M251">
        <v>67.139498982129979</v>
      </c>
      <c r="N251">
        <v>1372.6148267571864</v>
      </c>
    </row>
    <row r="252" spans="1:14">
      <c r="A252" s="89" t="str">
        <f t="shared" si="8"/>
        <v>ESPPY010G Gross employee cash or near cash income</v>
      </c>
      <c r="B252" t="s">
        <v>2232</v>
      </c>
      <c r="C252" t="s">
        <v>2317</v>
      </c>
      <c r="D252">
        <v>4872.7273774248943</v>
      </c>
      <c r="E252">
        <v>11447.394956210912</v>
      </c>
      <c r="F252">
        <v>16057.006047466113</v>
      </c>
      <c r="G252">
        <v>21290.847992154439</v>
      </c>
      <c r="H252">
        <v>28533.057019451691</v>
      </c>
      <c r="I252">
        <v>36215.309544147713</v>
      </c>
      <c r="J252">
        <v>45523.558912367502</v>
      </c>
      <c r="K252">
        <v>57961.824688103698</v>
      </c>
      <c r="L252">
        <v>81330.545765628936</v>
      </c>
      <c r="M252">
        <v>133460.36510515687</v>
      </c>
      <c r="N252">
        <v>436692.63740811369</v>
      </c>
    </row>
    <row r="253" spans="1:14">
      <c r="A253" s="89" t="str">
        <f t="shared" si="8"/>
        <v>ESPPY020G Non-cash employee income</v>
      </c>
      <c r="B253" t="s">
        <v>2232</v>
      </c>
      <c r="C253" t="s">
        <v>2318</v>
      </c>
      <c r="D253">
        <v>29.898714007900004</v>
      </c>
      <c r="E253">
        <v>196.05595796266996</v>
      </c>
      <c r="F253">
        <v>73.172913026369983</v>
      </c>
      <c r="G253">
        <v>145.68999775713002</v>
      </c>
      <c r="H253">
        <v>202.59470301493494</v>
      </c>
      <c r="I253">
        <v>237.61373179408704</v>
      </c>
      <c r="J253">
        <v>157.60631411975703</v>
      </c>
      <c r="K253">
        <v>264.01792884938811</v>
      </c>
      <c r="L253">
        <v>448.2457986028212</v>
      </c>
      <c r="M253">
        <v>1373.1449000709752</v>
      </c>
      <c r="N253">
        <v>3128.0409592060319</v>
      </c>
    </row>
    <row r="254" spans="1:14">
      <c r="A254" s="89" t="str">
        <f t="shared" si="8"/>
        <v>ESPPY021G Company car</v>
      </c>
      <c r="B254" t="s">
        <v>2232</v>
      </c>
      <c r="C254" t="s">
        <v>2319</v>
      </c>
      <c r="D254">
        <v>0</v>
      </c>
      <c r="E254">
        <v>3.8663127702</v>
      </c>
      <c r="F254">
        <v>5.4137574179600003</v>
      </c>
      <c r="G254">
        <v>6.0257519342999997</v>
      </c>
      <c r="H254">
        <v>11.900414887566001</v>
      </c>
      <c r="I254">
        <v>50.975768779031007</v>
      </c>
      <c r="J254">
        <v>29.707594122570001</v>
      </c>
      <c r="K254">
        <v>15.038088970718002</v>
      </c>
      <c r="L254">
        <v>51.615746074410005</v>
      </c>
      <c r="M254">
        <v>354.94176847250895</v>
      </c>
      <c r="N254">
        <v>529.48520342926406</v>
      </c>
    </row>
    <row r="255" spans="1:14">
      <c r="A255" s="89" t="str">
        <f t="shared" si="8"/>
        <v>ESPPY030G Employer's social insurance contributions</v>
      </c>
      <c r="B255" t="s">
        <v>2232</v>
      </c>
      <c r="C255" t="s">
        <v>2320</v>
      </c>
      <c r="D255">
        <v>1296.4957804851031</v>
      </c>
      <c r="E255">
        <v>3031.7718828614106</v>
      </c>
      <c r="F255">
        <v>4389.3968195415709</v>
      </c>
      <c r="G255">
        <v>5633.8357041675972</v>
      </c>
      <c r="H255">
        <v>7987.620118807451</v>
      </c>
      <c r="I255">
        <v>10355.26920998849</v>
      </c>
      <c r="J255">
        <v>12450.361061882602</v>
      </c>
      <c r="K255">
        <v>16126.780574314835</v>
      </c>
      <c r="L255">
        <v>21247.126340133142</v>
      </c>
      <c r="M255">
        <v>31660.217954733667</v>
      </c>
      <c r="N255">
        <v>114178.87544691598</v>
      </c>
    </row>
    <row r="256" spans="1:14">
      <c r="A256" s="89" t="str">
        <f t="shared" si="8"/>
        <v>ESPPY031G: OPTIONAL EMPLOYER'S SOCIAL INSURANCE CONTRIBUTIONS</v>
      </c>
      <c r="B256" t="s">
        <v>2232</v>
      </c>
      <c r="C256" t="s">
        <v>2321</v>
      </c>
      <c r="D256" t="e">
        <v>#VALUE!</v>
      </c>
      <c r="E256" t="e">
        <v>#VALUE!</v>
      </c>
      <c r="F256" t="e">
        <v>#VALUE!</v>
      </c>
      <c r="G256" t="e">
        <v>#VALUE!</v>
      </c>
      <c r="H256" t="e">
        <v>#VALUE!</v>
      </c>
      <c r="I256" t="e">
        <v>#VALUE!</v>
      </c>
      <c r="J256" t="e">
        <v>#VALUE!</v>
      </c>
      <c r="K256" t="e">
        <v>#VALUE!</v>
      </c>
      <c r="L256" t="e">
        <v>#VALUE!</v>
      </c>
      <c r="M256" t="e">
        <v>#VALUE!</v>
      </c>
      <c r="N256" t="e">
        <v>#VALUE!</v>
      </c>
    </row>
    <row r="257" spans="1:14">
      <c r="A257" s="89" t="str">
        <f t="shared" si="8"/>
        <v>ESPPY035G/PY035N: CONTRIBUTIONS TO INDIVIDUAL PRIVATE PENSION PLANS</v>
      </c>
      <c r="B257" t="s">
        <v>2232</v>
      </c>
      <c r="C257" t="s">
        <v>2322</v>
      </c>
      <c r="D257">
        <v>63.580580698991987</v>
      </c>
      <c r="E257">
        <v>118.74194809369997</v>
      </c>
      <c r="F257">
        <v>67.857852751199985</v>
      </c>
      <c r="G257">
        <v>101.50527629181994</v>
      </c>
      <c r="H257">
        <v>122.60309387261195</v>
      </c>
      <c r="I257">
        <v>262.11636591749306</v>
      </c>
      <c r="J257">
        <v>289.12493408248395</v>
      </c>
      <c r="K257">
        <v>378.1162326459559</v>
      </c>
      <c r="L257">
        <v>949.2895815029749</v>
      </c>
      <c r="M257">
        <v>2109.3258971409141</v>
      </c>
      <c r="N257">
        <v>4462.2617629981569</v>
      </c>
    </row>
    <row r="258" spans="1:14">
      <c r="A258" s="89" t="str">
        <f t="shared" si="8"/>
        <v>ESPPY050G/PY050N: CASH BENEFITS OR LOSSES FROM SELF-EMPLOYMENT</v>
      </c>
      <c r="B258" t="s">
        <v>2232</v>
      </c>
      <c r="C258" t="s">
        <v>2323</v>
      </c>
      <c r="D258">
        <v>844.86973246192576</v>
      </c>
      <c r="E258">
        <v>2761.3452228377387</v>
      </c>
      <c r="F258">
        <v>2626.1003233840815</v>
      </c>
      <c r="G258">
        <v>3564.8429258980623</v>
      </c>
      <c r="H258">
        <v>3508.4494500982569</v>
      </c>
      <c r="I258">
        <v>3639.632471597572</v>
      </c>
      <c r="J258">
        <v>3807.4880118024003</v>
      </c>
      <c r="K258">
        <v>5376.9469875164177</v>
      </c>
      <c r="L258">
        <v>5808.1450297872325</v>
      </c>
      <c r="M258">
        <v>14338.194401327364</v>
      </c>
      <c r="N258">
        <v>46276.014556711045</v>
      </c>
    </row>
    <row r="259" spans="1:14">
      <c r="A259" s="89" t="str">
        <f t="shared" si="8"/>
        <v>ESPPY080G/PY080N: PENSION FROM INDIVIDUAL PRIVATE PLANS</v>
      </c>
      <c r="B259" t="s">
        <v>2232</v>
      </c>
      <c r="C259" t="s">
        <v>2324</v>
      </c>
      <c r="D259">
        <v>30.41538631884</v>
      </c>
      <c r="E259">
        <v>25.977528146240001</v>
      </c>
      <c r="F259">
        <v>56.354450686370001</v>
      </c>
      <c r="G259">
        <v>38.167024830778004</v>
      </c>
      <c r="H259">
        <v>133.54222296377998</v>
      </c>
      <c r="I259">
        <v>169.78616788937703</v>
      </c>
      <c r="J259">
        <v>470.96189948645014</v>
      </c>
      <c r="K259">
        <v>732.90894458899595</v>
      </c>
      <c r="L259">
        <v>822.13262910907201</v>
      </c>
      <c r="M259">
        <v>6044.3392862765486</v>
      </c>
      <c r="N259">
        <v>8524.5855402964589</v>
      </c>
    </row>
    <row r="260" spans="1:14">
      <c r="A260" s="89" t="str">
        <f t="shared" si="8"/>
        <v>ESPPY090G/PY090N: UNEMPLOYMENT BENEFITS</v>
      </c>
      <c r="B260" t="s">
        <v>2232</v>
      </c>
      <c r="C260" t="s">
        <v>2325</v>
      </c>
      <c r="D260">
        <v>2413.5398371353549</v>
      </c>
      <c r="E260">
        <v>2891.1415019244623</v>
      </c>
      <c r="F260">
        <v>3091.899570461751</v>
      </c>
      <c r="G260">
        <v>2936.9237036525324</v>
      </c>
      <c r="H260">
        <v>3065.1955466039967</v>
      </c>
      <c r="I260">
        <v>3452.1024187940593</v>
      </c>
      <c r="J260">
        <v>2903.2717992132466</v>
      </c>
      <c r="K260">
        <v>2978.5071440256424</v>
      </c>
      <c r="L260">
        <v>2917.2633089461456</v>
      </c>
      <c r="M260">
        <v>5614.2109393257388</v>
      </c>
      <c r="N260">
        <v>32264.055770082978</v>
      </c>
    </row>
    <row r="261" spans="1:14">
      <c r="A261" s="89" t="str">
        <f t="shared" si="8"/>
        <v>ESPPY100G/PY100N: OLD-AGE BENEFITS</v>
      </c>
      <c r="B261" t="s">
        <v>2232</v>
      </c>
      <c r="C261" t="s">
        <v>2326</v>
      </c>
      <c r="D261">
        <v>2376.6844215439023</v>
      </c>
      <c r="E261">
        <v>5524.8242762975633</v>
      </c>
      <c r="F261">
        <v>6246.1778277971307</v>
      </c>
      <c r="G261">
        <v>7488.8023545102806</v>
      </c>
      <c r="H261">
        <v>8311.7370607462035</v>
      </c>
      <c r="I261">
        <v>9767.356922316445</v>
      </c>
      <c r="J261">
        <v>10705.129929675379</v>
      </c>
      <c r="K261">
        <v>11890.979501575463</v>
      </c>
      <c r="L261">
        <v>12061.76017219594</v>
      </c>
      <c r="M261">
        <v>15682.694233491629</v>
      </c>
      <c r="N261">
        <v>90056.146700150071</v>
      </c>
    </row>
    <row r="262" spans="1:14">
      <c r="A262" s="89" t="str">
        <f t="shared" si="8"/>
        <v xml:space="preserve">ESPPY110G/PY110N: SURVIVOR’ BENEFITS </v>
      </c>
      <c r="B262" t="s">
        <v>2232</v>
      </c>
      <c r="C262" t="s">
        <v>2327</v>
      </c>
      <c r="D262">
        <v>573.86434895809805</v>
      </c>
      <c r="E262">
        <v>1405.5286128129424</v>
      </c>
      <c r="F262">
        <v>3573.7119036169101</v>
      </c>
      <c r="G262">
        <v>2609.1485774805651</v>
      </c>
      <c r="H262">
        <v>2614.6708733944097</v>
      </c>
      <c r="I262">
        <v>2519.6269178458988</v>
      </c>
      <c r="J262">
        <v>2621.3437407763408</v>
      </c>
      <c r="K262">
        <v>2448.1285203080711</v>
      </c>
      <c r="L262">
        <v>2711.3281748110458</v>
      </c>
      <c r="M262">
        <v>2870.5787548561989</v>
      </c>
      <c r="N262">
        <v>23947.930424860508</v>
      </c>
    </row>
    <row r="263" spans="1:14">
      <c r="A263" s="89" t="str">
        <f t="shared" si="8"/>
        <v>ESPPY120G/PY120N: SICKNESS BENEFITS</v>
      </c>
      <c r="B263" t="s">
        <v>2232</v>
      </c>
      <c r="C263" t="s">
        <v>2328</v>
      </c>
      <c r="D263">
        <v>167.97153412385606</v>
      </c>
      <c r="E263">
        <v>159.06535796914301</v>
      </c>
      <c r="F263">
        <v>147.90795639596206</v>
      </c>
      <c r="G263">
        <v>178.21271210945602</v>
      </c>
      <c r="H263">
        <v>301.65481561576297</v>
      </c>
      <c r="I263">
        <v>305.02542011196203</v>
      </c>
      <c r="J263">
        <v>394.17375353406004</v>
      </c>
      <c r="K263">
        <v>347.36288914739595</v>
      </c>
      <c r="L263">
        <v>698.0200037786251</v>
      </c>
      <c r="M263">
        <v>535.36266053842417</v>
      </c>
      <c r="N263">
        <v>3234.7571033246445</v>
      </c>
    </row>
    <row r="264" spans="1:14">
      <c r="A264" s="89" t="str">
        <f t="shared" si="8"/>
        <v>ESPPY130G/PY130N: DISABILITY BENEFITS</v>
      </c>
      <c r="B264" t="s">
        <v>2232</v>
      </c>
      <c r="C264" t="s">
        <v>2329</v>
      </c>
      <c r="D264">
        <v>546.59592217105705</v>
      </c>
      <c r="E264">
        <v>680.71634122445403</v>
      </c>
      <c r="F264">
        <v>854.80424818626011</v>
      </c>
      <c r="G264">
        <v>1280.4770637728334</v>
      </c>
      <c r="H264">
        <v>1273.2567615803446</v>
      </c>
      <c r="I264">
        <v>1326.6204271375225</v>
      </c>
      <c r="J264">
        <v>1628.8631438408818</v>
      </c>
      <c r="K264">
        <v>1582.0329740059547</v>
      </c>
      <c r="L264">
        <v>1594.1701313846386</v>
      </c>
      <c r="M264">
        <v>1941.8731310479184</v>
      </c>
      <c r="N264">
        <v>12709.410144351885</v>
      </c>
    </row>
    <row r="265" spans="1:14">
      <c r="A265" s="89" t="str">
        <f t="shared" si="8"/>
        <v>ESPPY140G/PY140N: EDUCATION-RELATED ALLOWANCES</v>
      </c>
      <c r="B265" t="s">
        <v>2232</v>
      </c>
      <c r="C265" t="s">
        <v>2330</v>
      </c>
      <c r="D265">
        <v>69.522527989313005</v>
      </c>
      <c r="E265">
        <v>93.740884419583892</v>
      </c>
      <c r="F265">
        <v>124.94178680034797</v>
      </c>
      <c r="G265">
        <v>153.76469068552399</v>
      </c>
      <c r="H265">
        <v>119.030616561632</v>
      </c>
      <c r="I265">
        <v>115.53008870215999</v>
      </c>
      <c r="J265">
        <v>122.91995631089202</v>
      </c>
      <c r="K265">
        <v>138.28196913995998</v>
      </c>
      <c r="L265">
        <v>147.076244759752</v>
      </c>
      <c r="M265">
        <v>115.42317570639999</v>
      </c>
      <c r="N265">
        <v>1200.2319410755658</v>
      </c>
    </row>
    <row r="266" spans="1:14">
      <c r="A266" s="89" t="str">
        <f t="shared" si="8"/>
        <v>ESPSkilled LAB income</v>
      </c>
      <c r="B266" t="s">
        <v>2232</v>
      </c>
      <c r="C266" t="s">
        <v>2331</v>
      </c>
      <c r="D266">
        <v>347.12305237350301</v>
      </c>
      <c r="E266">
        <v>2216.7642716024479</v>
      </c>
      <c r="F266">
        <v>3113.4454682299706</v>
      </c>
      <c r="G266">
        <v>4780.5911575769815</v>
      </c>
      <c r="H266">
        <v>8130.6570169282131</v>
      </c>
      <c r="I266">
        <v>10862.378892324778</v>
      </c>
      <c r="J266">
        <v>16087.180216471428</v>
      </c>
      <c r="K266">
        <v>28037.280522561494</v>
      </c>
      <c r="L266">
        <v>49580.795039720171</v>
      </c>
      <c r="M266">
        <v>112855.56674170516</v>
      </c>
      <c r="N266">
        <v>236011.78237949437</v>
      </c>
    </row>
    <row r="267" spans="1:14">
      <c r="A267" s="89" t="str">
        <f t="shared" si="8"/>
        <v>ESPUnskilled LAB income</v>
      </c>
      <c r="B267" t="s">
        <v>2232</v>
      </c>
      <c r="C267" t="s">
        <v>2332</v>
      </c>
      <c r="D267">
        <v>5463.9533522202164</v>
      </c>
      <c r="E267">
        <v>12306.773813502568</v>
      </c>
      <c r="F267">
        <v>15710.691668397787</v>
      </c>
      <c r="G267">
        <v>20322.295034524464</v>
      </c>
      <c r="H267">
        <v>24236.047249509305</v>
      </c>
      <c r="I267">
        <v>29492.293221132062</v>
      </c>
      <c r="J267">
        <v>33690.597955900688</v>
      </c>
      <c r="K267">
        <v>35943.62531455409</v>
      </c>
      <c r="L267">
        <v>38955.431135801686</v>
      </c>
      <c r="M267">
        <v>38425.463561990808</v>
      </c>
      <c r="N267">
        <v>254547.17230753344</v>
      </c>
    </row>
    <row r="268" spans="1:14">
      <c r="A268" s="89" t="str">
        <f t="shared" si="8"/>
        <v>bnlHY010: TOTAL HOUSEHOLD GROSS INCOME</v>
      </c>
      <c r="B268" t="s">
        <v>2592</v>
      </c>
      <c r="C268" t="s">
        <v>2296</v>
      </c>
      <c r="D268">
        <v>20084.130388626727</v>
      </c>
      <c r="E268">
        <v>31744.456004037464</v>
      </c>
      <c r="F268">
        <v>37714.951520343973</v>
      </c>
      <c r="G268">
        <v>43821.68223849935</v>
      </c>
      <c r="H268">
        <v>50675.046456471566</v>
      </c>
      <c r="I268">
        <v>57743.59481478644</v>
      </c>
      <c r="J268">
        <v>65376.434046413422</v>
      </c>
      <c r="K268">
        <v>75047.840914608169</v>
      </c>
      <c r="L268">
        <v>91920.250782592935</v>
      </c>
      <c r="M268">
        <v>147834.15210916172</v>
      </c>
      <c r="N268">
        <v>621962.53927554307</v>
      </c>
    </row>
    <row r="269" spans="1:14">
      <c r="A269" s="89" t="str">
        <f t="shared" si="8"/>
        <v>bnlHY020: TOTAL DISPOSABLE HOUSEHOLD INCOME</v>
      </c>
      <c r="B269" t="s">
        <v>2592</v>
      </c>
      <c r="C269" t="s">
        <v>2297</v>
      </c>
      <c r="D269">
        <v>14954.781216401583</v>
      </c>
      <c r="E269">
        <v>25993.654017247067</v>
      </c>
      <c r="F269">
        <v>29596.458527038078</v>
      </c>
      <c r="G269">
        <v>32896.572541681875</v>
      </c>
      <c r="H269">
        <v>36453.568303485583</v>
      </c>
      <c r="I269">
        <v>40206.193372819318</v>
      </c>
      <c r="J269">
        <v>44872.133737579054</v>
      </c>
      <c r="K269">
        <v>50542.094759593128</v>
      </c>
      <c r="L269">
        <v>60193.302887814658</v>
      </c>
      <c r="M269">
        <v>94137.261842999564</v>
      </c>
      <c r="N269">
        <v>429846.02120666142</v>
      </c>
    </row>
    <row r="270" spans="1:14">
      <c r="A270" s="89" t="str">
        <f t="shared" si="8"/>
        <v>bnlHY022: TOTAL DISPOSABLE HOUSEHOLD INCOME BEFORE SOCIAL TRANSFERS OTHER THAN OLD-AGE AND SURVIVOR'S BENEFITS</v>
      </c>
      <c r="B270" t="s">
        <v>2592</v>
      </c>
      <c r="C270" t="s">
        <v>2298</v>
      </c>
      <c r="D270">
        <v>7117.7274628427585</v>
      </c>
      <c r="E270">
        <v>17925.514443391188</v>
      </c>
      <c r="F270">
        <v>23623.049845203626</v>
      </c>
      <c r="G270">
        <v>28127.838871553831</v>
      </c>
      <c r="H270">
        <v>32121.488562427941</v>
      </c>
      <c r="I270">
        <v>36408.3195352693</v>
      </c>
      <c r="J270">
        <v>41689.455882756964</v>
      </c>
      <c r="K270">
        <v>47548.75288934046</v>
      </c>
      <c r="L270">
        <v>57799.052516838005</v>
      </c>
      <c r="M270">
        <v>91158.280677424351</v>
      </c>
      <c r="N270">
        <v>383519.48068705038</v>
      </c>
    </row>
    <row r="271" spans="1:14">
      <c r="A271" s="89" t="str">
        <f t="shared" si="8"/>
        <v>bnlHY023: TOTAL DISPOSABLE HOUSEHOLD INCOME BEFORE SOCIAL TRANSFERS INCLUDING OLD-AGE AND SURVIVOR'S BENEFITS</v>
      </c>
      <c r="B271" t="s">
        <v>2592</v>
      </c>
      <c r="C271" t="s">
        <v>2299</v>
      </c>
      <c r="D271">
        <v>3442.1741010701385</v>
      </c>
      <c r="E271">
        <v>9391.2312149333939</v>
      </c>
      <c r="F271">
        <v>13897.685025961364</v>
      </c>
      <c r="G271">
        <v>18472.752109196452</v>
      </c>
      <c r="H271">
        <v>24141.65547352923</v>
      </c>
      <c r="I271">
        <v>29480.750306588045</v>
      </c>
      <c r="J271">
        <v>34199.916299905752</v>
      </c>
      <c r="K271">
        <v>40184.523260747766</v>
      </c>
      <c r="L271">
        <v>49314.904065654875</v>
      </c>
      <c r="M271">
        <v>80432.098447661716</v>
      </c>
      <c r="N271">
        <v>302957.69030524755</v>
      </c>
    </row>
    <row r="272" spans="1:14">
      <c r="A272" s="89" t="str">
        <f t="shared" si="8"/>
        <v>bnlHY025: WITHIN-HOUSEHOLD NON-RESPONSE INFLATION FACTOR</v>
      </c>
      <c r="B272" t="s">
        <v>2592</v>
      </c>
      <c r="C272" t="s">
        <v>2300</v>
      </c>
      <c r="D272">
        <v>1.3058398708200021</v>
      </c>
      <c r="E272">
        <v>1.4600953679099993</v>
      </c>
      <c r="F272">
        <v>1.3230272170899984</v>
      </c>
      <c r="G272">
        <v>1.2438573786300011</v>
      </c>
      <c r="H272">
        <v>1.1945495350800008</v>
      </c>
      <c r="I272">
        <v>1.1618366681400014</v>
      </c>
      <c r="J272">
        <v>1.1485558401800002</v>
      </c>
      <c r="K272">
        <v>1.1363835501399988</v>
      </c>
      <c r="L272">
        <v>1.1698603128599971</v>
      </c>
      <c r="M272">
        <v>1.2298452797399999</v>
      </c>
      <c r="N272">
        <v>12.373851020589971</v>
      </c>
    </row>
    <row r="273" spans="1:14">
      <c r="A273" s="89" t="str">
        <f t="shared" si="8"/>
        <v>bnlHY030G/HY030N: IMPUTED RENT</v>
      </c>
      <c r="B273" t="s">
        <v>2592</v>
      </c>
      <c r="C273" t="s">
        <v>2301</v>
      </c>
      <c r="D273">
        <v>444.37357468669012</v>
      </c>
      <c r="E273">
        <v>522.20532017196956</v>
      </c>
      <c r="F273">
        <v>649.51390955797979</v>
      </c>
      <c r="G273">
        <v>812.64732735446978</v>
      </c>
      <c r="H273">
        <v>1041.0290262512399</v>
      </c>
      <c r="I273">
        <v>1037.3893144268993</v>
      </c>
      <c r="J273">
        <v>1238.0655284609691</v>
      </c>
      <c r="K273">
        <v>1401.791588822982</v>
      </c>
      <c r="L273">
        <v>1837.2438272660299</v>
      </c>
      <c r="M273">
        <v>3108.0927050541059</v>
      </c>
      <c r="N273">
        <v>12092.352122053355</v>
      </c>
    </row>
    <row r="274" spans="1:14">
      <c r="A274" s="89" t="str">
        <f t="shared" si="8"/>
        <v>bnlHY040G/HY040N: INCOME FROM RENTAL OF A PROPERTY OR LAND</v>
      </c>
      <c r="B274" t="s">
        <v>2592</v>
      </c>
      <c r="C274" t="s">
        <v>2302</v>
      </c>
      <c r="D274">
        <v>173.47072196832002</v>
      </c>
      <c r="E274">
        <v>223.97238669751994</v>
      </c>
      <c r="F274">
        <v>197.92262804301998</v>
      </c>
      <c r="G274">
        <v>153.66310130150001</v>
      </c>
      <c r="H274">
        <v>322.63756606290013</v>
      </c>
      <c r="I274">
        <v>269.76886877581995</v>
      </c>
      <c r="J274">
        <v>403.83513962996</v>
      </c>
      <c r="K274">
        <v>546.23083177345995</v>
      </c>
      <c r="L274">
        <v>708.15539831266074</v>
      </c>
      <c r="M274">
        <v>2704.8431213831909</v>
      </c>
      <c r="N274">
        <v>5704.4997639483527</v>
      </c>
    </row>
    <row r="275" spans="1:14">
      <c r="A275" s="89" t="str">
        <f t="shared" si="8"/>
        <v>bnlHY090G/HY090N: INTEREST, DIVIDENDS, PROFIT FROM CAPITAL INVESTMENTS IN UNINCORPORATED BUSINESS</v>
      </c>
      <c r="B275" t="s">
        <v>2592</v>
      </c>
      <c r="C275" t="s">
        <v>2303</v>
      </c>
      <c r="D275">
        <v>351.62876793441939</v>
      </c>
      <c r="E275">
        <v>423.68331757601999</v>
      </c>
      <c r="F275">
        <v>547.32272300196109</v>
      </c>
      <c r="G275">
        <v>612.06971514124359</v>
      </c>
      <c r="H275">
        <v>681.75717991798081</v>
      </c>
      <c r="I275">
        <v>786.40154855422929</v>
      </c>
      <c r="J275">
        <v>880.58258919878836</v>
      </c>
      <c r="K275">
        <v>1121.9878387972894</v>
      </c>
      <c r="L275">
        <v>1688.5918411325965</v>
      </c>
      <c r="M275">
        <v>6562.5292433383784</v>
      </c>
      <c r="N275">
        <v>13656.554764592944</v>
      </c>
    </row>
    <row r="276" spans="1:14">
      <c r="A276" s="89" t="str">
        <f t="shared" si="8"/>
        <v>bnlHY050G/HY050N: FAMILY/CHILDREN RELATED ALLOWANCES</v>
      </c>
      <c r="B276" t="s">
        <v>2592</v>
      </c>
      <c r="C276" t="s">
        <v>2304</v>
      </c>
      <c r="D276">
        <v>1405.3540537567751</v>
      </c>
      <c r="E276">
        <v>1197.2724687437685</v>
      </c>
      <c r="F276">
        <v>1170.2932571594863</v>
      </c>
      <c r="G276">
        <v>1160.1384995582052</v>
      </c>
      <c r="H276">
        <v>1072.5127304522916</v>
      </c>
      <c r="I276">
        <v>1131.9117466692046</v>
      </c>
      <c r="J276">
        <v>973.87440535100018</v>
      </c>
      <c r="K276">
        <v>954.19029171785292</v>
      </c>
      <c r="L276">
        <v>788.01356346640762</v>
      </c>
      <c r="M276">
        <v>863.4097523509198</v>
      </c>
      <c r="N276">
        <v>10716.970769225974</v>
      </c>
    </row>
    <row r="277" spans="1:14">
      <c r="A277" s="89" t="str">
        <f t="shared" si="8"/>
        <v>bnlHY060G/HY060N: SOCIAL EXCLUSION NOT ELSEWHERE CLASSIFIED</v>
      </c>
      <c r="B277" t="s">
        <v>2592</v>
      </c>
      <c r="C277" t="s">
        <v>2305</v>
      </c>
      <c r="D277">
        <v>2312.3614699186583</v>
      </c>
      <c r="E277">
        <v>2485.1145416846293</v>
      </c>
      <c r="F277">
        <v>1048.42152054502</v>
      </c>
      <c r="G277">
        <v>391.45560081265978</v>
      </c>
      <c r="H277">
        <v>339.18609685189978</v>
      </c>
      <c r="I277">
        <v>181.43914857953007</v>
      </c>
      <c r="J277">
        <v>136.67161221861005</v>
      </c>
      <c r="K277">
        <v>140.83523460068994</v>
      </c>
      <c r="L277">
        <v>110.00456643790001</v>
      </c>
      <c r="M277">
        <v>300.48618656803006</v>
      </c>
      <c r="N277">
        <v>7445.9759782176197</v>
      </c>
    </row>
    <row r="278" spans="1:14">
      <c r="A278" s="89" t="str">
        <f t="shared" si="8"/>
        <v>bnlHY070G/HY070N: HOUSING ALLOWANCES</v>
      </c>
      <c r="B278" t="s">
        <v>2592</v>
      </c>
      <c r="C278" t="s">
        <v>2306</v>
      </c>
      <c r="D278">
        <v>24.492319562157999</v>
      </c>
      <c r="E278">
        <v>11.68008988841</v>
      </c>
      <c r="F278">
        <v>6.4228329440499987</v>
      </c>
      <c r="G278">
        <v>3.8223408515399986</v>
      </c>
      <c r="H278">
        <v>3.7480352073700014</v>
      </c>
      <c r="I278">
        <v>7.4965486945789968</v>
      </c>
      <c r="J278">
        <v>11.881834838000001</v>
      </c>
      <c r="K278">
        <v>5.3020532766700006</v>
      </c>
      <c r="L278">
        <v>6.8853370255400028</v>
      </c>
      <c r="M278">
        <v>22.497338036990019</v>
      </c>
      <c r="N278">
        <v>104.2287303253069</v>
      </c>
    </row>
    <row r="279" spans="1:14">
      <c r="A279" s="89" t="str">
        <f t="shared" si="8"/>
        <v>bnlHY080G/HY080N: REGULAR INTER-HOUSEHOLD CASH TRANSFER RECEIVED</v>
      </c>
      <c r="B279" t="s">
        <v>2592</v>
      </c>
      <c r="C279" t="s">
        <v>2307</v>
      </c>
      <c r="D279">
        <v>770.86191795100387</v>
      </c>
      <c r="E279">
        <v>520.79461527312003</v>
      </c>
      <c r="F279">
        <v>444.54493152493217</v>
      </c>
      <c r="G279">
        <v>354.47017374986007</v>
      </c>
      <c r="H279">
        <v>436.05870736031983</v>
      </c>
      <c r="I279">
        <v>290.27851143590004</v>
      </c>
      <c r="J279">
        <v>245.89138874579993</v>
      </c>
      <c r="K279">
        <v>238.55711395322001</v>
      </c>
      <c r="L279">
        <v>258.29826951134004</v>
      </c>
      <c r="M279">
        <v>704.78465955684032</v>
      </c>
      <c r="N279">
        <v>4264.5402890623336</v>
      </c>
    </row>
    <row r="280" spans="1:14">
      <c r="A280" s="89" t="str">
        <f t="shared" si="8"/>
        <v>bnlHY081G/HY081N: ALIMONIES RECEIVED (COMPULSORY + VOLUNTARY)</v>
      </c>
      <c r="B280" t="s">
        <v>2592</v>
      </c>
      <c r="C280" t="s">
        <v>2308</v>
      </c>
      <c r="D280">
        <v>180.03884466680401</v>
      </c>
      <c r="E280">
        <v>153.41273851461997</v>
      </c>
      <c r="F280">
        <v>194.57055361213202</v>
      </c>
      <c r="G280">
        <v>206.66236932525993</v>
      </c>
      <c r="H280">
        <v>319.19222205631985</v>
      </c>
      <c r="I280">
        <v>193.40022238990002</v>
      </c>
      <c r="J280">
        <v>113.75886987090001</v>
      </c>
      <c r="K280">
        <v>96.798293496579987</v>
      </c>
      <c r="L280">
        <v>101.37615293229</v>
      </c>
      <c r="M280">
        <v>378.64932645048003</v>
      </c>
      <c r="N280">
        <v>1937.8595933152869</v>
      </c>
    </row>
    <row r="281" spans="1:14">
      <c r="A281" s="89" t="str">
        <f t="shared" si="8"/>
        <v>bnlHY100G/HY100N: INTEREST REPAYMENTS ON MORTGAGE</v>
      </c>
      <c r="B281" t="s">
        <v>2592</v>
      </c>
      <c r="C281" t="s">
        <v>2309</v>
      </c>
      <c r="D281">
        <v>966.61001010897553</v>
      </c>
      <c r="E281">
        <v>939.99602986240245</v>
      </c>
      <c r="F281">
        <v>1649.2546991294407</v>
      </c>
      <c r="G281">
        <v>2359.9159239816204</v>
      </c>
      <c r="H281">
        <v>3144.728624158266</v>
      </c>
      <c r="I281">
        <v>3489.5190755090507</v>
      </c>
      <c r="J281">
        <v>4137.4881556158671</v>
      </c>
      <c r="K281">
        <v>5027.7782987354994</v>
      </c>
      <c r="L281">
        <v>5956.8965999296206</v>
      </c>
      <c r="M281">
        <v>8225.3837133394536</v>
      </c>
      <c r="N281">
        <v>35897.571130370088</v>
      </c>
    </row>
    <row r="282" spans="1:14">
      <c r="A282" s="89" t="str">
        <f t="shared" si="8"/>
        <v>bnlHY110G/HY110N: INCOME RECEIVED BY PEOPLE AGED UNDER 16</v>
      </c>
      <c r="B282" t="s">
        <v>2592</v>
      </c>
      <c r="C282" t="s">
        <v>2310</v>
      </c>
      <c r="D282">
        <v>10.697959017800001</v>
      </c>
      <c r="E282">
        <v>4.9228827234999999</v>
      </c>
      <c r="F282">
        <v>5.8808072213999996</v>
      </c>
      <c r="G282">
        <v>10.996056639800001</v>
      </c>
      <c r="H282">
        <v>8.9800348716599991</v>
      </c>
      <c r="I282">
        <v>8.3287374916680008</v>
      </c>
      <c r="J282">
        <v>5.3517566886200001</v>
      </c>
      <c r="K282">
        <v>11.987902932940001</v>
      </c>
      <c r="L282">
        <v>5.9934661599999997</v>
      </c>
      <c r="M282">
        <v>9.8632428079999972</v>
      </c>
      <c r="N282">
        <v>83.00284655538799</v>
      </c>
    </row>
    <row r="283" spans="1:14">
      <c r="A283" s="89" t="str">
        <f t="shared" si="8"/>
        <v>bnlHY120G/HY120N: REGULAR TAXES ON WEALTH</v>
      </c>
      <c r="B283" t="s">
        <v>2592</v>
      </c>
      <c r="C283" t="s">
        <v>2311</v>
      </c>
      <c r="D283">
        <v>0</v>
      </c>
      <c r="E283">
        <v>0</v>
      </c>
      <c r="F283">
        <v>0</v>
      </c>
      <c r="G283">
        <v>0</v>
      </c>
      <c r="H283">
        <v>0</v>
      </c>
      <c r="I283">
        <v>0</v>
      </c>
      <c r="J283">
        <v>0</v>
      </c>
      <c r="K283">
        <v>0</v>
      </c>
      <c r="L283">
        <v>0</v>
      </c>
      <c r="M283">
        <v>0</v>
      </c>
      <c r="N283">
        <v>0</v>
      </c>
    </row>
    <row r="284" spans="1:14">
      <c r="A284" s="89" t="str">
        <f t="shared" si="8"/>
        <v>bnlHY130G/HY130N: REGULAR INTER-HOUSEHOLD CASH TRANSFER PAID</v>
      </c>
      <c r="B284" t="s">
        <v>2592</v>
      </c>
      <c r="C284" t="s">
        <v>2312</v>
      </c>
      <c r="D284">
        <v>981.60981500933246</v>
      </c>
      <c r="E284">
        <v>306.29870810049994</v>
      </c>
      <c r="F284">
        <v>279.07098323240007</v>
      </c>
      <c r="G284">
        <v>370.40416534393393</v>
      </c>
      <c r="H284">
        <v>319.50010710469996</v>
      </c>
      <c r="I284">
        <v>410.30316788613976</v>
      </c>
      <c r="J284">
        <v>421.16495129230844</v>
      </c>
      <c r="K284">
        <v>457.00984691637996</v>
      </c>
      <c r="L284">
        <v>580.86254406627972</v>
      </c>
      <c r="M284">
        <v>1485.5410085833382</v>
      </c>
      <c r="N284">
        <v>5611.7652975353103</v>
      </c>
    </row>
    <row r="285" spans="1:14">
      <c r="A285" s="89" t="str">
        <f t="shared" si="8"/>
        <v>bnlHY131G/HY131N: ALIMONIES PAID (COMPULSORY + VOLUNTARY)</v>
      </c>
      <c r="B285" t="s">
        <v>2592</v>
      </c>
      <c r="C285" t="s">
        <v>2313</v>
      </c>
      <c r="D285">
        <v>237.379852563832</v>
      </c>
      <c r="E285">
        <v>94.556305298439995</v>
      </c>
      <c r="F285">
        <v>112.7305544754</v>
      </c>
      <c r="G285">
        <v>111.89212387133399</v>
      </c>
      <c r="H285">
        <v>134.77047469050001</v>
      </c>
      <c r="I285">
        <v>192.55730517293992</v>
      </c>
      <c r="J285">
        <v>206.02816794878797</v>
      </c>
      <c r="K285">
        <v>161.96299157289999</v>
      </c>
      <c r="L285">
        <v>180.17405893878001</v>
      </c>
      <c r="M285">
        <v>737.67722719892004</v>
      </c>
      <c r="N285">
        <v>2169.7290617318345</v>
      </c>
    </row>
    <row r="286" spans="1:14">
      <c r="A286" s="89" t="str">
        <f t="shared" si="8"/>
        <v>bnlHY140G/HY140N: TAX ON INCOME AND SOCIAL CONTRIBUTIONS</v>
      </c>
      <c r="B286" t="s">
        <v>2592</v>
      </c>
      <c r="C286" t="s">
        <v>2314</v>
      </c>
      <c r="D286">
        <v>4147.7392425746884</v>
      </c>
      <c r="E286">
        <v>5444.5031954322621</v>
      </c>
      <c r="F286">
        <v>7839.4219587705447</v>
      </c>
      <c r="G286">
        <v>10554.705623154496</v>
      </c>
      <c r="H286">
        <v>13901.977952951856</v>
      </c>
      <c r="I286">
        <v>17127.098456340369</v>
      </c>
      <c r="J286">
        <v>20083.135260771542</v>
      </c>
      <c r="K286">
        <v>24048.735782409345</v>
      </c>
      <c r="L286">
        <v>31146.084762663144</v>
      </c>
      <c r="M286">
        <v>52211.350419275106</v>
      </c>
      <c r="N286">
        <v>186504.75265434309</v>
      </c>
    </row>
    <row r="287" spans="1:14">
      <c r="A287" s="89" t="str">
        <f t="shared" si="8"/>
        <v>bnlHY145N: REPAYMENTS/RECEIPTS FOR TAX ADJUSTMENT</v>
      </c>
      <c r="B287" t="s">
        <v>2592</v>
      </c>
      <c r="C287" t="s">
        <v>2315</v>
      </c>
      <c r="D287">
        <v>0.55557355998999991</v>
      </c>
      <c r="E287">
        <v>-2.8371756040000001E-2</v>
      </c>
      <c r="F287">
        <v>-0.12433058910000003</v>
      </c>
      <c r="G287">
        <v>-0.27500021796000002</v>
      </c>
      <c r="H287">
        <v>-0.48358929083999996</v>
      </c>
      <c r="I287">
        <v>-0.43509102916999975</v>
      </c>
      <c r="J287">
        <v>-1.5570187070400003</v>
      </c>
      <c r="K287">
        <v>-1.2554990380500002</v>
      </c>
      <c r="L287">
        <v>-3.2234529930100004</v>
      </c>
      <c r="M287">
        <v>-35.828327635370051</v>
      </c>
      <c r="N287">
        <v>-42.655107696590029</v>
      </c>
    </row>
    <row r="288" spans="1:14">
      <c r="A288" s="89" t="str">
        <f t="shared" si="8"/>
        <v>bnlHY170G/HY170N: VALUE OF GOODS PRODUCED FOR OWN CONSUMPTION</v>
      </c>
      <c r="B288" t="s">
        <v>2592</v>
      </c>
      <c r="C288" t="s">
        <v>2316</v>
      </c>
      <c r="D288">
        <v>6.8395248000000006E-2</v>
      </c>
      <c r="E288">
        <v>3.1007745000000001E-4</v>
      </c>
      <c r="F288">
        <v>4.2777124000000007E-2</v>
      </c>
      <c r="G288">
        <v>5.6012E-4</v>
      </c>
      <c r="H288">
        <v>1.5527304149999997E-2</v>
      </c>
      <c r="I288">
        <v>2.4854879999999996E-2</v>
      </c>
      <c r="J288">
        <v>5.6014484100000005E-2</v>
      </c>
      <c r="K288">
        <v>0.33926476800000005</v>
      </c>
      <c r="L288">
        <v>0.28922186590000004</v>
      </c>
      <c r="M288">
        <v>0.53557283075000006</v>
      </c>
      <c r="N288">
        <v>1.3724987023500002</v>
      </c>
    </row>
    <row r="289" spans="1:14">
      <c r="A289" s="89" t="str">
        <f t="shared" si="8"/>
        <v>bnlPY010G Gross employee cash or near cash income</v>
      </c>
      <c r="B289" t="s">
        <v>2592</v>
      </c>
      <c r="C289" t="s">
        <v>2317</v>
      </c>
      <c r="D289">
        <v>5724.5210067288062</v>
      </c>
      <c r="E289">
        <v>10434.659932707791</v>
      </c>
      <c r="F289">
        <v>16709.540950835068</v>
      </c>
      <c r="G289">
        <v>23775.223088380561</v>
      </c>
      <c r="H289">
        <v>31759.597916832965</v>
      </c>
      <c r="I289">
        <v>40550.518623950091</v>
      </c>
      <c r="J289">
        <v>47324.771290346187</v>
      </c>
      <c r="K289">
        <v>55541.987853314517</v>
      </c>
      <c r="L289">
        <v>68164.818245714385</v>
      </c>
      <c r="M289">
        <v>96349.161145506703</v>
      </c>
      <c r="N289">
        <v>396334.80005431769</v>
      </c>
    </row>
    <row r="290" spans="1:14">
      <c r="A290" s="89" t="str">
        <f t="shared" si="8"/>
        <v>bnlPY020G Non-cash employee income</v>
      </c>
      <c r="B290" t="s">
        <v>2592</v>
      </c>
      <c r="C290" t="s">
        <v>2318</v>
      </c>
      <c r="D290">
        <v>43.825358238331994</v>
      </c>
      <c r="E290">
        <v>104.82276149063496</v>
      </c>
      <c r="F290">
        <v>179.71700484923093</v>
      </c>
      <c r="G290">
        <v>231.45101043921292</v>
      </c>
      <c r="H290">
        <v>303.47948634050908</v>
      </c>
      <c r="I290">
        <v>530.62565018124724</v>
      </c>
      <c r="J290">
        <v>688.86887341532656</v>
      </c>
      <c r="K290">
        <v>894.6482593589609</v>
      </c>
      <c r="L290">
        <v>1271.771971055635</v>
      </c>
      <c r="M290">
        <v>1958.6574695478798</v>
      </c>
      <c r="N290">
        <v>6207.8678449169802</v>
      </c>
    </row>
    <row r="291" spans="1:14">
      <c r="A291" s="89" t="str">
        <f t="shared" si="8"/>
        <v>bnlPY021G Company car</v>
      </c>
      <c r="B291" t="s">
        <v>2592</v>
      </c>
      <c r="C291" t="s">
        <v>2319</v>
      </c>
      <c r="D291">
        <v>17.683189955847002</v>
      </c>
      <c r="E291">
        <v>37.644113977350003</v>
      </c>
      <c r="F291">
        <v>73.163295924346016</v>
      </c>
      <c r="G291">
        <v>104.91640211842002</v>
      </c>
      <c r="H291">
        <v>143.44551500679304</v>
      </c>
      <c r="I291">
        <v>251.98148714432901</v>
      </c>
      <c r="J291">
        <v>352.40563421426316</v>
      </c>
      <c r="K291">
        <v>483.62383409502996</v>
      </c>
      <c r="L291">
        <v>799.10228075798352</v>
      </c>
      <c r="M291">
        <v>1403.5817295584977</v>
      </c>
      <c r="N291">
        <v>3667.5474827528715</v>
      </c>
    </row>
    <row r="292" spans="1:14">
      <c r="A292" s="89" t="str">
        <f t="shared" si="8"/>
        <v>bnlPY030G Employer's social insurance contributions</v>
      </c>
      <c r="B292" t="s">
        <v>2592</v>
      </c>
      <c r="C292" t="s">
        <v>2320</v>
      </c>
      <c r="D292">
        <v>1290.7494057096612</v>
      </c>
      <c r="E292">
        <v>2822.3147681605692</v>
      </c>
      <c r="F292">
        <v>4127.6855717509443</v>
      </c>
      <c r="G292">
        <v>5847.889822281787</v>
      </c>
      <c r="H292">
        <v>7833.5068311577288</v>
      </c>
      <c r="I292">
        <v>10389.28879889235</v>
      </c>
      <c r="J292">
        <v>12084.59689078136</v>
      </c>
      <c r="K292">
        <v>14168.011391790376</v>
      </c>
      <c r="L292">
        <v>17177.430903332366</v>
      </c>
      <c r="M292">
        <v>21653.844298088356</v>
      </c>
      <c r="N292">
        <v>97395.318681945282</v>
      </c>
    </row>
    <row r="293" spans="1:14">
      <c r="A293" s="89" t="str">
        <f t="shared" si="8"/>
        <v>bnlPY031G: OPTIONAL EMPLOYER'S SOCIAL INSURANCE CONTRIBUTIONS</v>
      </c>
      <c r="B293" t="s">
        <v>2592</v>
      </c>
      <c r="C293" t="s">
        <v>2321</v>
      </c>
      <c r="D293" t="e">
        <v>#VALUE!</v>
      </c>
      <c r="E293" t="e">
        <v>#VALUE!</v>
      </c>
      <c r="F293" t="e">
        <v>#VALUE!</v>
      </c>
      <c r="G293" t="e">
        <v>#VALUE!</v>
      </c>
      <c r="H293" t="e">
        <v>#VALUE!</v>
      </c>
      <c r="I293" t="e">
        <v>#VALUE!</v>
      </c>
      <c r="J293" t="e">
        <v>#VALUE!</v>
      </c>
      <c r="K293" t="e">
        <v>#VALUE!</v>
      </c>
      <c r="L293" t="e">
        <v>#VALUE!</v>
      </c>
      <c r="M293" t="e">
        <v>#VALUE!</v>
      </c>
      <c r="N293" t="e">
        <v>#VALUE!</v>
      </c>
    </row>
    <row r="294" spans="1:14">
      <c r="A294" s="89" t="str">
        <f t="shared" si="8"/>
        <v>bnlPY035G/PY035N: CONTRIBUTIONS TO INDIVIDUAL PRIVATE PENSION PLANS</v>
      </c>
      <c r="B294" t="s">
        <v>2592</v>
      </c>
      <c r="C294" t="s">
        <v>2322</v>
      </c>
      <c r="D294">
        <v>75.858364939699996</v>
      </c>
      <c r="E294">
        <v>69.361939757700014</v>
      </c>
      <c r="F294">
        <v>105.06999678201004</v>
      </c>
      <c r="G294">
        <v>135.23856936575993</v>
      </c>
      <c r="H294">
        <v>173.24656569168002</v>
      </c>
      <c r="I294">
        <v>177.08943936270003</v>
      </c>
      <c r="J294">
        <v>288.00063910418004</v>
      </c>
      <c r="K294">
        <v>358.09106839009974</v>
      </c>
      <c r="L294">
        <v>563.66888365412024</v>
      </c>
      <c r="M294">
        <v>1981.7041606254099</v>
      </c>
      <c r="N294">
        <v>3927.3296276733709</v>
      </c>
    </row>
    <row r="295" spans="1:14">
      <c r="A295" s="89" t="str">
        <f t="shared" si="8"/>
        <v>bnlPY050G/PY050N: CASH BENEFITS OR LOSSES FROM SELF-EMPLOYMENT</v>
      </c>
      <c r="B295" t="s">
        <v>2592</v>
      </c>
      <c r="C295" t="s">
        <v>2323</v>
      </c>
      <c r="D295">
        <v>181.26326379348984</v>
      </c>
      <c r="E295">
        <v>1038.9229740709807</v>
      </c>
      <c r="F295">
        <v>1440.5957834335004</v>
      </c>
      <c r="G295">
        <v>1666.4604873241858</v>
      </c>
      <c r="H295">
        <v>2451.9801040782345</v>
      </c>
      <c r="I295">
        <v>2450.8246790720491</v>
      </c>
      <c r="J295">
        <v>2899.4567853766875</v>
      </c>
      <c r="K295">
        <v>4053.5559025952307</v>
      </c>
      <c r="L295">
        <v>5944.8485448900383</v>
      </c>
      <c r="M295">
        <v>20728.444016141486</v>
      </c>
      <c r="N295">
        <v>42856.352540775784</v>
      </c>
    </row>
    <row r="296" spans="1:14">
      <c r="A296" s="89" t="str">
        <f t="shared" si="8"/>
        <v>bnlPY080G/PY080N: PENSION FROM INDIVIDUAL PRIVATE PLANS</v>
      </c>
      <c r="B296" t="s">
        <v>2592</v>
      </c>
      <c r="C296" t="s">
        <v>2324</v>
      </c>
      <c r="D296">
        <v>105.92071391899999</v>
      </c>
      <c r="E296">
        <v>49.323095635599998</v>
      </c>
      <c r="F296">
        <v>5.5286985195599998</v>
      </c>
      <c r="G296">
        <v>18.2955007642</v>
      </c>
      <c r="H296">
        <v>32.645237455500002</v>
      </c>
      <c r="I296">
        <v>85.272258281800006</v>
      </c>
      <c r="J296">
        <v>90.588316487540013</v>
      </c>
      <c r="K296">
        <v>92.270052016700006</v>
      </c>
      <c r="L296">
        <v>146.74197146282</v>
      </c>
      <c r="M296">
        <v>608.29663063323483</v>
      </c>
      <c r="N296">
        <v>1234.8824751759557</v>
      </c>
    </row>
    <row r="297" spans="1:14">
      <c r="A297" s="89" t="str">
        <f t="shared" si="8"/>
        <v>bnlPY090G/PY090N: UNEMPLOYMENT BENEFITS</v>
      </c>
      <c r="B297" t="s">
        <v>2592</v>
      </c>
      <c r="C297" t="s">
        <v>2325</v>
      </c>
      <c r="D297">
        <v>2281.7222951425269</v>
      </c>
      <c r="E297">
        <v>2226.1130919238685</v>
      </c>
      <c r="F297">
        <v>1267.5692228544729</v>
      </c>
      <c r="G297">
        <v>1425.9357755372771</v>
      </c>
      <c r="H297">
        <v>1478.2028303264931</v>
      </c>
      <c r="I297">
        <v>1277.3449184970791</v>
      </c>
      <c r="J297">
        <v>1214.4200008436874</v>
      </c>
      <c r="K297">
        <v>1223.709108389912</v>
      </c>
      <c r="L297">
        <v>1112.8276697777062</v>
      </c>
      <c r="M297">
        <v>1411.0629687801429</v>
      </c>
      <c r="N297">
        <v>14918.907882073176</v>
      </c>
    </row>
    <row r="298" spans="1:14">
      <c r="A298" s="89" t="str">
        <f t="shared" si="8"/>
        <v>bnlPY100G/PY100N: OLD-AGE BENEFITS</v>
      </c>
      <c r="B298" t="s">
        <v>2592</v>
      </c>
      <c r="C298" t="s">
        <v>2326</v>
      </c>
      <c r="D298">
        <v>3756.6306266062065</v>
      </c>
      <c r="E298">
        <v>8082.8785433043686</v>
      </c>
      <c r="F298">
        <v>9963.0126895006779</v>
      </c>
      <c r="G298">
        <v>10799.309325418933</v>
      </c>
      <c r="H298">
        <v>9132.0199361187224</v>
      </c>
      <c r="I298">
        <v>8087.0008162306895</v>
      </c>
      <c r="J298">
        <v>8860.6583243330606</v>
      </c>
      <c r="K298">
        <v>9098.3686757608448</v>
      </c>
      <c r="L298">
        <v>10977.701343496354</v>
      </c>
      <c r="M298">
        <v>14832.875533241129</v>
      </c>
      <c r="N298">
        <v>93590.455814011249</v>
      </c>
    </row>
    <row r="299" spans="1:14">
      <c r="A299" s="89" t="str">
        <f t="shared" si="8"/>
        <v xml:space="preserve">bnlPY110G/PY110N: SURVIVOR’ BENEFITS </v>
      </c>
      <c r="B299" t="s">
        <v>2592</v>
      </c>
      <c r="C299" t="s">
        <v>2327</v>
      </c>
      <c r="D299">
        <v>319.49714265273303</v>
      </c>
      <c r="E299">
        <v>1577.7275887361875</v>
      </c>
      <c r="F299">
        <v>1310.9828969646001</v>
      </c>
      <c r="G299">
        <v>620.1537522449479</v>
      </c>
      <c r="H299">
        <v>453.98110950440196</v>
      </c>
      <c r="I299">
        <v>343.62400801077615</v>
      </c>
      <c r="J299">
        <v>395.81972863428797</v>
      </c>
      <c r="K299">
        <v>275.64032843272304</v>
      </c>
      <c r="L299">
        <v>278.72781913136788</v>
      </c>
      <c r="M299">
        <v>321.61489520003687</v>
      </c>
      <c r="N299">
        <v>5897.7692695120713</v>
      </c>
    </row>
    <row r="300" spans="1:14">
      <c r="A300" s="89" t="str">
        <f t="shared" si="8"/>
        <v>bnlPY120G/PY120N: SICKNESS BENEFITS</v>
      </c>
      <c r="B300" t="s">
        <v>2592</v>
      </c>
      <c r="C300" t="s">
        <v>2328</v>
      </c>
      <c r="D300">
        <v>264.45534623037503</v>
      </c>
      <c r="E300">
        <v>267.24774926129999</v>
      </c>
      <c r="F300">
        <v>506.07716699039008</v>
      </c>
      <c r="G300">
        <v>482.53233998461326</v>
      </c>
      <c r="H300">
        <v>252.50187678225501</v>
      </c>
      <c r="I300">
        <v>338.786154636606</v>
      </c>
      <c r="J300">
        <v>245.804463587122</v>
      </c>
      <c r="K300">
        <v>214.26188172763</v>
      </c>
      <c r="L300">
        <v>242.3224249163639</v>
      </c>
      <c r="M300">
        <v>106.92188693615003</v>
      </c>
      <c r="N300">
        <v>2920.9112910528024</v>
      </c>
    </row>
    <row r="301" spans="1:14">
      <c r="A301" s="89" t="str">
        <f t="shared" si="8"/>
        <v>bnlPY130G/PY130N: DISABILITY BENEFITS</v>
      </c>
      <c r="B301" t="s">
        <v>2592</v>
      </c>
      <c r="C301" t="s">
        <v>2329</v>
      </c>
      <c r="D301">
        <v>976.59413456814968</v>
      </c>
      <c r="E301">
        <v>2006.206603083908</v>
      </c>
      <c r="F301">
        <v>2016.3616154992721</v>
      </c>
      <c r="G301">
        <v>1612.4851923927604</v>
      </c>
      <c r="H301">
        <v>1788.022251765691</v>
      </c>
      <c r="I301">
        <v>1418.1397994522299</v>
      </c>
      <c r="J301">
        <v>1127.4514162662581</v>
      </c>
      <c r="K301">
        <v>924.5187827865899</v>
      </c>
      <c r="L301">
        <v>584.86875859273425</v>
      </c>
      <c r="M301">
        <v>783.97568626400937</v>
      </c>
      <c r="N301">
        <v>13238.624240671614</v>
      </c>
    </row>
    <row r="302" spans="1:14">
      <c r="A302" s="89" t="str">
        <f t="shared" si="8"/>
        <v>bnlPY140G/PY140N: EDUCATION-RELATED ALLOWANCES</v>
      </c>
      <c r="B302" t="s">
        <v>2592</v>
      </c>
      <c r="C302" t="s">
        <v>2330</v>
      </c>
      <c r="D302">
        <v>930.39461218198028</v>
      </c>
      <c r="E302">
        <v>428.12911529165893</v>
      </c>
      <c r="F302">
        <v>408.91951435285699</v>
      </c>
      <c r="G302">
        <v>258.03212762080409</v>
      </c>
      <c r="H302">
        <v>214.62705118428093</v>
      </c>
      <c r="I302">
        <v>233.72999044059799</v>
      </c>
      <c r="J302">
        <v>189.44648600526003</v>
      </c>
      <c r="K302">
        <v>107.30883850024998</v>
      </c>
      <c r="L302">
        <v>96.84273757897995</v>
      </c>
      <c r="M302">
        <v>82.688016645739992</v>
      </c>
      <c r="N302">
        <v>2950.1184898024094</v>
      </c>
    </row>
    <row r="303" spans="1:14">
      <c r="A303" s="89" t="str">
        <f t="shared" ref="A303:A366" si="9">+B303&amp;C303</f>
        <v>bnlSkilled LAB income</v>
      </c>
      <c r="B303" t="s">
        <v>2592</v>
      </c>
      <c r="C303" t="s">
        <v>2331</v>
      </c>
      <c r="D303">
        <v>1434.2066983116651</v>
      </c>
      <c r="E303">
        <v>3267.2072943192638</v>
      </c>
      <c r="F303">
        <v>5987.4020968160512</v>
      </c>
      <c r="G303">
        <v>10205.007125878516</v>
      </c>
      <c r="H303">
        <v>14700.794497080435</v>
      </c>
      <c r="I303">
        <v>21210.936372089731</v>
      </c>
      <c r="J303">
        <v>27204.504979337151</v>
      </c>
      <c r="K303">
        <v>37084.164745137758</v>
      </c>
      <c r="L303">
        <v>50901.39321341279</v>
      </c>
      <c r="M303">
        <v>98271.474155610384</v>
      </c>
      <c r="N303">
        <v>270267.09117799508</v>
      </c>
    </row>
    <row r="304" spans="1:14">
      <c r="A304" s="89" t="str">
        <f t="shared" si="9"/>
        <v>bnlUnskilled LAB income</v>
      </c>
      <c r="B304" t="s">
        <v>2592</v>
      </c>
      <c r="C304" t="s">
        <v>2332</v>
      </c>
      <c r="D304">
        <v>4591.261295388661</v>
      </c>
      <c r="E304">
        <v>8380.5603137078397</v>
      </c>
      <c r="F304">
        <v>12447.521639083765</v>
      </c>
      <c r="G304">
        <v>15603.366029631203</v>
      </c>
      <c r="H304">
        <v>19987.509575862987</v>
      </c>
      <c r="I304">
        <v>22498.122020476341</v>
      </c>
      <c r="J304">
        <v>23996.592608905245</v>
      </c>
      <c r="K304">
        <v>23764.118338521024</v>
      </c>
      <c r="L304">
        <v>25043.714431901553</v>
      </c>
      <c r="M304">
        <v>22746.4926362113</v>
      </c>
      <c r="N304">
        <v>179059.25888969025</v>
      </c>
    </row>
    <row r="305" spans="1:14">
      <c r="A305" s="89" t="str">
        <f t="shared" si="9"/>
        <v>eunHY010: TOTAL HOUSEHOLD GROSS INCOME</v>
      </c>
      <c r="B305" t="s">
        <v>2593</v>
      </c>
      <c r="C305" t="s">
        <v>2296</v>
      </c>
      <c r="D305">
        <v>4739.0777284224123</v>
      </c>
      <c r="E305">
        <v>11942.780063867065</v>
      </c>
      <c r="F305">
        <v>23692.378114524559</v>
      </c>
      <c r="G305">
        <v>35336.909670240158</v>
      </c>
      <c r="H305">
        <v>42243.909848109477</v>
      </c>
      <c r="I305">
        <v>49859.974416788973</v>
      </c>
      <c r="J305">
        <v>56746.215197854501</v>
      </c>
      <c r="K305">
        <v>66533.576757680174</v>
      </c>
      <c r="L305">
        <v>78947.976356451909</v>
      </c>
      <c r="M305">
        <v>97373.068694923219</v>
      </c>
      <c r="N305">
        <v>467415.86684886564</v>
      </c>
    </row>
    <row r="306" spans="1:14">
      <c r="A306" s="89" t="str">
        <f t="shared" si="9"/>
        <v>eunHY020: TOTAL DISPOSABLE HOUSEHOLD INCOME</v>
      </c>
      <c r="B306" t="s">
        <v>2593</v>
      </c>
      <c r="C306" t="s">
        <v>2297</v>
      </c>
      <c r="D306">
        <v>4141.9931977954393</v>
      </c>
      <c r="E306">
        <v>10240.133984825072</v>
      </c>
      <c r="F306">
        <v>20260.727482950635</v>
      </c>
      <c r="G306">
        <v>29584.16361250983</v>
      </c>
      <c r="H306">
        <v>34133.440703525375</v>
      </c>
      <c r="I306">
        <v>38983.866711749492</v>
      </c>
      <c r="J306">
        <v>43601.130887290674</v>
      </c>
      <c r="K306">
        <v>49794.648175963113</v>
      </c>
      <c r="L306">
        <v>57479.891478309444</v>
      </c>
      <c r="M306">
        <v>68849.395522395469</v>
      </c>
      <c r="N306">
        <v>357069.39175731718</v>
      </c>
    </row>
    <row r="307" spans="1:14">
      <c r="A307" s="89" t="str">
        <f t="shared" si="9"/>
        <v>eunHY022: TOTAL DISPOSABLE HOUSEHOLD INCOME BEFORE SOCIAL TRANSFERS OTHER THAN OLD-AGE AND SURVIVOR'S BENEFITS</v>
      </c>
      <c r="B307" t="s">
        <v>2593</v>
      </c>
      <c r="C307" t="s">
        <v>2298</v>
      </c>
      <c r="D307">
        <v>3007.6550294108433</v>
      </c>
      <c r="E307">
        <v>8524.9021388017136</v>
      </c>
      <c r="F307">
        <v>11911.899577171936</v>
      </c>
      <c r="G307">
        <v>19169.081068488376</v>
      </c>
      <c r="H307">
        <v>25076.821576100574</v>
      </c>
      <c r="I307">
        <v>30249.642826268591</v>
      </c>
      <c r="J307">
        <v>35618.010501413388</v>
      </c>
      <c r="K307">
        <v>43034.010055048391</v>
      </c>
      <c r="L307">
        <v>51350.545246513117</v>
      </c>
      <c r="M307">
        <v>63666.206572884366</v>
      </c>
      <c r="N307">
        <v>291608.77459210128</v>
      </c>
    </row>
    <row r="308" spans="1:14">
      <c r="A308" s="89" t="str">
        <f t="shared" si="9"/>
        <v>eunHY023: TOTAL DISPOSABLE HOUSEHOLD INCOME BEFORE SOCIAL TRANSFERS INCLUDING OLD-AGE AND SURVIVOR'S BENEFITS</v>
      </c>
      <c r="B308" t="s">
        <v>2593</v>
      </c>
      <c r="C308" t="s">
        <v>2299</v>
      </c>
      <c r="D308">
        <v>1153.1391392765024</v>
      </c>
      <c r="E308">
        <v>6127.757152965426</v>
      </c>
      <c r="F308">
        <v>7918.238191990511</v>
      </c>
      <c r="G308">
        <v>7243.7268012954019</v>
      </c>
      <c r="H308">
        <v>12165.800372832504</v>
      </c>
      <c r="I308">
        <v>20269.114547869016</v>
      </c>
      <c r="J308">
        <v>26822.271889261796</v>
      </c>
      <c r="K308">
        <v>35262.391364875621</v>
      </c>
      <c r="L308">
        <v>44075.528288040601</v>
      </c>
      <c r="M308">
        <v>55991.349402306172</v>
      </c>
      <c r="N308">
        <v>217029.31715071425</v>
      </c>
    </row>
    <row r="309" spans="1:14">
      <c r="A309" s="89" t="str">
        <f t="shared" si="9"/>
        <v>eunHY025: WITHIN-HOUSEHOLD NON-RESPONSE INFLATION FACTOR</v>
      </c>
      <c r="B309" t="s">
        <v>2593</v>
      </c>
      <c r="C309" t="s">
        <v>2300</v>
      </c>
      <c r="D309">
        <v>1.3829120025200046</v>
      </c>
      <c r="E309">
        <v>1.1925276875199984</v>
      </c>
      <c r="F309">
        <v>1.4135020834700043</v>
      </c>
      <c r="G309">
        <v>1.5810615563099992</v>
      </c>
      <c r="H309">
        <v>1.3614824060599948</v>
      </c>
      <c r="I309">
        <v>1.2800949750399977</v>
      </c>
      <c r="J309">
        <v>1.1921677071500003</v>
      </c>
      <c r="K309">
        <v>1.2170206818699978</v>
      </c>
      <c r="L309">
        <v>1.2242364911399963</v>
      </c>
      <c r="M309">
        <v>1.2330674988499961</v>
      </c>
      <c r="N309">
        <v>13.078073089930081</v>
      </c>
    </row>
    <row r="310" spans="1:14">
      <c r="A310" s="89" t="str">
        <f t="shared" si="9"/>
        <v>eunHY030G/HY030N: IMPUTED RENT</v>
      </c>
      <c r="B310" t="s">
        <v>2593</v>
      </c>
      <c r="C310" t="s">
        <v>2301</v>
      </c>
      <c r="D310">
        <v>1406.6500805750188</v>
      </c>
      <c r="E310">
        <v>1364.4682281002772</v>
      </c>
      <c r="F310">
        <v>3179.7941574819306</v>
      </c>
      <c r="G310">
        <v>4436.8120774778372</v>
      </c>
      <c r="H310">
        <v>5017.3836737227157</v>
      </c>
      <c r="I310">
        <v>5083.5623958206797</v>
      </c>
      <c r="J310">
        <v>5423.961942176541</v>
      </c>
      <c r="K310">
        <v>6126.6302696106259</v>
      </c>
      <c r="L310">
        <v>6829.7371577700806</v>
      </c>
      <c r="M310">
        <v>8080.7791840874088</v>
      </c>
      <c r="N310">
        <v>46949.779166822314</v>
      </c>
    </row>
    <row r="311" spans="1:14">
      <c r="A311" s="89" t="str">
        <f t="shared" si="9"/>
        <v>eunHY040G/HY040N: INCOME FROM RENTAL OF A PROPERTY OR LAND</v>
      </c>
      <c r="B311" t="s">
        <v>2593</v>
      </c>
      <c r="C311" t="s">
        <v>2302</v>
      </c>
      <c r="D311">
        <v>15.309924689655197</v>
      </c>
      <c r="E311">
        <v>31.315835517930893</v>
      </c>
      <c r="F311">
        <v>51.193693855865796</v>
      </c>
      <c r="G311">
        <v>59.497927842286515</v>
      </c>
      <c r="H311">
        <v>101.1210568348677</v>
      </c>
      <c r="I311">
        <v>93.14499520159805</v>
      </c>
      <c r="J311">
        <v>95.028550483614794</v>
      </c>
      <c r="K311">
        <v>162.77629728153403</v>
      </c>
      <c r="L311">
        <v>221.4565481188873</v>
      </c>
      <c r="M311">
        <v>262.88108444306516</v>
      </c>
      <c r="N311">
        <v>1093.7259142693049</v>
      </c>
    </row>
    <row r="312" spans="1:14">
      <c r="A312" s="89" t="str">
        <f t="shared" si="9"/>
        <v>eunHY090G/HY090N: INTEREST, DIVIDENDS, PROFIT FROM CAPITAL INVESTMENTS IN UNINCORPORATED BUSINESS</v>
      </c>
      <c r="B312" t="s">
        <v>2593</v>
      </c>
      <c r="C312" t="s">
        <v>2303</v>
      </c>
      <c r="D312">
        <v>-101.74572153927133</v>
      </c>
      <c r="E312">
        <v>48.167568774493503</v>
      </c>
      <c r="F312">
        <v>139.48473217684096</v>
      </c>
      <c r="G312">
        <v>164.90889533664875</v>
      </c>
      <c r="H312">
        <v>263.82296266756623</v>
      </c>
      <c r="I312">
        <v>267.25806732842591</v>
      </c>
      <c r="J312">
        <v>348.27852879350223</v>
      </c>
      <c r="K312">
        <v>434.91318676137644</v>
      </c>
      <c r="L312">
        <v>407.41439357894262</v>
      </c>
      <c r="M312">
        <v>1178.7193239964774</v>
      </c>
      <c r="N312">
        <v>3151.221937875016</v>
      </c>
    </row>
    <row r="313" spans="1:14">
      <c r="A313" s="89" t="str">
        <f t="shared" si="9"/>
        <v>eunHY050G/HY050N: FAMILY/CHILDREN RELATED ALLOWANCES</v>
      </c>
      <c r="B313" t="s">
        <v>2593</v>
      </c>
      <c r="C313" t="s">
        <v>2304</v>
      </c>
      <c r="D313">
        <v>263.88093725003233</v>
      </c>
      <c r="E313">
        <v>477.21370374740604</v>
      </c>
      <c r="F313">
        <v>1825.8362276659593</v>
      </c>
      <c r="G313">
        <v>2013.3466259747354</v>
      </c>
      <c r="H313">
        <v>2230.4473488043345</v>
      </c>
      <c r="I313">
        <v>2172.8615506199149</v>
      </c>
      <c r="J313">
        <v>2091.5541394813472</v>
      </c>
      <c r="K313">
        <v>1832.5389745634134</v>
      </c>
      <c r="L313">
        <v>1605.0944850609612</v>
      </c>
      <c r="M313">
        <v>1255.530249233592</v>
      </c>
      <c r="N313">
        <v>15768.304242401708</v>
      </c>
    </row>
    <row r="314" spans="1:14">
      <c r="A314" s="89" t="str">
        <f t="shared" si="9"/>
        <v>eunHY060G/HY060N: SOCIAL EXCLUSION NOT ELSEWHERE CLASSIFIED</v>
      </c>
      <c r="B314" t="s">
        <v>2593</v>
      </c>
      <c r="C314" t="s">
        <v>2305</v>
      </c>
      <c r="D314">
        <v>152.80157016813305</v>
      </c>
      <c r="E314">
        <v>83.26635287741594</v>
      </c>
      <c r="F314">
        <v>700.14602433888047</v>
      </c>
      <c r="G314">
        <v>339.72821549510167</v>
      </c>
      <c r="H314">
        <v>117.66478741566793</v>
      </c>
      <c r="I314">
        <v>83.493591023583988</v>
      </c>
      <c r="J314">
        <v>30.024676338563999</v>
      </c>
      <c r="K314">
        <v>31.949877756126</v>
      </c>
      <c r="L314">
        <v>42.115145529107011</v>
      </c>
      <c r="M314">
        <v>24.522532556159998</v>
      </c>
      <c r="N314">
        <v>1605.7127734987414</v>
      </c>
    </row>
    <row r="315" spans="1:14">
      <c r="A315" s="89" t="str">
        <f t="shared" si="9"/>
        <v>eunHY070G/HY070N: HOUSING ALLOWANCES</v>
      </c>
      <c r="B315" t="s">
        <v>2593</v>
      </c>
      <c r="C315" t="s">
        <v>2306</v>
      </c>
      <c r="D315">
        <v>51.720414444993786</v>
      </c>
      <c r="E315">
        <v>117.11140039844001</v>
      </c>
      <c r="F315">
        <v>801.70520485287705</v>
      </c>
      <c r="G315">
        <v>1483.9471002875798</v>
      </c>
      <c r="H315">
        <v>678.43946465098259</v>
      </c>
      <c r="I315">
        <v>669.21623606938601</v>
      </c>
      <c r="J315">
        <v>424.59056774727952</v>
      </c>
      <c r="K315">
        <v>169.78269027263113</v>
      </c>
      <c r="L315">
        <v>77.310111976399696</v>
      </c>
      <c r="M315">
        <v>39.094904758171793</v>
      </c>
      <c r="N315">
        <v>4512.9180954587373</v>
      </c>
    </row>
    <row r="316" spans="1:14">
      <c r="A316" s="89" t="str">
        <f t="shared" si="9"/>
        <v>eunHY080G/HY080N: REGULAR INTER-HOUSEHOLD CASH TRANSFER RECEIVED</v>
      </c>
      <c r="B316" t="s">
        <v>2593</v>
      </c>
      <c r="C316" t="s">
        <v>2307</v>
      </c>
      <c r="D316">
        <v>97.451376525320725</v>
      </c>
      <c r="E316">
        <v>139.9809224152329</v>
      </c>
      <c r="F316">
        <v>175.08031652951288</v>
      </c>
      <c r="G316">
        <v>171.49346054861707</v>
      </c>
      <c r="H316">
        <v>218.55697938230691</v>
      </c>
      <c r="I316">
        <v>160.87183859788897</v>
      </c>
      <c r="J316">
        <v>136.48484322465458</v>
      </c>
      <c r="K316">
        <v>111.32905820660956</v>
      </c>
      <c r="L316">
        <v>80.41677653164399</v>
      </c>
      <c r="M316">
        <v>60.973673822531431</v>
      </c>
      <c r="N316">
        <v>1352.6392457843215</v>
      </c>
    </row>
    <row r="317" spans="1:14">
      <c r="A317" s="89" t="str">
        <f t="shared" si="9"/>
        <v>eunHY081G/HY081N: ALIMONIES RECEIVED (COMPULSORY + VOLUNTARY)</v>
      </c>
      <c r="B317" t="s">
        <v>2593</v>
      </c>
      <c r="C317" t="s">
        <v>2308</v>
      </c>
      <c r="D317">
        <v>36.911376753640219</v>
      </c>
      <c r="E317">
        <v>27.353171213919502</v>
      </c>
      <c r="F317">
        <v>120.5382400011885</v>
      </c>
      <c r="G317">
        <v>123.28107954349001</v>
      </c>
      <c r="H317">
        <v>119.03646668653408</v>
      </c>
      <c r="I317">
        <v>84.842985717556019</v>
      </c>
      <c r="J317">
        <v>67.175526864794406</v>
      </c>
      <c r="K317">
        <v>52.352589827806007</v>
      </c>
      <c r="L317">
        <v>11.374195387605996</v>
      </c>
      <c r="M317">
        <v>26.682642312730998</v>
      </c>
      <c r="N317">
        <v>669.54827430926673</v>
      </c>
    </row>
    <row r="318" spans="1:14">
      <c r="A318" s="89" t="str">
        <f t="shared" si="9"/>
        <v>eunHY100G/HY100N: INTEREST REPAYMENTS ON MORTGAGE</v>
      </c>
      <c r="B318" t="s">
        <v>2593</v>
      </c>
      <c r="C318" t="s">
        <v>2309</v>
      </c>
      <c r="D318">
        <v>127.66758692508581</v>
      </c>
      <c r="E318">
        <v>152.1682191126385</v>
      </c>
      <c r="F318">
        <v>319.14198993986412</v>
      </c>
      <c r="G318">
        <v>457.66596113775438</v>
      </c>
      <c r="H318">
        <v>834.7923828101309</v>
      </c>
      <c r="I318">
        <v>1061.1451243247132</v>
      </c>
      <c r="J318">
        <v>1396.8946814064457</v>
      </c>
      <c r="K318">
        <v>1793.6806104385562</v>
      </c>
      <c r="L318">
        <v>2334.0068819365415</v>
      </c>
      <c r="M318">
        <v>3127.6264428523609</v>
      </c>
      <c r="N318">
        <v>11604.789880884065</v>
      </c>
    </row>
    <row r="319" spans="1:14">
      <c r="A319" s="89" t="str">
        <f t="shared" si="9"/>
        <v>eunHY110G/HY110N: INCOME RECEIVED BY PEOPLE AGED UNDER 16</v>
      </c>
      <c r="B319" t="s">
        <v>2593</v>
      </c>
      <c r="C319" t="s">
        <v>2310</v>
      </c>
      <c r="D319">
        <v>4.0928302716355001</v>
      </c>
      <c r="E319">
        <v>1.3881842403389997</v>
      </c>
      <c r="F319">
        <v>12.479614498794994</v>
      </c>
      <c r="G319">
        <v>10.382447127265999</v>
      </c>
      <c r="H319">
        <v>36.204083637753598</v>
      </c>
      <c r="I319">
        <v>63.696822081159794</v>
      </c>
      <c r="J319">
        <v>43.754971771767991</v>
      </c>
      <c r="K319">
        <v>42.422868911939197</v>
      </c>
      <c r="L319">
        <v>55.458478589586448</v>
      </c>
      <c r="M319">
        <v>57.791623684610791</v>
      </c>
      <c r="N319">
        <v>327.67192481485336</v>
      </c>
    </row>
    <row r="320" spans="1:14">
      <c r="A320" s="89" t="str">
        <f t="shared" si="9"/>
        <v>eunHY120G/HY120N: REGULAR TAXES ON WEALTH</v>
      </c>
      <c r="B320" t="s">
        <v>2593</v>
      </c>
      <c r="C320" t="s">
        <v>2311</v>
      </c>
      <c r="D320">
        <v>50.439810998097116</v>
      </c>
      <c r="E320">
        <v>49.19684811419863</v>
      </c>
      <c r="F320">
        <v>136.40566349002845</v>
      </c>
      <c r="G320">
        <v>210.53357444509541</v>
      </c>
      <c r="H320">
        <v>346.38951845449259</v>
      </c>
      <c r="I320">
        <v>431.03555667810764</v>
      </c>
      <c r="J320">
        <v>511.36029946623205</v>
      </c>
      <c r="K320">
        <v>623.31104950741155</v>
      </c>
      <c r="L320">
        <v>690.06490799165988</v>
      </c>
      <c r="M320">
        <v>842.69226757784793</v>
      </c>
      <c r="N320">
        <v>3891.4294967231604</v>
      </c>
    </row>
    <row r="321" spans="1:14">
      <c r="A321" s="89" t="str">
        <f t="shared" si="9"/>
        <v>eunHY130G/HY130N: REGULAR INTER-HOUSEHOLD CASH TRANSFER PAID</v>
      </c>
      <c r="B321" t="s">
        <v>2593</v>
      </c>
      <c r="C321" t="s">
        <v>2312</v>
      </c>
      <c r="D321">
        <v>90.525800243232908</v>
      </c>
      <c r="E321">
        <v>83.720702687690036</v>
      </c>
      <c r="F321">
        <v>98.966182666018696</v>
      </c>
      <c r="G321">
        <v>135.58815036448064</v>
      </c>
      <c r="H321">
        <v>114.22985068932297</v>
      </c>
      <c r="I321">
        <v>125.05917989562732</v>
      </c>
      <c r="J321">
        <v>121.11541411956625</v>
      </c>
      <c r="K321">
        <v>166.09202212837002</v>
      </c>
      <c r="L321">
        <v>179.62056058973496</v>
      </c>
      <c r="M321">
        <v>189.15846194351283</v>
      </c>
      <c r="N321">
        <v>1304.0763253275561</v>
      </c>
    </row>
    <row r="322" spans="1:14">
      <c r="A322" s="89" t="str">
        <f t="shared" si="9"/>
        <v>eunHY131G/HY131N: ALIMONIES PAID (COMPULSORY + VOLUNTARY)</v>
      </c>
      <c r="B322" t="s">
        <v>2593</v>
      </c>
      <c r="C322" t="s">
        <v>2313</v>
      </c>
      <c r="D322">
        <v>40.247588177163898</v>
      </c>
      <c r="E322">
        <v>31.989687202788001</v>
      </c>
      <c r="F322">
        <v>33.5791382056128</v>
      </c>
      <c r="G322">
        <v>66.462249953861999</v>
      </c>
      <c r="H322">
        <v>33.395059203768</v>
      </c>
      <c r="I322">
        <v>51.153155661112983</v>
      </c>
      <c r="J322">
        <v>48.147811069839001</v>
      </c>
      <c r="K322">
        <v>65.988613827481018</v>
      </c>
      <c r="L322">
        <v>58.597504663936995</v>
      </c>
      <c r="M322">
        <v>50.671552516310996</v>
      </c>
      <c r="N322">
        <v>480.23236048187562</v>
      </c>
    </row>
    <row r="323" spans="1:14">
      <c r="A323" s="89" t="str">
        <f t="shared" si="9"/>
        <v>eunHY140G/HY140N: TAX ON INCOME AND SOCIAL CONTRIBUTIONS</v>
      </c>
      <c r="B323" t="s">
        <v>2593</v>
      </c>
      <c r="C323" t="s">
        <v>2314</v>
      </c>
      <c r="D323">
        <v>456.11874965135024</v>
      </c>
      <c r="E323">
        <v>1569.7284850128851</v>
      </c>
      <c r="F323">
        <v>3196.2786911928711</v>
      </c>
      <c r="G323">
        <v>5406.6248180892208</v>
      </c>
      <c r="H323">
        <v>7649.8499721847766</v>
      </c>
      <c r="I323">
        <v>10319.851113572731</v>
      </c>
      <c r="J323">
        <v>12512.60863645334</v>
      </c>
      <c r="K323">
        <v>15949.525377884229</v>
      </c>
      <c r="L323">
        <v>20597.991632217338</v>
      </c>
      <c r="M323">
        <v>27491.822256161708</v>
      </c>
      <c r="N323">
        <v>105150.39973242114</v>
      </c>
    </row>
    <row r="324" spans="1:14">
      <c r="A324" s="89" t="str">
        <f t="shared" si="9"/>
        <v>eunHY145N: REPAYMENTS/RECEIPTS FOR TAX ADJUSTMENT</v>
      </c>
      <c r="B324" t="s">
        <v>2593</v>
      </c>
      <c r="C324" t="s">
        <v>2315</v>
      </c>
      <c r="D324">
        <v>-25.652496223209752</v>
      </c>
      <c r="E324">
        <v>-53.9278102667203</v>
      </c>
      <c r="F324">
        <v>-43.247695744198161</v>
      </c>
      <c r="G324">
        <v>-18.402902067028201</v>
      </c>
      <c r="H324">
        <v>-14.104627851095497</v>
      </c>
      <c r="I324">
        <v>-25.329786739949398</v>
      </c>
      <c r="J324">
        <v>-21.614633378402193</v>
      </c>
      <c r="K324">
        <v>-28.093885622119792</v>
      </c>
      <c r="L324">
        <v>-36.102413299643302</v>
      </c>
      <c r="M324">
        <v>-40.587165845554004</v>
      </c>
      <c r="N324">
        <v>-307.06341703792054</v>
      </c>
    </row>
    <row r="325" spans="1:14">
      <c r="A325" s="89" t="str">
        <f t="shared" si="9"/>
        <v>eunHY170G/HY170N: VALUE OF GOODS PRODUCED FOR OWN CONSUMPTION</v>
      </c>
      <c r="B325" t="s">
        <v>2593</v>
      </c>
      <c r="C325" t="s">
        <v>2316</v>
      </c>
      <c r="D325">
        <v>170.93724565216246</v>
      </c>
      <c r="E325">
        <v>131.10337770911298</v>
      </c>
      <c r="F325">
        <v>33.668851287391803</v>
      </c>
      <c r="G325">
        <v>5.9481034557388019</v>
      </c>
      <c r="H325">
        <v>1.7064777989734001</v>
      </c>
      <c r="I325">
        <v>1.0667973464541001</v>
      </c>
      <c r="J325">
        <v>0.67867434799509996</v>
      </c>
      <c r="K325">
        <v>0.69992556182560006</v>
      </c>
      <c r="L325">
        <v>0.73865803708720001</v>
      </c>
      <c r="M325">
        <v>0.68592564</v>
      </c>
      <c r="N325">
        <v>347.23403683674201</v>
      </c>
    </row>
    <row r="326" spans="1:14">
      <c r="A326" s="89" t="str">
        <f t="shared" si="9"/>
        <v>eunPY010G Gross employee cash or near cash income</v>
      </c>
      <c r="B326" t="s">
        <v>2593</v>
      </c>
      <c r="C326" t="s">
        <v>2317</v>
      </c>
      <c r="D326">
        <v>2358.4640446822173</v>
      </c>
      <c r="E326">
        <v>7045.8085279737115</v>
      </c>
      <c r="F326">
        <v>9673.8198733759909</v>
      </c>
      <c r="G326">
        <v>10707.13529799346</v>
      </c>
      <c r="H326">
        <v>16403.614581039819</v>
      </c>
      <c r="I326">
        <v>26956.698246879569</v>
      </c>
      <c r="J326">
        <v>35393.535851340217</v>
      </c>
      <c r="K326">
        <v>47031.014347903925</v>
      </c>
      <c r="L326">
        <v>59989.930737558527</v>
      </c>
      <c r="M326">
        <v>76332.319933018123</v>
      </c>
      <c r="N326">
        <v>291892.34144176386</v>
      </c>
    </row>
    <row r="327" spans="1:14">
      <c r="A327" s="89" t="str">
        <f t="shared" si="9"/>
        <v>eunPY020G Non-cash employee income</v>
      </c>
      <c r="B327" t="s">
        <v>2593</v>
      </c>
      <c r="C327" t="s">
        <v>2318</v>
      </c>
      <c r="D327">
        <v>16.102748853135001</v>
      </c>
      <c r="E327">
        <v>69.096321174423451</v>
      </c>
      <c r="F327">
        <v>105.11348209728246</v>
      </c>
      <c r="G327">
        <v>54.600064510126387</v>
      </c>
      <c r="H327">
        <v>64.622667389681155</v>
      </c>
      <c r="I327">
        <v>148.88701797428755</v>
      </c>
      <c r="J327">
        <v>197.55765337665213</v>
      </c>
      <c r="K327">
        <v>265.06628836040215</v>
      </c>
      <c r="L327">
        <v>431.22677976914287</v>
      </c>
      <c r="M327">
        <v>749.91775383839831</v>
      </c>
      <c r="N327">
        <v>2102.1907773435332</v>
      </c>
    </row>
    <row r="328" spans="1:14">
      <c r="A328" s="89" t="str">
        <f t="shared" si="9"/>
        <v>eunPY021G Company car</v>
      </c>
      <c r="B328" t="s">
        <v>2593</v>
      </c>
      <c r="C328" t="s">
        <v>2319</v>
      </c>
      <c r="D328">
        <v>2.6582755885748006</v>
      </c>
      <c r="E328">
        <v>20.419750849845805</v>
      </c>
      <c r="F328">
        <v>49.058317136515896</v>
      </c>
      <c r="G328">
        <v>17.860853006935802</v>
      </c>
      <c r="H328">
        <v>20.687651093196592</v>
      </c>
      <c r="I328">
        <v>53.479233423083002</v>
      </c>
      <c r="J328">
        <v>88.145928777258206</v>
      </c>
      <c r="K328">
        <v>128.89187624039238</v>
      </c>
      <c r="L328">
        <v>258.49819418798086</v>
      </c>
      <c r="M328">
        <v>488.09554602940165</v>
      </c>
      <c r="N328">
        <v>1127.7956263331848</v>
      </c>
    </row>
    <row r="329" spans="1:14">
      <c r="A329" s="89" t="str">
        <f t="shared" si="9"/>
        <v>eunPY030G Employer's social insurance contributions</v>
      </c>
      <c r="B329" t="s">
        <v>2593</v>
      </c>
      <c r="C329" t="s">
        <v>2320</v>
      </c>
      <c r="D329">
        <v>558.97540171815933</v>
      </c>
      <c r="E329">
        <v>1907.3148626073717</v>
      </c>
      <c r="F329">
        <v>2279.365890191008</v>
      </c>
      <c r="G329">
        <v>1912.9993351516046</v>
      </c>
      <c r="H329">
        <v>2911.8643350183529</v>
      </c>
      <c r="I329">
        <v>4677.0051275598071</v>
      </c>
      <c r="J329">
        <v>5981.9486850050562</v>
      </c>
      <c r="K329">
        <v>7449.5729338416531</v>
      </c>
      <c r="L329">
        <v>8592.7873519013738</v>
      </c>
      <c r="M329">
        <v>10240.819274932313</v>
      </c>
      <c r="N329">
        <v>46512.653197926513</v>
      </c>
    </row>
    <row r="330" spans="1:14">
      <c r="A330" s="89" t="str">
        <f t="shared" si="9"/>
        <v>eunPY031G: OPTIONAL EMPLOYER'S SOCIAL INSURANCE CONTRIBUTIONS</v>
      </c>
      <c r="B330" t="s">
        <v>2593</v>
      </c>
      <c r="C330" t="s">
        <v>2321</v>
      </c>
      <c r="D330" t="e">
        <v>#VALUE!</v>
      </c>
      <c r="E330" t="e">
        <v>#VALUE!</v>
      </c>
      <c r="F330" t="e">
        <v>#VALUE!</v>
      </c>
      <c r="G330" t="e">
        <v>#VALUE!</v>
      </c>
      <c r="H330" t="e">
        <v>#VALUE!</v>
      </c>
      <c r="I330" t="e">
        <v>#VALUE!</v>
      </c>
      <c r="J330" t="e">
        <v>#VALUE!</v>
      </c>
      <c r="K330" t="e">
        <v>#VALUE!</v>
      </c>
      <c r="L330" t="e">
        <v>#VALUE!</v>
      </c>
      <c r="M330" t="e">
        <v>#VALUE!</v>
      </c>
      <c r="N330" t="e">
        <v>#VALUE!</v>
      </c>
    </row>
    <row r="331" spans="1:14">
      <c r="A331" s="89" t="str">
        <f t="shared" si="9"/>
        <v>eunPY035G/PY035N: CONTRIBUTIONS TO INDIVIDUAL PRIVATE PENSION PLANS</v>
      </c>
      <c r="B331" t="s">
        <v>2593</v>
      </c>
      <c r="C331" t="s">
        <v>2322</v>
      </c>
      <c r="D331">
        <v>34.132944906442994</v>
      </c>
      <c r="E331">
        <v>18.15484080477329</v>
      </c>
      <c r="F331">
        <v>67.23843559736963</v>
      </c>
      <c r="G331">
        <v>82.262988102179477</v>
      </c>
      <c r="H331">
        <v>117.39947609039952</v>
      </c>
      <c r="I331">
        <v>241.387716172257</v>
      </c>
      <c r="J331">
        <v>341.92035343617238</v>
      </c>
      <c r="K331">
        <v>464.91277836406306</v>
      </c>
      <c r="L331">
        <v>626.87156748128609</v>
      </c>
      <c r="M331">
        <v>980.69065417137233</v>
      </c>
      <c r="N331">
        <v>2974.9717551263329</v>
      </c>
    </row>
    <row r="332" spans="1:14">
      <c r="A332" s="89" t="str">
        <f t="shared" si="9"/>
        <v>eunPY050G/PY050N: CASH BENEFITS OR LOSSES FROM SELF-EMPLOYMENT</v>
      </c>
      <c r="B332" t="s">
        <v>2593</v>
      </c>
      <c r="C332" t="s">
        <v>2323</v>
      </c>
      <c r="D332">
        <v>-673.61986127327509</v>
      </c>
      <c r="E332">
        <v>467.71089140295487</v>
      </c>
      <c r="F332">
        <v>816.92322834345077</v>
      </c>
      <c r="G332">
        <v>771.10685116868183</v>
      </c>
      <c r="H332">
        <v>1433.2475922061662</v>
      </c>
      <c r="I332">
        <v>1429.4077589984372</v>
      </c>
      <c r="J332">
        <v>1904.2028129458217</v>
      </c>
      <c r="K332">
        <v>2051.0719275651372</v>
      </c>
      <c r="L332">
        <v>2708.0710478947508</v>
      </c>
      <c r="M332">
        <v>4081.377410790677</v>
      </c>
      <c r="N332">
        <v>14989.4996600428</v>
      </c>
    </row>
    <row r="333" spans="1:14">
      <c r="A333" s="89" t="str">
        <f t="shared" si="9"/>
        <v>eunPY080G/PY080N: PENSION FROM INDIVIDUAL PRIVATE PLANS</v>
      </c>
      <c r="B333" t="s">
        <v>2593</v>
      </c>
      <c r="C333" t="s">
        <v>2324</v>
      </c>
      <c r="D333" t="e">
        <v>#VALUE!</v>
      </c>
      <c r="E333" t="e">
        <v>#VALUE!</v>
      </c>
      <c r="F333" t="e">
        <v>#VALUE!</v>
      </c>
      <c r="G333" t="e">
        <v>#VALUE!</v>
      </c>
      <c r="H333" t="e">
        <v>#VALUE!</v>
      </c>
      <c r="I333" t="e">
        <v>#VALUE!</v>
      </c>
      <c r="J333" t="e">
        <v>#VALUE!</v>
      </c>
      <c r="K333" t="e">
        <v>#VALUE!</v>
      </c>
      <c r="L333" t="e">
        <v>#VALUE!</v>
      </c>
      <c r="M333" t="e">
        <v>#VALUE!</v>
      </c>
      <c r="N333" t="e">
        <v>#VALUE!</v>
      </c>
    </row>
    <row r="334" spans="1:14">
      <c r="A334" s="89" t="str">
        <f t="shared" si="9"/>
        <v>eunPY090G/PY090N: UNEMPLOYMENT BENEFITS</v>
      </c>
      <c r="B334" t="s">
        <v>2593</v>
      </c>
      <c r="C334" t="s">
        <v>2325</v>
      </c>
      <c r="D334">
        <v>181.74156260171736</v>
      </c>
      <c r="E334">
        <v>319.56948018390005</v>
      </c>
      <c r="F334">
        <v>2381.2899744953211</v>
      </c>
      <c r="G334">
        <v>3017.0019299944338</v>
      </c>
      <c r="H334">
        <v>3259.3934173816529</v>
      </c>
      <c r="I334">
        <v>2867.3773195810159</v>
      </c>
      <c r="J334">
        <v>2416.4152912361465</v>
      </c>
      <c r="K334">
        <v>2085.3588834499619</v>
      </c>
      <c r="L334">
        <v>1934.6408883807842</v>
      </c>
      <c r="M334">
        <v>1714.1762917728327</v>
      </c>
      <c r="N334">
        <v>20176.965039077648</v>
      </c>
    </row>
    <row r="335" spans="1:14">
      <c r="A335" s="89" t="str">
        <f t="shared" si="9"/>
        <v>eunPY100G/PY100N: OLD-AGE BENEFITS</v>
      </c>
      <c r="B335" t="s">
        <v>2593</v>
      </c>
      <c r="C335" t="s">
        <v>2326</v>
      </c>
      <c r="D335">
        <v>1786.2460126756039</v>
      </c>
      <c r="E335">
        <v>2366.0597544338939</v>
      </c>
      <c r="F335">
        <v>3853.1835092071988</v>
      </c>
      <c r="G335">
        <v>12078.322844790748</v>
      </c>
      <c r="H335">
        <v>13632.847952378554</v>
      </c>
      <c r="I335">
        <v>10781.036667897413</v>
      </c>
      <c r="J335">
        <v>9547.3925438920742</v>
      </c>
      <c r="K335">
        <v>8661.6461129729869</v>
      </c>
      <c r="L335">
        <v>8016.2093040619166</v>
      </c>
      <c r="M335">
        <v>8404.7377838933298</v>
      </c>
      <c r="N335">
        <v>79127.682486204038</v>
      </c>
    </row>
    <row r="336" spans="1:14">
      <c r="A336" s="89" t="str">
        <f t="shared" si="9"/>
        <v xml:space="preserve">eunPY110G/PY110N: SURVIVOR’ BENEFITS </v>
      </c>
      <c r="B336" t="s">
        <v>2593</v>
      </c>
      <c r="C336" t="s">
        <v>2327</v>
      </c>
      <c r="D336">
        <v>89.128221232570425</v>
      </c>
      <c r="E336">
        <v>74.283144483760438</v>
      </c>
      <c r="F336">
        <v>234.8450001265185</v>
      </c>
      <c r="G336">
        <v>396.93249346561146</v>
      </c>
      <c r="H336">
        <v>278.83721722603906</v>
      </c>
      <c r="I336">
        <v>262.46145386081002</v>
      </c>
      <c r="J336">
        <v>231.66957985433203</v>
      </c>
      <c r="K336">
        <v>188.09237936027299</v>
      </c>
      <c r="L336">
        <v>133.98771109252084</v>
      </c>
      <c r="M336">
        <v>289.51254502157099</v>
      </c>
      <c r="N336">
        <v>2179.7497457240052</v>
      </c>
    </row>
    <row r="337" spans="1:14">
      <c r="A337" s="89" t="str">
        <f t="shared" si="9"/>
        <v>eunPY120G/PY120N: SICKNESS BENEFITS</v>
      </c>
      <c r="B337" t="s">
        <v>2593</v>
      </c>
      <c r="C337" t="s">
        <v>2328</v>
      </c>
      <c r="D337">
        <v>47.831222200811915</v>
      </c>
      <c r="E337">
        <v>104.55616208917176</v>
      </c>
      <c r="F337">
        <v>237.49216520935116</v>
      </c>
      <c r="G337">
        <v>373.30135323433558</v>
      </c>
      <c r="H337">
        <v>515.2381961691965</v>
      </c>
      <c r="I337">
        <v>586.78025143665661</v>
      </c>
      <c r="J337">
        <v>610.317295493095</v>
      </c>
      <c r="K337">
        <v>707.11147270336448</v>
      </c>
      <c r="L337">
        <v>711.24953229189543</v>
      </c>
      <c r="M337">
        <v>562.38671859336841</v>
      </c>
      <c r="N337">
        <v>4456.2643694212229</v>
      </c>
    </row>
    <row r="338" spans="1:14">
      <c r="A338" s="89" t="str">
        <f t="shared" si="9"/>
        <v>eunPY130G/PY130N: DISABILITY BENEFITS</v>
      </c>
      <c r="B338" t="s">
        <v>2593</v>
      </c>
      <c r="C338" t="s">
        <v>2329</v>
      </c>
      <c r="D338">
        <v>371.1417242751715</v>
      </c>
      <c r="E338">
        <v>390.22052763505792</v>
      </c>
      <c r="F338">
        <v>1258.1176337755883</v>
      </c>
      <c r="G338">
        <v>2429.6515195539105</v>
      </c>
      <c r="H338">
        <v>1944.2463315546424</v>
      </c>
      <c r="I338">
        <v>2409.1497854056979</v>
      </c>
      <c r="J338">
        <v>2337.3726527249578</v>
      </c>
      <c r="K338">
        <v>1999.9001592326986</v>
      </c>
      <c r="L338">
        <v>1728.7618795649364</v>
      </c>
      <c r="M338">
        <v>1754.4693646580172</v>
      </c>
      <c r="N338">
        <v>16623.031578380673</v>
      </c>
    </row>
    <row r="339" spans="1:14">
      <c r="A339" s="89" t="str">
        <f t="shared" si="9"/>
        <v>eunPY140G/PY140N: EDUCATION-RELATED ALLOWANCES</v>
      </c>
      <c r="B339" t="s">
        <v>2593</v>
      </c>
      <c r="C339" t="s">
        <v>2330</v>
      </c>
      <c r="D339">
        <v>85.350679826275382</v>
      </c>
      <c r="E339">
        <v>246.65677152488013</v>
      </c>
      <c r="F339">
        <v>1428.5914237138966</v>
      </c>
      <c r="G339">
        <v>1141.6714479427742</v>
      </c>
      <c r="H339">
        <v>880.23762274439036</v>
      </c>
      <c r="I339">
        <v>724.12448003013549</v>
      </c>
      <c r="J339">
        <v>670.0890093405186</v>
      </c>
      <c r="K339">
        <v>506.42046553819165</v>
      </c>
      <c r="L339">
        <v>399.20324207112265</v>
      </c>
      <c r="M339">
        <v>241.69710887627144</v>
      </c>
      <c r="N339">
        <v>6324.0422516084263</v>
      </c>
    </row>
    <row r="340" spans="1:14">
      <c r="A340" s="89" t="str">
        <f t="shared" si="9"/>
        <v>eunSkilled LAB income</v>
      </c>
      <c r="B340" t="s">
        <v>2593</v>
      </c>
      <c r="C340" t="s">
        <v>2331</v>
      </c>
      <c r="D340">
        <v>624.93271113477147</v>
      </c>
      <c r="E340">
        <v>3214.4236483536101</v>
      </c>
      <c r="F340">
        <v>5021.4116436763152</v>
      </c>
      <c r="G340">
        <v>4005.8952119335436</v>
      </c>
      <c r="H340">
        <v>5716.6052909895498</v>
      </c>
      <c r="I340">
        <v>10730.731133359584</v>
      </c>
      <c r="J340">
        <v>15273.880713492532</v>
      </c>
      <c r="K340">
        <v>22762.907622121111</v>
      </c>
      <c r="L340">
        <v>31355.445417812745</v>
      </c>
      <c r="M340">
        <v>50673.216510741426</v>
      </c>
      <c r="N340">
        <v>149379.44990361563</v>
      </c>
    </row>
    <row r="341" spans="1:14">
      <c r="A341" s="89" t="str">
        <f t="shared" si="9"/>
        <v>eunUnskilled LAB income</v>
      </c>
      <c r="B341" t="s">
        <v>2593</v>
      </c>
      <c r="C341" t="s">
        <v>2332</v>
      </c>
      <c r="D341">
        <v>1110.147166033742</v>
      </c>
      <c r="E341">
        <v>4386.3469330022626</v>
      </c>
      <c r="F341">
        <v>5641.6833757377599</v>
      </c>
      <c r="G341">
        <v>7609.2099898409087</v>
      </c>
      <c r="H341">
        <v>12302.279025736527</v>
      </c>
      <c r="I341">
        <v>18045.649606664894</v>
      </c>
      <c r="J341">
        <v>22563.335957606207</v>
      </c>
      <c r="K341">
        <v>27049.157720072399</v>
      </c>
      <c r="L341">
        <v>32400.654714890836</v>
      </c>
      <c r="M341">
        <v>31471.089241077043</v>
      </c>
      <c r="N341">
        <v>162579.5537306614</v>
      </c>
    </row>
    <row r="342" spans="1:14">
      <c r="A342" s="89" t="str">
        <f t="shared" si="9"/>
        <v>EUSHY010: TOTAL HOUSEHOLD GROSS INCOME</v>
      </c>
      <c r="B342" t="s">
        <v>2237</v>
      </c>
      <c r="C342" t="s">
        <v>2296</v>
      </c>
      <c r="D342">
        <v>2160.1851249700794</v>
      </c>
      <c r="E342">
        <v>4574.8590197763833</v>
      </c>
      <c r="F342">
        <v>6230.7675270468517</v>
      </c>
      <c r="G342">
        <v>7952.1981951142061</v>
      </c>
      <c r="H342">
        <v>9696.4058659086513</v>
      </c>
      <c r="I342">
        <v>11629.503639202323</v>
      </c>
      <c r="J342">
        <v>13639.838772056955</v>
      </c>
      <c r="K342">
        <v>15945.339009409623</v>
      </c>
      <c r="L342">
        <v>18259.793760102952</v>
      </c>
      <c r="M342">
        <v>20531.309132562466</v>
      </c>
      <c r="N342">
        <v>110620.20004614975</v>
      </c>
    </row>
    <row r="343" spans="1:14">
      <c r="A343" s="89" t="str">
        <f t="shared" si="9"/>
        <v>EUSHY020: TOTAL DISPOSABLE HOUSEHOLD INCOME</v>
      </c>
      <c r="B343" t="s">
        <v>2237</v>
      </c>
      <c r="C343" t="s">
        <v>2297</v>
      </c>
      <c r="D343">
        <v>1830.8729701041027</v>
      </c>
      <c r="E343">
        <v>4028.8443342219898</v>
      </c>
      <c r="F343">
        <v>5394.8339080907408</v>
      </c>
      <c r="G343">
        <v>6718.7333305673801</v>
      </c>
      <c r="H343">
        <v>8201.1326499412826</v>
      </c>
      <c r="I343">
        <v>9788.7371122023651</v>
      </c>
      <c r="J343">
        <v>11595.683980514475</v>
      </c>
      <c r="K343">
        <v>13598.420653166342</v>
      </c>
      <c r="L343">
        <v>15740.92251124088</v>
      </c>
      <c r="M343">
        <v>17750.001569812266</v>
      </c>
      <c r="N343">
        <v>94648.183019860895</v>
      </c>
    </row>
    <row r="344" spans="1:14">
      <c r="A344" s="89" t="str">
        <f t="shared" si="9"/>
        <v>EUSHY022: TOTAL DISPOSABLE HOUSEHOLD INCOME BEFORE SOCIAL TRANSFERS OTHER THAN OLD-AGE AND SURVIVOR'S BENEFITS</v>
      </c>
      <c r="B344" t="s">
        <v>2237</v>
      </c>
      <c r="C344" t="s">
        <v>2298</v>
      </c>
      <c r="D344" t="e">
        <v>#VALUE!</v>
      </c>
      <c r="E344" t="e">
        <v>#VALUE!</v>
      </c>
      <c r="F344" t="e">
        <v>#VALUE!</v>
      </c>
      <c r="G344" t="e">
        <v>#VALUE!</v>
      </c>
      <c r="H344" t="e">
        <v>#VALUE!</v>
      </c>
      <c r="I344" t="e">
        <v>#VALUE!</v>
      </c>
      <c r="J344" t="e">
        <v>#VALUE!</v>
      </c>
      <c r="K344" t="e">
        <v>#VALUE!</v>
      </c>
      <c r="L344" t="e">
        <v>#VALUE!</v>
      </c>
      <c r="M344" t="e">
        <v>#VALUE!</v>
      </c>
      <c r="N344" t="e">
        <v>#VALUE!</v>
      </c>
    </row>
    <row r="345" spans="1:14">
      <c r="A345" s="89" t="str">
        <f t="shared" si="9"/>
        <v>EUSHY023: TOTAL DISPOSABLE HOUSEHOLD INCOME BEFORE SOCIAL TRANSFERS INCLUDING OLD-AGE AND SURVIVOR'S BENEFITS</v>
      </c>
      <c r="B345" t="s">
        <v>2237</v>
      </c>
      <c r="C345" t="s">
        <v>2299</v>
      </c>
      <c r="D345">
        <v>880.20665144210432</v>
      </c>
      <c r="E345">
        <v>1916.7392004997432</v>
      </c>
      <c r="F345">
        <v>2642.8046863920754</v>
      </c>
      <c r="G345">
        <v>3611.9118957192122</v>
      </c>
      <c r="H345">
        <v>4655.8060068422437</v>
      </c>
      <c r="I345">
        <v>5495.6125223979961</v>
      </c>
      <c r="J345">
        <v>6524.5066234783653</v>
      </c>
      <c r="K345">
        <v>7761.6751683986022</v>
      </c>
      <c r="L345">
        <v>8675.9079676438087</v>
      </c>
      <c r="M345">
        <v>10292.705897385345</v>
      </c>
      <c r="N345">
        <v>52457.876620199539</v>
      </c>
    </row>
    <row r="346" spans="1:14">
      <c r="A346" s="89" t="str">
        <f t="shared" si="9"/>
        <v>EUSHY025: WITHIN-HOUSEHOLD NON-RESPONSE INFLATION FACTOR</v>
      </c>
      <c r="B346" t="s">
        <v>2237</v>
      </c>
      <c r="C346" t="s">
        <v>2300</v>
      </c>
      <c r="D346">
        <v>1.5375900862491205</v>
      </c>
      <c r="E346">
        <v>1.8082967666764391</v>
      </c>
      <c r="F346">
        <v>1.689185533514163</v>
      </c>
      <c r="G346">
        <v>1.670202227357688</v>
      </c>
      <c r="H346">
        <v>1.7329647514857833</v>
      </c>
      <c r="I346">
        <v>1.7256728337976568</v>
      </c>
      <c r="J346">
        <v>1.7680853167935238</v>
      </c>
      <c r="K346">
        <v>1.7911904194105965</v>
      </c>
      <c r="L346">
        <v>1.8166282920699943</v>
      </c>
      <c r="M346">
        <v>1.7586261938229641</v>
      </c>
      <c r="N346">
        <v>17.298442421177949</v>
      </c>
    </row>
    <row r="347" spans="1:14">
      <c r="A347" s="89" t="str">
        <f t="shared" si="9"/>
        <v>EUSHY030G/HY030N: IMPUTED RENT</v>
      </c>
      <c r="B347" t="s">
        <v>2237</v>
      </c>
      <c r="C347" t="s">
        <v>2301</v>
      </c>
      <c r="D347">
        <v>535.26693784691145</v>
      </c>
      <c r="E347">
        <v>449.98910769063326</v>
      </c>
      <c r="F347">
        <v>553.63009666820062</v>
      </c>
      <c r="G347">
        <v>759.836702794899</v>
      </c>
      <c r="H347">
        <v>1052.0356563068403</v>
      </c>
      <c r="I347">
        <v>1413.09610124865</v>
      </c>
      <c r="J347">
        <v>1754.1243031425079</v>
      </c>
      <c r="K347">
        <v>2120.289771427646</v>
      </c>
      <c r="L347">
        <v>2243.3350526909758</v>
      </c>
      <c r="M347">
        <v>2217.3064664053463</v>
      </c>
      <c r="N347">
        <v>13098.910196222518</v>
      </c>
    </row>
    <row r="348" spans="1:14">
      <c r="A348" s="89" t="str">
        <f t="shared" si="9"/>
        <v>EUSHY040G/HY040N: INCOME FROM RENTAL OF A PROPERTY OR LAND</v>
      </c>
      <c r="B348" t="s">
        <v>2237</v>
      </c>
      <c r="C348" t="s">
        <v>2302</v>
      </c>
      <c r="D348">
        <v>19.833406454580999</v>
      </c>
      <c r="E348">
        <v>7.1068944031220003</v>
      </c>
      <c r="F348">
        <v>12.058995997736005</v>
      </c>
      <c r="G348">
        <v>25.020081144921814</v>
      </c>
      <c r="H348">
        <v>17.077057560850399</v>
      </c>
      <c r="I348">
        <v>21.133966386039191</v>
      </c>
      <c r="J348">
        <v>39.949721576934188</v>
      </c>
      <c r="K348">
        <v>55.403171814484111</v>
      </c>
      <c r="L348">
        <v>75.890224343258581</v>
      </c>
      <c r="M348">
        <v>87.221889237187156</v>
      </c>
      <c r="N348">
        <v>360.69540891911413</v>
      </c>
    </row>
    <row r="349" spans="1:14">
      <c r="A349" s="89" t="str">
        <f t="shared" si="9"/>
        <v>EUSHY090G/HY090N: INTEREST, DIVIDENDS, PROFIT FROM CAPITAL INVESTMENTS IN UNINCORPORATED BUSINESS</v>
      </c>
      <c r="B349" t="s">
        <v>2237</v>
      </c>
      <c r="C349" t="s">
        <v>2303</v>
      </c>
      <c r="D349">
        <v>11.752501644414597</v>
      </c>
      <c r="E349">
        <v>4.3588581421354977</v>
      </c>
      <c r="F349">
        <v>15.223250882749001</v>
      </c>
      <c r="G349">
        <v>19.321563206729007</v>
      </c>
      <c r="H349">
        <v>6.9428159670250018</v>
      </c>
      <c r="I349">
        <v>13.120209894589598</v>
      </c>
      <c r="J349">
        <v>35.186613982968012</v>
      </c>
      <c r="K349">
        <v>28.642608035219109</v>
      </c>
      <c r="L349">
        <v>26.111857692342582</v>
      </c>
      <c r="M349">
        <v>48.069919992631178</v>
      </c>
      <c r="N349">
        <v>208.7301994408042</v>
      </c>
    </row>
    <row r="350" spans="1:14">
      <c r="A350" s="89" t="str">
        <f t="shared" si="9"/>
        <v>EUSHY050G/HY050N: FAMILY/CHILDREN RELATED ALLOWANCES</v>
      </c>
      <c r="B350" t="s">
        <v>2237</v>
      </c>
      <c r="C350" t="s">
        <v>2304</v>
      </c>
      <c r="D350">
        <v>221.55748770561829</v>
      </c>
      <c r="E350">
        <v>223.5103266564056</v>
      </c>
      <c r="F350">
        <v>330.52416932191005</v>
      </c>
      <c r="G350">
        <v>415.08756347285265</v>
      </c>
      <c r="H350">
        <v>410.76867745027198</v>
      </c>
      <c r="I350">
        <v>435.97883531530164</v>
      </c>
      <c r="J350">
        <v>510.31652808080128</v>
      </c>
      <c r="K350">
        <v>543.37895653317196</v>
      </c>
      <c r="L350">
        <v>499.38474546611991</v>
      </c>
      <c r="M350">
        <v>506.56369306115641</v>
      </c>
      <c r="N350">
        <v>4097.070983063627</v>
      </c>
    </row>
    <row r="351" spans="1:14">
      <c r="A351" s="89" t="str">
        <f t="shared" si="9"/>
        <v>EUSHY060G/HY060N: SOCIAL EXCLUSION NOT ELSEWHERE CLASSIFIED</v>
      </c>
      <c r="B351" t="s">
        <v>2237</v>
      </c>
      <c r="C351" t="s">
        <v>2305</v>
      </c>
      <c r="D351">
        <v>107.2999077963525</v>
      </c>
      <c r="E351">
        <v>75.573504707822295</v>
      </c>
      <c r="F351">
        <v>69.028151078326701</v>
      </c>
      <c r="G351">
        <v>79.121467394186183</v>
      </c>
      <c r="H351">
        <v>70.5514725616612</v>
      </c>
      <c r="I351">
        <v>63.497377300589932</v>
      </c>
      <c r="J351">
        <v>87.587023572468269</v>
      </c>
      <c r="K351">
        <v>56.271549920824796</v>
      </c>
      <c r="L351">
        <v>119.64141949365035</v>
      </c>
      <c r="M351">
        <v>78.641388737153889</v>
      </c>
      <c r="N351">
        <v>807.2132625630361</v>
      </c>
    </row>
    <row r="352" spans="1:14">
      <c r="A352" s="89" t="str">
        <f t="shared" si="9"/>
        <v>EUSHY070G/HY070N: HOUSING ALLOWANCES</v>
      </c>
      <c r="B352" t="s">
        <v>2237</v>
      </c>
      <c r="C352" t="s">
        <v>2306</v>
      </c>
      <c r="D352">
        <v>2.9560039826281996</v>
      </c>
      <c r="E352">
        <v>16.031915113223803</v>
      </c>
      <c r="F352">
        <v>20.70798783832949</v>
      </c>
      <c r="G352">
        <v>22.608609958470009</v>
      </c>
      <c r="H352">
        <v>32.364008062420019</v>
      </c>
      <c r="I352">
        <v>25.67587923335099</v>
      </c>
      <c r="J352">
        <v>25.207641858397984</v>
      </c>
      <c r="K352">
        <v>17.745067366869208</v>
      </c>
      <c r="L352">
        <v>20.338509795212996</v>
      </c>
      <c r="M352">
        <v>15.890796734407994</v>
      </c>
      <c r="N352">
        <v>199.52641994331091</v>
      </c>
    </row>
    <row r="353" spans="1:14">
      <c r="A353" s="89" t="str">
        <f t="shared" si="9"/>
        <v>EUSHY080G/HY080N: REGULAR INTER-HOUSEHOLD CASH TRANSFER RECEIVED</v>
      </c>
      <c r="B353" t="s">
        <v>2237</v>
      </c>
      <c r="C353" t="s">
        <v>2307</v>
      </c>
      <c r="D353">
        <v>59.904303919477194</v>
      </c>
      <c r="E353">
        <v>80.130869134048325</v>
      </c>
      <c r="F353">
        <v>92.518068196351081</v>
      </c>
      <c r="G353">
        <v>135.48958329924861</v>
      </c>
      <c r="H353">
        <v>146.78619370436465</v>
      </c>
      <c r="I353">
        <v>200.62521770782777</v>
      </c>
      <c r="J353">
        <v>237.25475702294074</v>
      </c>
      <c r="K353">
        <v>269.32865567069865</v>
      </c>
      <c r="L353">
        <v>292.34120625297152</v>
      </c>
      <c r="M353">
        <v>259.52987422440191</v>
      </c>
      <c r="N353">
        <v>1773.9087291323272</v>
      </c>
    </row>
    <row r="354" spans="1:14">
      <c r="A354" s="89" t="str">
        <f t="shared" si="9"/>
        <v>EUSHY081G/HY081N: ALIMONIES RECEIVED (COMPULSORY + VOLUNTARY)</v>
      </c>
      <c r="B354" t="s">
        <v>2237</v>
      </c>
      <c r="C354" t="s">
        <v>2308</v>
      </c>
      <c r="D354">
        <v>2.9832512628609997</v>
      </c>
      <c r="E354">
        <v>27.860452540293</v>
      </c>
      <c r="F354">
        <v>20.696867286076003</v>
      </c>
      <c r="G354">
        <v>26.762678388829993</v>
      </c>
      <c r="H354">
        <v>31.182654233079013</v>
      </c>
      <c r="I354">
        <v>55.301284940860008</v>
      </c>
      <c r="J354">
        <v>53.476203843593019</v>
      </c>
      <c r="K354">
        <v>72.666239985337981</v>
      </c>
      <c r="L354">
        <v>68.791207374561026</v>
      </c>
      <c r="M354">
        <v>94.027531480442022</v>
      </c>
      <c r="N354">
        <v>453.74837133593331</v>
      </c>
    </row>
    <row r="355" spans="1:14">
      <c r="A355" s="89" t="str">
        <f t="shared" si="9"/>
        <v>EUSHY100G/HY100N: INTEREST REPAYMENTS ON MORTGAGE</v>
      </c>
      <c r="B355" t="s">
        <v>2237</v>
      </c>
      <c r="C355" t="s">
        <v>2309</v>
      </c>
      <c r="D355">
        <v>20.475445189596993</v>
      </c>
      <c r="E355">
        <v>5.7200894548669998</v>
      </c>
      <c r="F355">
        <v>21.327963110628001</v>
      </c>
      <c r="G355">
        <v>43.488654408655997</v>
      </c>
      <c r="H355">
        <v>67.114479369936987</v>
      </c>
      <c r="I355">
        <v>81.103630754525298</v>
      </c>
      <c r="J355">
        <v>86.531181284128976</v>
      </c>
      <c r="K355">
        <v>110.0183349438133</v>
      </c>
      <c r="L355">
        <v>107.15514259764389</v>
      </c>
      <c r="M355">
        <v>123.28165859874734</v>
      </c>
      <c r="N355">
        <v>666.21657971254388</v>
      </c>
    </row>
    <row r="356" spans="1:14">
      <c r="A356" s="89" t="str">
        <f t="shared" si="9"/>
        <v>EUSHY110G/HY110N: INCOME RECEIVED BY PEOPLE AGED UNDER 16</v>
      </c>
      <c r="B356" t="s">
        <v>2237</v>
      </c>
      <c r="C356" t="s">
        <v>2310</v>
      </c>
      <c r="D356">
        <v>2.0765036937140002</v>
      </c>
      <c r="E356">
        <v>6.3657554732770008</v>
      </c>
      <c r="F356">
        <v>4.8437530073424</v>
      </c>
      <c r="G356">
        <v>5.2538511746390002</v>
      </c>
      <c r="H356">
        <v>7.3982743240220019</v>
      </c>
      <c r="I356">
        <v>10.478710650766502</v>
      </c>
      <c r="J356">
        <v>2.7285647771242991</v>
      </c>
      <c r="K356">
        <v>3.4649109984847999</v>
      </c>
      <c r="L356">
        <v>2.8856940578881005</v>
      </c>
      <c r="M356">
        <v>3.1921901476287005</v>
      </c>
      <c r="N356">
        <v>48.688208304886778</v>
      </c>
    </row>
    <row r="357" spans="1:14">
      <c r="A357" s="89" t="str">
        <f t="shared" si="9"/>
        <v>EUSHY120G/HY120N: REGULAR TAXES ON WEALTH</v>
      </c>
      <c r="B357" t="s">
        <v>2237</v>
      </c>
      <c r="C357" t="s">
        <v>2311</v>
      </c>
      <c r="D357">
        <v>43.014776871354265</v>
      </c>
      <c r="E357">
        <v>57.460364295026558</v>
      </c>
      <c r="F357">
        <v>61.232622779136605</v>
      </c>
      <c r="G357">
        <v>62.381031870759259</v>
      </c>
      <c r="H357">
        <v>60.62567147691194</v>
      </c>
      <c r="I357">
        <v>61.460089600318817</v>
      </c>
      <c r="J357">
        <v>61.007843120048946</v>
      </c>
      <c r="K357">
        <v>55.984500675066634</v>
      </c>
      <c r="L357">
        <v>57.336094468081185</v>
      </c>
      <c r="M357">
        <v>51.880252108390934</v>
      </c>
      <c r="N357">
        <v>572.38324726509393</v>
      </c>
    </row>
    <row r="358" spans="1:14">
      <c r="A358" s="89" t="str">
        <f t="shared" si="9"/>
        <v>EUSHY130G/HY130N: REGULAR INTER-HOUSEHOLD CASH TRANSFER PAID</v>
      </c>
      <c r="B358" t="s">
        <v>2237</v>
      </c>
      <c r="C358" t="s">
        <v>2312</v>
      </c>
      <c r="D358">
        <v>72.635781028066503</v>
      </c>
      <c r="E358">
        <v>12.203903230282604</v>
      </c>
      <c r="F358">
        <v>26.430516320367207</v>
      </c>
      <c r="G358">
        <v>39.290696064049691</v>
      </c>
      <c r="H358">
        <v>40.968397149161014</v>
      </c>
      <c r="I358">
        <v>99.808287608427008</v>
      </c>
      <c r="J358">
        <v>75.352896959978068</v>
      </c>
      <c r="K358">
        <v>125.05906730544567</v>
      </c>
      <c r="L358">
        <v>122.97487107393023</v>
      </c>
      <c r="M358">
        <v>149.69818915769864</v>
      </c>
      <c r="N358">
        <v>764.42260589740624</v>
      </c>
    </row>
    <row r="359" spans="1:14">
      <c r="A359" s="89" t="str">
        <f t="shared" si="9"/>
        <v>EUSHY131G/HY131N: ALIMONIES PAID (COMPULSORY + VOLUNTARY)</v>
      </c>
      <c r="B359" t="s">
        <v>2237</v>
      </c>
      <c r="C359" t="s">
        <v>2313</v>
      </c>
      <c r="D359">
        <v>13.410366280673996</v>
      </c>
      <c r="E359">
        <v>4.265555674622</v>
      </c>
      <c r="F359">
        <v>3.0781755074520003</v>
      </c>
      <c r="G359">
        <v>5.898684780631001</v>
      </c>
      <c r="H359">
        <v>14.19547706687</v>
      </c>
      <c r="I359">
        <v>12.321182000589996</v>
      </c>
      <c r="J359">
        <v>23.722861903417996</v>
      </c>
      <c r="K359">
        <v>24.592905433470001</v>
      </c>
      <c r="L359">
        <v>38.080147356026991</v>
      </c>
      <c r="M359">
        <v>28.995914682270005</v>
      </c>
      <c r="N359">
        <v>168.56127068602402</v>
      </c>
    </row>
    <row r="360" spans="1:14">
      <c r="A360" s="89" t="str">
        <f t="shared" si="9"/>
        <v>EUSHY140G/HY140N: TAX ON INCOME AND SOCIAL CONTRIBUTIONS</v>
      </c>
      <c r="B360" t="s">
        <v>2237</v>
      </c>
      <c r="C360" t="s">
        <v>2314</v>
      </c>
      <c r="D360">
        <v>216.54216418321587</v>
      </c>
      <c r="E360">
        <v>476.96410865087785</v>
      </c>
      <c r="F360">
        <v>748.98556987479458</v>
      </c>
      <c r="G360">
        <v>1134.727992744351</v>
      </c>
      <c r="H360">
        <v>1398.2550008243054</v>
      </c>
      <c r="I360">
        <v>1688.971409592441</v>
      </c>
      <c r="J360">
        <v>1925.27829406353</v>
      </c>
      <c r="K360">
        <v>2197.6762621832049</v>
      </c>
      <c r="L360">
        <v>2368.2549115596921</v>
      </c>
      <c r="M360">
        <v>2609.3152172028044</v>
      </c>
      <c r="N360">
        <v>14764.97093087923</v>
      </c>
    </row>
    <row r="361" spans="1:14">
      <c r="A361" s="89" t="str">
        <f t="shared" si="9"/>
        <v>EUSHY145N: REPAYMENTS/RECEIPTS FOR TAX ADJUSTMENT</v>
      </c>
      <c r="B361" t="s">
        <v>2237</v>
      </c>
      <c r="C361" t="s">
        <v>2315</v>
      </c>
      <c r="D361">
        <v>16.0597273627832</v>
      </c>
      <c r="E361">
        <v>1.7380097921179998</v>
      </c>
      <c r="F361">
        <v>1.6128501011679999</v>
      </c>
      <c r="G361">
        <v>27.531908594312302</v>
      </c>
      <c r="H361">
        <v>2.9950724598927017</v>
      </c>
      <c r="I361">
        <v>26.848902613482199</v>
      </c>
      <c r="J361">
        <v>7.2723015157945046</v>
      </c>
      <c r="K361">
        <v>12.225582104526502</v>
      </c>
      <c r="L361">
        <v>16.595509318053114</v>
      </c>
      <c r="M361">
        <v>34.11636257721203</v>
      </c>
      <c r="N361">
        <v>146.99622643934248</v>
      </c>
    </row>
    <row r="362" spans="1:14">
      <c r="A362" s="89" t="str">
        <f t="shared" si="9"/>
        <v>EUSHY170G/HY170N: VALUE OF GOODS PRODUCED FOR OWN CONSUMPTION</v>
      </c>
      <c r="B362" t="s">
        <v>2237</v>
      </c>
      <c r="C362" t="s">
        <v>2316</v>
      </c>
      <c r="D362">
        <v>635.46450002585311</v>
      </c>
      <c r="E362">
        <v>981.99298656073222</v>
      </c>
      <c r="F362">
        <v>993.54583569623173</v>
      </c>
      <c r="G362">
        <v>983.0763288801478</v>
      </c>
      <c r="H362">
        <v>846.90191116304243</v>
      </c>
      <c r="I362">
        <v>694.49263970184256</v>
      </c>
      <c r="J362">
        <v>589.263641620572</v>
      </c>
      <c r="K362">
        <v>483.72242614273063</v>
      </c>
      <c r="L362">
        <v>395.03842716369337</v>
      </c>
      <c r="M362">
        <v>319.14119758767902</v>
      </c>
      <c r="N362">
        <v>6922.6398945425381</v>
      </c>
    </row>
    <row r="363" spans="1:14">
      <c r="A363" s="89" t="str">
        <f t="shared" si="9"/>
        <v>EUSPY010G Gross employee cash or near cash income</v>
      </c>
      <c r="B363" t="s">
        <v>2237</v>
      </c>
      <c r="C363" t="s">
        <v>2317</v>
      </c>
      <c r="D363" t="e">
        <v>#VALUE!</v>
      </c>
      <c r="E363" t="e">
        <v>#VALUE!</v>
      </c>
      <c r="F363" t="e">
        <v>#VALUE!</v>
      </c>
      <c r="G363" t="e">
        <v>#VALUE!</v>
      </c>
      <c r="H363" t="e">
        <v>#VALUE!</v>
      </c>
      <c r="I363" t="e">
        <v>#VALUE!</v>
      </c>
      <c r="J363" t="e">
        <v>#VALUE!</v>
      </c>
      <c r="K363" t="e">
        <v>#VALUE!</v>
      </c>
      <c r="L363" t="e">
        <v>#VALUE!</v>
      </c>
      <c r="M363" t="e">
        <v>#VALUE!</v>
      </c>
      <c r="N363" t="e">
        <v>#VALUE!</v>
      </c>
    </row>
    <row r="364" spans="1:14">
      <c r="A364" s="89" t="str">
        <f t="shared" si="9"/>
        <v>EUSPY020G Non-cash employee income</v>
      </c>
      <c r="B364" t="s">
        <v>2237</v>
      </c>
      <c r="C364" t="s">
        <v>2318</v>
      </c>
      <c r="D364" t="e">
        <v>#VALUE!</v>
      </c>
      <c r="E364" t="e">
        <v>#VALUE!</v>
      </c>
      <c r="F364" t="e">
        <v>#VALUE!</v>
      </c>
      <c r="G364" t="e">
        <v>#VALUE!</v>
      </c>
      <c r="H364" t="e">
        <v>#VALUE!</v>
      </c>
      <c r="I364" t="e">
        <v>#VALUE!</v>
      </c>
      <c r="J364" t="e">
        <v>#VALUE!</v>
      </c>
      <c r="K364" t="e">
        <v>#VALUE!</v>
      </c>
      <c r="L364" t="e">
        <v>#VALUE!</v>
      </c>
      <c r="M364" t="e">
        <v>#VALUE!</v>
      </c>
      <c r="N364" t="e">
        <v>#VALUE!</v>
      </c>
    </row>
    <row r="365" spans="1:14">
      <c r="A365" s="89" t="str">
        <f t="shared" si="9"/>
        <v>EUSPY021G Company car</v>
      </c>
      <c r="B365" t="s">
        <v>2237</v>
      </c>
      <c r="C365" t="s">
        <v>2319</v>
      </c>
      <c r="D365" t="e">
        <v>#VALUE!</v>
      </c>
      <c r="E365" t="e">
        <v>#VALUE!</v>
      </c>
      <c r="F365" t="e">
        <v>#VALUE!</v>
      </c>
      <c r="G365" t="e">
        <v>#VALUE!</v>
      </c>
      <c r="H365" t="e">
        <v>#VALUE!</v>
      </c>
      <c r="I365" t="e">
        <v>#VALUE!</v>
      </c>
      <c r="J365" t="e">
        <v>#VALUE!</v>
      </c>
      <c r="K365" t="e">
        <v>#VALUE!</v>
      </c>
      <c r="L365" t="e">
        <v>#VALUE!</v>
      </c>
      <c r="M365" t="e">
        <v>#VALUE!</v>
      </c>
      <c r="N365" t="e">
        <v>#VALUE!</v>
      </c>
    </row>
    <row r="366" spans="1:14">
      <c r="A366" s="89" t="str">
        <f t="shared" si="9"/>
        <v>EUSPY030G Employer's social insurance contributions</v>
      </c>
      <c r="B366" t="s">
        <v>2237</v>
      </c>
      <c r="C366" t="s">
        <v>2320</v>
      </c>
      <c r="D366">
        <v>20.392362537106091</v>
      </c>
      <c r="E366">
        <v>33.30405292620609</v>
      </c>
      <c r="F366">
        <v>90.371510371861802</v>
      </c>
      <c r="G366">
        <v>193.66317888671782</v>
      </c>
      <c r="H366">
        <v>366.16109687022242</v>
      </c>
      <c r="I366">
        <v>617.92724362038552</v>
      </c>
      <c r="J366">
        <v>955.2267867114233</v>
      </c>
      <c r="K366">
        <v>1417.1255060591757</v>
      </c>
      <c r="L366">
        <v>1809.0831997948301</v>
      </c>
      <c r="M366">
        <v>2517.6322773831512</v>
      </c>
      <c r="N366">
        <v>8020.8872151610694</v>
      </c>
    </row>
    <row r="367" spans="1:14">
      <c r="A367" s="89" t="str">
        <f t="shared" ref="A367:A378" si="10">+B367&amp;C367</f>
        <v>EUSPY031G: OPTIONAL EMPLOYER'S SOCIAL INSURANCE CONTRIBUTIONS</v>
      </c>
      <c r="B367" t="s">
        <v>2237</v>
      </c>
      <c r="C367" t="s">
        <v>2321</v>
      </c>
      <c r="D367" t="e">
        <v>#VALUE!</v>
      </c>
      <c r="E367" t="e">
        <v>#VALUE!</v>
      </c>
      <c r="F367" t="e">
        <v>#VALUE!</v>
      </c>
      <c r="G367" t="e">
        <v>#VALUE!</v>
      </c>
      <c r="H367" t="e">
        <v>#VALUE!</v>
      </c>
      <c r="I367" t="e">
        <v>#VALUE!</v>
      </c>
      <c r="J367" t="e">
        <v>#VALUE!</v>
      </c>
      <c r="K367" t="e">
        <v>#VALUE!</v>
      </c>
      <c r="L367" t="e">
        <v>#VALUE!</v>
      </c>
      <c r="M367" t="e">
        <v>#VALUE!</v>
      </c>
      <c r="N367" t="e">
        <v>#VALUE!</v>
      </c>
    </row>
    <row r="368" spans="1:14">
      <c r="A368" s="89" t="str">
        <f t="shared" si="10"/>
        <v>EUSPY035G/PY035N: CONTRIBUTIONS TO INDIVIDUAL PRIVATE PENSION PLANS</v>
      </c>
      <c r="B368" t="s">
        <v>2237</v>
      </c>
      <c r="C368" t="s">
        <v>2322</v>
      </c>
      <c r="D368">
        <v>4.1604842222040004</v>
      </c>
      <c r="E368">
        <v>3.0928847226470002</v>
      </c>
      <c r="F368">
        <v>1.4099417919419999</v>
      </c>
      <c r="G368">
        <v>8.7562492381000006</v>
      </c>
      <c r="H368">
        <v>9.2207110258999982</v>
      </c>
      <c r="I368">
        <v>9.695776183059694</v>
      </c>
      <c r="J368">
        <v>23.180493275489983</v>
      </c>
      <c r="K368">
        <v>41.181014470070529</v>
      </c>
      <c r="L368">
        <v>61.50571764531697</v>
      </c>
      <c r="M368">
        <v>99.898310179242969</v>
      </c>
      <c r="N368">
        <v>262.10158275397271</v>
      </c>
    </row>
    <row r="369" spans="1:14">
      <c r="A369" s="89" t="str">
        <f t="shared" si="10"/>
        <v>EUSPY050G/PY050N: CASH BENEFITS OR LOSSES FROM SELF-EMPLOYMENT</v>
      </c>
      <c r="B369" t="s">
        <v>2237</v>
      </c>
      <c r="C369" t="s">
        <v>2323</v>
      </c>
      <c r="D369" t="e">
        <v>#VALUE!</v>
      </c>
      <c r="E369" t="e">
        <v>#VALUE!</v>
      </c>
      <c r="F369" t="e">
        <v>#VALUE!</v>
      </c>
      <c r="G369" t="e">
        <v>#VALUE!</v>
      </c>
      <c r="H369" t="e">
        <v>#VALUE!</v>
      </c>
      <c r="I369" t="e">
        <v>#VALUE!</v>
      </c>
      <c r="J369" t="e">
        <v>#VALUE!</v>
      </c>
      <c r="K369" t="e">
        <v>#VALUE!</v>
      </c>
      <c r="L369" t="e">
        <v>#VALUE!</v>
      </c>
      <c r="M369" t="e">
        <v>#VALUE!</v>
      </c>
      <c r="N369" t="e">
        <v>#VALUE!</v>
      </c>
    </row>
    <row r="370" spans="1:14">
      <c r="A370" s="89" t="str">
        <f t="shared" si="10"/>
        <v>EUSPY080G/PY080N: PENSION FROM INDIVIDUAL PRIVATE PLANS</v>
      </c>
      <c r="B370" t="s">
        <v>2237</v>
      </c>
      <c r="C370" t="s">
        <v>2324</v>
      </c>
      <c r="D370">
        <v>1.599270381572</v>
      </c>
      <c r="E370">
        <v>0.94812196589399989</v>
      </c>
      <c r="F370">
        <v>0.44479909710699994</v>
      </c>
      <c r="G370">
        <v>1.4889006754800003</v>
      </c>
      <c r="H370">
        <v>3.6845862503200002</v>
      </c>
      <c r="I370">
        <v>0.77438914397099989</v>
      </c>
      <c r="J370">
        <v>3.4733867592909999</v>
      </c>
      <c r="K370">
        <v>0.10807985737800002</v>
      </c>
      <c r="L370">
        <v>5.0749458867320003</v>
      </c>
      <c r="M370">
        <v>3.8600947140119999</v>
      </c>
      <c r="N370">
        <v>21.456574731757001</v>
      </c>
    </row>
    <row r="371" spans="1:14">
      <c r="A371" s="89" t="str">
        <f t="shared" si="10"/>
        <v>EUSPY090G/PY090N: UNEMPLOYMENT BENEFITS</v>
      </c>
      <c r="B371" t="s">
        <v>2237</v>
      </c>
      <c r="C371" t="s">
        <v>2325</v>
      </c>
      <c r="D371" t="e">
        <v>#VALUE!</v>
      </c>
      <c r="E371" t="e">
        <v>#VALUE!</v>
      </c>
      <c r="F371" t="e">
        <v>#VALUE!</v>
      </c>
      <c r="G371" t="e">
        <v>#VALUE!</v>
      </c>
      <c r="H371" t="e">
        <v>#VALUE!</v>
      </c>
      <c r="I371" t="e">
        <v>#VALUE!</v>
      </c>
      <c r="J371" t="e">
        <v>#VALUE!</v>
      </c>
      <c r="K371" t="e">
        <v>#VALUE!</v>
      </c>
      <c r="L371" t="e">
        <v>#VALUE!</v>
      </c>
      <c r="M371" t="e">
        <v>#VALUE!</v>
      </c>
      <c r="N371" t="e">
        <v>#VALUE!</v>
      </c>
    </row>
    <row r="372" spans="1:14">
      <c r="A372" s="89" t="str">
        <f t="shared" si="10"/>
        <v>EUSPY100G/PY100N: OLD-AGE BENEFITS</v>
      </c>
      <c r="B372" t="s">
        <v>2237</v>
      </c>
      <c r="C372" t="s">
        <v>2326</v>
      </c>
      <c r="D372">
        <v>381.13297900190861</v>
      </c>
      <c r="E372">
        <v>1234.5153157035422</v>
      </c>
      <c r="F372">
        <v>1702.1235607816284</v>
      </c>
      <c r="G372">
        <v>1842.3554583889249</v>
      </c>
      <c r="H372">
        <v>2237.8642259944918</v>
      </c>
      <c r="I372">
        <v>2879.4568953615972</v>
      </c>
      <c r="J372">
        <v>3478.4228203800885</v>
      </c>
      <c r="K372">
        <v>4217.4321073735355</v>
      </c>
      <c r="L372">
        <v>5134.4660989571257</v>
      </c>
      <c r="M372">
        <v>5492.9747494163639</v>
      </c>
      <c r="N372">
        <v>28600.744211359444</v>
      </c>
    </row>
    <row r="373" spans="1:14">
      <c r="A373" s="89" t="str">
        <f t="shared" si="10"/>
        <v xml:space="preserve">EUSPY110G/PY110N: SURVIVOR’ BENEFITS </v>
      </c>
      <c r="B373" t="s">
        <v>2237</v>
      </c>
      <c r="C373" t="s">
        <v>2327</v>
      </c>
      <c r="D373">
        <v>71.099219238074127</v>
      </c>
      <c r="E373">
        <v>188.99750144794749</v>
      </c>
      <c r="F373">
        <v>185.05845629651751</v>
      </c>
      <c r="G373">
        <v>161.2873772029094</v>
      </c>
      <c r="H373">
        <v>145.93709921302101</v>
      </c>
      <c r="I373">
        <v>192.74344214118298</v>
      </c>
      <c r="J373">
        <v>200.97610125832438</v>
      </c>
      <c r="K373">
        <v>298.89670119402859</v>
      </c>
      <c r="L373">
        <v>486.25329277055573</v>
      </c>
      <c r="M373">
        <v>507.50049103729197</v>
      </c>
      <c r="N373">
        <v>2438.7496817998599</v>
      </c>
    </row>
    <row r="374" spans="1:14">
      <c r="A374" s="89" t="str">
        <f t="shared" si="10"/>
        <v>EUSPY120G/PY120N: SICKNESS BENEFITS</v>
      </c>
      <c r="B374" t="s">
        <v>2237</v>
      </c>
      <c r="C374" t="s">
        <v>2328</v>
      </c>
      <c r="D374">
        <v>0.80330000821699998</v>
      </c>
      <c r="E374">
        <v>0.75132365856200012</v>
      </c>
      <c r="F374">
        <v>4.2287411498339997</v>
      </c>
      <c r="G374">
        <v>7.2504817168530016</v>
      </c>
      <c r="H374">
        <v>11.316252781574002</v>
      </c>
      <c r="I374">
        <v>23.061371975508994</v>
      </c>
      <c r="J374">
        <v>34.523789621800809</v>
      </c>
      <c r="K374">
        <v>52.635530447180905</v>
      </c>
      <c r="L374">
        <v>63.701694183673474</v>
      </c>
      <c r="M374">
        <v>69.622791204744175</v>
      </c>
      <c r="N374">
        <v>267.8952767479484</v>
      </c>
    </row>
    <row r="375" spans="1:14">
      <c r="A375" s="89" t="str">
        <f t="shared" si="10"/>
        <v>EUSPY130G/PY130N: DISABILITY BENEFITS</v>
      </c>
      <c r="B375" t="s">
        <v>2237</v>
      </c>
      <c r="C375" t="s">
        <v>2329</v>
      </c>
      <c r="D375">
        <v>101.3500777082032</v>
      </c>
      <c r="E375">
        <v>239.0354665475638</v>
      </c>
      <c r="F375">
        <v>303.64709274192501</v>
      </c>
      <c r="G375">
        <v>382.10739869221044</v>
      </c>
      <c r="H375">
        <v>446.81998268882916</v>
      </c>
      <c r="I375">
        <v>484.77783715585417</v>
      </c>
      <c r="J375">
        <v>604.49016827498258</v>
      </c>
      <c r="K375">
        <v>558.31360205461249</v>
      </c>
      <c r="L375">
        <v>671.47632694260972</v>
      </c>
      <c r="M375">
        <v>723.00746891294341</v>
      </c>
      <c r="N375">
        <v>4515.0254217197462</v>
      </c>
    </row>
    <row r="376" spans="1:14">
      <c r="A376" s="89" t="str">
        <f t="shared" si="10"/>
        <v>EUSPY140G/PY140N: EDUCATION-RELATED ALLOWANCES</v>
      </c>
      <c r="B376" t="s">
        <v>2237</v>
      </c>
      <c r="C376" t="s">
        <v>2330</v>
      </c>
      <c r="D376">
        <v>6.9402259785465006</v>
      </c>
      <c r="E376">
        <v>5.1494671875211013</v>
      </c>
      <c r="F376">
        <v>6.3097842285829993</v>
      </c>
      <c r="G376">
        <v>11.521298290603998</v>
      </c>
      <c r="H376">
        <v>19.648282393478095</v>
      </c>
      <c r="I376">
        <v>18.072236970821994</v>
      </c>
      <c r="J376">
        <v>20.158757433422011</v>
      </c>
      <c r="K376">
        <v>26.640087419595996</v>
      </c>
      <c r="L376">
        <v>21.105104187031994</v>
      </c>
      <c r="M376">
        <v>29.922076249658005</v>
      </c>
      <c r="N376">
        <v>165.46732033926287</v>
      </c>
    </row>
    <row r="377" spans="1:14">
      <c r="A377" s="89" t="str">
        <f t="shared" si="10"/>
        <v>EUSSkilled LAB income</v>
      </c>
      <c r="B377" t="s">
        <v>2237</v>
      </c>
      <c r="C377" t="s">
        <v>2331</v>
      </c>
      <c r="D377">
        <v>77.718934946001866</v>
      </c>
      <c r="E377">
        <v>133.62461401731224</v>
      </c>
      <c r="F377">
        <v>442.19800249263574</v>
      </c>
      <c r="G377">
        <v>750.2361026027869</v>
      </c>
      <c r="H377">
        <v>1393.9045622860162</v>
      </c>
      <c r="I377">
        <v>2264.8946331701677</v>
      </c>
      <c r="J377">
        <v>2870.6817712921024</v>
      </c>
      <c r="K377">
        <v>3285.5476711715714</v>
      </c>
      <c r="L377">
        <v>4105.9124114794731</v>
      </c>
      <c r="M377">
        <v>4494.902056800478</v>
      </c>
      <c r="N377">
        <v>19819.620760258575</v>
      </c>
    </row>
    <row r="378" spans="1:14">
      <c r="A378" s="89" t="str">
        <f t="shared" si="10"/>
        <v>EUSUnskilled LAB income</v>
      </c>
      <c r="B378" t="s">
        <v>2237</v>
      </c>
      <c r="C378" t="s">
        <v>2332</v>
      </c>
      <c r="D378">
        <v>1054.7133705420117</v>
      </c>
      <c r="E378">
        <v>2242.267668541891</v>
      </c>
      <c r="F378">
        <v>2917.4609963145599</v>
      </c>
      <c r="G378">
        <v>3911.1050798152723</v>
      </c>
      <c r="H378">
        <v>4574.1523798642665</v>
      </c>
      <c r="I378">
        <v>4771.4925645622388</v>
      </c>
      <c r="J378">
        <v>5242.0060162978516</v>
      </c>
      <c r="K378">
        <v>6362.2739198973359</v>
      </c>
      <c r="L378">
        <v>6566.7344304854814</v>
      </c>
      <c r="M378">
        <v>8121.9982095322639</v>
      </c>
      <c r="N378">
        <v>45764.204635852948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A3B409C045BB54D8156EEB6457A82E3" ma:contentTypeVersion="0" ma:contentTypeDescription="Create a new document." ma:contentTypeScope="" ma:versionID="8762f33a539aedb8ab0abe5c8bd92ab1">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7099E0-2C08-4538-A1ED-479C363837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8198BFF-87A6-4FF4-9CC7-14D588A6FBC8}">
  <ds:schemaRefs>
    <ds:schemaRef ds:uri="http://schemas.microsoft.com/sharepoint/v3/contenttype/forms"/>
  </ds:schemaRefs>
</ds:datastoreItem>
</file>

<file path=customXml/itemProps3.xml><?xml version="1.0" encoding="utf-8"?>
<ds:datastoreItem xmlns:ds="http://schemas.openxmlformats.org/officeDocument/2006/customXml" ds:itemID="{495626F7-7B0E-4799-B13D-FD9669919CEA}">
  <ds:schemaRefs>
    <ds:schemaRef ds:uri="http://schemas.microsoft.com/office/2006/metadata/properties"/>
    <ds:schemaRef ds:uri="http://schemas.microsoft.com/office/2006/documentManagement/types"/>
    <ds:schemaRef ds:uri="http://www.w3.org/XML/1998/namespace"/>
    <ds:schemaRef ds:uri="http://purl.org/dc/elements/1.1/"/>
    <ds:schemaRef ds:uri="http://purl.org/dc/terms/"/>
    <ds:schemaRef ds:uri="http://schemas.microsoft.com/office/infopath/2007/PartnerControls"/>
    <ds:schemaRef ds:uri="http://schemas.openxmlformats.org/package/2006/metadata/core-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19</vt:i4>
      </vt:variant>
      <vt:variant>
        <vt:lpstr>Benannte Bereiche</vt:lpstr>
      </vt:variant>
      <vt:variant>
        <vt:i4>10</vt:i4>
      </vt:variant>
    </vt:vector>
  </HeadingPairs>
  <TitlesOfParts>
    <vt:vector size="29" baseType="lpstr">
      <vt:lpstr>data</vt:lpstr>
      <vt:lpstr>main</vt:lpstr>
      <vt:lpstr>RAS_procedure</vt:lpstr>
      <vt:lpstr>Final_cons</vt:lpstr>
      <vt:lpstr>Sheet3</vt:lpstr>
      <vt:lpstr>Converter - CPA to COICOP</vt:lpstr>
      <vt:lpstr>Report</vt:lpstr>
      <vt:lpstr>disagregated_income</vt:lpstr>
      <vt:lpstr>Tabelle1_balances</vt:lpstr>
      <vt:lpstr>full_disaggregation</vt:lpstr>
      <vt:lpstr>icw_sr_10</vt:lpstr>
      <vt:lpstr>HBS</vt:lpstr>
      <vt:lpstr>Sectors</vt:lpstr>
      <vt:lpstr>BillionEURNEWAGE</vt:lpstr>
      <vt:lpstr>consumption_with_taxes</vt:lpstr>
      <vt:lpstr>households</vt:lpstr>
      <vt:lpstr>government</vt:lpstr>
      <vt:lpstr>CONSall</vt:lpstr>
      <vt:lpstr>INCall</vt:lpstr>
      <vt:lpstr>colcor</vt:lpstr>
      <vt:lpstr>corner</vt:lpstr>
      <vt:lpstr>country</vt:lpstr>
      <vt:lpstr>countryinfo</vt:lpstr>
      <vt:lpstr>iterations</vt:lpstr>
      <vt:lpstr>procondif</vt:lpstr>
      <vt:lpstr>rowcor</vt:lpstr>
      <vt:lpstr>starting</vt:lpstr>
      <vt:lpstr>tableselection</vt:lpstr>
      <vt:lpstr>taxinccor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Vidas Lekavičius</dc:creator>
  <cp:lastModifiedBy>Roland Montenegro</cp:lastModifiedBy>
  <dcterms:created xsi:type="dcterms:W3CDTF">2018-11-20T12:55:37Z</dcterms:created>
  <dcterms:modified xsi:type="dcterms:W3CDTF">2019-04-10T15:18:17Z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0x010100BA3B409C045BB54D8156EEB6457A82E3</vt:lpwstr>
  </property>
</Properties>
</file>