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C:\GAMS\NEWAGE_article_coupling\xcel_data\"/>
    </mc:Choice>
  </mc:AlternateContent>
  <bookViews>
    <workbookView xWindow="0" yWindow="105" windowWidth="14730" windowHeight="12090" activeTab="6"/>
  </bookViews>
  <sheets>
    <sheet name="AEEI" sheetId="8" r:id="rId1"/>
    <sheet name="Code" sheetId="9" r:id="rId2"/>
    <sheet name="AEEI_ele" sheetId="10" r:id="rId3"/>
    <sheet name="AEEI_ff" sheetId="11" r:id="rId4"/>
    <sheet name="AEEI_ele_3" sheetId="12" r:id="rId5"/>
    <sheet name="AEEI_ff_3" sheetId="13" r:id="rId6"/>
    <sheet name="AEEI_ele_2" sheetId="14" r:id="rId7"/>
    <sheet name="AEEI_ff_2" sheetId="15" r:id="rId8"/>
  </sheets>
  <externalReferences>
    <externalReference r:id="rId9"/>
    <externalReference r:id="rId10"/>
    <externalReference r:id="rId11"/>
  </externalReferences>
  <definedNames>
    <definedName name="_xlnm._FilterDatabase" localSheetId="0" hidden="1">AEEI!$A$43:$W$43</definedName>
    <definedName name="_xlnm._FilterDatabase" localSheetId="1" hidden="1">Code!$B$2:$G$2</definedName>
    <definedName name="_xlnm.Print_Area" localSheetId="0">AEEI!$B$43:$P$82</definedName>
  </definedNames>
  <calcPr calcId="162913"/>
</workbook>
</file>

<file path=xl/calcChain.xml><?xml version="1.0" encoding="utf-8"?>
<calcChain xmlns="http://schemas.openxmlformats.org/spreadsheetml/2006/main">
  <c r="D24" i="15" l="1"/>
  <c r="D25" i="15"/>
  <c r="D38" i="15"/>
  <c r="D39" i="15"/>
  <c r="D52" i="15"/>
  <c r="D53" i="15"/>
  <c r="D66" i="15"/>
  <c r="D67" i="15"/>
  <c r="D80" i="15"/>
  <c r="D81" i="15"/>
  <c r="D94" i="15"/>
  <c r="D95" i="15"/>
  <c r="D108" i="15"/>
  <c r="D109" i="15"/>
  <c r="D122" i="15"/>
  <c r="D123" i="15"/>
  <c r="D10" i="15"/>
  <c r="D11" i="15"/>
  <c r="D115" i="13" l="1"/>
  <c r="D114" i="13"/>
  <c r="D102" i="13"/>
  <c r="D101" i="13"/>
  <c r="D89" i="13"/>
  <c r="D88" i="13"/>
  <c r="D76" i="13"/>
  <c r="D75" i="13"/>
  <c r="D63" i="13"/>
  <c r="D62" i="13"/>
  <c r="D50" i="13"/>
  <c r="D49" i="13"/>
  <c r="D37" i="13"/>
  <c r="D36" i="13"/>
  <c r="D24" i="13"/>
  <c r="D23" i="13"/>
  <c r="D11" i="13"/>
  <c r="D10" i="13"/>
  <c r="C42" i="10" l="1"/>
  <c r="D42" i="10"/>
  <c r="E42" i="10"/>
  <c r="F42" i="10"/>
  <c r="G42" i="10"/>
  <c r="H42" i="10"/>
  <c r="F20" i="11" l="1"/>
  <c r="I18" i="10"/>
  <c r="J18" i="10"/>
  <c r="B18" i="10"/>
  <c r="J6" i="10"/>
  <c r="I6" i="10"/>
  <c r="B6" i="10"/>
  <c r="D6" i="11"/>
  <c r="E6" i="11"/>
  <c r="F6" i="11"/>
  <c r="G6" i="11"/>
  <c r="H6" i="11"/>
  <c r="I6" i="11"/>
  <c r="J6" i="11"/>
  <c r="C6" i="11"/>
  <c r="B6" i="11"/>
  <c r="D30" i="11"/>
  <c r="E30" i="11"/>
  <c r="F30" i="11"/>
  <c r="G30" i="11"/>
  <c r="H30" i="11"/>
  <c r="I30" i="11"/>
  <c r="J30" i="11"/>
  <c r="C30" i="11"/>
  <c r="B30" i="11"/>
  <c r="D42" i="11"/>
  <c r="E42" i="11"/>
  <c r="F42" i="11"/>
  <c r="G42" i="11"/>
  <c r="H42" i="11"/>
  <c r="I42" i="11"/>
  <c r="J42" i="11"/>
  <c r="C42" i="11"/>
  <c r="G18" i="11" l="1"/>
  <c r="F18" i="11"/>
  <c r="E18" i="11"/>
  <c r="D18" i="11"/>
  <c r="C18" i="11"/>
  <c r="B18" i="11"/>
  <c r="B42" i="11"/>
  <c r="J42" i="10"/>
  <c r="I42" i="10"/>
  <c r="B42" i="10"/>
  <c r="J30" i="10"/>
  <c r="I30" i="10"/>
  <c r="H30" i="10"/>
  <c r="G30" i="10"/>
  <c r="F30" i="10"/>
  <c r="E30" i="10"/>
  <c r="D30" i="10"/>
  <c r="C30" i="10"/>
  <c r="B30" i="10"/>
  <c r="J44" i="11" l="1"/>
  <c r="I44" i="11"/>
  <c r="H44" i="11"/>
  <c r="G44" i="11"/>
  <c r="F44" i="11"/>
  <c r="E44" i="11"/>
  <c r="D44" i="11"/>
  <c r="C44" i="11"/>
  <c r="B44" i="11"/>
  <c r="J38" i="11"/>
  <c r="I38" i="11"/>
  <c r="H38" i="11"/>
  <c r="G38" i="11"/>
  <c r="F38" i="11"/>
  <c r="E38" i="11"/>
  <c r="D38" i="11"/>
  <c r="C38" i="11"/>
  <c r="B38" i="11"/>
  <c r="J32" i="11"/>
  <c r="I32" i="11"/>
  <c r="H32" i="11"/>
  <c r="G32" i="11"/>
  <c r="F32" i="11"/>
  <c r="E32" i="11"/>
  <c r="D32" i="11"/>
  <c r="C32" i="11"/>
  <c r="B32" i="11"/>
  <c r="J26" i="11"/>
  <c r="I26" i="11"/>
  <c r="H26" i="11"/>
  <c r="G26" i="11"/>
  <c r="F26" i="11"/>
  <c r="E26" i="11"/>
  <c r="D26" i="11"/>
  <c r="C26" i="11"/>
  <c r="B26" i="11"/>
  <c r="J20" i="11"/>
  <c r="I20" i="11"/>
  <c r="H20" i="11"/>
  <c r="G20" i="11"/>
  <c r="E20" i="11"/>
  <c r="D20" i="11"/>
  <c r="C20" i="11"/>
  <c r="B20" i="11"/>
  <c r="J14" i="11"/>
  <c r="I14" i="11"/>
  <c r="H14" i="11"/>
  <c r="G14" i="11"/>
  <c r="F14" i="11"/>
  <c r="E14" i="11"/>
  <c r="D14" i="11"/>
  <c r="C14" i="11"/>
  <c r="B14" i="11"/>
  <c r="J8" i="11"/>
  <c r="I8" i="11"/>
  <c r="H8" i="11"/>
  <c r="G8" i="11"/>
  <c r="F8" i="11"/>
  <c r="E8" i="11"/>
  <c r="D8" i="11"/>
  <c r="C8" i="11"/>
  <c r="B8" i="11"/>
  <c r="B8" i="10" l="1"/>
  <c r="B44" i="10" l="1"/>
  <c r="C44" i="10"/>
  <c r="D44" i="10"/>
  <c r="E44" i="10"/>
  <c r="F44" i="10"/>
  <c r="C38" i="10"/>
  <c r="D38" i="10"/>
  <c r="E38" i="10"/>
  <c r="F38" i="10"/>
  <c r="G38" i="10"/>
  <c r="H38" i="10"/>
  <c r="I38" i="10"/>
  <c r="J38" i="10"/>
  <c r="B38" i="10"/>
  <c r="B32" i="10"/>
  <c r="C32" i="10"/>
  <c r="D32" i="10"/>
  <c r="E32" i="10"/>
  <c r="F32" i="10"/>
  <c r="G32" i="10"/>
  <c r="H32" i="10"/>
  <c r="I32" i="10"/>
  <c r="J32" i="10"/>
  <c r="C26" i="10"/>
  <c r="D26" i="10"/>
  <c r="E26" i="10"/>
  <c r="F26" i="10"/>
  <c r="G26" i="10"/>
  <c r="H26" i="10"/>
  <c r="I26" i="10"/>
  <c r="J26" i="10"/>
  <c r="B26" i="10"/>
  <c r="B20" i="10"/>
  <c r="C20" i="10"/>
  <c r="D20" i="10"/>
  <c r="E20" i="10"/>
  <c r="F20" i="10"/>
  <c r="C14" i="10"/>
  <c r="D14" i="10"/>
  <c r="E14" i="10"/>
  <c r="F14" i="10"/>
  <c r="G14" i="10"/>
  <c r="H14" i="10"/>
  <c r="I14" i="10"/>
  <c r="J14" i="10"/>
  <c r="B14" i="10"/>
  <c r="F203" i="8" l="1"/>
  <c r="F202" i="8"/>
  <c r="F201" i="8"/>
  <c r="F200" i="8"/>
  <c r="F199" i="8"/>
  <c r="F198" i="8"/>
  <c r="F197" i="8"/>
  <c r="F196" i="8"/>
  <c r="F195" i="8"/>
  <c r="F194" i="8"/>
  <c r="F193" i="8"/>
  <c r="F192" i="8"/>
  <c r="F191" i="8"/>
  <c r="F190" i="8"/>
  <c r="F189" i="8"/>
  <c r="F188" i="8"/>
  <c r="F187" i="8"/>
  <c r="F186" i="8"/>
  <c r="F185" i="8"/>
  <c r="F184" i="8"/>
  <c r="F182" i="8"/>
  <c r="F181" i="8"/>
  <c r="U180" i="8"/>
  <c r="T180" i="8"/>
  <c r="S180" i="8"/>
  <c r="R180" i="8"/>
  <c r="Q180" i="8"/>
  <c r="F180" i="8"/>
  <c r="U179" i="8"/>
  <c r="T179" i="8"/>
  <c r="S179" i="8"/>
  <c r="R179" i="8"/>
  <c r="Q179" i="8"/>
  <c r="F179" i="8"/>
  <c r="U178" i="8"/>
  <c r="T178" i="8"/>
  <c r="S178" i="8"/>
  <c r="R178" i="8"/>
  <c r="Q178" i="8"/>
  <c r="F178" i="8"/>
  <c r="U177" i="8"/>
  <c r="T177" i="8"/>
  <c r="S177" i="8"/>
  <c r="R177" i="8"/>
  <c r="Q177" i="8"/>
  <c r="F177" i="8"/>
  <c r="U176" i="8"/>
  <c r="T176" i="8"/>
  <c r="S176" i="8"/>
  <c r="R176" i="8"/>
  <c r="Q176" i="8"/>
  <c r="F176" i="8"/>
  <c r="U175" i="8"/>
  <c r="T175" i="8"/>
  <c r="S175" i="8"/>
  <c r="R175" i="8"/>
  <c r="Q175" i="8"/>
  <c r="F175" i="8"/>
  <c r="U174" i="8"/>
  <c r="T174" i="8"/>
  <c r="S174" i="8"/>
  <c r="R174" i="8"/>
  <c r="Q174" i="8"/>
  <c r="F174" i="8"/>
  <c r="U173" i="8"/>
  <c r="T173" i="8"/>
  <c r="S173" i="8"/>
  <c r="R173" i="8"/>
  <c r="Q173" i="8"/>
  <c r="F173" i="8"/>
  <c r="U172" i="8"/>
  <c r="T172" i="8"/>
  <c r="S172" i="8"/>
  <c r="R172" i="8"/>
  <c r="Q172" i="8"/>
  <c r="F172" i="8"/>
  <c r="U171" i="8"/>
  <c r="T171" i="8"/>
  <c r="S171" i="8"/>
  <c r="R171" i="8"/>
  <c r="Q171" i="8"/>
  <c r="F171" i="8"/>
  <c r="U170" i="8"/>
  <c r="T170" i="8"/>
  <c r="S170" i="8"/>
  <c r="R170" i="8"/>
  <c r="Q170" i="8"/>
  <c r="F170" i="8"/>
  <c r="U169" i="8"/>
  <c r="T169" i="8"/>
  <c r="S169" i="8"/>
  <c r="R169" i="8"/>
  <c r="Q169" i="8"/>
  <c r="F169" i="8"/>
  <c r="U168" i="8"/>
  <c r="T168" i="8"/>
  <c r="S168" i="8"/>
  <c r="R168" i="8"/>
  <c r="Q168" i="8"/>
  <c r="F168" i="8"/>
  <c r="U167" i="8"/>
  <c r="T167" i="8"/>
  <c r="S167" i="8"/>
  <c r="R167" i="8"/>
  <c r="Q167" i="8"/>
  <c r="F167" i="8"/>
  <c r="U166" i="8"/>
  <c r="T166" i="8"/>
  <c r="S166" i="8"/>
  <c r="R166" i="8"/>
  <c r="Q166" i="8"/>
  <c r="F166" i="8"/>
  <c r="U165" i="8"/>
  <c r="T165" i="8"/>
  <c r="S165" i="8"/>
  <c r="R165" i="8"/>
  <c r="Q165" i="8"/>
  <c r="F165" i="8"/>
  <c r="U164" i="8"/>
  <c r="T164" i="8"/>
  <c r="S164" i="8"/>
  <c r="R164" i="8"/>
  <c r="Q164" i="8"/>
  <c r="F164" i="8"/>
  <c r="U163" i="8"/>
  <c r="T163" i="8"/>
  <c r="S163" i="8"/>
  <c r="R163" i="8"/>
  <c r="Q163" i="8"/>
  <c r="F163" i="8"/>
  <c r="U162" i="8"/>
  <c r="T162" i="8"/>
  <c r="S162" i="8"/>
  <c r="R162" i="8"/>
  <c r="Q162" i="8"/>
  <c r="U161" i="8"/>
  <c r="T161" i="8"/>
  <c r="S161" i="8"/>
  <c r="R161" i="8"/>
  <c r="Q161" i="8"/>
  <c r="P159" i="8"/>
  <c r="I159" i="8"/>
  <c r="P158" i="8"/>
  <c r="I158" i="8"/>
  <c r="P157" i="8"/>
  <c r="I157" i="8"/>
  <c r="P156" i="8"/>
  <c r="I156" i="8"/>
  <c r="P155" i="8"/>
  <c r="I155" i="8"/>
  <c r="P154" i="8"/>
  <c r="I154" i="8"/>
  <c r="P153" i="8"/>
  <c r="I153" i="8"/>
  <c r="P152" i="8"/>
  <c r="I152" i="8"/>
  <c r="P151" i="8"/>
  <c r="I151" i="8"/>
  <c r="P150" i="8"/>
  <c r="I150" i="8"/>
  <c r="P149" i="8"/>
  <c r="I149" i="8"/>
  <c r="P148" i="8"/>
  <c r="I148" i="8"/>
  <c r="P147" i="8"/>
  <c r="I147" i="8"/>
  <c r="P146" i="8"/>
  <c r="I146" i="8"/>
  <c r="P145" i="8"/>
  <c r="I145" i="8"/>
  <c r="P144" i="8"/>
  <c r="I144" i="8"/>
  <c r="P143" i="8"/>
  <c r="I143" i="8"/>
  <c r="P142" i="8"/>
  <c r="I142" i="8"/>
  <c r="P141" i="8"/>
  <c r="I141" i="8"/>
  <c r="P140" i="8"/>
  <c r="I140" i="8"/>
  <c r="T109" i="8"/>
  <c r="S109" i="8"/>
  <c r="T106" i="8"/>
  <c r="S106" i="8"/>
  <c r="T103" i="8"/>
  <c r="S103" i="8"/>
  <c r="T100" i="8"/>
  <c r="S100" i="8"/>
  <c r="T97" i="8"/>
  <c r="S97" i="8"/>
  <c r="T94" i="8"/>
  <c r="S94" i="8"/>
  <c r="T93" i="8"/>
  <c r="S93" i="8"/>
  <c r="T92" i="8"/>
  <c r="S92" i="8"/>
  <c r="T91" i="8"/>
  <c r="S91" i="8"/>
  <c r="T90" i="8"/>
  <c r="S90" i="8"/>
  <c r="L82" i="8"/>
  <c r="K82" i="8"/>
  <c r="J82" i="8"/>
  <c r="I82" i="8"/>
  <c r="H82" i="8"/>
  <c r="G82" i="8"/>
  <c r="F82" i="8"/>
  <c r="E82" i="8"/>
  <c r="D82" i="8"/>
  <c r="L80" i="8"/>
  <c r="K80" i="8"/>
  <c r="J80" i="8"/>
  <c r="I80" i="8"/>
  <c r="H80" i="8"/>
  <c r="G80" i="8"/>
  <c r="F80" i="8"/>
  <c r="E80" i="8"/>
  <c r="D80" i="8"/>
  <c r="L78" i="8"/>
  <c r="K78" i="8"/>
  <c r="J78" i="8"/>
  <c r="I78" i="8"/>
  <c r="H78" i="8"/>
  <c r="G78" i="8"/>
  <c r="F78" i="8"/>
  <c r="E78" i="8"/>
  <c r="D78" i="8"/>
  <c r="L76" i="8"/>
  <c r="K76" i="8"/>
  <c r="J76" i="8"/>
  <c r="I76" i="8"/>
  <c r="H76" i="8"/>
  <c r="G76" i="8"/>
  <c r="F76" i="8"/>
  <c r="E76" i="8"/>
  <c r="D76" i="8"/>
  <c r="L74" i="8"/>
  <c r="K74" i="8"/>
  <c r="J74" i="8"/>
  <c r="I74" i="8"/>
  <c r="H74" i="8"/>
  <c r="G74" i="8"/>
  <c r="F74" i="8"/>
  <c r="E74" i="8"/>
  <c r="D74" i="8"/>
  <c r="L72" i="8"/>
  <c r="K72" i="8"/>
  <c r="J72" i="8"/>
  <c r="I72" i="8"/>
  <c r="H72" i="8"/>
  <c r="G72" i="8"/>
  <c r="F72" i="8"/>
  <c r="E72" i="8"/>
  <c r="D72" i="8"/>
  <c r="L70" i="8"/>
  <c r="K70" i="8"/>
  <c r="J70" i="8"/>
  <c r="I70" i="8"/>
  <c r="H70" i="8"/>
  <c r="G70" i="8"/>
  <c r="F70" i="8"/>
  <c r="E70" i="8"/>
  <c r="D70" i="8"/>
  <c r="L68" i="8"/>
  <c r="K68" i="8"/>
  <c r="J68" i="8"/>
  <c r="I68" i="8"/>
  <c r="H68" i="8"/>
  <c r="G68" i="8"/>
  <c r="F68" i="8"/>
  <c r="E68" i="8"/>
  <c r="D68" i="8"/>
  <c r="L66" i="8"/>
  <c r="K66" i="8"/>
  <c r="J66" i="8"/>
  <c r="I66" i="8"/>
  <c r="H66" i="8"/>
  <c r="G66" i="8"/>
  <c r="F66" i="8"/>
  <c r="E66" i="8"/>
  <c r="D66" i="8"/>
  <c r="L64" i="8"/>
  <c r="K64" i="8"/>
  <c r="J64" i="8"/>
  <c r="I64" i="8"/>
  <c r="H64" i="8"/>
  <c r="G64" i="8"/>
  <c r="F64" i="8"/>
  <c r="E64" i="8"/>
  <c r="D64" i="8"/>
  <c r="L62" i="8"/>
  <c r="K62" i="8"/>
  <c r="J62" i="8"/>
  <c r="I62" i="8"/>
  <c r="H62" i="8"/>
  <c r="G62" i="8"/>
  <c r="F62" i="8"/>
  <c r="E62" i="8"/>
  <c r="D62" i="8"/>
  <c r="L60" i="8"/>
  <c r="K60" i="8"/>
  <c r="J60" i="8"/>
  <c r="I60" i="8"/>
  <c r="H60" i="8"/>
  <c r="G60" i="8"/>
  <c r="F60" i="8"/>
  <c r="E60" i="8"/>
  <c r="D60" i="8"/>
  <c r="L58" i="8"/>
  <c r="K58" i="8"/>
  <c r="J58" i="8"/>
  <c r="I58" i="8"/>
  <c r="H58" i="8"/>
  <c r="G58" i="8"/>
  <c r="F58" i="8"/>
  <c r="E58" i="8"/>
  <c r="D58" i="8"/>
  <c r="L56" i="8"/>
  <c r="K56" i="8"/>
  <c r="J56" i="8"/>
  <c r="I56" i="8"/>
  <c r="H56" i="8"/>
  <c r="G56" i="8"/>
  <c r="F56" i="8"/>
  <c r="E56" i="8"/>
  <c r="D56" i="8"/>
  <c r="L54" i="8"/>
  <c r="K54" i="8"/>
  <c r="J54" i="8"/>
  <c r="I54" i="8"/>
  <c r="H54" i="8"/>
  <c r="G54" i="8"/>
  <c r="F54" i="8"/>
  <c r="E54" i="8"/>
  <c r="D54" i="8"/>
  <c r="L52" i="8"/>
  <c r="K52" i="8"/>
  <c r="J52" i="8"/>
  <c r="I52" i="8"/>
  <c r="H52" i="8"/>
  <c r="G52" i="8"/>
  <c r="F52" i="8"/>
  <c r="E52" i="8"/>
  <c r="D52" i="8"/>
  <c r="L50" i="8"/>
  <c r="K50" i="8"/>
  <c r="J50" i="8"/>
  <c r="I50" i="8"/>
  <c r="H50" i="8"/>
  <c r="G50" i="8"/>
  <c r="F50" i="8"/>
  <c r="E50" i="8"/>
  <c r="D50" i="8"/>
  <c r="L48" i="8"/>
  <c r="K48" i="8"/>
  <c r="J48" i="8"/>
  <c r="I48" i="8"/>
  <c r="H48" i="8"/>
  <c r="G48" i="8"/>
  <c r="F48" i="8"/>
  <c r="E48" i="8"/>
  <c r="D48" i="8"/>
  <c r="L46" i="8"/>
  <c r="K46" i="8"/>
  <c r="J46" i="8"/>
  <c r="I46" i="8"/>
  <c r="H46" i="8"/>
  <c r="G46" i="8"/>
  <c r="F46" i="8"/>
  <c r="E46" i="8"/>
  <c r="D46" i="8"/>
  <c r="L44" i="8"/>
  <c r="K44" i="8"/>
  <c r="J44" i="8"/>
  <c r="I44" i="8"/>
  <c r="H44" i="8"/>
  <c r="G44" i="8"/>
  <c r="F44" i="8"/>
  <c r="E44" i="8"/>
  <c r="D44" i="8"/>
  <c r="K40" i="8"/>
  <c r="J40" i="8"/>
  <c r="I40" i="8"/>
  <c r="H40" i="8"/>
  <c r="G40" i="8"/>
  <c r="F40" i="8"/>
  <c r="E40" i="8"/>
  <c r="D40" i="8"/>
  <c r="C40" i="8"/>
  <c r="K38" i="8"/>
  <c r="J38" i="8"/>
  <c r="I38" i="8"/>
  <c r="H38" i="8"/>
  <c r="G38" i="8"/>
  <c r="F38" i="8"/>
  <c r="E38" i="8"/>
  <c r="D38" i="8"/>
  <c r="C38" i="8"/>
  <c r="K36" i="8"/>
  <c r="J36" i="8"/>
  <c r="I36" i="8"/>
  <c r="H36" i="8"/>
  <c r="G36" i="8"/>
  <c r="F36" i="8"/>
  <c r="E36" i="8"/>
  <c r="D36" i="8"/>
  <c r="C36" i="8"/>
  <c r="K34" i="8"/>
  <c r="J34" i="8"/>
  <c r="I34" i="8"/>
  <c r="H34" i="8"/>
  <c r="G34" i="8"/>
  <c r="F34" i="8"/>
  <c r="E34" i="8"/>
  <c r="D34" i="8"/>
  <c r="C34" i="8"/>
  <c r="K32" i="8"/>
  <c r="J32" i="8"/>
  <c r="I32" i="8"/>
  <c r="H32" i="8"/>
  <c r="G32" i="8"/>
  <c r="F32" i="8"/>
  <c r="E32" i="8"/>
  <c r="D32" i="8"/>
  <c r="C32" i="8"/>
  <c r="K30" i="8"/>
  <c r="J30" i="8"/>
  <c r="I30" i="8"/>
  <c r="H30" i="8"/>
  <c r="G30" i="8"/>
  <c r="F30" i="8"/>
  <c r="E30" i="8"/>
  <c r="D30" i="8"/>
  <c r="C30" i="8"/>
  <c r="K28" i="8"/>
  <c r="J28" i="8"/>
  <c r="I28" i="8"/>
  <c r="H28" i="8"/>
  <c r="G28" i="8"/>
  <c r="F28" i="8"/>
  <c r="E28" i="8"/>
  <c r="D28" i="8"/>
  <c r="C28" i="8"/>
  <c r="K26" i="8"/>
  <c r="J26" i="8"/>
  <c r="I26" i="8"/>
  <c r="H26" i="8"/>
  <c r="G26" i="8"/>
  <c r="F26" i="8"/>
  <c r="E26" i="8"/>
  <c r="D26" i="8"/>
  <c r="C26" i="8"/>
  <c r="K24" i="8"/>
  <c r="J24" i="8"/>
  <c r="I24" i="8"/>
  <c r="H24" i="8"/>
  <c r="G24" i="8"/>
  <c r="F24" i="8"/>
  <c r="E24" i="8"/>
  <c r="D24" i="8"/>
  <c r="C24" i="8"/>
  <c r="K22" i="8"/>
  <c r="J22" i="8"/>
  <c r="I22" i="8"/>
  <c r="H22" i="8"/>
  <c r="G22" i="8"/>
  <c r="F22" i="8"/>
  <c r="E22" i="8"/>
  <c r="D22" i="8"/>
  <c r="C22" i="8"/>
  <c r="K20" i="8"/>
  <c r="J20" i="8"/>
  <c r="I20" i="8"/>
  <c r="H20" i="8"/>
  <c r="G20" i="8"/>
  <c r="F20" i="8"/>
  <c r="E20" i="8"/>
  <c r="D20" i="8"/>
  <c r="C20" i="8"/>
  <c r="K18" i="8"/>
  <c r="J18" i="8"/>
  <c r="I18" i="8"/>
  <c r="H18" i="8"/>
  <c r="G18" i="8"/>
  <c r="F18" i="8"/>
  <c r="E18" i="8"/>
  <c r="D18" i="8"/>
  <c r="C18" i="8"/>
  <c r="K16" i="8"/>
  <c r="J16" i="8"/>
  <c r="I16" i="8"/>
  <c r="H16" i="8"/>
  <c r="G16" i="8"/>
  <c r="F16" i="8"/>
  <c r="E16" i="8"/>
  <c r="D16" i="8"/>
  <c r="C16" i="8"/>
  <c r="K14" i="8"/>
  <c r="J14" i="8"/>
  <c r="I14" i="8"/>
  <c r="H14" i="8"/>
  <c r="G14" i="8"/>
  <c r="F14" i="8"/>
  <c r="E14" i="8"/>
  <c r="D14" i="8"/>
  <c r="C14" i="8"/>
  <c r="K12" i="8"/>
  <c r="J12" i="8"/>
  <c r="I12" i="8"/>
  <c r="H12" i="8"/>
  <c r="G12" i="8"/>
  <c r="F12" i="8"/>
  <c r="E12" i="8"/>
  <c r="D12" i="8"/>
  <c r="C12" i="8"/>
  <c r="K10" i="8"/>
  <c r="J10" i="8"/>
  <c r="I10" i="8"/>
  <c r="H10" i="8"/>
  <c r="G10" i="8"/>
  <c r="F10" i="8"/>
  <c r="E10" i="8"/>
  <c r="D10" i="8"/>
  <c r="C10" i="8"/>
  <c r="K8" i="8"/>
  <c r="J8" i="8"/>
  <c r="I8" i="8"/>
  <c r="H8" i="8"/>
  <c r="G8" i="8"/>
  <c r="F8" i="8"/>
  <c r="E8" i="8"/>
  <c r="D8" i="8"/>
  <c r="C8" i="8"/>
  <c r="K6" i="8"/>
  <c r="J6" i="8"/>
  <c r="I6" i="8"/>
  <c r="H6" i="8"/>
  <c r="G6" i="8"/>
  <c r="F6" i="8"/>
  <c r="E6" i="8"/>
  <c r="D6" i="8"/>
  <c r="C6" i="8"/>
  <c r="K4" i="8"/>
  <c r="J4" i="8"/>
  <c r="I4" i="8"/>
  <c r="H4" i="8"/>
  <c r="G4" i="8"/>
  <c r="F4" i="8"/>
  <c r="E4" i="8"/>
  <c r="D4" i="8"/>
  <c r="C4" i="8"/>
  <c r="K2" i="8"/>
  <c r="J2" i="8"/>
  <c r="I2" i="8"/>
  <c r="H2" i="8"/>
  <c r="G2" i="8"/>
  <c r="F2" i="8"/>
  <c r="E2" i="8"/>
  <c r="D2" i="8"/>
  <c r="C2" i="8"/>
  <c r="H13" i="13" l="1"/>
  <c r="J13" i="12"/>
  <c r="J13" i="13"/>
  <c r="G13" i="12"/>
  <c r="E13" i="13"/>
  <c r="F13" i="12"/>
  <c r="F13" i="13"/>
  <c r="K13" i="13"/>
  <c r="K13" i="12"/>
  <c r="I13" i="12"/>
  <c r="H13" i="12"/>
  <c r="G13" i="13"/>
  <c r="I13" i="13"/>
  <c r="E13" i="12"/>
  <c r="G5" i="13"/>
  <c r="J5" i="13"/>
  <c r="F5" i="13"/>
  <c r="I5" i="13"/>
  <c r="G5" i="12"/>
  <c r="E5" i="12"/>
  <c r="H5" i="12"/>
  <c r="K5" i="13"/>
  <c r="K5" i="12"/>
  <c r="I5" i="12"/>
  <c r="E5" i="13"/>
  <c r="J5" i="12"/>
  <c r="H5" i="13"/>
  <c r="F5" i="12"/>
  <c r="K4" i="13"/>
  <c r="H4" i="13"/>
  <c r="E4" i="13"/>
  <c r="E4" i="12"/>
  <c r="I4" i="12"/>
  <c r="F4" i="12"/>
  <c r="G4" i="13"/>
  <c r="J4" i="12"/>
  <c r="G4" i="12"/>
  <c r="F4" i="13"/>
  <c r="J4" i="13"/>
  <c r="K4" i="12"/>
  <c r="H4" i="12"/>
  <c r="I4" i="13"/>
  <c r="J7" i="13"/>
  <c r="I7" i="13"/>
  <c r="F7" i="12"/>
  <c r="H7" i="12"/>
  <c r="K7" i="12"/>
  <c r="H7" i="13"/>
  <c r="G7" i="12"/>
  <c r="K7" i="13"/>
  <c r="E7" i="13"/>
  <c r="J7" i="12"/>
  <c r="F7" i="13"/>
  <c r="G7" i="13"/>
  <c r="I7" i="12"/>
  <c r="E7" i="12"/>
  <c r="E8" i="13"/>
  <c r="E8" i="12"/>
  <c r="H8" i="12"/>
  <c r="J8" i="12"/>
  <c r="I8" i="13"/>
  <c r="K8" i="13"/>
  <c r="K8" i="12"/>
  <c r="G8" i="12"/>
  <c r="H8" i="13"/>
  <c r="F8" i="13"/>
  <c r="F8" i="12"/>
  <c r="G8" i="13"/>
  <c r="J8" i="13"/>
  <c r="I8" i="12"/>
  <c r="J15" i="12"/>
  <c r="J15" i="13"/>
  <c r="F15" i="12"/>
  <c r="E15" i="13"/>
  <c r="K15" i="13"/>
  <c r="H15" i="13"/>
  <c r="K15" i="12"/>
  <c r="G15" i="12"/>
  <c r="I15" i="12"/>
  <c r="E15" i="12"/>
  <c r="H15" i="12"/>
  <c r="F15" i="13"/>
  <c r="I15" i="13"/>
  <c r="G15" i="13"/>
  <c r="H6" i="12"/>
  <c r="H6" i="13"/>
  <c r="J6" i="12"/>
  <c r="G6" i="13"/>
  <c r="E6" i="12"/>
  <c r="I6" i="13"/>
  <c r="K6" i="12"/>
  <c r="E6" i="13"/>
  <c r="J6" i="13"/>
  <c r="K6" i="13"/>
  <c r="G6" i="12"/>
  <c r="F6" i="12"/>
  <c r="F6" i="13"/>
  <c r="I6" i="12"/>
  <c r="G3" i="12"/>
  <c r="I3" i="12"/>
  <c r="E3" i="12"/>
  <c r="K3" i="12"/>
  <c r="K3" i="13"/>
  <c r="G3" i="13"/>
  <c r="J3" i="13"/>
  <c r="H3" i="12"/>
  <c r="F3" i="12"/>
  <c r="I3" i="13"/>
  <c r="F3" i="13"/>
  <c r="E3" i="13"/>
  <c r="H3" i="13"/>
  <c r="J3" i="12"/>
  <c r="E14" i="13"/>
  <c r="G14" i="12"/>
  <c r="E14" i="12"/>
  <c r="F14" i="12"/>
  <c r="G14" i="13"/>
  <c r="K14" i="12"/>
  <c r="K14" i="13"/>
  <c r="J14" i="13"/>
  <c r="H14" i="13"/>
  <c r="F14" i="13"/>
  <c r="I14" i="12"/>
  <c r="J14" i="12"/>
  <c r="H14" i="12"/>
  <c r="I14" i="13"/>
  <c r="H34" i="12" l="1"/>
  <c r="J34" i="12"/>
  <c r="I34" i="12"/>
  <c r="G34" i="13"/>
  <c r="J34" i="13"/>
  <c r="H34" i="13"/>
  <c r="E34" i="13"/>
  <c r="E34" i="12"/>
  <c r="I34" i="13"/>
  <c r="F34" i="13"/>
  <c r="K34" i="12"/>
  <c r="K34" i="13"/>
  <c r="G34" i="12"/>
  <c r="F34" i="12"/>
  <c r="K30" i="13"/>
  <c r="H30" i="13"/>
  <c r="J30" i="12"/>
  <c r="G30" i="12"/>
  <c r="I30" i="12"/>
  <c r="F30" i="12"/>
  <c r="J30" i="13"/>
  <c r="I30" i="13"/>
  <c r="E30" i="13"/>
  <c r="E30" i="12"/>
  <c r="G30" i="13"/>
  <c r="K30" i="12"/>
  <c r="H30" i="12"/>
  <c r="F30" i="13"/>
  <c r="G29" i="12"/>
  <c r="I29" i="12"/>
  <c r="K29" i="12"/>
  <c r="J29" i="12"/>
  <c r="H29" i="13"/>
  <c r="F29" i="13"/>
  <c r="E29" i="13"/>
  <c r="H29" i="12"/>
  <c r="F29" i="12"/>
  <c r="I29" i="13"/>
  <c r="J29" i="13"/>
  <c r="G29" i="13"/>
  <c r="E29" i="12"/>
  <c r="K29" i="13"/>
  <c r="I33" i="13"/>
  <c r="K33" i="12"/>
  <c r="H33" i="12"/>
  <c r="G33" i="12"/>
  <c r="G33" i="13"/>
  <c r="K33" i="13"/>
  <c r="E33" i="12"/>
  <c r="E33" i="13"/>
  <c r="F33" i="12"/>
  <c r="I33" i="12"/>
  <c r="F33" i="13"/>
  <c r="H33" i="13"/>
  <c r="J33" i="12"/>
  <c r="J33" i="13"/>
  <c r="G32" i="12"/>
  <c r="I32" i="13"/>
  <c r="I32" i="12"/>
  <c r="E32" i="13"/>
  <c r="G32" i="13"/>
  <c r="H32" i="13"/>
  <c r="H32" i="12"/>
  <c r="K32" i="12"/>
  <c r="E32" i="12"/>
  <c r="F32" i="12"/>
  <c r="J32" i="13"/>
  <c r="K32" i="13"/>
  <c r="F32" i="13"/>
  <c r="J32" i="12"/>
  <c r="I31" i="12"/>
  <c r="E31" i="12"/>
  <c r="K31" i="13"/>
  <c r="H31" i="13"/>
  <c r="H31" i="12"/>
  <c r="F31" i="13"/>
  <c r="F31" i="12"/>
  <c r="I31" i="13"/>
  <c r="E31" i="13"/>
  <c r="G31" i="13"/>
  <c r="G31" i="12"/>
  <c r="K31" i="12"/>
  <c r="J31" i="13"/>
  <c r="J31" i="12"/>
  <c r="I41" i="12" l="1"/>
  <c r="G41" i="13"/>
  <c r="E41" i="13"/>
  <c r="G41" i="12"/>
  <c r="F41" i="12"/>
  <c r="J41" i="13"/>
  <c r="E41" i="12"/>
  <c r="H41" i="12"/>
  <c r="F41" i="13"/>
  <c r="K41" i="12"/>
  <c r="H41" i="13"/>
  <c r="J41" i="12"/>
  <c r="K41" i="13"/>
  <c r="I41" i="13"/>
  <c r="I40" i="13"/>
  <c r="I40" i="12"/>
  <c r="H40" i="13"/>
  <c r="G40" i="12"/>
  <c r="J40" i="13"/>
  <c r="F40" i="12"/>
  <c r="E40" i="13"/>
  <c r="E40" i="12"/>
  <c r="H40" i="12"/>
  <c r="G40" i="13"/>
  <c r="K40" i="12"/>
  <c r="F40" i="13"/>
  <c r="J40" i="12"/>
  <c r="K40" i="13"/>
  <c r="F39" i="13"/>
  <c r="H39" i="12"/>
  <c r="F39" i="12"/>
  <c r="K39" i="12"/>
  <c r="I39" i="13"/>
  <c r="G39" i="12"/>
  <c r="I39" i="12"/>
  <c r="J39" i="13"/>
  <c r="G39" i="13"/>
  <c r="E39" i="13"/>
  <c r="K39" i="13"/>
  <c r="E39" i="12"/>
  <c r="J39" i="12"/>
  <c r="H39" i="13"/>
</calcChain>
</file>

<file path=xl/sharedStrings.xml><?xml version="1.0" encoding="utf-8"?>
<sst xmlns="http://schemas.openxmlformats.org/spreadsheetml/2006/main" count="2081" uniqueCount="212">
  <si>
    <t>AEEI_EXO</t>
  </si>
  <si>
    <t>AEEI_EXO_DEU</t>
  </si>
  <si>
    <t>AEEI_EXO_ELE_C</t>
  </si>
  <si>
    <t>AEEI_EXO_EMERGE</t>
  </si>
  <si>
    <t>AEEI_EXO_NEU</t>
  </si>
  <si>
    <t>AEEI_EXOGEN</t>
  </si>
  <si>
    <t>AEEI_EXOGEN_ELE</t>
  </si>
  <si>
    <t>AEEI_EXOGEN_GEN_YR</t>
  </si>
  <si>
    <t>AEEI_EXOGEN_HH</t>
  </si>
  <si>
    <t>AEEI_EXOGEN_TRN</t>
  </si>
  <si>
    <t>AEEI_2009_2050.XLS</t>
  </si>
  <si>
    <t>AEEI_2050.XLS</t>
  </si>
  <si>
    <t>AEEI_EXOGEN_AFTER2020</t>
  </si>
  <si>
    <t>AEEI_EXOGEN_AFTER2025</t>
  </si>
  <si>
    <t>AEEI_EXOGEN_ELE_AFTER2020</t>
  </si>
  <si>
    <t>AEEI_EXOGEN_ELE_AFTER2025</t>
  </si>
  <si>
    <t>AEEI_EXOGEN_GEN_YR_AFTER2020</t>
  </si>
  <si>
    <t>AEEI_EXOGEN_GEN_YR_AFTER2025</t>
  </si>
  <si>
    <t>AEEI_EXOGEN_HH_AFTER2020</t>
  </si>
  <si>
    <t>AEEI_EXOGEN_HH_AFTER2025</t>
  </si>
  <si>
    <t>AEEI_EXOGEN_TRN_AFTER2020</t>
  </si>
  <si>
    <t>AEEI_EXOGEN_TRN_AFTER2025</t>
  </si>
  <si>
    <t>AEEI</t>
  </si>
  <si>
    <t>A2:k3</t>
  </si>
  <si>
    <t>Effizienzsteigerung im Energieverbrauch (exogen)</t>
  </si>
  <si>
    <t>AEEI_DEU</t>
  </si>
  <si>
    <t>AEEI_ELE_C</t>
  </si>
  <si>
    <t>AEEI_EMERGE</t>
  </si>
  <si>
    <t>AEEI_NEU</t>
  </si>
  <si>
    <t>A21:K22</t>
  </si>
  <si>
    <t>A45:K46</t>
  </si>
  <si>
    <t>A69:K70</t>
  </si>
  <si>
    <t>AEEI_STROM</t>
  </si>
  <si>
    <t>Effizienzsteigerung im Energieverbrauch (Strom)</t>
  </si>
  <si>
    <t>AEEI_ELE_PROD</t>
  </si>
  <si>
    <t>AEEI_HH</t>
  </si>
  <si>
    <t>Effizienzsteigerung im Energieverbrauch (Haushalte)</t>
  </si>
  <si>
    <t>AEEI_TRN</t>
  </si>
  <si>
    <t>Effizienzsteigerung im Energieverbrauch (Verkehr)</t>
  </si>
  <si>
    <t>Sheet</t>
  </si>
  <si>
    <t>Range</t>
  </si>
  <si>
    <t>Description</t>
  </si>
  <si>
    <t>File</t>
  </si>
  <si>
    <t>Ursprung</t>
  </si>
  <si>
    <t>Prozent p.a.</t>
  </si>
  <si>
    <t>bis 2030:</t>
  </si>
  <si>
    <t>ab 2040:</t>
  </si>
  <si>
    <t>bis 2035:</t>
  </si>
  <si>
    <t>manuell</t>
  </si>
  <si>
    <t>ab 2035:</t>
  </si>
  <si>
    <t>bis 2050:</t>
  </si>
  <si>
    <t>wird nicht im Modell verwendet</t>
  </si>
  <si>
    <t>Parameter</t>
  </si>
  <si>
    <t>Effizienzsteigerung im Energieverbrauch (Industrie u. nicht spezif.)</t>
  </si>
  <si>
    <t>Effizienzsteigerung im Energieverbrauch (Strom) bzw. Erzeugung??</t>
  </si>
  <si>
    <t>Variante</t>
  </si>
  <si>
    <t xml:space="preserve">Durchschnittliches Wachstum p.a. </t>
  </si>
  <si>
    <t xml:space="preserve">nur bis 2040 </t>
  </si>
  <si>
    <t>C2:M3</t>
  </si>
  <si>
    <t>C4:M5</t>
  </si>
  <si>
    <t>C6:M7</t>
  </si>
  <si>
    <t>C8:M9</t>
  </si>
  <si>
    <t>C10:M11</t>
  </si>
  <si>
    <t>C12:M13</t>
  </si>
  <si>
    <t>C14:M15</t>
  </si>
  <si>
    <t>C16:M17</t>
  </si>
  <si>
    <t>C18:M19</t>
  </si>
  <si>
    <t>C20:M21</t>
  </si>
  <si>
    <t>C22:M23</t>
  </si>
  <si>
    <t>C24:M25</t>
  </si>
  <si>
    <t>C26:M27</t>
  </si>
  <si>
    <t>C28:M29</t>
  </si>
  <si>
    <t>C30:M31</t>
  </si>
  <si>
    <t>C32:M33</t>
  </si>
  <si>
    <t>C34:M35</t>
  </si>
  <si>
    <t>C36:M37</t>
  </si>
  <si>
    <t>C38:M39</t>
  </si>
  <si>
    <t>C40:M41</t>
  </si>
  <si>
    <t xml:space="preserve">$libinclude xlimport     AEEI_exo                        AEEI_2009_2050.xls      AEEI!a2:k3 </t>
  </si>
  <si>
    <t>$libinclude</t>
  </si>
  <si>
    <t>xlimport</t>
  </si>
  <si>
    <t>aeei.xls</t>
  </si>
  <si>
    <t>AEEI!C2:M3</t>
  </si>
  <si>
    <t>AEEI!C4:M5</t>
  </si>
  <si>
    <t>AEEI!C6:M7</t>
  </si>
  <si>
    <t>AEEI!C8:M9</t>
  </si>
  <si>
    <t>AEEI!C10:M11</t>
  </si>
  <si>
    <t>AEEI!C12:M13</t>
  </si>
  <si>
    <t>AEEI!C14:M15</t>
  </si>
  <si>
    <t>AEEI!C16:M17</t>
  </si>
  <si>
    <t>AEEI!C18:M19</t>
  </si>
  <si>
    <t>AEEI!C20:M21</t>
  </si>
  <si>
    <t>AEEI!C22:M23</t>
  </si>
  <si>
    <t>AEEI!C24:M25</t>
  </si>
  <si>
    <t>AEEI!C26:M27</t>
  </si>
  <si>
    <t>AEEI!C28:M29</t>
  </si>
  <si>
    <t>AEEI!C30:M31</t>
  </si>
  <si>
    <t>AEEI!C32:M33</t>
  </si>
  <si>
    <t>AEEI!C34:M35</t>
  </si>
  <si>
    <t>AEEI!C36:M37</t>
  </si>
  <si>
    <t>AEEI!C38:M39</t>
  </si>
  <si>
    <t>AEEI!C40:M41</t>
  </si>
  <si>
    <t>aeei_exo</t>
  </si>
  <si>
    <t>aeei_exo_ele_c</t>
  </si>
  <si>
    <t>aeei_exo_deu</t>
  </si>
  <si>
    <t>aeei_exo_neu</t>
  </si>
  <si>
    <t>aeei_exo_emerge</t>
  </si>
  <si>
    <t>aeei_exogen</t>
  </si>
  <si>
    <t>aeei_exogen_after2020</t>
  </si>
  <si>
    <t>aeei_exogen_after2025</t>
  </si>
  <si>
    <t>aeei_exogen_ele</t>
  </si>
  <si>
    <t>aeei_exogen_ele_after2020</t>
  </si>
  <si>
    <t>aeei_exogen_ele_after2025</t>
  </si>
  <si>
    <t>aeei_exogen_gen_yr</t>
  </si>
  <si>
    <t>aeei_exogen_gen_yr_after2020</t>
  </si>
  <si>
    <t>aeei_exogen_gen_yr_after2025</t>
  </si>
  <si>
    <t>aeei_exogen_hh</t>
  </si>
  <si>
    <t>aeei_exogen_hh_after2020</t>
  </si>
  <si>
    <t>aeei_exogen_hh_after2025</t>
  </si>
  <si>
    <t>aeei_exogen_trn</t>
  </si>
  <si>
    <t>aeei_exogen_trn_after2020</t>
  </si>
  <si>
    <t>aeei_exogen_trn_after2025</t>
  </si>
  <si>
    <t>AEEI im NEWAGE Code</t>
  </si>
  <si>
    <t>Sector</t>
  </si>
  <si>
    <t>Input</t>
  </si>
  <si>
    <t>AEEI(E,"C",R)</t>
  </si>
  <si>
    <t>AEEI_HH(I,"C",R)</t>
  </si>
  <si>
    <t>AEEI_HH(FE,"C",R)</t>
  </si>
  <si>
    <t>AEEI_TRN(FE,"I",R)</t>
  </si>
  <si>
    <t>AEEI(E,"I",R)</t>
  </si>
  <si>
    <t>set1</t>
  </si>
  <si>
    <t>set2</t>
  </si>
  <si>
    <t>set3</t>
  </si>
  <si>
    <t>e</t>
  </si>
  <si>
    <t>"c"</t>
  </si>
  <si>
    <t>r</t>
  </si>
  <si>
    <t>i</t>
  </si>
  <si>
    <t>fe</t>
  </si>
  <si>
    <t>"i"</t>
  </si>
  <si>
    <t>c(r)</t>
  </si>
  <si>
    <t>y(i,r)$(nr(i,r)$ TRN(i))</t>
  </si>
  <si>
    <t>PA(fe,r)</t>
  </si>
  <si>
    <t>y(i,r)$nr(i,r)$(not (TRN(i)))</t>
  </si>
  <si>
    <t>AEEI(FE,"I",R)</t>
  </si>
  <si>
    <t>AEEI(I,"E",R)</t>
  </si>
  <si>
    <t>"e"</t>
  </si>
  <si>
    <t>PA(I,R)$ELE(I)</t>
  </si>
  <si>
    <t>AEEI_ELE_X(GEN,R)</t>
  </si>
  <si>
    <t>PA(I,R)$FE(I)</t>
  </si>
  <si>
    <t>gen</t>
  </si>
  <si>
    <t>-</t>
  </si>
  <si>
    <t>pcarb(r)#(fe)…</t>
  </si>
  <si>
    <t>AEEI_ELE_N(GEN,R)</t>
  </si>
  <si>
    <t>y(xe,r)$vom(xe,r)</t>
  </si>
  <si>
    <t>y(i,r)$(vom(I,r)$OIL(I))</t>
  </si>
  <si>
    <t>ELE_GENx(GEN,R)</t>
  </si>
  <si>
    <t>ELE_GENn(GEN,R)...$(REG(GEN)))</t>
  </si>
  <si>
    <t>ELE_GENn(GEN,R)...$(not REG(GEN)))</t>
  </si>
  <si>
    <t>aeei(en,"c",r)</t>
  </si>
  <si>
    <t>aeei(en,j,r)</t>
  </si>
  <si>
    <t>aeei(fe,"c",r)</t>
  </si>
  <si>
    <t>col, gas, cru, oil, ele</t>
  </si>
  <si>
    <t>consumer</t>
  </si>
  <si>
    <t>production sectors</t>
  </si>
  <si>
    <t>from</t>
  </si>
  <si>
    <t>to</t>
  </si>
  <si>
    <t>aeei(fe,j,r)</t>
  </si>
  <si>
    <t>col, gas,         oil</t>
  </si>
  <si>
    <t>aeei_elen(gen,r)</t>
  </si>
  <si>
    <t>aeei_elex(gen,r)</t>
  </si>
  <si>
    <t>ele generation</t>
  </si>
  <si>
    <t>only relevant for elex and elen</t>
  </si>
  <si>
    <t>ele</t>
  </si>
  <si>
    <t>aeei(i,g,r)</t>
  </si>
  <si>
    <t>constant for all j</t>
  </si>
  <si>
    <t>aeei(ele,ele,r)</t>
  </si>
  <si>
    <t>relevant for PA(I,R)$FE(I)</t>
  </si>
  <si>
    <t>comment</t>
  </si>
  <si>
    <t>general parameter</t>
  </si>
  <si>
    <t>old</t>
  </si>
  <si>
    <t>new</t>
  </si>
  <si>
    <t>PA(i,R)$FE(i)</t>
  </si>
  <si>
    <t>PA(e,R)$ELE(e)</t>
  </si>
  <si>
    <t>DEU</t>
  </si>
  <si>
    <t>POL</t>
  </si>
  <si>
    <t>ESP</t>
  </si>
  <si>
    <t>BNL</t>
  </si>
  <si>
    <t>AEEI_IND</t>
  </si>
  <si>
    <t>AEEI_c</t>
  </si>
  <si>
    <t>FRA</t>
  </si>
  <si>
    <t>ITA</t>
  </si>
  <si>
    <t>UKI</t>
  </si>
  <si>
    <t>EUN</t>
  </si>
  <si>
    <t>EUS</t>
  </si>
  <si>
    <t>AEEI_trans</t>
  </si>
  <si>
    <t>AEEI_ser</t>
  </si>
  <si>
    <t>old working</t>
  </si>
  <si>
    <t>ep</t>
  </si>
  <si>
    <t>CHM</t>
  </si>
  <si>
    <t>OIL</t>
  </si>
  <si>
    <t>TRN</t>
  </si>
  <si>
    <t>c</t>
  </si>
  <si>
    <t>SER</t>
  </si>
  <si>
    <t>PPP</t>
  </si>
  <si>
    <t>NFM</t>
  </si>
  <si>
    <t>NMM</t>
  </si>
  <si>
    <t>FOT</t>
  </si>
  <si>
    <t>MVH</t>
  </si>
  <si>
    <t>MAC</t>
  </si>
  <si>
    <t>ROI</t>
  </si>
  <si>
    <t>IRS</t>
  </si>
  <si>
    <t>AGR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</si>
</sst>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0"/>
    <numFmt numFmtId="165" formatCode="0.0%"/>
    <numFmt numFmtId="166" formatCode="General_)"/>
    <numFmt numFmtId="167" formatCode="0.00000"/>
  </numFmts>
  <fonts count="2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i/>
      <sz val="11"/>
      <color theme="9" tint="-0.499984740745262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b/>
      <sz val="10"/>
      <color theme="6" tint="-0.249977111117893"/>
      <name val="Arial"/>
      <family val="2"/>
    </font>
    <font>
      <sz val="10"/>
      <color theme="6" tint="-0.249977111117893"/>
      <name val="Arial"/>
      <family val="2"/>
    </font>
    <font>
      <sz val="10"/>
      <color rgb="FFFF0000"/>
      <name val="Arial"/>
      <family val="2"/>
    </font>
    <font>
      <sz val="11"/>
      <color rgb="FFC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Courier"/>
      <family val="3"/>
    </font>
  </fonts>
  <fills count="1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9" fontId="15" fillId="0" borderId="0" applyFont="0" applyFill="0" applyBorder="0" applyAlignment="0" applyProtection="0"/>
    <xf numFmtId="166" fontId="21" fillId="0" borderId="0"/>
  </cellStyleXfs>
  <cellXfs count="154">
    <xf numFmtId="0" fontId="0" fillId="0" borderId="0" xfId="0"/>
    <xf numFmtId="0" fontId="3" fillId="2" borderId="4" xfId="0" applyFont="1" applyFill="1" applyBorder="1"/>
    <xf numFmtId="0" fontId="3" fillId="2" borderId="2" xfId="0" applyFont="1" applyFill="1" applyBorder="1"/>
    <xf numFmtId="0" fontId="3" fillId="3" borderId="2" xfId="0" applyFont="1" applyFill="1" applyBorder="1"/>
    <xf numFmtId="0" fontId="4" fillId="4" borderId="2" xfId="0" applyFont="1" applyFill="1" applyBorder="1"/>
    <xf numFmtId="0" fontId="4" fillId="5" borderId="2" xfId="0" applyFont="1" applyFill="1" applyBorder="1"/>
    <xf numFmtId="0" fontId="4" fillId="6" borderId="2" xfId="0" applyFont="1" applyFill="1" applyBorder="1"/>
    <xf numFmtId="0" fontId="4" fillId="7" borderId="5" xfId="0" applyFont="1" applyFill="1" applyBorder="1"/>
    <xf numFmtId="0" fontId="4" fillId="7" borderId="4" xfId="0" applyFont="1" applyFill="1" applyBorder="1"/>
    <xf numFmtId="0" fontId="4" fillId="7" borderId="2" xfId="0" applyFont="1" applyFill="1" applyBorder="1"/>
    <xf numFmtId="0" fontId="0" fillId="5" borderId="1" xfId="0" applyFill="1" applyBorder="1"/>
    <xf numFmtId="0" fontId="0" fillId="5" borderId="2" xfId="0" applyFill="1" applyBorder="1"/>
    <xf numFmtId="0" fontId="0" fillId="6" borderId="1" xfId="0" applyFill="1" applyBorder="1"/>
    <xf numFmtId="0" fontId="0" fillId="6" borderId="2" xfId="0" applyFill="1" applyBorder="1"/>
    <xf numFmtId="0" fontId="0" fillId="7" borderId="1" xfId="0" applyFill="1" applyBorder="1"/>
    <xf numFmtId="0" fontId="0" fillId="7" borderId="2" xfId="0" applyFill="1" applyBorder="1"/>
    <xf numFmtId="0" fontId="0" fillId="5" borderId="2" xfId="0" applyFont="1" applyFill="1" applyBorder="1"/>
    <xf numFmtId="0" fontId="0" fillId="6" borderId="2" xfId="0" applyFont="1" applyFill="1" applyBorder="1"/>
    <xf numFmtId="0" fontId="0" fillId="7" borderId="5" xfId="0" applyFont="1" applyFill="1" applyBorder="1"/>
    <xf numFmtId="0" fontId="0" fillId="7" borderId="6" xfId="0" applyFill="1" applyBorder="1"/>
    <xf numFmtId="0" fontId="0" fillId="7" borderId="5" xfId="0" applyFill="1" applyBorder="1"/>
    <xf numFmtId="0" fontId="9" fillId="5" borderId="2" xfId="0" applyFont="1" applyFill="1" applyBorder="1"/>
    <xf numFmtId="0" fontId="10" fillId="5" borderId="2" xfId="0" applyFont="1" applyFill="1" applyBorder="1"/>
    <xf numFmtId="0" fontId="10" fillId="5" borderId="1" xfId="0" applyFont="1" applyFill="1" applyBorder="1"/>
    <xf numFmtId="0" fontId="6" fillId="5" borderId="3" xfId="0" applyFont="1" applyFill="1" applyBorder="1"/>
    <xf numFmtId="0" fontId="0" fillId="0" borderId="0" xfId="0" applyFill="1"/>
    <xf numFmtId="0" fontId="2" fillId="0" borderId="0" xfId="0" applyFont="1"/>
    <xf numFmtId="0" fontId="7" fillId="0" borderId="6" xfId="0" applyFont="1" applyFill="1" applyBorder="1"/>
    <xf numFmtId="0" fontId="3" fillId="2" borderId="5" xfId="0" applyFont="1" applyFill="1" applyBorder="1"/>
    <xf numFmtId="0" fontId="3" fillId="3" borderId="5" xfId="0" applyFont="1" applyFill="1" applyBorder="1"/>
    <xf numFmtId="0" fontId="4" fillId="4" borderId="5" xfId="0" applyFont="1" applyFill="1" applyBorder="1"/>
    <xf numFmtId="0" fontId="9" fillId="5" borderId="5" xfId="0" applyFont="1" applyFill="1" applyBorder="1"/>
    <xf numFmtId="0" fontId="10" fillId="5" borderId="5" xfId="0" applyFont="1" applyFill="1" applyBorder="1"/>
    <xf numFmtId="0" fontId="10" fillId="5" borderId="6" xfId="0" applyFont="1" applyFill="1" applyBorder="1"/>
    <xf numFmtId="0" fontId="4" fillId="6" borderId="5" xfId="0" applyFont="1" applyFill="1" applyBorder="1"/>
    <xf numFmtId="0" fontId="0" fillId="6" borderId="5" xfId="0" applyFont="1" applyFill="1" applyBorder="1"/>
    <xf numFmtId="0" fontId="0" fillId="6" borderId="6" xfId="0" applyFill="1" applyBorder="1"/>
    <xf numFmtId="0" fontId="0" fillId="6" borderId="5" xfId="0" applyFill="1" applyBorder="1"/>
    <xf numFmtId="0" fontId="0" fillId="7" borderId="4" xfId="0" applyFill="1" applyBorder="1"/>
    <xf numFmtId="0" fontId="0" fillId="7" borderId="9" xfId="0" applyFill="1" applyBorder="1"/>
    <xf numFmtId="1" fontId="2" fillId="5" borderId="3" xfId="0" applyNumberFormat="1" applyFont="1" applyFill="1" applyBorder="1"/>
    <xf numFmtId="0" fontId="2" fillId="4" borderId="0" xfId="0" applyFont="1" applyFill="1" applyAlignment="1">
      <alignment horizontal="left"/>
    </xf>
    <xf numFmtId="0" fontId="0" fillId="4" borderId="0" xfId="0" applyFill="1"/>
    <xf numFmtId="0" fontId="14" fillId="4" borderId="0" xfId="0" applyFont="1" applyFill="1"/>
    <xf numFmtId="165" fontId="0" fillId="4" borderId="0" xfId="1" applyNumberFormat="1" applyFont="1" applyFill="1"/>
    <xf numFmtId="165" fontId="14" fillId="4" borderId="0" xfId="1" applyNumberFormat="1" applyFont="1" applyFill="1"/>
    <xf numFmtId="0" fontId="2" fillId="4" borderId="0" xfId="0" applyFont="1" applyFill="1" applyAlignment="1">
      <alignment horizontal="right"/>
    </xf>
    <xf numFmtId="165" fontId="5" fillId="4" borderId="0" xfId="1" applyNumberFormat="1" applyFont="1" applyFill="1"/>
    <xf numFmtId="0" fontId="6" fillId="0" borderId="3" xfId="0" applyFont="1" applyFill="1" applyBorder="1"/>
    <xf numFmtId="0" fontId="6" fillId="0" borderId="5" xfId="0" applyFont="1" applyFill="1" applyBorder="1"/>
    <xf numFmtId="0" fontId="3" fillId="2" borderId="3" xfId="0" applyFont="1" applyFill="1" applyBorder="1"/>
    <xf numFmtId="164" fontId="5" fillId="2" borderId="11" xfId="0" applyNumberFormat="1" applyFont="1" applyFill="1" applyBorder="1"/>
    <xf numFmtId="164" fontId="1" fillId="2" borderId="11" xfId="0" applyNumberFormat="1" applyFont="1" applyFill="1" applyBorder="1"/>
    <xf numFmtId="164" fontId="1" fillId="2" borderId="3" xfId="0" applyNumberFormat="1" applyFont="1" applyFill="1" applyBorder="1"/>
    <xf numFmtId="0" fontId="12" fillId="0" borderId="12" xfId="0" applyFont="1" applyBorder="1" applyAlignment="1">
      <alignment horizontal="right"/>
    </xf>
    <xf numFmtId="0" fontId="11" fillId="8" borderId="3" xfId="0" applyFont="1" applyFill="1" applyBorder="1" applyAlignment="1">
      <alignment horizontal="center"/>
    </xf>
    <xf numFmtId="0" fontId="13" fillId="8" borderId="3" xfId="0" applyFont="1" applyFill="1" applyBorder="1" applyAlignment="1">
      <alignment horizontal="center"/>
    </xf>
    <xf numFmtId="164" fontId="8" fillId="0" borderId="12" xfId="0" applyNumberFormat="1" applyFont="1" applyFill="1" applyBorder="1"/>
    <xf numFmtId="0" fontId="5" fillId="2" borderId="3" xfId="0" applyFont="1" applyFill="1" applyBorder="1"/>
    <xf numFmtId="0" fontId="5" fillId="2" borderId="3" xfId="0" applyFont="1" applyFill="1" applyBorder="1" applyAlignment="1">
      <alignment vertical="center"/>
    </xf>
    <xf numFmtId="0" fontId="5" fillId="2" borderId="11" xfId="0" applyFont="1" applyFill="1" applyBorder="1"/>
    <xf numFmtId="1" fontId="2" fillId="0" borderId="2" xfId="0" applyNumberFormat="1" applyFont="1" applyFill="1" applyBorder="1"/>
    <xf numFmtId="0" fontId="0" fillId="0" borderId="7" xfId="0" applyFill="1" applyBorder="1"/>
    <xf numFmtId="0" fontId="2" fillId="0" borderId="2" xfId="0" applyFont="1" applyFill="1" applyBorder="1"/>
    <xf numFmtId="0" fontId="2" fillId="0" borderId="0" xfId="0" applyFont="1" applyFill="1" applyBorder="1"/>
    <xf numFmtId="0" fontId="7" fillId="0" borderId="1" xfId="0" applyFont="1" applyFill="1" applyBorder="1"/>
    <xf numFmtId="0" fontId="6" fillId="0" borderId="2" xfId="0" applyFont="1" applyFill="1" applyBorder="1"/>
    <xf numFmtId="0" fontId="6" fillId="0" borderId="4" xfId="0" applyFont="1" applyFill="1" applyBorder="1"/>
    <xf numFmtId="164" fontId="5" fillId="2" borderId="3" xfId="0" applyNumberFormat="1" applyFont="1" applyFill="1" applyBorder="1"/>
    <xf numFmtId="0" fontId="0" fillId="0" borderId="12" xfId="0" applyBorder="1"/>
    <xf numFmtId="164" fontId="5" fillId="0" borderId="12" xfId="0" applyNumberFormat="1" applyFont="1" applyFill="1" applyBorder="1"/>
    <xf numFmtId="0" fontId="3" fillId="3" borderId="3" xfId="0" applyFont="1" applyFill="1" applyBorder="1"/>
    <xf numFmtId="164" fontId="14" fillId="3" borderId="11" xfId="0" applyNumberFormat="1" applyFont="1" applyFill="1" applyBorder="1"/>
    <xf numFmtId="164" fontId="5" fillId="3" borderId="11" xfId="0" applyNumberFormat="1" applyFont="1" applyFill="1" applyBorder="1"/>
    <xf numFmtId="0" fontId="5" fillId="3" borderId="3" xfId="0" applyFont="1" applyFill="1" applyBorder="1"/>
    <xf numFmtId="0" fontId="5" fillId="3" borderId="11" xfId="0" applyFont="1" applyFill="1" applyBorder="1"/>
    <xf numFmtId="0" fontId="4" fillId="4" borderId="3" xfId="0" applyFont="1" applyFill="1" applyBorder="1"/>
    <xf numFmtId="164" fontId="0" fillId="4" borderId="11" xfId="0" applyNumberFormat="1" applyFont="1" applyFill="1" applyBorder="1"/>
    <xf numFmtId="0" fontId="0" fillId="4" borderId="3" xfId="0" applyFill="1" applyBorder="1"/>
    <xf numFmtId="0" fontId="0" fillId="4" borderId="11" xfId="0" applyFill="1" applyBorder="1"/>
    <xf numFmtId="164" fontId="0" fillId="0" borderId="12" xfId="0" applyNumberFormat="1" applyFont="1" applyFill="1" applyBorder="1"/>
    <xf numFmtId="0" fontId="4" fillId="5" borderId="3" xfId="0" applyFont="1" applyFill="1" applyBorder="1"/>
    <xf numFmtId="164" fontId="0" fillId="5" borderId="11" xfId="0" applyNumberFormat="1" applyFont="1" applyFill="1" applyBorder="1"/>
    <xf numFmtId="164" fontId="8" fillId="0" borderId="11" xfId="0" applyNumberFormat="1" applyFont="1" applyFill="1" applyBorder="1"/>
    <xf numFmtId="0" fontId="9" fillId="5" borderId="3" xfId="0" applyFont="1" applyFill="1" applyBorder="1"/>
    <xf numFmtId="164" fontId="10" fillId="5" borderId="11" xfId="0" applyNumberFormat="1" applyFont="1" applyFill="1" applyBorder="1"/>
    <xf numFmtId="164" fontId="10" fillId="0" borderId="12" xfId="0" applyNumberFormat="1" applyFont="1" applyFill="1" applyBorder="1"/>
    <xf numFmtId="0" fontId="10" fillId="5" borderId="3" xfId="0" applyFont="1" applyFill="1" applyBorder="1"/>
    <xf numFmtId="0" fontId="4" fillId="6" borderId="3" xfId="0" applyFont="1" applyFill="1" applyBorder="1"/>
    <xf numFmtId="164" fontId="0" fillId="6" borderId="11" xfId="0" applyNumberFormat="1" applyFont="1" applyFill="1" applyBorder="1"/>
    <xf numFmtId="0" fontId="0" fillId="6" borderId="3" xfId="0" applyFont="1" applyFill="1" applyBorder="1"/>
    <xf numFmtId="0" fontId="4" fillId="7" borderId="3" xfId="0" applyFont="1" applyFill="1" applyBorder="1"/>
    <xf numFmtId="164" fontId="0" fillId="7" borderId="11" xfId="0" applyNumberFormat="1" applyFont="1" applyFill="1" applyBorder="1"/>
    <xf numFmtId="0" fontId="0" fillId="7" borderId="3" xfId="0" applyFill="1" applyBorder="1"/>
    <xf numFmtId="0" fontId="0" fillId="7" borderId="3" xfId="0" applyFont="1" applyFill="1" applyBorder="1"/>
    <xf numFmtId="0" fontId="0" fillId="0" borderId="0" xfId="0" applyAlignment="1">
      <alignment horizontal="left" vertical="top"/>
    </xf>
    <xf numFmtId="0" fontId="0" fillId="0" borderId="0" xfId="0" applyFill="1" applyAlignment="1">
      <alignment horizontal="left" vertical="top"/>
    </xf>
    <xf numFmtId="0" fontId="0" fillId="9" borderId="13" xfId="0" applyFill="1" applyBorder="1"/>
    <xf numFmtId="0" fontId="0" fillId="9" borderId="14" xfId="0" applyFill="1" applyBorder="1"/>
    <xf numFmtId="0" fontId="0" fillId="9" borderId="9" xfId="0" applyFill="1" applyBorder="1"/>
    <xf numFmtId="0" fontId="0" fillId="9" borderId="7" xfId="0" applyFill="1" applyBorder="1"/>
    <xf numFmtId="0" fontId="0" fillId="9" borderId="0" xfId="0" applyFill="1" applyBorder="1"/>
    <xf numFmtId="0" fontId="0" fillId="9" borderId="1" xfId="0" applyFill="1" applyBorder="1"/>
    <xf numFmtId="0" fontId="0" fillId="9" borderId="8" xfId="0" applyFill="1" applyBorder="1"/>
    <xf numFmtId="0" fontId="0" fillId="9" borderId="10" xfId="0" applyFill="1" applyBorder="1"/>
    <xf numFmtId="0" fontId="0" fillId="9" borderId="6" xfId="0" applyFill="1" applyBorder="1"/>
    <xf numFmtId="0" fontId="0" fillId="0" borderId="0" xfId="0" applyFill="1" applyBorder="1"/>
    <xf numFmtId="164" fontId="16" fillId="2" borderId="11" xfId="0" applyNumberFormat="1" applyFont="1" applyFill="1" applyBorder="1"/>
    <xf numFmtId="1" fontId="2" fillId="5" borderId="3" xfId="0" applyNumberFormat="1" applyFont="1" applyFill="1" applyBorder="1" applyAlignment="1">
      <alignment horizontal="left"/>
    </xf>
    <xf numFmtId="0" fontId="0" fillId="0" borderId="8" xfId="0" applyBorder="1" applyAlignment="1">
      <alignment horizontal="left"/>
    </xf>
    <xf numFmtId="0" fontId="2" fillId="8" borderId="3" xfId="0" applyFont="1" applyFill="1" applyBorder="1" applyAlignment="1">
      <alignment horizontal="left"/>
    </xf>
    <xf numFmtId="0" fontId="2" fillId="0" borderId="10" xfId="0" applyFont="1" applyFill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2" fillId="0" borderId="6" xfId="0" applyFont="1" applyFill="1" applyBorder="1" applyAlignment="1">
      <alignment horizontal="left"/>
    </xf>
    <xf numFmtId="0" fontId="14" fillId="0" borderId="1" xfId="0" applyFont="1" applyBorder="1"/>
    <xf numFmtId="0" fontId="17" fillId="0" borderId="0" xfId="0" applyFont="1"/>
    <xf numFmtId="0" fontId="17" fillId="0" borderId="1" xfId="0" applyFont="1" applyBorder="1"/>
    <xf numFmtId="0" fontId="18" fillId="0" borderId="9" xfId="0" applyFont="1" applyBorder="1"/>
    <xf numFmtId="0" fontId="18" fillId="0" borderId="1" xfId="0" applyFont="1" applyBorder="1"/>
    <xf numFmtId="0" fontId="19" fillId="0" borderId="1" xfId="0" applyFont="1" applyBorder="1"/>
    <xf numFmtId="164" fontId="20" fillId="2" borderId="11" xfId="0" applyNumberFormat="1" applyFont="1" applyFill="1" applyBorder="1"/>
    <xf numFmtId="0" fontId="0" fillId="0" borderId="0" xfId="0" applyBorder="1"/>
    <xf numFmtId="0" fontId="0" fillId="0" borderId="10" xfId="0" applyBorder="1"/>
    <xf numFmtId="0" fontId="0" fillId="0" borderId="6" xfId="0" applyBorder="1"/>
    <xf numFmtId="0" fontId="0" fillId="17" borderId="0" xfId="0" applyFill="1"/>
    <xf numFmtId="167" fontId="0" fillId="0" borderId="0" xfId="0" applyNumberFormat="1"/>
    <xf numFmtId="167" fontId="0" fillId="0" borderId="0" xfId="0" quotePrefix="1" applyNumberFormat="1"/>
    <xf numFmtId="0" fontId="0" fillId="4" borderId="0" xfId="0" applyFill="1" applyBorder="1"/>
    <xf numFmtId="0" fontId="0" fillId="3" borderId="0" xfId="0" applyFill="1" applyBorder="1"/>
    <xf numFmtId="0" fontId="0" fillId="3" borderId="15" xfId="0" applyFill="1" applyBorder="1"/>
    <xf numFmtId="0" fontId="0" fillId="3" borderId="16" xfId="0" applyFill="1" applyBorder="1"/>
    <xf numFmtId="0" fontId="0" fillId="3" borderId="17" xfId="0" applyFill="1" applyBorder="1"/>
    <xf numFmtId="0" fontId="0" fillId="4" borderId="18" xfId="0" applyFill="1" applyBorder="1"/>
    <xf numFmtId="0" fontId="0" fillId="4" borderId="19" xfId="0" applyFill="1" applyBorder="1"/>
    <xf numFmtId="0" fontId="0" fillId="3" borderId="18" xfId="0" applyFill="1" applyBorder="1"/>
    <xf numFmtId="0" fontId="0" fillId="3" borderId="19" xfId="0" applyFill="1" applyBorder="1"/>
    <xf numFmtId="0" fontId="0" fillId="3" borderId="20" xfId="0" applyFill="1" applyBorder="1"/>
    <xf numFmtId="0" fontId="0" fillId="3" borderId="21" xfId="0" applyFill="1" applyBorder="1"/>
    <xf numFmtId="0" fontId="0" fillId="3" borderId="22" xfId="0" applyFill="1" applyBorder="1"/>
    <xf numFmtId="0" fontId="0" fillId="4" borderId="20" xfId="0" applyFill="1" applyBorder="1"/>
    <xf numFmtId="0" fontId="0" fillId="4" borderId="21" xfId="0" applyFill="1" applyBorder="1"/>
    <xf numFmtId="0" fontId="0" fillId="9" borderId="14" xfId="0" applyFill="1" applyBorder="1" applyAlignment="1">
      <alignment horizontal="center" vertical="center" wrapText="1"/>
    </xf>
    <xf numFmtId="0" fontId="0" fillId="9" borderId="9" xfId="0" applyFill="1" applyBorder="1" applyAlignment="1">
      <alignment horizontal="center" vertical="center" wrapText="1"/>
    </xf>
    <xf numFmtId="0" fontId="0" fillId="9" borderId="0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0" fillId="9" borderId="10" xfId="0" applyFill="1" applyBorder="1" applyAlignment="1">
      <alignment horizontal="center" vertical="center" wrapText="1"/>
    </xf>
    <xf numFmtId="0" fontId="0" fillId="9" borderId="6" xfId="0" applyFill="1" applyBorder="1" applyAlignment="1">
      <alignment horizontal="center" vertical="center" wrapText="1"/>
    </xf>
  </cellXfs>
  <cellStyles count="3">
    <cellStyle name="Normal_AppendixAU" xfId="2"/>
    <cellStyle name="Prozent" xfId="1" builtinId="5"/>
    <cellStyle name="Standard" xfId="0" builtinId="0"/>
  </cellStyles>
  <dxfs count="3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62170522320273E-2"/>
          <c:y val="4.1466005415795204E-2"/>
          <c:w val="0.50963367979002627"/>
          <c:h val="0.86497036840111707"/>
        </c:manualLayout>
      </c:layout>
      <c:lineChart>
        <c:grouping val="standard"/>
        <c:varyColors val="0"/>
        <c:ser>
          <c:idx val="1"/>
          <c:order val="0"/>
          <c:tx>
            <c:strRef>
              <c:f>AEEI!$B$54</c:f>
              <c:strCache>
                <c:ptCount val="1"/>
                <c:pt idx="0">
                  <c:v>AEEI_EXOGEN</c:v>
                </c:pt>
              </c:strCache>
            </c:strRef>
          </c:tx>
          <c:marker>
            <c:symbol val="none"/>
          </c:marker>
          <c:val>
            <c:numRef>
              <c:f>AEEI!$C$54:$L$54</c:f>
              <c:numCache>
                <c:formatCode>0.0000</c:formatCode>
                <c:ptCount val="10"/>
                <c:pt idx="0">
                  <c:v>1</c:v>
                </c:pt>
                <c:pt idx="1">
                  <c:v>0.79259336463992824</c:v>
                </c:pt>
                <c:pt idx="2">
                  <c:v>0.65301896223621858</c:v>
                </c:pt>
                <c:pt idx="3">
                  <c:v>0.53802338508573677</c:v>
                </c:pt>
                <c:pt idx="4">
                  <c:v>0.44327834203749267</c:v>
                </c:pt>
                <c:pt idx="5">
                  <c:v>0.36521774697245868</c:v>
                </c:pt>
                <c:pt idx="6">
                  <c:v>0.30090349573712588</c:v>
                </c:pt>
                <c:pt idx="7">
                  <c:v>0.24791487954075359</c:v>
                </c:pt>
                <c:pt idx="8">
                  <c:v>0.20425747247350146</c:v>
                </c:pt>
                <c:pt idx="9">
                  <c:v>0.16828806378442832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94-44C9-BE98-D577B85824C6}"/>
            </c:ext>
          </c:extLst>
        </c:ser>
        <c:ser>
          <c:idx val="0"/>
          <c:order val="1"/>
          <c:tx>
            <c:strRef>
              <c:f>AEEI!$B$60</c:f>
              <c:strCache>
                <c:ptCount val="1"/>
                <c:pt idx="0">
                  <c:v>AEEI_EXOGEN_ELE</c:v>
                </c:pt>
              </c:strCache>
            </c:strRef>
          </c:tx>
          <c:marker>
            <c:symbol val="none"/>
          </c:marker>
          <c:cat>
            <c:numRef>
              <c:f>AEEI!$C$43:$L$43</c:f>
              <c:numCache>
                <c:formatCode>0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AEEI!$C$60:$L$60</c:f>
              <c:numCache>
                <c:formatCode>0.0000</c:formatCode>
                <c:ptCount val="10"/>
                <c:pt idx="0">
                  <c:v>1</c:v>
                </c:pt>
                <c:pt idx="1">
                  <c:v>0.88043267279616</c:v>
                </c:pt>
                <c:pt idx="2">
                  <c:v>0.79178926591112386</c:v>
                </c:pt>
                <c:pt idx="3">
                  <c:v>0.71207062275530153</c:v>
                </c:pt>
                <c:pt idx="4">
                  <c:v>0.64037818346483788</c:v>
                </c:pt>
                <c:pt idx="5">
                  <c:v>0.57590385665811727</c:v>
                </c:pt>
                <c:pt idx="6">
                  <c:v>0.56945068721493575</c:v>
                </c:pt>
                <c:pt idx="7">
                  <c:v>0.52001223304535049</c:v>
                </c:pt>
                <c:pt idx="8">
                  <c:v>0.47486591655432703</c:v>
                </c:pt>
                <c:pt idx="9">
                  <c:v>0.43363910380415094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94-44C9-BE98-D577B85824C6}"/>
            </c:ext>
          </c:extLst>
        </c:ser>
        <c:ser>
          <c:idx val="3"/>
          <c:order val="2"/>
          <c:tx>
            <c:strRef>
              <c:f>AEEI!$B$66</c:f>
              <c:strCache>
                <c:ptCount val="1"/>
                <c:pt idx="0">
                  <c:v>AEEI_EXOGEN_GEN_YR</c:v>
                </c:pt>
              </c:strCache>
            </c:strRef>
          </c:tx>
          <c:marker>
            <c:symbol val="none"/>
          </c:marker>
          <c:cat>
            <c:numRef>
              <c:f>AEEI!$C$43:$L$43</c:f>
              <c:numCache>
                <c:formatCode>0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AEEI!$C$66:$L$66</c:f>
              <c:numCache>
                <c:formatCode>0.0000</c:formatCode>
                <c:ptCount val="10"/>
                <c:pt idx="0">
                  <c:v>1</c:v>
                </c:pt>
                <c:pt idx="1">
                  <c:v>0.94433672421240433</c:v>
                </c:pt>
                <c:pt idx="2">
                  <c:v>0.90032493558426496</c:v>
                </c:pt>
                <c:pt idx="3">
                  <c:v>0.85836436183380982</c:v>
                </c:pt>
                <c:pt idx="4">
                  <c:v>0.81835940397255014</c:v>
                </c:pt>
                <c:pt idx="5">
                  <c:v>0.78021891850161895</c:v>
                </c:pt>
                <c:pt idx="6">
                  <c:v>0.74385600975907429</c:v>
                </c:pt>
                <c:pt idx="7">
                  <c:v>0.7091878319450724</c:v>
                </c:pt>
                <c:pt idx="8">
                  <c:v>0.67613540037385833</c:v>
                </c:pt>
                <c:pt idx="9">
                  <c:v>0.64462341152255598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94-44C9-BE98-D577B85824C6}"/>
            </c:ext>
          </c:extLst>
        </c:ser>
        <c:ser>
          <c:idx val="6"/>
          <c:order val="3"/>
          <c:tx>
            <c:strRef>
              <c:f>AEEI!$B$72</c:f>
              <c:strCache>
                <c:ptCount val="1"/>
                <c:pt idx="0">
                  <c:v>AEEI_EXOGEN_HH</c:v>
                </c:pt>
              </c:strCache>
            </c:strRef>
          </c:tx>
          <c:marker>
            <c:symbol val="none"/>
          </c:marker>
          <c:cat>
            <c:numRef>
              <c:f>AEEI!$C$43:$L$43</c:f>
              <c:numCache>
                <c:formatCode>0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AEEI!$C$72:$L$72</c:f>
              <c:numCache>
                <c:formatCode>0.0000</c:formatCode>
                <c:ptCount val="10"/>
                <c:pt idx="0">
                  <c:v>1</c:v>
                </c:pt>
                <c:pt idx="1">
                  <c:v>0.82017370608486562</c:v>
                </c:pt>
                <c:pt idx="2">
                  <c:v>0.6952815588144533</c:v>
                </c:pt>
                <c:pt idx="3">
                  <c:v>0.58940739314244195</c:v>
                </c:pt>
                <c:pt idx="4">
                  <c:v>0.49965524137204753</c:v>
                </c:pt>
                <c:pt idx="5">
                  <c:v>0.42357011998019667</c:v>
                </c:pt>
                <c:pt idx="6">
                  <c:v>0.35907087864699633</c:v>
                </c:pt>
                <c:pt idx="7">
                  <c:v>0.30439327471530325</c:v>
                </c:pt>
                <c:pt idx="8">
                  <c:v>0.25804171600057763</c:v>
                </c:pt>
                <c:pt idx="9">
                  <c:v>0.21874835197590914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D94-44C9-BE98-D577B85824C6}"/>
            </c:ext>
          </c:extLst>
        </c:ser>
        <c:ser>
          <c:idx val="9"/>
          <c:order val="4"/>
          <c:tx>
            <c:strRef>
              <c:f>AEEI!$B$78</c:f>
              <c:strCache>
                <c:ptCount val="1"/>
                <c:pt idx="0">
                  <c:v>AEEI_EXOGEN_TRN</c:v>
                </c:pt>
              </c:strCache>
            </c:strRef>
          </c:tx>
          <c:marker>
            <c:symbol val="none"/>
          </c:marker>
          <c:cat>
            <c:numRef>
              <c:f>AEEI!$C$43:$L$43</c:f>
              <c:numCache>
                <c:formatCode>0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AEEI!$C$78:$L$78</c:f>
              <c:numCache>
                <c:formatCode>0.0000</c:formatCode>
                <c:ptCount val="10"/>
                <c:pt idx="0">
                  <c:v>1</c:v>
                </c:pt>
                <c:pt idx="1">
                  <c:v>0.83710243641489024</c:v>
                </c:pt>
                <c:pt idx="2">
                  <c:v>0.72181756185799884</c:v>
                </c:pt>
                <c:pt idx="3">
                  <c:v>0.622409599998338</c:v>
                </c:pt>
                <c:pt idx="4">
                  <c:v>0.53669199897674713</c:v>
                </c:pt>
                <c:pt idx="5">
                  <c:v>0.46277933657582698</c:v>
                </c:pt>
                <c:pt idx="6">
                  <c:v>0.39904584895971507</c:v>
                </c:pt>
                <c:pt idx="7">
                  <c:v>0.3440896707925688</c:v>
                </c:pt>
                <c:pt idx="8">
                  <c:v>0.29670200017063952</c:v>
                </c:pt>
                <c:pt idx="9">
                  <c:v>0.25584051012774367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D94-44C9-BE98-D577B85824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206080"/>
        <c:axId val="97429184"/>
      </c:lineChart>
      <c:catAx>
        <c:axId val="4420608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97429184"/>
        <c:crosses val="autoZero"/>
        <c:auto val="1"/>
        <c:lblAlgn val="ctr"/>
        <c:lblOffset val="100"/>
        <c:noMultiLvlLbl val="0"/>
      </c:catAx>
      <c:valAx>
        <c:axId val="97429184"/>
        <c:scaling>
          <c:orientation val="minMax"/>
          <c:max val="1.05"/>
          <c:min val="0"/>
        </c:scaling>
        <c:delete val="0"/>
        <c:axPos val="l"/>
        <c:majorGridlines/>
        <c:numFmt formatCode="General" sourceLinked="0"/>
        <c:majorTickMark val="out"/>
        <c:minorTickMark val="none"/>
        <c:tickLblPos val="nextTo"/>
        <c:crossAx val="44206080"/>
        <c:crosses val="autoZero"/>
        <c:crossBetween val="between"/>
        <c:majorUnit val="0.2"/>
      </c:valAx>
    </c:plotArea>
    <c:legend>
      <c:legendPos val="r"/>
      <c:layout>
        <c:manualLayout>
          <c:xMode val="edge"/>
          <c:yMode val="edge"/>
          <c:x val="0.59468598425196839"/>
          <c:y val="4.3514114288774691E-2"/>
          <c:w val="0.39412527034120726"/>
          <c:h val="0.90633483759548261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62170522320273E-2"/>
          <c:y val="4.1466005415795204E-2"/>
          <c:w val="0.50963367979002627"/>
          <c:h val="0.86497036840111707"/>
        </c:manualLayout>
      </c:layout>
      <c:lineChart>
        <c:grouping val="standard"/>
        <c:varyColors val="0"/>
        <c:ser>
          <c:idx val="6"/>
          <c:order val="0"/>
          <c:tx>
            <c:strRef>
              <c:f>AEEI!$B$56</c:f>
              <c:strCache>
                <c:ptCount val="1"/>
                <c:pt idx="0">
                  <c:v>AEEI_EXOGEN_AFTER2020</c:v>
                </c:pt>
              </c:strCache>
            </c:strRef>
          </c:tx>
          <c:marker>
            <c:symbol val="none"/>
          </c:marker>
          <c:cat>
            <c:numRef>
              <c:f>AEEI!$C$43:$L$43</c:f>
              <c:numCache>
                <c:formatCode>0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AEEI!$C$56:$L$56</c:f>
              <c:numCache>
                <c:formatCode>0.0000</c:formatCode>
                <c:ptCount val="10"/>
                <c:pt idx="0">
                  <c:v>1</c:v>
                </c:pt>
                <c:pt idx="1">
                  <c:v>0.82272016838714968</c:v>
                </c:pt>
                <c:pt idx="2">
                  <c:v>0.69924429284192158</c:v>
                </c:pt>
                <c:pt idx="3">
                  <c:v>0.59429998176720988</c:v>
                </c:pt>
                <c:pt idx="4">
                  <c:v>0.50510597218181708</c:v>
                </c:pt>
                <c:pt idx="5">
                  <c:v>0.42929841992435896</c:v>
                </c:pt>
                <c:pt idx="6">
                  <c:v>0.36486825240548115</c:v>
                </c:pt>
                <c:pt idx="7">
                  <c:v>0.31010792361380424</c:v>
                </c:pt>
                <c:pt idx="8">
                  <c:v>0.26356616026212643</c:v>
                </c:pt>
                <c:pt idx="9">
                  <c:v>0.22400949974381315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42-4763-B028-8CE0DE85C38E}"/>
            </c:ext>
          </c:extLst>
        </c:ser>
        <c:ser>
          <c:idx val="9"/>
          <c:order val="1"/>
          <c:tx>
            <c:strRef>
              <c:f>AEEI!$B$62</c:f>
              <c:strCache>
                <c:ptCount val="1"/>
                <c:pt idx="0">
                  <c:v>AEEI_EXOGEN_ELE_AFTER2020</c:v>
                </c:pt>
              </c:strCache>
            </c:strRef>
          </c:tx>
          <c:marker>
            <c:symbol val="none"/>
          </c:marker>
          <c:cat>
            <c:numRef>
              <c:f>AEEI!$C$43:$L$43</c:f>
              <c:numCache>
                <c:formatCode>0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AEEI!$C$62:$L$62</c:f>
              <c:numCache>
                <c:formatCode>0.0000</c:formatCode>
                <c:ptCount val="10"/>
                <c:pt idx="0">
                  <c:v>1</c:v>
                </c:pt>
                <c:pt idx="1">
                  <c:v>0.89674492333660416</c:v>
                </c:pt>
                <c:pt idx="2">
                  <c:v>0.81889150461300619</c:v>
                </c:pt>
                <c:pt idx="3">
                  <c:v>0.74779714819265453</c:v>
                </c:pt>
                <c:pt idx="4">
                  <c:v>0.6828750471765308</c:v>
                </c:pt>
                <c:pt idx="5">
                  <c:v>0.62358933994785959</c:v>
                </c:pt>
                <c:pt idx="6">
                  <c:v>0.56945068721493575</c:v>
                </c:pt>
                <c:pt idx="7">
                  <c:v>0.52001223304535049</c:v>
                </c:pt>
                <c:pt idx="8">
                  <c:v>0.47486591655432703</c:v>
                </c:pt>
                <c:pt idx="9">
                  <c:v>0.43363910380415094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42-4763-B028-8CE0DE85C38E}"/>
            </c:ext>
          </c:extLst>
        </c:ser>
        <c:ser>
          <c:idx val="12"/>
          <c:order val="2"/>
          <c:tx>
            <c:strRef>
              <c:f>AEEI!$B$68</c:f>
              <c:strCache>
                <c:ptCount val="1"/>
                <c:pt idx="0">
                  <c:v>AEEI_EXOGEN_GEN_YR_AFTER2020</c:v>
                </c:pt>
              </c:strCache>
            </c:strRef>
          </c:tx>
          <c:marker>
            <c:symbol val="none"/>
          </c:marker>
          <c:cat>
            <c:numRef>
              <c:f>AEEI!$C$43:$L$43</c:f>
              <c:numCache>
                <c:formatCode>0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AEEI!$C$68:$L$68</c:f>
              <c:numCache>
                <c:formatCode>0.0000</c:formatCode>
                <c:ptCount val="10"/>
                <c:pt idx="0">
                  <c:v>1</c:v>
                </c:pt>
                <c:pt idx="1">
                  <c:v>0.95294982124365402</c:v>
                </c:pt>
                <c:pt idx="2">
                  <c:v>0.91543685666160513</c:v>
                </c:pt>
                <c:pt idx="3">
                  <c:v>0.87940059366484791</c:v>
                </c:pt>
                <c:pt idx="4">
                  <c:v>0.84478290174846793</c:v>
                </c:pt>
                <c:pt idx="5">
                  <c:v>0.81152793872066309</c:v>
                </c:pt>
                <c:pt idx="6">
                  <c:v>0.77958206062307112</c:v>
                </c:pt>
                <c:pt idx="7">
                  <c:v>0.74889373519709179</c:v>
                </c:pt>
                <c:pt idx="8">
                  <c:v>0.71941345875661389</c:v>
                </c:pt>
                <c:pt idx="9">
                  <c:v>0.6910936763330584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42-4763-B028-8CE0DE85C38E}"/>
            </c:ext>
          </c:extLst>
        </c:ser>
        <c:ser>
          <c:idx val="15"/>
          <c:order val="3"/>
          <c:tx>
            <c:strRef>
              <c:f>AEEI!$B$74</c:f>
              <c:strCache>
                <c:ptCount val="1"/>
                <c:pt idx="0">
                  <c:v>AEEI_EXOGEN_HH_AFTER2020</c:v>
                </c:pt>
              </c:strCache>
            </c:strRef>
          </c:tx>
          <c:marker>
            <c:symbol val="none"/>
          </c:marker>
          <c:cat>
            <c:numRef>
              <c:f>AEEI!$C$43:$L$43</c:f>
              <c:numCache>
                <c:formatCode>0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AEEI!$C$74:$L$74</c:f>
              <c:numCache>
                <c:formatCode>0.0000</c:formatCode>
                <c:ptCount val="10"/>
                <c:pt idx="0">
                  <c:v>1</c:v>
                </c:pt>
                <c:pt idx="1">
                  <c:v>0.840730551469559</c:v>
                </c:pt>
                <c:pt idx="2">
                  <c:v>0.72756341757520193</c:v>
                </c:pt>
                <c:pt idx="3">
                  <c:v>0.62962922623476736</c:v>
                </c:pt>
                <c:pt idx="4">
                  <c:v>0.54487753638055336</c:v>
                </c:pt>
                <c:pt idx="5">
                  <c:v>0.47153390802326012</c:v>
                </c:pt>
                <c:pt idx="6">
                  <c:v>0.40806275093051114</c:v>
                </c:pt>
                <c:pt idx="7">
                  <c:v>0.35313517408542855</c:v>
                </c:pt>
                <c:pt idx="8">
                  <c:v>0.30560116279170457</c:v>
                </c:pt>
                <c:pt idx="9">
                  <c:v>0.26446550089923648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F42-4763-B028-8CE0DE85C38E}"/>
            </c:ext>
          </c:extLst>
        </c:ser>
        <c:ser>
          <c:idx val="18"/>
          <c:order val="4"/>
          <c:tx>
            <c:strRef>
              <c:f>AEEI!$B$80</c:f>
              <c:strCache>
                <c:ptCount val="1"/>
                <c:pt idx="0">
                  <c:v>AEEI_EXOGEN_TRN_AFTER2020</c:v>
                </c:pt>
              </c:strCache>
            </c:strRef>
          </c:tx>
          <c:marker>
            <c:symbol val="none"/>
          </c:marker>
          <c:cat>
            <c:numRef>
              <c:f>AEEI!$C$43:$L$43</c:f>
              <c:numCache>
                <c:formatCode>0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AEEI!$C$80:$L$80</c:f>
              <c:numCache>
                <c:formatCode>0.0000</c:formatCode>
                <c:ptCount val="10"/>
                <c:pt idx="0">
                  <c:v>1</c:v>
                </c:pt>
                <c:pt idx="1">
                  <c:v>0.84593629727762731</c:v>
                </c:pt>
                <c:pt idx="2">
                  <c:v>0.73584392704553458</c:v>
                </c:pt>
                <c:pt idx="3">
                  <c:v>0.64007926685771521</c:v>
                </c:pt>
                <c:pt idx="4">
                  <c:v>0.55677767092009667</c:v>
                </c:pt>
                <c:pt idx="5">
                  <c:v>0.48431716333676889</c:v>
                </c:pt>
                <c:pt idx="6">
                  <c:v>0.42128685641245267</c:v>
                </c:pt>
                <c:pt idx="7">
                  <c:v>0.36645947907998117</c:v>
                </c:pt>
                <c:pt idx="8">
                  <c:v>0.31876748055034176</c:v>
                </c:pt>
                <c:pt idx="9">
                  <c:v>0.27728224389642592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F42-4763-B028-8CE0DE85C3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036096"/>
        <c:axId val="97431488"/>
      </c:lineChart>
      <c:catAx>
        <c:axId val="44036096"/>
        <c:scaling>
          <c:orientation val="minMax"/>
        </c:scaling>
        <c:delete val="0"/>
        <c:axPos val="b"/>
        <c:majorGridlines/>
        <c:numFmt formatCode="0" sourceLinked="1"/>
        <c:majorTickMark val="out"/>
        <c:minorTickMark val="none"/>
        <c:tickLblPos val="nextTo"/>
        <c:crossAx val="97431488"/>
        <c:crosses val="autoZero"/>
        <c:auto val="1"/>
        <c:lblAlgn val="ctr"/>
        <c:lblOffset val="100"/>
        <c:noMultiLvlLbl val="0"/>
      </c:catAx>
      <c:valAx>
        <c:axId val="97431488"/>
        <c:scaling>
          <c:orientation val="minMax"/>
          <c:max val="1.05"/>
          <c:min val="0"/>
        </c:scaling>
        <c:delete val="0"/>
        <c:axPos val="l"/>
        <c:majorGridlines/>
        <c:numFmt formatCode="General" sourceLinked="0"/>
        <c:majorTickMark val="out"/>
        <c:minorTickMark val="none"/>
        <c:tickLblPos val="nextTo"/>
        <c:crossAx val="44036096"/>
        <c:crosses val="autoZero"/>
        <c:crossBetween val="between"/>
        <c:majorUnit val="0.2"/>
      </c:valAx>
    </c:plotArea>
    <c:legend>
      <c:legendPos val="r"/>
      <c:layout>
        <c:manualLayout>
          <c:xMode val="edge"/>
          <c:yMode val="edge"/>
          <c:x val="0.60961931758530175"/>
          <c:y val="4.3514114288774691E-2"/>
          <c:w val="0.37919193700787401"/>
          <c:h val="0.90979313458490019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62170522320273E-2"/>
          <c:y val="4.1466005415795204E-2"/>
          <c:w val="0.50963367979002627"/>
          <c:h val="0.86497036840111707"/>
        </c:manualLayout>
      </c:layout>
      <c:lineChart>
        <c:grouping val="standard"/>
        <c:varyColors val="0"/>
        <c:ser>
          <c:idx val="7"/>
          <c:order val="0"/>
          <c:tx>
            <c:strRef>
              <c:f>AEEI!$B$58</c:f>
              <c:strCache>
                <c:ptCount val="1"/>
                <c:pt idx="0">
                  <c:v>AEEI_EXOGEN_AFTER2025</c:v>
                </c:pt>
              </c:strCache>
            </c:strRef>
          </c:tx>
          <c:marker>
            <c:symbol val="none"/>
          </c:marker>
          <c:cat>
            <c:numRef>
              <c:f>AEEI!$C$43:$L$43</c:f>
              <c:numCache>
                <c:formatCode>0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AEEI!$C$58:$L$58</c:f>
              <c:numCache>
                <c:formatCode>0.0000</c:formatCode>
                <c:ptCount val="10"/>
                <c:pt idx="0">
                  <c:v>1</c:v>
                </c:pt>
                <c:pt idx="1">
                  <c:v>0.83891485948837541</c:v>
                </c:pt>
                <c:pt idx="2">
                  <c:v>0.72468531274303727</c:v>
                </c:pt>
                <c:pt idx="3">
                  <c:v>0.62600965588540858</c:v>
                </c:pt>
                <c:pt idx="4">
                  <c:v>0.54077001751065634</c:v>
                </c:pt>
                <c:pt idx="5">
                  <c:v>0.46713690290426679</c:v>
                </c:pt>
                <c:pt idx="6">
                  <c:v>0.40352992767519696</c:v>
                </c:pt>
                <c:pt idx="7">
                  <c:v>0.34858389803325152</c:v>
                </c:pt>
                <c:pt idx="8">
                  <c:v>0.3011195096931219</c:v>
                </c:pt>
                <c:pt idx="9">
                  <c:v>0.26011803651692722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BB-4CFB-B5B9-6C46AA61C32F}"/>
            </c:ext>
          </c:extLst>
        </c:ser>
        <c:ser>
          <c:idx val="10"/>
          <c:order val="1"/>
          <c:tx>
            <c:strRef>
              <c:f>AEEI!$B$64</c:f>
              <c:strCache>
                <c:ptCount val="1"/>
                <c:pt idx="0">
                  <c:v>AEEI_EXOGEN_ELE_AFTER2025</c:v>
                </c:pt>
              </c:strCache>
            </c:strRef>
          </c:tx>
          <c:marker>
            <c:symbol val="none"/>
          </c:marker>
          <c:cat>
            <c:numRef>
              <c:f>AEEI!$C$43:$L$43</c:f>
              <c:numCache>
                <c:formatCode>0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AEEI!$C$64:$L$64</c:f>
              <c:numCache>
                <c:formatCode>0.0000</c:formatCode>
                <c:ptCount val="10"/>
                <c:pt idx="0">
                  <c:v>1</c:v>
                </c:pt>
                <c:pt idx="1">
                  <c:v>0.89674492333660416</c:v>
                </c:pt>
                <c:pt idx="2">
                  <c:v>0.81889150461300619</c:v>
                </c:pt>
                <c:pt idx="3">
                  <c:v>0.74779714819265453</c:v>
                </c:pt>
                <c:pt idx="4">
                  <c:v>0.6828750471765308</c:v>
                </c:pt>
                <c:pt idx="5">
                  <c:v>0.62358933994785959</c:v>
                </c:pt>
                <c:pt idx="6">
                  <c:v>0.56945068721493575</c:v>
                </c:pt>
                <c:pt idx="7">
                  <c:v>0.52001223304535049</c:v>
                </c:pt>
                <c:pt idx="8">
                  <c:v>0.47486591655432703</c:v>
                </c:pt>
                <c:pt idx="9">
                  <c:v>0.43363910380415094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BB-4CFB-B5B9-6C46AA61C32F}"/>
            </c:ext>
          </c:extLst>
        </c:ser>
        <c:ser>
          <c:idx val="13"/>
          <c:order val="2"/>
          <c:tx>
            <c:strRef>
              <c:f>AEEI!$B$70</c:f>
              <c:strCache>
                <c:ptCount val="1"/>
                <c:pt idx="0">
                  <c:v>AEEI_EXOGEN_GEN_YR_AFTER2025</c:v>
                </c:pt>
              </c:strCache>
            </c:strRef>
          </c:tx>
          <c:marker>
            <c:symbol val="none"/>
          </c:marker>
          <c:cat>
            <c:numRef>
              <c:f>AEEI!$C$43:$L$43</c:f>
              <c:numCache>
                <c:formatCode>0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AEEI!$C$70:$L$70</c:f>
              <c:numCache>
                <c:formatCode>0.0000</c:formatCode>
                <c:ptCount val="10"/>
                <c:pt idx="0">
                  <c:v>1</c:v>
                </c:pt>
                <c:pt idx="1">
                  <c:v>0.96453569939339068</c:v>
                </c:pt>
                <c:pt idx="2">
                  <c:v>0.93594478410895088</c:v>
                </c:pt>
                <c:pt idx="3">
                  <c:v>0.90820136512487215</c:v>
                </c:pt>
                <c:pt idx="4">
                  <c:v>0.88128032082570495</c:v>
                </c:pt>
                <c:pt idx="5">
                  <c:v>0.85515727425478172</c:v>
                </c:pt>
                <c:pt idx="6">
                  <c:v>0.82980857104092753</c:v>
                </c:pt>
                <c:pt idx="7">
                  <c:v>0.80521125797946802</c:v>
                </c:pt>
                <c:pt idx="8">
                  <c:v>0.78134306224814698</c:v>
                </c:pt>
                <c:pt idx="9">
                  <c:v>0.75818237123912491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BB-4CFB-B5B9-6C46AA61C32F}"/>
            </c:ext>
          </c:extLst>
        </c:ser>
        <c:ser>
          <c:idx val="16"/>
          <c:order val="3"/>
          <c:tx>
            <c:strRef>
              <c:f>AEEI!$B$76</c:f>
              <c:strCache>
                <c:ptCount val="1"/>
                <c:pt idx="0">
                  <c:v>AEEI_EXOGEN_HH_AFTER2025</c:v>
                </c:pt>
              </c:strCache>
            </c:strRef>
          </c:tx>
          <c:marker>
            <c:symbol val="none"/>
          </c:marker>
          <c:cat>
            <c:numRef>
              <c:f>AEEI!$C$43:$L$43</c:f>
              <c:numCache>
                <c:formatCode>0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AEEI!$C$76:$L$76</c:f>
              <c:numCache>
                <c:formatCode>0.0000</c:formatCode>
                <c:ptCount val="10"/>
                <c:pt idx="0">
                  <c:v>1</c:v>
                </c:pt>
                <c:pt idx="1">
                  <c:v>0.84593629727762731</c:v>
                </c:pt>
                <c:pt idx="2">
                  <c:v>0.73584392704553458</c:v>
                </c:pt>
                <c:pt idx="3">
                  <c:v>0.64007926685771521</c:v>
                </c:pt>
                <c:pt idx="4">
                  <c:v>0.55677767092009667</c:v>
                </c:pt>
                <c:pt idx="5">
                  <c:v>0.48431716333676889</c:v>
                </c:pt>
                <c:pt idx="6">
                  <c:v>0.42128685641245267</c:v>
                </c:pt>
                <c:pt idx="7">
                  <c:v>0.36645947907998117</c:v>
                </c:pt>
                <c:pt idx="8">
                  <c:v>0.31876748055034176</c:v>
                </c:pt>
                <c:pt idx="9">
                  <c:v>0.27728224389642592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6BB-4CFB-B5B9-6C46AA61C32F}"/>
            </c:ext>
          </c:extLst>
        </c:ser>
        <c:ser>
          <c:idx val="19"/>
          <c:order val="4"/>
          <c:tx>
            <c:strRef>
              <c:f>AEEI!$B$82</c:f>
              <c:strCache>
                <c:ptCount val="1"/>
                <c:pt idx="0">
                  <c:v>AEEI_EXOGEN_TRN_AFTER2025</c:v>
                </c:pt>
              </c:strCache>
            </c:strRef>
          </c:tx>
          <c:marker>
            <c:symbol val="none"/>
          </c:marker>
          <c:cat>
            <c:numRef>
              <c:f>AEEI!$C$43:$L$43</c:f>
              <c:numCache>
                <c:formatCode>0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AEEI!$C$82:$L$82</c:f>
              <c:numCache>
                <c:formatCode>0.0000</c:formatCode>
                <c:ptCount val="10"/>
                <c:pt idx="0">
                  <c:v>1</c:v>
                </c:pt>
                <c:pt idx="1">
                  <c:v>0.8564284004586451</c:v>
                </c:pt>
                <c:pt idx="2">
                  <c:v>0.75266249883237901</c:v>
                </c:pt>
                <c:pt idx="3">
                  <c:v>0.66146899944609672</c:v>
                </c:pt>
                <c:pt idx="4">
                  <c:v>0.58132461482668141</c:v>
                </c:pt>
                <c:pt idx="5">
                  <c:v>0.51089062085505665</c:v>
                </c:pt>
                <c:pt idx="6">
                  <c:v>0.44899049484681369</c:v>
                </c:pt>
                <c:pt idx="7">
                  <c:v>0.39459026303005873</c:v>
                </c:pt>
                <c:pt idx="8">
                  <c:v>0.34678122914662818</c:v>
                </c:pt>
                <c:pt idx="9">
                  <c:v>0.3047647956768903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6BB-4CFB-B5B9-6C46AA61C3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037120"/>
        <c:axId val="97433792"/>
      </c:lineChart>
      <c:catAx>
        <c:axId val="44037120"/>
        <c:scaling>
          <c:orientation val="minMax"/>
        </c:scaling>
        <c:delete val="0"/>
        <c:axPos val="b"/>
        <c:majorGridlines/>
        <c:numFmt formatCode="0" sourceLinked="1"/>
        <c:majorTickMark val="out"/>
        <c:minorTickMark val="none"/>
        <c:tickLblPos val="nextTo"/>
        <c:crossAx val="97433792"/>
        <c:crosses val="autoZero"/>
        <c:auto val="1"/>
        <c:lblAlgn val="ctr"/>
        <c:lblOffset val="100"/>
        <c:noMultiLvlLbl val="0"/>
      </c:catAx>
      <c:valAx>
        <c:axId val="97433792"/>
        <c:scaling>
          <c:orientation val="minMax"/>
          <c:max val="1.05"/>
          <c:min val="0"/>
        </c:scaling>
        <c:delete val="0"/>
        <c:axPos val="l"/>
        <c:majorGridlines/>
        <c:numFmt formatCode="General" sourceLinked="0"/>
        <c:majorTickMark val="out"/>
        <c:minorTickMark val="none"/>
        <c:tickLblPos val="nextTo"/>
        <c:crossAx val="44037120"/>
        <c:crosses val="autoZero"/>
        <c:crossBetween val="between"/>
        <c:majorUnit val="0.2"/>
      </c:valAx>
    </c:plotArea>
    <c:legend>
      <c:legendPos val="r"/>
      <c:layout>
        <c:manualLayout>
          <c:xMode val="edge"/>
          <c:yMode val="edge"/>
          <c:x val="0.60961931758530175"/>
          <c:y val="4.3514114288774691E-2"/>
          <c:w val="0.37919193700787401"/>
          <c:h val="0.90979313458490019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62170522320273E-2"/>
          <c:y val="4.1466005415795204E-2"/>
          <c:w val="0.50963367979002627"/>
          <c:h val="0.86497036840111707"/>
        </c:manualLayout>
      </c:layout>
      <c:lineChart>
        <c:grouping val="standard"/>
        <c:varyColors val="0"/>
        <c:ser>
          <c:idx val="0"/>
          <c:order val="0"/>
          <c:tx>
            <c:strRef>
              <c:f>AEEI!$B$44</c:f>
              <c:strCache>
                <c:ptCount val="1"/>
                <c:pt idx="0">
                  <c:v>AEEI_EXO</c:v>
                </c:pt>
              </c:strCache>
            </c:strRef>
          </c:tx>
          <c:marker>
            <c:symbol val="none"/>
          </c:marker>
          <c:cat>
            <c:numRef>
              <c:f>AEEI!$C$43:$L$43</c:f>
              <c:numCache>
                <c:formatCode>0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AEEI!$C$44:$L$44</c:f>
              <c:numCache>
                <c:formatCode>0.0000</c:formatCode>
                <c:ptCount val="10"/>
                <c:pt idx="0">
                  <c:v>1</c:v>
                </c:pt>
                <c:pt idx="1">
                  <c:v>0.96745043619576843</c:v>
                </c:pt>
                <c:pt idx="2">
                  <c:v>0.94113659778319003</c:v>
                </c:pt>
                <c:pt idx="3">
                  <c:v>0.91553847365022478</c:v>
                </c:pt>
                <c:pt idx="4">
                  <c:v>0.89063659697025432</c:v>
                </c:pt>
                <c:pt idx="5">
                  <c:v>0.86641203039797621</c:v>
                </c:pt>
                <c:pt idx="6">
                  <c:v>0.83946143083464253</c:v>
                </c:pt>
                <c:pt idx="7">
                  <c:v>0.8</c:v>
                </c:pt>
                <c:pt idx="8">
                  <c:v>0.75</c:v>
                </c:pt>
                <c:pt idx="9">
                  <c:v>0.65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47-43E5-8601-DC4AC34AD5C7}"/>
            </c:ext>
          </c:extLst>
        </c:ser>
        <c:ser>
          <c:idx val="1"/>
          <c:order val="1"/>
          <c:tx>
            <c:strRef>
              <c:f>AEEI!$B$46</c:f>
              <c:strCache>
                <c:ptCount val="1"/>
                <c:pt idx="0">
                  <c:v>AEEI_EXO_ELE_C</c:v>
                </c:pt>
              </c:strCache>
            </c:strRef>
          </c:tx>
          <c:marker>
            <c:symbol val="none"/>
          </c:marker>
          <c:cat>
            <c:numRef>
              <c:f>AEEI!$C$43:$L$43</c:f>
              <c:numCache>
                <c:formatCode>0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AEEI!$C$46:$L$46</c:f>
              <c:numCache>
                <c:formatCode>0.0000</c:formatCode>
                <c:ptCount val="10"/>
                <c:pt idx="0">
                  <c:v>1</c:v>
                </c:pt>
                <c:pt idx="1">
                  <c:v>0.99700374750093756</c:v>
                </c:pt>
                <c:pt idx="2">
                  <c:v>0.994513729395611</c:v>
                </c:pt>
                <c:pt idx="3">
                  <c:v>0.99202993011361429</c:v>
                </c:pt>
                <c:pt idx="4">
                  <c:v>0.98955233412342847</c:v>
                </c:pt>
                <c:pt idx="5">
                  <c:v>0.98708092593232422</c:v>
                </c:pt>
                <c:pt idx="6">
                  <c:v>0.98461569008626582</c:v>
                </c:pt>
                <c:pt idx="7">
                  <c:v>0.97380410372114601</c:v>
                </c:pt>
                <c:pt idx="8">
                  <c:v>0.96311123413142108</c:v>
                </c:pt>
                <c:pt idx="9">
                  <c:v>0.9525357777458775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47-43E5-8601-DC4AC34AD5C7}"/>
            </c:ext>
          </c:extLst>
        </c:ser>
        <c:ser>
          <c:idx val="2"/>
          <c:order val="2"/>
          <c:tx>
            <c:strRef>
              <c:f>AEEI!$B$48</c:f>
              <c:strCache>
                <c:ptCount val="1"/>
                <c:pt idx="0">
                  <c:v>AEEI_EXO_DEU</c:v>
                </c:pt>
              </c:strCache>
            </c:strRef>
          </c:tx>
          <c:marker>
            <c:symbol val="none"/>
          </c:marker>
          <c:cat>
            <c:numRef>
              <c:f>AEEI!$C$43:$L$43</c:f>
              <c:numCache>
                <c:formatCode>0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AEEI!$C$48:$L$48</c:f>
              <c:numCache>
                <c:formatCode>0.0000</c:formatCode>
                <c:ptCount val="10"/>
                <c:pt idx="0">
                  <c:v>1</c:v>
                </c:pt>
                <c:pt idx="1">
                  <c:v>0.97623872383386012</c:v>
                </c:pt>
                <c:pt idx="2">
                  <c:v>0.95686952400879888</c:v>
                </c:pt>
                <c:pt idx="3">
                  <c:v>0.93788462147978224</c:v>
                </c:pt>
                <c:pt idx="4">
                  <c:v>0.91927639154299767</c:v>
                </c:pt>
                <c:pt idx="5">
                  <c:v>0.90103736077362651</c:v>
                </c:pt>
                <c:pt idx="6">
                  <c:v>0.90103736077362651</c:v>
                </c:pt>
                <c:pt idx="7">
                  <c:v>0.9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747-43E5-8601-DC4AC34AD5C7}"/>
            </c:ext>
          </c:extLst>
        </c:ser>
        <c:ser>
          <c:idx val="3"/>
          <c:order val="3"/>
          <c:tx>
            <c:strRef>
              <c:f>AEEI!$B$50</c:f>
              <c:strCache>
                <c:ptCount val="1"/>
                <c:pt idx="0">
                  <c:v>AEEI_EXO_NEU</c:v>
                </c:pt>
              </c:strCache>
            </c:strRef>
          </c:tx>
          <c:marker>
            <c:symbol val="none"/>
          </c:marker>
          <c:cat>
            <c:numRef>
              <c:f>AEEI!$C$43:$L$43</c:f>
              <c:numCache>
                <c:formatCode>0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AEEI!$C$50:$L$50</c:f>
              <c:numCache>
                <c:formatCode>0.0000</c:formatCode>
                <c:ptCount val="10"/>
                <c:pt idx="0">
                  <c:v>1</c:v>
                </c:pt>
                <c:pt idx="1">
                  <c:v>0.93578859865046549</c:v>
                </c:pt>
                <c:pt idx="2">
                  <c:v>0.88544014293650375</c:v>
                </c:pt>
                <c:pt idx="3">
                  <c:v>0.83780059711569133</c:v>
                </c:pt>
                <c:pt idx="4">
                  <c:v>0.7927242130671549</c:v>
                </c:pt>
                <c:pt idx="5">
                  <c:v>0.75007308439070342</c:v>
                </c:pt>
                <c:pt idx="6">
                  <c:v>0.70971672449687451</c:v>
                </c:pt>
                <c:pt idx="7">
                  <c:v>0.6715316673970968</c:v>
                </c:pt>
                <c:pt idx="8">
                  <c:v>0.63540108997263878</c:v>
                </c:pt>
                <c:pt idx="9">
                  <c:v>0.60121445456670775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747-43E5-8601-DC4AC34AD5C7}"/>
            </c:ext>
          </c:extLst>
        </c:ser>
        <c:ser>
          <c:idx val="4"/>
          <c:order val="4"/>
          <c:tx>
            <c:strRef>
              <c:f>AEEI!$B$52</c:f>
              <c:strCache>
                <c:ptCount val="1"/>
                <c:pt idx="0">
                  <c:v>AEEI_EXO_EMERGE</c:v>
                </c:pt>
              </c:strCache>
            </c:strRef>
          </c:tx>
          <c:marker>
            <c:symbol val="none"/>
          </c:marker>
          <c:cat>
            <c:numRef>
              <c:f>AEEI!$C$43:$L$43</c:f>
              <c:numCache>
                <c:formatCode>0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AEEI!$C$52:$L$52</c:f>
              <c:numCache>
                <c:formatCode>0.0000</c:formatCode>
                <c:ptCount val="10"/>
                <c:pt idx="0">
                  <c:v>1</c:v>
                </c:pt>
                <c:pt idx="1">
                  <c:v>0.91888569302058554</c:v>
                </c:pt>
                <c:pt idx="2">
                  <c:v>0.85633967224941354</c:v>
                </c:pt>
                <c:pt idx="3">
                  <c:v>0.79805098701412125</c:v>
                </c:pt>
                <c:pt idx="4">
                  <c:v>0.74372985219901921</c:v>
                </c:pt>
                <c:pt idx="5">
                  <c:v>0.69310620756388774</c:v>
                </c:pt>
                <c:pt idx="6">
                  <c:v>0.64592837512597623</c:v>
                </c:pt>
                <c:pt idx="7">
                  <c:v>0.60196180793031784</c:v>
                </c:pt>
                <c:pt idx="8">
                  <c:v>0.56098792398780395</c:v>
                </c:pt>
                <c:pt idx="9">
                  <c:v>0.5228030195838872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747-43E5-8601-DC4AC34AD5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037632"/>
        <c:axId val="45253184"/>
      </c:lineChart>
      <c:catAx>
        <c:axId val="44037632"/>
        <c:scaling>
          <c:orientation val="minMax"/>
        </c:scaling>
        <c:delete val="0"/>
        <c:axPos val="b"/>
        <c:majorGridlines/>
        <c:numFmt formatCode="0" sourceLinked="1"/>
        <c:majorTickMark val="out"/>
        <c:minorTickMark val="none"/>
        <c:tickLblPos val="nextTo"/>
        <c:crossAx val="45253184"/>
        <c:crosses val="autoZero"/>
        <c:auto val="1"/>
        <c:lblAlgn val="ctr"/>
        <c:lblOffset val="100"/>
        <c:noMultiLvlLbl val="0"/>
      </c:catAx>
      <c:valAx>
        <c:axId val="45253184"/>
        <c:scaling>
          <c:orientation val="minMax"/>
          <c:max val="1.05"/>
          <c:min val="0"/>
        </c:scaling>
        <c:delete val="0"/>
        <c:axPos val="l"/>
        <c:majorGridlines/>
        <c:numFmt formatCode="General" sourceLinked="0"/>
        <c:majorTickMark val="out"/>
        <c:minorTickMark val="none"/>
        <c:tickLblPos val="nextTo"/>
        <c:crossAx val="44037632"/>
        <c:crosses val="autoZero"/>
        <c:crossBetween val="between"/>
        <c:majorUnit val="0.2"/>
      </c:valAx>
    </c:plotArea>
    <c:legend>
      <c:legendPos val="r"/>
      <c:layout>
        <c:manualLayout>
          <c:xMode val="edge"/>
          <c:yMode val="edge"/>
          <c:x val="0.60961931758530175"/>
          <c:y val="4.3514114288774691E-2"/>
          <c:w val="0.37919193700787401"/>
          <c:h val="0.90979313458490019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488623776993553"/>
          <c:y val="5.1400554097404488E-2"/>
          <c:w val="0.6169963686360217"/>
          <c:h val="0.78278032954214061"/>
        </c:manualLayout>
      </c:layout>
      <c:lineChart>
        <c:grouping val="standard"/>
        <c:varyColors val="0"/>
        <c:ser>
          <c:idx val="0"/>
          <c:order val="0"/>
          <c:tx>
            <c:strRef>
              <c:f>AEEI!$B$54</c:f>
              <c:strCache>
                <c:ptCount val="1"/>
                <c:pt idx="0">
                  <c:v>AEEI_EXOGEN</c:v>
                </c:pt>
              </c:strCache>
            </c:strRef>
          </c:tx>
          <c:marker>
            <c:symbol val="none"/>
          </c:marker>
          <c:cat>
            <c:numRef>
              <c:f>AEEI!$C$43:$L$43</c:f>
              <c:numCache>
                <c:formatCode>0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AEEI!$C$54:$L$54</c:f>
              <c:numCache>
                <c:formatCode>0.0000</c:formatCode>
                <c:ptCount val="10"/>
                <c:pt idx="0">
                  <c:v>1</c:v>
                </c:pt>
                <c:pt idx="1">
                  <c:v>0.79259336463992824</c:v>
                </c:pt>
                <c:pt idx="2">
                  <c:v>0.65301896223621858</c:v>
                </c:pt>
                <c:pt idx="3">
                  <c:v>0.53802338508573677</c:v>
                </c:pt>
                <c:pt idx="4">
                  <c:v>0.44327834203749267</c:v>
                </c:pt>
                <c:pt idx="5">
                  <c:v>0.36521774697245868</c:v>
                </c:pt>
                <c:pt idx="6">
                  <c:v>0.30090349573712588</c:v>
                </c:pt>
                <c:pt idx="7">
                  <c:v>0.24791487954075359</c:v>
                </c:pt>
                <c:pt idx="8">
                  <c:v>0.20425747247350146</c:v>
                </c:pt>
                <c:pt idx="9">
                  <c:v>0.16828806378442832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17-488C-AF82-6A5860BED9C6}"/>
            </c:ext>
          </c:extLst>
        </c:ser>
        <c:ser>
          <c:idx val="1"/>
          <c:order val="1"/>
          <c:tx>
            <c:strRef>
              <c:f>AEEI!$B$56</c:f>
              <c:strCache>
                <c:ptCount val="1"/>
                <c:pt idx="0">
                  <c:v>AEEI_EXOGEN_AFTER2020</c:v>
                </c:pt>
              </c:strCache>
            </c:strRef>
          </c:tx>
          <c:marker>
            <c:symbol val="none"/>
          </c:marker>
          <c:cat>
            <c:numRef>
              <c:f>AEEI!$C$43:$L$43</c:f>
              <c:numCache>
                <c:formatCode>0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AEEI!$C$56:$L$56</c:f>
              <c:numCache>
                <c:formatCode>0.0000</c:formatCode>
                <c:ptCount val="10"/>
                <c:pt idx="0">
                  <c:v>1</c:v>
                </c:pt>
                <c:pt idx="1">
                  <c:v>0.82272016838714968</c:v>
                </c:pt>
                <c:pt idx="2">
                  <c:v>0.69924429284192158</c:v>
                </c:pt>
                <c:pt idx="3">
                  <c:v>0.59429998176720988</c:v>
                </c:pt>
                <c:pt idx="4">
                  <c:v>0.50510597218181708</c:v>
                </c:pt>
                <c:pt idx="5">
                  <c:v>0.42929841992435896</c:v>
                </c:pt>
                <c:pt idx="6">
                  <c:v>0.36486825240548115</c:v>
                </c:pt>
                <c:pt idx="7">
                  <c:v>0.31010792361380424</c:v>
                </c:pt>
                <c:pt idx="8">
                  <c:v>0.26356616026212643</c:v>
                </c:pt>
                <c:pt idx="9">
                  <c:v>0.22400949974381315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17-488C-AF82-6A5860BED9C6}"/>
            </c:ext>
          </c:extLst>
        </c:ser>
        <c:ser>
          <c:idx val="2"/>
          <c:order val="2"/>
          <c:tx>
            <c:strRef>
              <c:f>AEEI!$B$58</c:f>
              <c:strCache>
                <c:ptCount val="1"/>
                <c:pt idx="0">
                  <c:v>AEEI_EXOGEN_AFTER2025</c:v>
                </c:pt>
              </c:strCache>
            </c:strRef>
          </c:tx>
          <c:marker>
            <c:symbol val="none"/>
          </c:marker>
          <c:cat>
            <c:numRef>
              <c:f>AEEI!$C$43:$L$43</c:f>
              <c:numCache>
                <c:formatCode>0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AEEI!$C$58:$L$58</c:f>
              <c:numCache>
                <c:formatCode>0.0000</c:formatCode>
                <c:ptCount val="10"/>
                <c:pt idx="0">
                  <c:v>1</c:v>
                </c:pt>
                <c:pt idx="1">
                  <c:v>0.83891485948837541</c:v>
                </c:pt>
                <c:pt idx="2">
                  <c:v>0.72468531274303727</c:v>
                </c:pt>
                <c:pt idx="3">
                  <c:v>0.62600965588540858</c:v>
                </c:pt>
                <c:pt idx="4">
                  <c:v>0.54077001751065634</c:v>
                </c:pt>
                <c:pt idx="5">
                  <c:v>0.46713690290426679</c:v>
                </c:pt>
                <c:pt idx="6">
                  <c:v>0.40352992767519696</c:v>
                </c:pt>
                <c:pt idx="7">
                  <c:v>0.34858389803325152</c:v>
                </c:pt>
                <c:pt idx="8">
                  <c:v>0.3011195096931219</c:v>
                </c:pt>
                <c:pt idx="9">
                  <c:v>0.26011803651692722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17-488C-AF82-6A5860BED9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038656"/>
        <c:axId val="45255488"/>
      </c:lineChart>
      <c:catAx>
        <c:axId val="44038656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45255488"/>
        <c:crosses val="autoZero"/>
        <c:auto val="1"/>
        <c:lblAlgn val="ctr"/>
        <c:lblOffset val="100"/>
        <c:noMultiLvlLbl val="0"/>
      </c:catAx>
      <c:valAx>
        <c:axId val="45255488"/>
        <c:scaling>
          <c:orientation val="minMax"/>
        </c:scaling>
        <c:delete val="0"/>
        <c:axPos val="l"/>
        <c:majorGridlines/>
        <c:numFmt formatCode="0.0000" sourceLinked="1"/>
        <c:majorTickMark val="out"/>
        <c:minorTickMark val="none"/>
        <c:tickLblPos val="nextTo"/>
        <c:crossAx val="4403865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2909601396612633"/>
          <c:y val="0.10532990667833188"/>
          <c:w val="0.25423736064891245"/>
          <c:h val="0.60415500145815104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488623776993553"/>
          <c:y val="5.1400554097404488E-2"/>
          <c:w val="0.54550396067940077"/>
          <c:h val="0.78278032954214061"/>
        </c:manualLayout>
      </c:layout>
      <c:lineChart>
        <c:grouping val="standard"/>
        <c:varyColors val="0"/>
        <c:ser>
          <c:idx val="0"/>
          <c:order val="0"/>
          <c:tx>
            <c:strRef>
              <c:f>AEEI!$B$60</c:f>
              <c:strCache>
                <c:ptCount val="1"/>
                <c:pt idx="0">
                  <c:v>AEEI_EXOGEN_ELE</c:v>
                </c:pt>
              </c:strCache>
            </c:strRef>
          </c:tx>
          <c:marker>
            <c:symbol val="none"/>
          </c:marker>
          <c:cat>
            <c:numRef>
              <c:f>AEEI!$C$43:$L$43</c:f>
              <c:numCache>
                <c:formatCode>0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AEEI!$C$60:$L$60</c:f>
              <c:numCache>
                <c:formatCode>0.0000</c:formatCode>
                <c:ptCount val="10"/>
                <c:pt idx="0">
                  <c:v>1</c:v>
                </c:pt>
                <c:pt idx="1">
                  <c:v>0.88043267279616</c:v>
                </c:pt>
                <c:pt idx="2">
                  <c:v>0.79178926591112386</c:v>
                </c:pt>
                <c:pt idx="3">
                  <c:v>0.71207062275530153</c:v>
                </c:pt>
                <c:pt idx="4">
                  <c:v>0.64037818346483788</c:v>
                </c:pt>
                <c:pt idx="5">
                  <c:v>0.57590385665811727</c:v>
                </c:pt>
                <c:pt idx="6">
                  <c:v>0.56945068721493575</c:v>
                </c:pt>
                <c:pt idx="7">
                  <c:v>0.52001223304535049</c:v>
                </c:pt>
                <c:pt idx="8">
                  <c:v>0.47486591655432703</c:v>
                </c:pt>
                <c:pt idx="9">
                  <c:v>0.43363910380415094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6D-4A49-82EB-C258D43D3473}"/>
            </c:ext>
          </c:extLst>
        </c:ser>
        <c:ser>
          <c:idx val="1"/>
          <c:order val="1"/>
          <c:tx>
            <c:strRef>
              <c:f>AEEI!$B$62</c:f>
              <c:strCache>
                <c:ptCount val="1"/>
                <c:pt idx="0">
                  <c:v>AEEI_EXOGEN_ELE_AFTER2020</c:v>
                </c:pt>
              </c:strCache>
            </c:strRef>
          </c:tx>
          <c:marker>
            <c:symbol val="none"/>
          </c:marker>
          <c:cat>
            <c:numRef>
              <c:f>AEEI!$C$43:$L$43</c:f>
              <c:numCache>
                <c:formatCode>0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AEEI!$C$62:$L$62</c:f>
              <c:numCache>
                <c:formatCode>0.0000</c:formatCode>
                <c:ptCount val="10"/>
                <c:pt idx="0">
                  <c:v>1</c:v>
                </c:pt>
                <c:pt idx="1">
                  <c:v>0.89674492333660416</c:v>
                </c:pt>
                <c:pt idx="2">
                  <c:v>0.81889150461300619</c:v>
                </c:pt>
                <c:pt idx="3">
                  <c:v>0.74779714819265453</c:v>
                </c:pt>
                <c:pt idx="4">
                  <c:v>0.6828750471765308</c:v>
                </c:pt>
                <c:pt idx="5">
                  <c:v>0.62358933994785959</c:v>
                </c:pt>
                <c:pt idx="6">
                  <c:v>0.56945068721493575</c:v>
                </c:pt>
                <c:pt idx="7">
                  <c:v>0.52001223304535049</c:v>
                </c:pt>
                <c:pt idx="8">
                  <c:v>0.47486591655432703</c:v>
                </c:pt>
                <c:pt idx="9">
                  <c:v>0.43363910380415094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6D-4A49-82EB-C258D43D3473}"/>
            </c:ext>
          </c:extLst>
        </c:ser>
        <c:ser>
          <c:idx val="2"/>
          <c:order val="2"/>
          <c:tx>
            <c:strRef>
              <c:f>AEEI!$B$64</c:f>
              <c:strCache>
                <c:ptCount val="1"/>
                <c:pt idx="0">
                  <c:v>AEEI_EXOGEN_ELE_AFTER2025</c:v>
                </c:pt>
              </c:strCache>
            </c:strRef>
          </c:tx>
          <c:marker>
            <c:symbol val="none"/>
          </c:marker>
          <c:cat>
            <c:numRef>
              <c:f>AEEI!$C$43:$L$43</c:f>
              <c:numCache>
                <c:formatCode>0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AEEI!$C$64:$L$64</c:f>
              <c:numCache>
                <c:formatCode>0.0000</c:formatCode>
                <c:ptCount val="10"/>
                <c:pt idx="0">
                  <c:v>1</c:v>
                </c:pt>
                <c:pt idx="1">
                  <c:v>0.89674492333660416</c:v>
                </c:pt>
                <c:pt idx="2">
                  <c:v>0.81889150461300619</c:v>
                </c:pt>
                <c:pt idx="3">
                  <c:v>0.74779714819265453</c:v>
                </c:pt>
                <c:pt idx="4">
                  <c:v>0.6828750471765308</c:v>
                </c:pt>
                <c:pt idx="5">
                  <c:v>0.62358933994785959</c:v>
                </c:pt>
                <c:pt idx="6">
                  <c:v>0.56945068721493575</c:v>
                </c:pt>
                <c:pt idx="7">
                  <c:v>0.52001223304535049</c:v>
                </c:pt>
                <c:pt idx="8">
                  <c:v>0.47486591655432703</c:v>
                </c:pt>
                <c:pt idx="9">
                  <c:v>0.43363910380415094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6D-4A49-82EB-C258D43D3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797568"/>
        <c:axId val="45257792"/>
      </c:lineChart>
      <c:catAx>
        <c:axId val="42797568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45257792"/>
        <c:crosses val="autoZero"/>
        <c:auto val="1"/>
        <c:lblAlgn val="ctr"/>
        <c:lblOffset val="100"/>
        <c:noMultiLvlLbl val="0"/>
      </c:catAx>
      <c:valAx>
        <c:axId val="45257792"/>
        <c:scaling>
          <c:orientation val="minMax"/>
        </c:scaling>
        <c:delete val="0"/>
        <c:axPos val="l"/>
        <c:majorGridlines/>
        <c:numFmt formatCode="0.0000" sourceLinked="1"/>
        <c:majorTickMark val="out"/>
        <c:minorTickMark val="none"/>
        <c:tickLblPos val="nextTo"/>
        <c:crossAx val="4279756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6904239128256482"/>
          <c:y val="0.11458916593759115"/>
          <c:w val="0.31429098333247391"/>
          <c:h val="0.59489574219889185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488623776993553"/>
          <c:y val="5.1400554097404488E-2"/>
          <c:w val="0.50546821222369309"/>
          <c:h val="0.78278032954214061"/>
        </c:manualLayout>
      </c:layout>
      <c:lineChart>
        <c:grouping val="standard"/>
        <c:varyColors val="0"/>
        <c:ser>
          <c:idx val="0"/>
          <c:order val="0"/>
          <c:tx>
            <c:strRef>
              <c:f>AEEI!$B$66</c:f>
              <c:strCache>
                <c:ptCount val="1"/>
                <c:pt idx="0">
                  <c:v>AEEI_EXOGEN_GEN_YR</c:v>
                </c:pt>
              </c:strCache>
            </c:strRef>
          </c:tx>
          <c:marker>
            <c:symbol val="none"/>
          </c:marker>
          <c:cat>
            <c:numRef>
              <c:f>AEEI!$C$43:$L$43</c:f>
              <c:numCache>
                <c:formatCode>0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AEEI!$C$66:$L$66</c:f>
              <c:numCache>
                <c:formatCode>0.0000</c:formatCode>
                <c:ptCount val="10"/>
                <c:pt idx="0">
                  <c:v>1</c:v>
                </c:pt>
                <c:pt idx="1">
                  <c:v>0.94433672421240433</c:v>
                </c:pt>
                <c:pt idx="2">
                  <c:v>0.90032493558426496</c:v>
                </c:pt>
                <c:pt idx="3">
                  <c:v>0.85836436183380982</c:v>
                </c:pt>
                <c:pt idx="4">
                  <c:v>0.81835940397255014</c:v>
                </c:pt>
                <c:pt idx="5">
                  <c:v>0.78021891850161895</c:v>
                </c:pt>
                <c:pt idx="6">
                  <c:v>0.74385600975907429</c:v>
                </c:pt>
                <c:pt idx="7">
                  <c:v>0.7091878319450724</c:v>
                </c:pt>
                <c:pt idx="8">
                  <c:v>0.67613540037385833</c:v>
                </c:pt>
                <c:pt idx="9">
                  <c:v>0.64462341152255598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2F-4BDD-9336-9519E1C3E036}"/>
            </c:ext>
          </c:extLst>
        </c:ser>
        <c:ser>
          <c:idx val="1"/>
          <c:order val="1"/>
          <c:tx>
            <c:strRef>
              <c:f>AEEI!$B$68</c:f>
              <c:strCache>
                <c:ptCount val="1"/>
                <c:pt idx="0">
                  <c:v>AEEI_EXOGEN_GEN_YR_AFTER2020</c:v>
                </c:pt>
              </c:strCache>
            </c:strRef>
          </c:tx>
          <c:marker>
            <c:symbol val="none"/>
          </c:marker>
          <c:cat>
            <c:numRef>
              <c:f>AEEI!$C$43:$L$43</c:f>
              <c:numCache>
                <c:formatCode>0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AEEI!$C$68:$L$68</c:f>
              <c:numCache>
                <c:formatCode>0.0000</c:formatCode>
                <c:ptCount val="10"/>
                <c:pt idx="0">
                  <c:v>1</c:v>
                </c:pt>
                <c:pt idx="1">
                  <c:v>0.95294982124365402</c:v>
                </c:pt>
                <c:pt idx="2">
                  <c:v>0.91543685666160513</c:v>
                </c:pt>
                <c:pt idx="3">
                  <c:v>0.87940059366484791</c:v>
                </c:pt>
                <c:pt idx="4">
                  <c:v>0.84478290174846793</c:v>
                </c:pt>
                <c:pt idx="5">
                  <c:v>0.81152793872066309</c:v>
                </c:pt>
                <c:pt idx="6">
                  <c:v>0.77958206062307112</c:v>
                </c:pt>
                <c:pt idx="7">
                  <c:v>0.74889373519709179</c:v>
                </c:pt>
                <c:pt idx="8">
                  <c:v>0.71941345875661389</c:v>
                </c:pt>
                <c:pt idx="9">
                  <c:v>0.6910936763330584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2F-4BDD-9336-9519E1C3E036}"/>
            </c:ext>
          </c:extLst>
        </c:ser>
        <c:ser>
          <c:idx val="2"/>
          <c:order val="2"/>
          <c:tx>
            <c:strRef>
              <c:f>AEEI!$B$70</c:f>
              <c:strCache>
                <c:ptCount val="1"/>
                <c:pt idx="0">
                  <c:v>AEEI_EXOGEN_GEN_YR_AFTER2025</c:v>
                </c:pt>
              </c:strCache>
            </c:strRef>
          </c:tx>
          <c:marker>
            <c:symbol val="none"/>
          </c:marker>
          <c:cat>
            <c:numRef>
              <c:f>AEEI!$C$43:$L$43</c:f>
              <c:numCache>
                <c:formatCode>0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AEEI!$C$70:$L$70</c:f>
              <c:numCache>
                <c:formatCode>0.0000</c:formatCode>
                <c:ptCount val="10"/>
                <c:pt idx="0">
                  <c:v>1</c:v>
                </c:pt>
                <c:pt idx="1">
                  <c:v>0.96453569939339068</c:v>
                </c:pt>
                <c:pt idx="2">
                  <c:v>0.93594478410895088</c:v>
                </c:pt>
                <c:pt idx="3">
                  <c:v>0.90820136512487215</c:v>
                </c:pt>
                <c:pt idx="4">
                  <c:v>0.88128032082570495</c:v>
                </c:pt>
                <c:pt idx="5">
                  <c:v>0.85515727425478172</c:v>
                </c:pt>
                <c:pt idx="6">
                  <c:v>0.82980857104092753</c:v>
                </c:pt>
                <c:pt idx="7">
                  <c:v>0.80521125797946802</c:v>
                </c:pt>
                <c:pt idx="8">
                  <c:v>0.78134306224814698</c:v>
                </c:pt>
                <c:pt idx="9">
                  <c:v>0.75818237123912491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2F-4BDD-9336-9519E1C3E0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039680"/>
        <c:axId val="45260096"/>
      </c:lineChart>
      <c:catAx>
        <c:axId val="44039680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45260096"/>
        <c:crosses val="autoZero"/>
        <c:auto val="1"/>
        <c:lblAlgn val="ctr"/>
        <c:lblOffset val="100"/>
        <c:noMultiLvlLbl val="0"/>
      </c:catAx>
      <c:valAx>
        <c:axId val="45260096"/>
        <c:scaling>
          <c:orientation val="minMax"/>
        </c:scaling>
        <c:delete val="0"/>
        <c:axPos val="l"/>
        <c:majorGridlines/>
        <c:numFmt formatCode="0.0000" sourceLinked="1"/>
        <c:majorTickMark val="out"/>
        <c:minorTickMark val="none"/>
        <c:tickLblPos val="nextTo"/>
        <c:crossAx val="4403968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1756785755379773"/>
          <c:y val="0.10532990667833188"/>
          <c:w val="0.36576551706124089"/>
          <c:h val="0.60415500145815104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488623776993553"/>
          <c:y val="5.1400554097404488E-2"/>
          <c:w val="0.55980244227072495"/>
          <c:h val="0.78278032954214061"/>
        </c:manualLayout>
      </c:layout>
      <c:lineChart>
        <c:grouping val="standard"/>
        <c:varyColors val="0"/>
        <c:ser>
          <c:idx val="0"/>
          <c:order val="0"/>
          <c:tx>
            <c:strRef>
              <c:f>AEEI!$B$72</c:f>
              <c:strCache>
                <c:ptCount val="1"/>
                <c:pt idx="0">
                  <c:v>AEEI_EXOGEN_HH</c:v>
                </c:pt>
              </c:strCache>
            </c:strRef>
          </c:tx>
          <c:marker>
            <c:symbol val="none"/>
          </c:marker>
          <c:cat>
            <c:numRef>
              <c:f>AEEI!$C$43:$L$43</c:f>
              <c:numCache>
                <c:formatCode>0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AEEI!$C$72:$L$72</c:f>
              <c:numCache>
                <c:formatCode>0.0000</c:formatCode>
                <c:ptCount val="10"/>
                <c:pt idx="0">
                  <c:v>1</c:v>
                </c:pt>
                <c:pt idx="1">
                  <c:v>0.82017370608486562</c:v>
                </c:pt>
                <c:pt idx="2">
                  <c:v>0.6952815588144533</c:v>
                </c:pt>
                <c:pt idx="3">
                  <c:v>0.58940739314244195</c:v>
                </c:pt>
                <c:pt idx="4">
                  <c:v>0.49965524137204753</c:v>
                </c:pt>
                <c:pt idx="5">
                  <c:v>0.42357011998019667</c:v>
                </c:pt>
                <c:pt idx="6">
                  <c:v>0.35907087864699633</c:v>
                </c:pt>
                <c:pt idx="7">
                  <c:v>0.30439327471530325</c:v>
                </c:pt>
                <c:pt idx="8">
                  <c:v>0.25804171600057763</c:v>
                </c:pt>
                <c:pt idx="9">
                  <c:v>0.21874835197590914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F4-4F9A-868F-238972F3076A}"/>
            </c:ext>
          </c:extLst>
        </c:ser>
        <c:ser>
          <c:idx val="1"/>
          <c:order val="1"/>
          <c:tx>
            <c:strRef>
              <c:f>AEEI!$B$74</c:f>
              <c:strCache>
                <c:ptCount val="1"/>
                <c:pt idx="0">
                  <c:v>AEEI_EXOGEN_HH_AFTER2020</c:v>
                </c:pt>
              </c:strCache>
            </c:strRef>
          </c:tx>
          <c:marker>
            <c:symbol val="none"/>
          </c:marker>
          <c:cat>
            <c:numRef>
              <c:f>AEEI!$C$43:$L$43</c:f>
              <c:numCache>
                <c:formatCode>0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AEEI!$C$74:$L$74</c:f>
              <c:numCache>
                <c:formatCode>0.0000</c:formatCode>
                <c:ptCount val="10"/>
                <c:pt idx="0">
                  <c:v>1</c:v>
                </c:pt>
                <c:pt idx="1">
                  <c:v>0.840730551469559</c:v>
                </c:pt>
                <c:pt idx="2">
                  <c:v>0.72756341757520193</c:v>
                </c:pt>
                <c:pt idx="3">
                  <c:v>0.62962922623476736</c:v>
                </c:pt>
                <c:pt idx="4">
                  <c:v>0.54487753638055336</c:v>
                </c:pt>
                <c:pt idx="5">
                  <c:v>0.47153390802326012</c:v>
                </c:pt>
                <c:pt idx="6">
                  <c:v>0.40806275093051114</c:v>
                </c:pt>
                <c:pt idx="7">
                  <c:v>0.35313517408542855</c:v>
                </c:pt>
                <c:pt idx="8">
                  <c:v>0.30560116279170457</c:v>
                </c:pt>
                <c:pt idx="9">
                  <c:v>0.26446550089923648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F4-4F9A-868F-238972F3076A}"/>
            </c:ext>
          </c:extLst>
        </c:ser>
        <c:ser>
          <c:idx val="2"/>
          <c:order val="2"/>
          <c:tx>
            <c:strRef>
              <c:f>AEEI!$B$76</c:f>
              <c:strCache>
                <c:ptCount val="1"/>
                <c:pt idx="0">
                  <c:v>AEEI_EXOGEN_HH_AFTER2025</c:v>
                </c:pt>
              </c:strCache>
            </c:strRef>
          </c:tx>
          <c:marker>
            <c:symbol val="none"/>
          </c:marker>
          <c:cat>
            <c:numRef>
              <c:f>AEEI!$C$43:$L$43</c:f>
              <c:numCache>
                <c:formatCode>0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AEEI!$C$76:$L$76</c:f>
              <c:numCache>
                <c:formatCode>0.0000</c:formatCode>
                <c:ptCount val="10"/>
                <c:pt idx="0">
                  <c:v>1</c:v>
                </c:pt>
                <c:pt idx="1">
                  <c:v>0.84593629727762731</c:v>
                </c:pt>
                <c:pt idx="2">
                  <c:v>0.73584392704553458</c:v>
                </c:pt>
                <c:pt idx="3">
                  <c:v>0.64007926685771521</c:v>
                </c:pt>
                <c:pt idx="4">
                  <c:v>0.55677767092009667</c:v>
                </c:pt>
                <c:pt idx="5">
                  <c:v>0.48431716333676889</c:v>
                </c:pt>
                <c:pt idx="6">
                  <c:v>0.42128685641245267</c:v>
                </c:pt>
                <c:pt idx="7">
                  <c:v>0.36645947907998117</c:v>
                </c:pt>
                <c:pt idx="8">
                  <c:v>0.31876748055034176</c:v>
                </c:pt>
                <c:pt idx="9">
                  <c:v>0.27728224389642592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F4-4F9A-868F-238972F307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498368"/>
        <c:axId val="45737664"/>
      </c:lineChart>
      <c:catAx>
        <c:axId val="45498368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45737664"/>
        <c:crosses val="autoZero"/>
        <c:auto val="1"/>
        <c:lblAlgn val="ctr"/>
        <c:lblOffset val="100"/>
        <c:noMultiLvlLbl val="0"/>
      </c:catAx>
      <c:valAx>
        <c:axId val="45737664"/>
        <c:scaling>
          <c:orientation val="minMax"/>
        </c:scaling>
        <c:delete val="0"/>
        <c:axPos val="l"/>
        <c:majorGridlines/>
        <c:numFmt formatCode="0.0000" sourceLinked="1"/>
        <c:majorTickMark val="out"/>
        <c:minorTickMark val="none"/>
        <c:tickLblPos val="nextTo"/>
        <c:crossAx val="4549836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7403378938439951"/>
          <c:y val="6.8292869641294843E-2"/>
          <c:w val="0.30929968243431244"/>
          <c:h val="0.64119203849518802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488623776993553"/>
          <c:y val="5.1400554097404488E-2"/>
          <c:w val="0.51122196153988209"/>
          <c:h val="0.78278032954214061"/>
        </c:manualLayout>
      </c:layout>
      <c:lineChart>
        <c:grouping val="standard"/>
        <c:varyColors val="0"/>
        <c:ser>
          <c:idx val="0"/>
          <c:order val="0"/>
          <c:tx>
            <c:strRef>
              <c:f>AEEI!$B$78</c:f>
              <c:strCache>
                <c:ptCount val="1"/>
                <c:pt idx="0">
                  <c:v>AEEI_EXOGEN_TRN</c:v>
                </c:pt>
              </c:strCache>
            </c:strRef>
          </c:tx>
          <c:marker>
            <c:symbol val="none"/>
          </c:marker>
          <c:cat>
            <c:numRef>
              <c:f>AEEI!$C$43:$L$43</c:f>
              <c:numCache>
                <c:formatCode>0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AEEI!$C$78:$L$78</c:f>
              <c:numCache>
                <c:formatCode>0.0000</c:formatCode>
                <c:ptCount val="10"/>
                <c:pt idx="0">
                  <c:v>1</c:v>
                </c:pt>
                <c:pt idx="1">
                  <c:v>0.83710243641489024</c:v>
                </c:pt>
                <c:pt idx="2">
                  <c:v>0.72181756185799884</c:v>
                </c:pt>
                <c:pt idx="3">
                  <c:v>0.622409599998338</c:v>
                </c:pt>
                <c:pt idx="4">
                  <c:v>0.53669199897674713</c:v>
                </c:pt>
                <c:pt idx="5">
                  <c:v>0.46277933657582698</c:v>
                </c:pt>
                <c:pt idx="6">
                  <c:v>0.39904584895971507</c:v>
                </c:pt>
                <c:pt idx="7">
                  <c:v>0.3440896707925688</c:v>
                </c:pt>
                <c:pt idx="8">
                  <c:v>0.29670200017063952</c:v>
                </c:pt>
                <c:pt idx="9">
                  <c:v>0.25584051012774367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E4-4C79-BE6D-907F44AED5D6}"/>
            </c:ext>
          </c:extLst>
        </c:ser>
        <c:ser>
          <c:idx val="1"/>
          <c:order val="1"/>
          <c:tx>
            <c:strRef>
              <c:f>AEEI!$B$80</c:f>
              <c:strCache>
                <c:ptCount val="1"/>
                <c:pt idx="0">
                  <c:v>AEEI_EXOGEN_TRN_AFTER2020</c:v>
                </c:pt>
              </c:strCache>
            </c:strRef>
          </c:tx>
          <c:marker>
            <c:symbol val="none"/>
          </c:marker>
          <c:cat>
            <c:numRef>
              <c:f>AEEI!$C$43:$L$43</c:f>
              <c:numCache>
                <c:formatCode>0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AEEI!$C$80:$L$80</c:f>
              <c:numCache>
                <c:formatCode>0.0000</c:formatCode>
                <c:ptCount val="10"/>
                <c:pt idx="0">
                  <c:v>1</c:v>
                </c:pt>
                <c:pt idx="1">
                  <c:v>0.84593629727762731</c:v>
                </c:pt>
                <c:pt idx="2">
                  <c:v>0.73584392704553458</c:v>
                </c:pt>
                <c:pt idx="3">
                  <c:v>0.64007926685771521</c:v>
                </c:pt>
                <c:pt idx="4">
                  <c:v>0.55677767092009667</c:v>
                </c:pt>
                <c:pt idx="5">
                  <c:v>0.48431716333676889</c:v>
                </c:pt>
                <c:pt idx="6">
                  <c:v>0.42128685641245267</c:v>
                </c:pt>
                <c:pt idx="7">
                  <c:v>0.36645947907998117</c:v>
                </c:pt>
                <c:pt idx="8">
                  <c:v>0.31876748055034176</c:v>
                </c:pt>
                <c:pt idx="9">
                  <c:v>0.27728224389642592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E4-4C79-BE6D-907F44AED5D6}"/>
            </c:ext>
          </c:extLst>
        </c:ser>
        <c:ser>
          <c:idx val="2"/>
          <c:order val="2"/>
          <c:tx>
            <c:strRef>
              <c:f>AEEI!$B$82</c:f>
              <c:strCache>
                <c:ptCount val="1"/>
                <c:pt idx="0">
                  <c:v>AEEI_EXOGEN_TRN_AFTER2025</c:v>
                </c:pt>
              </c:strCache>
            </c:strRef>
          </c:tx>
          <c:marker>
            <c:symbol val="none"/>
          </c:marker>
          <c:cat>
            <c:numRef>
              <c:f>AEEI!$C$43:$L$43</c:f>
              <c:numCache>
                <c:formatCode>0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AEEI!$C$82:$L$82</c:f>
              <c:numCache>
                <c:formatCode>0.0000</c:formatCode>
                <c:ptCount val="10"/>
                <c:pt idx="0">
                  <c:v>1</c:v>
                </c:pt>
                <c:pt idx="1">
                  <c:v>0.8564284004586451</c:v>
                </c:pt>
                <c:pt idx="2">
                  <c:v>0.75266249883237901</c:v>
                </c:pt>
                <c:pt idx="3">
                  <c:v>0.66146899944609672</c:v>
                </c:pt>
                <c:pt idx="4">
                  <c:v>0.58132461482668141</c:v>
                </c:pt>
                <c:pt idx="5">
                  <c:v>0.51089062085505665</c:v>
                </c:pt>
                <c:pt idx="6">
                  <c:v>0.44899049484681369</c:v>
                </c:pt>
                <c:pt idx="7">
                  <c:v>0.39459026303005873</c:v>
                </c:pt>
                <c:pt idx="8">
                  <c:v>0.34678122914662818</c:v>
                </c:pt>
                <c:pt idx="9">
                  <c:v>0.3047647956768903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E4-4C79-BE6D-907F44AED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797056"/>
        <c:axId val="45739968"/>
      </c:lineChart>
      <c:catAx>
        <c:axId val="42797056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45739968"/>
        <c:crosses val="autoZero"/>
        <c:auto val="1"/>
        <c:lblAlgn val="ctr"/>
        <c:lblOffset val="100"/>
        <c:noMultiLvlLbl val="0"/>
      </c:catAx>
      <c:valAx>
        <c:axId val="45739968"/>
        <c:scaling>
          <c:orientation val="minMax"/>
        </c:scaling>
        <c:delete val="0"/>
        <c:axPos val="l"/>
        <c:majorGridlines/>
        <c:numFmt formatCode="0.0000" sourceLinked="1"/>
        <c:majorTickMark val="out"/>
        <c:minorTickMark val="none"/>
        <c:tickLblPos val="nextTo"/>
        <c:crossAx val="4279705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1618963822272099"/>
          <c:y val="8.6811388159813374E-2"/>
          <c:w val="0.36714375413939326"/>
          <c:h val="0.5717475940507436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83</xdr:row>
      <xdr:rowOff>0</xdr:rowOff>
    </xdr:from>
    <xdr:to>
      <xdr:col>17</xdr:col>
      <xdr:colOff>847725</xdr:colOff>
      <xdr:row>98</xdr:row>
      <xdr:rowOff>171449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100</xdr:row>
      <xdr:rowOff>0</xdr:rowOff>
    </xdr:from>
    <xdr:to>
      <xdr:col>7</xdr:col>
      <xdr:colOff>390525</xdr:colOff>
      <xdr:row>115</xdr:row>
      <xdr:rowOff>171449</xdr:rowOff>
    </xdr:to>
    <xdr:graphicFrame macro="">
      <xdr:nvGraphicFramePr>
        <xdr:cNvPr id="4" name="Diagram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100</xdr:row>
      <xdr:rowOff>0</xdr:rowOff>
    </xdr:from>
    <xdr:to>
      <xdr:col>17</xdr:col>
      <xdr:colOff>847725</xdr:colOff>
      <xdr:row>115</xdr:row>
      <xdr:rowOff>171449</xdr:rowOff>
    </xdr:to>
    <xdr:graphicFrame macro="">
      <xdr:nvGraphicFramePr>
        <xdr:cNvPr id="5" name="Diagram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83</xdr:row>
      <xdr:rowOff>0</xdr:rowOff>
    </xdr:from>
    <xdr:to>
      <xdr:col>7</xdr:col>
      <xdr:colOff>390525</xdr:colOff>
      <xdr:row>98</xdr:row>
      <xdr:rowOff>171449</xdr:rowOff>
    </xdr:to>
    <xdr:graphicFrame macro="">
      <xdr:nvGraphicFramePr>
        <xdr:cNvPr id="6" name="Diagramm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117</xdr:row>
      <xdr:rowOff>0</xdr:rowOff>
    </xdr:from>
    <xdr:to>
      <xdr:col>5</xdr:col>
      <xdr:colOff>23812</xdr:colOff>
      <xdr:row>131</xdr:row>
      <xdr:rowOff>76200</xdr:rowOff>
    </xdr:to>
    <xdr:graphicFrame macro="">
      <xdr:nvGraphicFramePr>
        <xdr:cNvPr id="10" name="Diagramm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59532</xdr:colOff>
      <xdr:row>117</xdr:row>
      <xdr:rowOff>0</xdr:rowOff>
    </xdr:from>
    <xdr:to>
      <xdr:col>12</xdr:col>
      <xdr:colOff>500063</xdr:colOff>
      <xdr:row>131</xdr:row>
      <xdr:rowOff>76200</xdr:rowOff>
    </xdr:to>
    <xdr:graphicFrame macro="">
      <xdr:nvGraphicFramePr>
        <xdr:cNvPr id="13" name="Diagramm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511969</xdr:colOff>
      <xdr:row>117</xdr:row>
      <xdr:rowOff>0</xdr:rowOff>
    </xdr:from>
    <xdr:to>
      <xdr:col>17</xdr:col>
      <xdr:colOff>2119313</xdr:colOff>
      <xdr:row>131</xdr:row>
      <xdr:rowOff>76200</xdr:rowOff>
    </xdr:to>
    <xdr:graphicFrame macro="">
      <xdr:nvGraphicFramePr>
        <xdr:cNvPr id="14" name="Diagramm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35719</xdr:colOff>
      <xdr:row>117</xdr:row>
      <xdr:rowOff>0</xdr:rowOff>
    </xdr:from>
    <xdr:to>
      <xdr:col>21</xdr:col>
      <xdr:colOff>1559718</xdr:colOff>
      <xdr:row>131</xdr:row>
      <xdr:rowOff>76200</xdr:rowOff>
    </xdr:to>
    <xdr:graphicFrame macro="">
      <xdr:nvGraphicFramePr>
        <xdr:cNvPr id="15" name="Diagramm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21</xdr:col>
      <xdr:colOff>1750220</xdr:colOff>
      <xdr:row>117</xdr:row>
      <xdr:rowOff>0</xdr:rowOff>
    </xdr:from>
    <xdr:to>
      <xdr:col>22</xdr:col>
      <xdr:colOff>1202532</xdr:colOff>
      <xdr:row>131</xdr:row>
      <xdr:rowOff>76200</xdr:rowOff>
    </xdr:to>
    <xdr:graphicFrame macro="">
      <xdr:nvGraphicFramePr>
        <xdr:cNvPr id="16" name="Diagramm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AMS/NEWAGE_REEEM/xcel_data/OriginalEXCELDateien/AEEI_2009_205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GAMS/NEWAGE_REEEM/xcel_data/OriginalEXCELDateien/aeei_2050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m/Desktop/REEEM/coupling%20newage%20times/baseline%20scenario/calibration/calibration_manager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EEI_ELE_C"/>
      <sheetName val="AEEI_STROM"/>
      <sheetName val="AEEI_DEU"/>
      <sheetName val="AEEI_NEU"/>
      <sheetName val="AEEI"/>
      <sheetName val="AEEI_EMERGE"/>
      <sheetName val="Tabelle3"/>
    </sheetNames>
    <sheetDataSet>
      <sheetData sheetId="0" refreshError="1">
        <row r="3">
          <cell r="C3">
            <v>0.99700374750093756</v>
          </cell>
          <cell r="D3">
            <v>0.994513729395611</v>
          </cell>
          <cell r="E3">
            <v>0.99202993011361429</v>
          </cell>
          <cell r="F3">
            <v>0.98955233412342847</v>
          </cell>
          <cell r="G3">
            <v>0.98708092593232422</v>
          </cell>
          <cell r="H3">
            <v>0.98461569008626582</v>
          </cell>
          <cell r="I3">
            <v>0.97380410372114601</v>
          </cell>
          <cell r="J3">
            <v>0.96311123413142108</v>
          </cell>
          <cell r="K3">
            <v>0.9525357777458775</v>
          </cell>
        </row>
      </sheetData>
      <sheetData sheetId="1" refreshError="1"/>
      <sheetData sheetId="2" refreshError="1">
        <row r="3">
          <cell r="C3">
            <v>0.97623872383386012</v>
          </cell>
          <cell r="D3">
            <v>0.95686952400879888</v>
          </cell>
          <cell r="E3">
            <v>0.93788462147978224</v>
          </cell>
          <cell r="F3">
            <v>0.91927639154299767</v>
          </cell>
          <cell r="G3">
            <v>0.90103736077362651</v>
          </cell>
          <cell r="H3">
            <v>0.90103736077362651</v>
          </cell>
          <cell r="I3">
            <v>0.9</v>
          </cell>
          <cell r="J3">
            <v>1</v>
          </cell>
          <cell r="K3">
            <v>1</v>
          </cell>
        </row>
      </sheetData>
      <sheetData sheetId="3" refreshError="1">
        <row r="3">
          <cell r="C3">
            <v>0.93578859865046549</v>
          </cell>
          <cell r="D3">
            <v>0.88544014293650375</v>
          </cell>
          <cell r="E3">
            <v>0.83780059711569133</v>
          </cell>
          <cell r="F3">
            <v>0.7927242130671549</v>
          </cell>
          <cell r="G3">
            <v>0.75007308439070342</v>
          </cell>
          <cell r="H3">
            <v>0.70971672449687451</v>
          </cell>
          <cell r="I3">
            <v>0.6715316673970968</v>
          </cell>
          <cell r="J3">
            <v>0.63540108997263878</v>
          </cell>
          <cell r="K3">
            <v>0.60121445456670775</v>
          </cell>
        </row>
      </sheetData>
      <sheetData sheetId="4" refreshError="1">
        <row r="3">
          <cell r="C3">
            <v>0.96745043619576843</v>
          </cell>
          <cell r="D3">
            <v>0.94113659778319003</v>
          </cell>
          <cell r="E3">
            <v>0.91553847365022478</v>
          </cell>
          <cell r="F3">
            <v>0.89063659697025432</v>
          </cell>
          <cell r="G3">
            <v>0.86641203039797621</v>
          </cell>
          <cell r="H3">
            <v>0.83946143083464253</v>
          </cell>
          <cell r="I3">
            <v>0.8</v>
          </cell>
          <cell r="J3">
            <v>0.75</v>
          </cell>
          <cell r="K3">
            <v>0.65</v>
          </cell>
        </row>
      </sheetData>
      <sheetData sheetId="5" refreshError="1">
        <row r="3">
          <cell r="C3">
            <v>0.91888569302058554</v>
          </cell>
          <cell r="D3">
            <v>0.85633967224941354</v>
          </cell>
          <cell r="E3">
            <v>0.79805098701412125</v>
          </cell>
          <cell r="F3">
            <v>0.74372985219901921</v>
          </cell>
          <cell r="G3">
            <v>0.69310620756388774</v>
          </cell>
          <cell r="H3">
            <v>0.64592837512597623</v>
          </cell>
          <cell r="I3">
            <v>0.60196180793031784</v>
          </cell>
          <cell r="J3">
            <v>0.56098792398780395</v>
          </cell>
          <cell r="K3">
            <v>0.5228030195838872</v>
          </cell>
        </row>
      </sheetData>
      <sheetData sheetId="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EEI_01"/>
      <sheetName val="AEEI_Various"/>
      <sheetName val="AEEI"/>
      <sheetName val="AEEI_TRN"/>
      <sheetName val="AEEI_HH"/>
      <sheetName val="AEEI_STROM"/>
      <sheetName val="AEEI_ELE_PROD"/>
    </sheetNames>
    <sheetDataSet>
      <sheetData sheetId="0" refreshError="1"/>
      <sheetData sheetId="1" refreshError="1"/>
      <sheetData sheetId="2" refreshError="1">
        <row r="22">
          <cell r="C22">
            <v>0.79259336463992824</v>
          </cell>
          <cell r="D22">
            <v>0.65301896223621858</v>
          </cell>
          <cell r="E22">
            <v>0.53802338508573677</v>
          </cell>
          <cell r="F22">
            <v>0.44327834203749267</v>
          </cell>
          <cell r="G22">
            <v>0.36521774697245868</v>
          </cell>
          <cell r="H22">
            <v>0.30090349573712588</v>
          </cell>
          <cell r="I22">
            <v>0.24791487954075359</v>
          </cell>
          <cell r="J22">
            <v>0.20425747247350146</v>
          </cell>
          <cell r="K22">
            <v>0.16828806378442832</v>
          </cell>
        </row>
        <row r="46">
          <cell r="C46">
            <v>0.82272016838714968</v>
          </cell>
          <cell r="D46">
            <v>0.69924429284192158</v>
          </cell>
          <cell r="E46">
            <v>0.59429998176720988</v>
          </cell>
          <cell r="F46">
            <v>0.50510597218181708</v>
          </cell>
          <cell r="G46">
            <v>0.42929841992435896</v>
          </cell>
          <cell r="H46">
            <v>0.36486825240548115</v>
          </cell>
          <cell r="I46">
            <v>0.31010792361380424</v>
          </cell>
          <cell r="J46">
            <v>0.26356616026212643</v>
          </cell>
          <cell r="K46">
            <v>0.22400949974381315</v>
          </cell>
        </row>
        <row r="70">
          <cell r="C70">
            <v>0.83891485948837541</v>
          </cell>
          <cell r="D70">
            <v>0.72468531274303727</v>
          </cell>
          <cell r="E70">
            <v>0.62600965588540858</v>
          </cell>
          <cell r="F70">
            <v>0.54077001751065634</v>
          </cell>
          <cell r="G70">
            <v>0.46713690290426679</v>
          </cell>
          <cell r="H70">
            <v>0.40352992767519696</v>
          </cell>
          <cell r="I70">
            <v>0.34858389803325152</v>
          </cell>
          <cell r="J70">
            <v>0.3011195096931219</v>
          </cell>
          <cell r="K70">
            <v>0.26011803651692722</v>
          </cell>
        </row>
      </sheetData>
      <sheetData sheetId="3" refreshError="1">
        <row r="22">
          <cell r="C22">
            <v>0.83710243641489024</v>
          </cell>
          <cell r="D22">
            <v>0.72181756185799884</v>
          </cell>
          <cell r="E22">
            <v>0.622409599998338</v>
          </cell>
          <cell r="F22">
            <v>0.53669199897674713</v>
          </cell>
          <cell r="G22">
            <v>0.46277933657582698</v>
          </cell>
          <cell r="H22">
            <v>0.39904584895971507</v>
          </cell>
          <cell r="I22">
            <v>0.3440896707925688</v>
          </cell>
          <cell r="J22">
            <v>0.29670200017063952</v>
          </cell>
          <cell r="K22">
            <v>0.25584051012774367</v>
          </cell>
        </row>
        <row r="46">
          <cell r="C46">
            <v>0.84593629727762731</v>
          </cell>
          <cell r="D46">
            <v>0.73584392704553458</v>
          </cell>
          <cell r="E46">
            <v>0.64007926685771521</v>
          </cell>
          <cell r="F46">
            <v>0.55677767092009667</v>
          </cell>
          <cell r="G46">
            <v>0.48431716333676889</v>
          </cell>
          <cell r="H46">
            <v>0.42128685641245267</v>
          </cell>
          <cell r="I46">
            <v>0.36645947907998117</v>
          </cell>
          <cell r="J46">
            <v>0.31876748055034176</v>
          </cell>
          <cell r="K46">
            <v>0.27728224389642592</v>
          </cell>
        </row>
        <row r="70">
          <cell r="C70">
            <v>0.8564284004586451</v>
          </cell>
          <cell r="D70">
            <v>0.75266249883237901</v>
          </cell>
          <cell r="E70">
            <v>0.66146899944609672</v>
          </cell>
          <cell r="F70">
            <v>0.58132461482668141</v>
          </cell>
          <cell r="G70">
            <v>0.51089062085505665</v>
          </cell>
          <cell r="H70">
            <v>0.44899049484681369</v>
          </cell>
          <cell r="I70">
            <v>0.39459026303005873</v>
          </cell>
          <cell r="J70">
            <v>0.34678122914662818</v>
          </cell>
          <cell r="K70">
            <v>0.3047647956768903</v>
          </cell>
        </row>
      </sheetData>
      <sheetData sheetId="4" refreshError="1">
        <row r="22">
          <cell r="C22">
            <v>0.82017370608486562</v>
          </cell>
          <cell r="D22">
            <v>0.6952815588144533</v>
          </cell>
          <cell r="E22">
            <v>0.58940739314244195</v>
          </cell>
          <cell r="F22">
            <v>0.49965524137204753</v>
          </cell>
          <cell r="G22">
            <v>0.42357011998019667</v>
          </cell>
          <cell r="H22">
            <v>0.35907087864699633</v>
          </cell>
          <cell r="I22">
            <v>0.30439327471530325</v>
          </cell>
          <cell r="J22">
            <v>0.25804171600057763</v>
          </cell>
          <cell r="K22">
            <v>0.21874835197590914</v>
          </cell>
        </row>
        <row r="46">
          <cell r="C46">
            <v>0.840730551469559</v>
          </cell>
          <cell r="D46">
            <v>0.72756341757520193</v>
          </cell>
          <cell r="E46">
            <v>0.62962922623476736</v>
          </cell>
          <cell r="F46">
            <v>0.54487753638055336</v>
          </cell>
          <cell r="G46">
            <v>0.47153390802326012</v>
          </cell>
          <cell r="H46">
            <v>0.40806275093051114</v>
          </cell>
          <cell r="I46">
            <v>0.35313517408542855</v>
          </cell>
          <cell r="J46">
            <v>0.30560116279170457</v>
          </cell>
          <cell r="K46">
            <v>0.26446550089923648</v>
          </cell>
        </row>
        <row r="70">
          <cell r="C70">
            <v>0.84593629727762731</v>
          </cell>
          <cell r="D70">
            <v>0.73584392704553458</v>
          </cell>
          <cell r="E70">
            <v>0.64007926685771521</v>
          </cell>
          <cell r="F70">
            <v>0.55677767092009667</v>
          </cell>
          <cell r="G70">
            <v>0.48431716333676889</v>
          </cell>
          <cell r="H70">
            <v>0.42128685641245267</v>
          </cell>
          <cell r="I70">
            <v>0.36645947907998117</v>
          </cell>
          <cell r="J70">
            <v>0.31876748055034176</v>
          </cell>
          <cell r="K70">
            <v>0.27728224389642592</v>
          </cell>
        </row>
      </sheetData>
      <sheetData sheetId="5" refreshError="1">
        <row r="22">
          <cell r="C22">
            <v>0.88043267279616</v>
          </cell>
          <cell r="D22">
            <v>0.79178926591112386</v>
          </cell>
          <cell r="E22">
            <v>0.71207062275530153</v>
          </cell>
          <cell r="F22">
            <v>0.64037818346483788</v>
          </cell>
          <cell r="G22">
            <v>0.57590385665811727</v>
          </cell>
          <cell r="H22">
            <v>0.56945068721493575</v>
          </cell>
          <cell r="I22">
            <v>0.52001223304535049</v>
          </cell>
          <cell r="J22">
            <v>0.47486591655432703</v>
          </cell>
          <cell r="K22">
            <v>0.43363910380415094</v>
          </cell>
        </row>
        <row r="46">
          <cell r="C46">
            <v>0.89674492333660416</v>
          </cell>
          <cell r="D46">
            <v>0.81889150461300619</v>
          </cell>
          <cell r="E46">
            <v>0.74779714819265453</v>
          </cell>
          <cell r="F46">
            <v>0.6828750471765308</v>
          </cell>
          <cell r="G46">
            <v>0.62358933994785959</v>
          </cell>
          <cell r="H46">
            <v>0.56945068721493575</v>
          </cell>
          <cell r="I46">
            <v>0.52001223304535049</v>
          </cell>
          <cell r="J46">
            <v>0.47486591655432703</v>
          </cell>
          <cell r="K46">
            <v>0.43363910380415094</v>
          </cell>
        </row>
        <row r="70">
          <cell r="C70">
            <v>0.89674492333660416</v>
          </cell>
          <cell r="D70">
            <v>0.81889150461300619</v>
          </cell>
          <cell r="E70">
            <v>0.74779714819265453</v>
          </cell>
          <cell r="F70">
            <v>0.6828750471765308</v>
          </cell>
          <cell r="G70">
            <v>0.62358933994785959</v>
          </cell>
          <cell r="H70">
            <v>0.56945068721493575</v>
          </cell>
          <cell r="I70">
            <v>0.52001223304535049</v>
          </cell>
          <cell r="J70">
            <v>0.47486591655432703</v>
          </cell>
          <cell r="K70">
            <v>0.43363910380415094</v>
          </cell>
        </row>
      </sheetData>
      <sheetData sheetId="6" refreshError="1">
        <row r="22">
          <cell r="C22">
            <v>0.94433672421240433</v>
          </cell>
          <cell r="D22">
            <v>0.90032493558426496</v>
          </cell>
          <cell r="E22">
            <v>0.85836436183380982</v>
          </cell>
          <cell r="F22">
            <v>0.81835940397255014</v>
          </cell>
          <cell r="G22">
            <v>0.78021891850161895</v>
          </cell>
          <cell r="H22">
            <v>0.74385600975907429</v>
          </cell>
          <cell r="I22">
            <v>0.7091878319450724</v>
          </cell>
          <cell r="J22">
            <v>0.67613540037385833</v>
          </cell>
          <cell r="K22">
            <v>0.64462341152255598</v>
          </cell>
        </row>
        <row r="46">
          <cell r="C46">
            <v>0.95294982124365402</v>
          </cell>
          <cell r="D46">
            <v>0.91543685666160513</v>
          </cell>
          <cell r="E46">
            <v>0.87940059366484791</v>
          </cell>
          <cell r="F46">
            <v>0.84478290174846793</v>
          </cell>
          <cell r="G46">
            <v>0.81152793872066309</v>
          </cell>
          <cell r="H46">
            <v>0.77958206062307112</v>
          </cell>
          <cell r="I46">
            <v>0.74889373519709179</v>
          </cell>
          <cell r="J46">
            <v>0.71941345875661389</v>
          </cell>
          <cell r="K46">
            <v>0.6910936763330584</v>
          </cell>
        </row>
        <row r="70">
          <cell r="C70">
            <v>0.96453569939339068</v>
          </cell>
          <cell r="D70">
            <v>0.93594478410895088</v>
          </cell>
          <cell r="E70">
            <v>0.90820136512487215</v>
          </cell>
          <cell r="F70">
            <v>0.88128032082570495</v>
          </cell>
          <cell r="G70">
            <v>0.85515727425478172</v>
          </cell>
          <cell r="H70">
            <v>0.82980857104092753</v>
          </cell>
          <cell r="I70">
            <v>0.80521125797946802</v>
          </cell>
          <cell r="J70">
            <v>0.78134306224814698</v>
          </cell>
          <cell r="K70">
            <v>0.75818237123912491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DP"/>
      <sheetName val="CO2_world"/>
      <sheetName val="CO2_ETS"/>
      <sheetName val="CO2_non-ETS"/>
      <sheetName val="CO2_sec_dis_EU_2011_2015"/>
      <sheetName val="CO2_sec_dis_EU"/>
      <sheetName val="Electricity_prod_EU"/>
      <sheetName val="electricity_consumption_EU"/>
      <sheetName val="Tabelle7"/>
    </sheetNames>
    <sheetDataSet>
      <sheetData sheetId="0"/>
      <sheetData sheetId="1"/>
      <sheetData sheetId="2"/>
      <sheetData sheetId="3"/>
      <sheetData sheetId="4"/>
      <sheetData sheetId="5">
        <row r="2">
          <cell r="AM2" t="str">
            <v>DEU</v>
          </cell>
          <cell r="AO2" t="str">
            <v>ETS</v>
          </cell>
          <cell r="AQ2">
            <v>0</v>
          </cell>
        </row>
        <row r="3">
          <cell r="AM3" t="str">
            <v>DEU</v>
          </cell>
          <cell r="AO3" t="str">
            <v>nonETS</v>
          </cell>
          <cell r="AQ3">
            <v>0</v>
          </cell>
        </row>
        <row r="4">
          <cell r="AM4" t="str">
            <v>DEU</v>
          </cell>
          <cell r="AO4" t="str">
            <v>IRS</v>
          </cell>
          <cell r="AQ4">
            <v>2.3509311489103513E-2</v>
          </cell>
        </row>
        <row r="5">
          <cell r="AM5" t="str">
            <v>DEU</v>
          </cell>
          <cell r="AO5" t="str">
            <v>NFM</v>
          </cell>
          <cell r="AQ5">
            <v>-5.1284880293686767E-2</v>
          </cell>
        </row>
        <row r="6">
          <cell r="AM6" t="str">
            <v>DEU</v>
          </cell>
          <cell r="AO6" t="str">
            <v>NMM</v>
          </cell>
          <cell r="AQ6">
            <v>-1.0260054813474917E-2</v>
          </cell>
        </row>
        <row r="7">
          <cell r="AM7" t="str">
            <v>DEU</v>
          </cell>
          <cell r="AO7" t="str">
            <v>CHM</v>
          </cell>
          <cell r="AQ7">
            <v>-4.3442527189107218E-2</v>
          </cell>
        </row>
        <row r="8">
          <cell r="AM8" t="str">
            <v>DEU</v>
          </cell>
          <cell r="AO8" t="str">
            <v>PPP</v>
          </cell>
          <cell r="AQ8">
            <v>-0.10252846725988016</v>
          </cell>
        </row>
        <row r="9">
          <cell r="AM9" t="str">
            <v>DEU</v>
          </cell>
          <cell r="AO9" t="str">
            <v>FOT</v>
          </cell>
          <cell r="AQ9">
            <v>0.13322889389844469</v>
          </cell>
        </row>
        <row r="10">
          <cell r="AM10" t="str">
            <v>DEU</v>
          </cell>
          <cell r="AO10" t="str">
            <v>c</v>
          </cell>
          <cell r="AQ10">
            <v>1.6266547855027014E-2</v>
          </cell>
        </row>
        <row r="11">
          <cell r="AM11" t="str">
            <v>DEU</v>
          </cell>
          <cell r="AO11" t="str">
            <v>SER</v>
          </cell>
          <cell r="AQ11">
            <v>6.5206881724533594E-2</v>
          </cell>
        </row>
        <row r="12">
          <cell r="AM12" t="str">
            <v>DEU</v>
          </cell>
          <cell r="AO12" t="str">
            <v>TRN</v>
          </cell>
          <cell r="AQ12">
            <v>5.9186339586434489E-2</v>
          </cell>
        </row>
        <row r="13">
          <cell r="AM13" t="str">
            <v>DEU</v>
          </cell>
          <cell r="AO13" t="str">
            <v>AGR</v>
          </cell>
          <cell r="AQ13" t="e">
            <v>#DIV/0!</v>
          </cell>
        </row>
        <row r="14">
          <cell r="AM14" t="str">
            <v>FRA</v>
          </cell>
          <cell r="AO14" t="str">
            <v>ETS</v>
          </cell>
          <cell r="AQ14">
            <v>0</v>
          </cell>
        </row>
        <row r="15">
          <cell r="AM15" t="str">
            <v>FRA</v>
          </cell>
          <cell r="AO15" t="str">
            <v>nonETS</v>
          </cell>
          <cell r="AQ15">
            <v>0</v>
          </cell>
        </row>
        <row r="16">
          <cell r="AM16" t="str">
            <v>FRA</v>
          </cell>
          <cell r="AO16" t="str">
            <v>IRS</v>
          </cell>
          <cell r="AQ16">
            <v>-2.7539854955251686E-2</v>
          </cell>
        </row>
        <row r="17">
          <cell r="AM17" t="str">
            <v>FRA</v>
          </cell>
          <cell r="AO17" t="str">
            <v>NFM</v>
          </cell>
          <cell r="AQ17">
            <v>-6.3175979362652734E-2</v>
          </cell>
        </row>
        <row r="18">
          <cell r="AM18" t="str">
            <v>FRA</v>
          </cell>
          <cell r="AO18" t="str">
            <v>NMM</v>
          </cell>
          <cell r="AQ18">
            <v>-9.0730944854757523E-2</v>
          </cell>
        </row>
        <row r="19">
          <cell r="AM19" t="str">
            <v>FRA</v>
          </cell>
          <cell r="AO19" t="str">
            <v>CHM</v>
          </cell>
          <cell r="AQ19">
            <v>-1.2000839166172006E-2</v>
          </cell>
        </row>
        <row r="20">
          <cell r="AM20" t="str">
            <v>FRA</v>
          </cell>
          <cell r="AO20" t="str">
            <v>PPP</v>
          </cell>
          <cell r="AQ20">
            <v>-4.3212846469124329E-2</v>
          </cell>
        </row>
        <row r="21">
          <cell r="AM21" t="str">
            <v>FRA</v>
          </cell>
          <cell r="AO21" t="str">
            <v>FOT</v>
          </cell>
          <cell r="AQ21">
            <v>-1.3658571916208173E-2</v>
          </cell>
        </row>
        <row r="22">
          <cell r="AM22" t="str">
            <v>FRA</v>
          </cell>
          <cell r="AO22" t="str">
            <v>c</v>
          </cell>
          <cell r="AQ22">
            <v>-4.0686390201558564E-2</v>
          </cell>
        </row>
        <row r="23">
          <cell r="AM23" t="str">
            <v>FRA</v>
          </cell>
          <cell r="AO23" t="str">
            <v>SER</v>
          </cell>
          <cell r="AQ23">
            <v>-4.2422654759744938E-2</v>
          </cell>
        </row>
        <row r="24">
          <cell r="AM24" t="str">
            <v>FRA</v>
          </cell>
          <cell r="AO24" t="str">
            <v>TRN</v>
          </cell>
          <cell r="AQ24">
            <v>-4.6591819103765086E-2</v>
          </cell>
        </row>
        <row r="25">
          <cell r="AM25" t="str">
            <v>FRA</v>
          </cell>
          <cell r="AO25" t="str">
            <v>AGR</v>
          </cell>
          <cell r="AQ25" t="e">
            <v>#DIV/0!</v>
          </cell>
        </row>
        <row r="26">
          <cell r="AM26" t="str">
            <v>ITA</v>
          </cell>
          <cell r="AO26" t="str">
            <v>ETS</v>
          </cell>
          <cell r="AQ26">
            <v>0</v>
          </cell>
        </row>
        <row r="27">
          <cell r="AM27" t="str">
            <v>ITA</v>
          </cell>
          <cell r="AO27" t="str">
            <v>nonETS</v>
          </cell>
          <cell r="AQ27">
            <v>0</v>
          </cell>
        </row>
        <row r="28">
          <cell r="AM28" t="str">
            <v>ITA</v>
          </cell>
          <cell r="AO28" t="str">
            <v>IRS</v>
          </cell>
          <cell r="AQ28">
            <v>-4.5423017945253275E-2</v>
          </cell>
        </row>
        <row r="29">
          <cell r="AM29" t="str">
            <v>ITA</v>
          </cell>
          <cell r="AO29" t="str">
            <v>NFM</v>
          </cell>
          <cell r="AQ29">
            <v>0.15472450827127071</v>
          </cell>
        </row>
        <row r="30">
          <cell r="AM30" t="str">
            <v>ITA</v>
          </cell>
          <cell r="AO30" t="str">
            <v>NMM</v>
          </cell>
          <cell r="AQ30">
            <v>4.2415729195974479E-2</v>
          </cell>
        </row>
        <row r="31">
          <cell r="AM31" t="str">
            <v>ITA</v>
          </cell>
          <cell r="AO31" t="str">
            <v>CHM</v>
          </cell>
          <cell r="AQ31">
            <v>-9.2747534238121154E-2</v>
          </cell>
        </row>
        <row r="32">
          <cell r="AM32" t="str">
            <v>ITA</v>
          </cell>
          <cell r="AO32" t="str">
            <v>PPP</v>
          </cell>
          <cell r="AQ32">
            <v>8.8368886063893551E-2</v>
          </cell>
        </row>
        <row r="33">
          <cell r="AM33" t="str">
            <v>ITA</v>
          </cell>
          <cell r="AO33" t="str">
            <v>FOT</v>
          </cell>
          <cell r="AQ33">
            <v>0.18856862645664049</v>
          </cell>
        </row>
        <row r="34">
          <cell r="AM34" t="str">
            <v>ITA</v>
          </cell>
          <cell r="AO34" t="str">
            <v>c</v>
          </cell>
          <cell r="AQ34">
            <v>-4.2153979142512836E-2</v>
          </cell>
        </row>
        <row r="35">
          <cell r="AM35" t="str">
            <v>ITA</v>
          </cell>
          <cell r="AO35" t="str">
            <v>SER</v>
          </cell>
          <cell r="AQ35">
            <v>0.12140262601055968</v>
          </cell>
        </row>
        <row r="36">
          <cell r="AM36" t="str">
            <v>ITA</v>
          </cell>
          <cell r="AO36" t="str">
            <v>TRN</v>
          </cell>
          <cell r="AQ36">
            <v>-2.2733463239467011E-2</v>
          </cell>
        </row>
        <row r="37">
          <cell r="AM37" t="str">
            <v>ITA</v>
          </cell>
          <cell r="AO37" t="str">
            <v>AGR</v>
          </cell>
          <cell r="AQ37" t="e">
            <v>#DIV/0!</v>
          </cell>
        </row>
        <row r="38">
          <cell r="AM38" t="str">
            <v>POL</v>
          </cell>
          <cell r="AO38" t="str">
            <v>ETS</v>
          </cell>
          <cell r="AQ38">
            <v>0</v>
          </cell>
        </row>
        <row r="39">
          <cell r="AM39" t="str">
            <v>POL</v>
          </cell>
          <cell r="AO39" t="str">
            <v>nonETS</v>
          </cell>
          <cell r="AQ39">
            <v>0</v>
          </cell>
        </row>
        <row r="40">
          <cell r="AM40" t="str">
            <v>POL</v>
          </cell>
          <cell r="AO40" t="str">
            <v>IRS</v>
          </cell>
          <cell r="AQ40">
            <v>-9.0805004262256739E-2</v>
          </cell>
        </row>
        <row r="41">
          <cell r="AM41" t="str">
            <v>POL</v>
          </cell>
          <cell r="AO41" t="str">
            <v>NFM</v>
          </cell>
          <cell r="AQ41">
            <v>-7.9757520918466704E-2</v>
          </cell>
        </row>
        <row r="42">
          <cell r="AM42" t="str">
            <v>POL</v>
          </cell>
          <cell r="AO42" t="str">
            <v>NMM</v>
          </cell>
          <cell r="AQ42">
            <v>-6.9982936342740725E-3</v>
          </cell>
        </row>
        <row r="43">
          <cell r="AM43" t="str">
            <v>POL</v>
          </cell>
          <cell r="AO43" t="str">
            <v>CHM</v>
          </cell>
          <cell r="AQ43">
            <v>-9.89343598517958E-2</v>
          </cell>
        </row>
        <row r="44">
          <cell r="AM44" t="str">
            <v>POL</v>
          </cell>
          <cell r="AO44" t="str">
            <v>PPP</v>
          </cell>
          <cell r="AQ44">
            <v>-4.5327444875093104E-2</v>
          </cell>
        </row>
        <row r="45">
          <cell r="AM45" t="str">
            <v>POL</v>
          </cell>
          <cell r="AO45" t="str">
            <v>FOT</v>
          </cell>
          <cell r="AQ45">
            <v>-7.129493640027329E-2</v>
          </cell>
        </row>
        <row r="46">
          <cell r="AM46" t="str">
            <v>POL</v>
          </cell>
          <cell r="AO46" t="str">
            <v>c</v>
          </cell>
          <cell r="AQ46">
            <v>5.3720102242004075E-2</v>
          </cell>
        </row>
        <row r="47">
          <cell r="AM47" t="str">
            <v>POL</v>
          </cell>
          <cell r="AO47" t="str">
            <v>SER</v>
          </cell>
          <cell r="AQ47">
            <v>-0.10596029437891914</v>
          </cell>
        </row>
        <row r="48">
          <cell r="AM48" t="str">
            <v>POL</v>
          </cell>
          <cell r="AO48" t="str">
            <v>TRN</v>
          </cell>
          <cell r="AQ48">
            <v>-1.3207559827108195E-2</v>
          </cell>
        </row>
        <row r="49">
          <cell r="AM49" t="str">
            <v>POL</v>
          </cell>
          <cell r="AO49" t="str">
            <v>AGR</v>
          </cell>
          <cell r="AQ49" t="e">
            <v>#DIV/0!</v>
          </cell>
        </row>
        <row r="50">
          <cell r="AM50" t="str">
            <v>UKI</v>
          </cell>
          <cell r="AO50" t="str">
            <v>ETS</v>
          </cell>
          <cell r="AQ50">
            <v>0</v>
          </cell>
        </row>
        <row r="51">
          <cell r="AM51" t="str">
            <v>UKI</v>
          </cell>
          <cell r="AO51" t="str">
            <v>nonETS</v>
          </cell>
          <cell r="AQ51">
            <v>0</v>
          </cell>
        </row>
        <row r="52">
          <cell r="AM52" t="str">
            <v>UKI</v>
          </cell>
          <cell r="AO52" t="str">
            <v>IRS</v>
          </cell>
          <cell r="AQ52">
            <v>-7.7144295383485884E-2</v>
          </cell>
        </row>
        <row r="53">
          <cell r="AM53" t="str">
            <v>UKI</v>
          </cell>
          <cell r="AO53" t="str">
            <v>NFM</v>
          </cell>
          <cell r="AQ53">
            <v>-0.15562490936212967</v>
          </cell>
        </row>
        <row r="54">
          <cell r="AM54" t="str">
            <v>UKI</v>
          </cell>
          <cell r="AO54" t="str">
            <v>NMM</v>
          </cell>
          <cell r="AQ54">
            <v>-8.5836623879728638E-2</v>
          </cell>
        </row>
        <row r="55">
          <cell r="AM55" t="str">
            <v>UKI</v>
          </cell>
          <cell r="AO55" t="str">
            <v>CHM</v>
          </cell>
          <cell r="AQ55">
            <v>-4.1205786392467712E-2</v>
          </cell>
        </row>
        <row r="56">
          <cell r="AM56" t="str">
            <v>UKI</v>
          </cell>
          <cell r="AO56" t="str">
            <v>PPP</v>
          </cell>
          <cell r="AQ56">
            <v>1.8763435753031566E-2</v>
          </cell>
        </row>
        <row r="57">
          <cell r="AM57" t="str">
            <v>UKI</v>
          </cell>
          <cell r="AO57" t="str">
            <v>FOT</v>
          </cell>
          <cell r="AQ57">
            <v>-2.5356948326851671E-2</v>
          </cell>
        </row>
        <row r="58">
          <cell r="AM58" t="str">
            <v>UKI</v>
          </cell>
          <cell r="AO58" t="str">
            <v>c</v>
          </cell>
          <cell r="AQ58">
            <v>4.3093350444513012E-2</v>
          </cell>
        </row>
        <row r="59">
          <cell r="AM59" t="str">
            <v>UKI</v>
          </cell>
          <cell r="AO59" t="str">
            <v>SER</v>
          </cell>
          <cell r="AQ59">
            <v>-6.8895284150226166E-2</v>
          </cell>
        </row>
        <row r="60">
          <cell r="AM60" t="str">
            <v>UKI</v>
          </cell>
          <cell r="AO60" t="str">
            <v>TRN</v>
          </cell>
          <cell r="AQ60">
            <v>-8.7978800642686261E-3</v>
          </cell>
        </row>
        <row r="61">
          <cell r="AM61" t="str">
            <v>UKI</v>
          </cell>
          <cell r="AO61" t="str">
            <v>AGR</v>
          </cell>
          <cell r="AQ61" t="e">
            <v>#DIV/0!</v>
          </cell>
        </row>
        <row r="62">
          <cell r="AM62" t="str">
            <v>ESP</v>
          </cell>
          <cell r="AO62" t="str">
            <v>ETS</v>
          </cell>
          <cell r="AQ62">
            <v>0</v>
          </cell>
        </row>
        <row r="63">
          <cell r="AM63" t="str">
            <v>ESP</v>
          </cell>
          <cell r="AO63" t="str">
            <v>nonETS</v>
          </cell>
          <cell r="AQ63">
            <v>0</v>
          </cell>
        </row>
        <row r="64">
          <cell r="AM64" t="str">
            <v>ESP</v>
          </cell>
          <cell r="AO64" t="str">
            <v>IRS</v>
          </cell>
          <cell r="AQ64">
            <v>1.4182499968123596E-2</v>
          </cell>
        </row>
        <row r="65">
          <cell r="AM65" t="str">
            <v>ESP</v>
          </cell>
          <cell r="AO65" t="str">
            <v>NFM</v>
          </cell>
          <cell r="AQ65">
            <v>-3.2235861755167433E-2</v>
          </cell>
        </row>
        <row r="66">
          <cell r="AM66" t="str">
            <v>ESP</v>
          </cell>
          <cell r="AO66" t="str">
            <v>NMM</v>
          </cell>
          <cell r="AQ66">
            <v>2.5326614519257107E-2</v>
          </cell>
        </row>
        <row r="67">
          <cell r="AM67" t="str">
            <v>ESP</v>
          </cell>
          <cell r="AO67" t="str">
            <v>CHM</v>
          </cell>
          <cell r="AQ67">
            <v>-3.9639292865001174E-2</v>
          </cell>
        </row>
        <row r="68">
          <cell r="AM68" t="str">
            <v>ESP</v>
          </cell>
          <cell r="AO68" t="str">
            <v>PPP</v>
          </cell>
          <cell r="AQ68">
            <v>3.5258104494964082E-2</v>
          </cell>
        </row>
        <row r="69">
          <cell r="AM69" t="str">
            <v>ESP</v>
          </cell>
          <cell r="AO69" t="str">
            <v>FOT</v>
          </cell>
          <cell r="AQ69">
            <v>1.79223191833995E-2</v>
          </cell>
        </row>
        <row r="70">
          <cell r="AM70" t="str">
            <v>ESP</v>
          </cell>
          <cell r="AO70" t="str">
            <v>c</v>
          </cell>
          <cell r="AQ70">
            <v>4.2812200425870209E-2</v>
          </cell>
        </row>
        <row r="71">
          <cell r="AM71" t="str">
            <v>ESP</v>
          </cell>
          <cell r="AO71" t="str">
            <v>SER</v>
          </cell>
          <cell r="AQ71">
            <v>8.93055363166817E-3</v>
          </cell>
        </row>
        <row r="72">
          <cell r="AM72" t="str">
            <v>ESP</v>
          </cell>
          <cell r="AO72" t="str">
            <v>TRN</v>
          </cell>
          <cell r="AQ72">
            <v>-2.8138347656566864E-2</v>
          </cell>
        </row>
        <row r="73">
          <cell r="AM73" t="str">
            <v>ESP</v>
          </cell>
          <cell r="AO73" t="str">
            <v>AGR</v>
          </cell>
          <cell r="AQ73" t="e">
            <v>#DIV/0!</v>
          </cell>
        </row>
        <row r="74">
          <cell r="AM74" t="str">
            <v>BNL</v>
          </cell>
          <cell r="AO74" t="str">
            <v>ETS</v>
          </cell>
          <cell r="AQ74">
            <v>0</v>
          </cell>
        </row>
        <row r="75">
          <cell r="AM75" t="str">
            <v>BNL</v>
          </cell>
          <cell r="AO75" t="str">
            <v>nonETS</v>
          </cell>
          <cell r="AQ75">
            <v>0</v>
          </cell>
        </row>
        <row r="76">
          <cell r="AM76" t="str">
            <v>BNL</v>
          </cell>
          <cell r="AO76" t="str">
            <v>IRS</v>
          </cell>
          <cell r="AQ76">
            <v>-2.9452499770906307E-3</v>
          </cell>
        </row>
        <row r="77">
          <cell r="AM77" t="str">
            <v>BNL</v>
          </cell>
          <cell r="AO77" t="str">
            <v>NFM</v>
          </cell>
          <cell r="AQ77">
            <v>-1.539784745945408E-2</v>
          </cell>
        </row>
        <row r="78">
          <cell r="AM78" t="str">
            <v>BNL</v>
          </cell>
          <cell r="AO78" t="str">
            <v>NMM</v>
          </cell>
          <cell r="AQ78">
            <v>-5.0623520494558594E-2</v>
          </cell>
        </row>
        <row r="79">
          <cell r="AM79" t="str">
            <v>BNL</v>
          </cell>
          <cell r="AO79" t="str">
            <v>CHM</v>
          </cell>
          <cell r="AQ79">
            <v>-2.8495370972370374E-2</v>
          </cell>
        </row>
        <row r="80">
          <cell r="AM80" t="str">
            <v>BNL</v>
          </cell>
          <cell r="AO80" t="str">
            <v>PPP</v>
          </cell>
          <cell r="AQ80">
            <v>0.11299151253328255</v>
          </cell>
        </row>
        <row r="81">
          <cell r="AM81" t="str">
            <v>BNL</v>
          </cell>
          <cell r="AO81" t="str">
            <v>FOT</v>
          </cell>
          <cell r="AQ81">
            <v>-6.0188277900274256E-2</v>
          </cell>
        </row>
        <row r="82">
          <cell r="AM82" t="str">
            <v>BNL</v>
          </cell>
          <cell r="AO82" t="str">
            <v>c</v>
          </cell>
          <cell r="AQ82">
            <v>-5.1706694635371808E-2</v>
          </cell>
        </row>
        <row r="83">
          <cell r="AM83" t="str">
            <v>BNL</v>
          </cell>
          <cell r="AO83" t="str">
            <v>SER</v>
          </cell>
          <cell r="AQ83">
            <v>-4.8407123207064522E-2</v>
          </cell>
        </row>
        <row r="84">
          <cell r="AM84" t="str">
            <v>BNL</v>
          </cell>
          <cell r="AO84" t="str">
            <v>TRN</v>
          </cell>
          <cell r="AQ84">
            <v>-3.6692863990541169E-2</v>
          </cell>
        </row>
        <row r="85">
          <cell r="AM85" t="str">
            <v>BNL</v>
          </cell>
          <cell r="AO85" t="str">
            <v>AGR</v>
          </cell>
          <cell r="AQ85" t="e">
            <v>#DIV/0!</v>
          </cell>
        </row>
        <row r="86">
          <cell r="AM86" t="str">
            <v>EUN</v>
          </cell>
          <cell r="AO86" t="str">
            <v>ETS</v>
          </cell>
          <cell r="AQ86">
            <v>0</v>
          </cell>
        </row>
        <row r="87">
          <cell r="AM87" t="str">
            <v>EUN</v>
          </cell>
          <cell r="AO87" t="str">
            <v>nonETS</v>
          </cell>
          <cell r="AQ87">
            <v>0</v>
          </cell>
        </row>
        <row r="88">
          <cell r="AM88" t="str">
            <v>EUN</v>
          </cell>
          <cell r="AO88" t="str">
            <v>IRS</v>
          </cell>
          <cell r="AQ88">
            <v>2.4209186997943277E-2</v>
          </cell>
        </row>
        <row r="89">
          <cell r="AM89" t="str">
            <v>EUN</v>
          </cell>
          <cell r="AO89" t="str">
            <v>NFM</v>
          </cell>
          <cell r="AQ89">
            <v>4.4559757906952942E-2</v>
          </cell>
        </row>
        <row r="90">
          <cell r="AM90" t="str">
            <v>EUN</v>
          </cell>
          <cell r="AO90" t="str">
            <v>NMM</v>
          </cell>
          <cell r="AQ90">
            <v>9.1869570103613966E-3</v>
          </cell>
        </row>
        <row r="91">
          <cell r="AM91" t="str">
            <v>EUN</v>
          </cell>
          <cell r="AO91" t="str">
            <v>CHM</v>
          </cell>
          <cell r="AQ91">
            <v>3.1003127286053738E-2</v>
          </cell>
        </row>
        <row r="92">
          <cell r="AM92" t="str">
            <v>EUN</v>
          </cell>
          <cell r="AO92" t="str">
            <v>PPP</v>
          </cell>
          <cell r="AQ92">
            <v>3.0163000142273799E-2</v>
          </cell>
        </row>
        <row r="93">
          <cell r="AM93" t="str">
            <v>EUN</v>
          </cell>
          <cell r="AO93" t="str">
            <v>FOT</v>
          </cell>
          <cell r="AQ93">
            <v>-3.0384362986047617E-2</v>
          </cell>
        </row>
        <row r="94">
          <cell r="AM94" t="str">
            <v>EUN</v>
          </cell>
          <cell r="AO94" t="str">
            <v>c</v>
          </cell>
          <cell r="AQ94">
            <v>1.7877610330280014E-2</v>
          </cell>
        </row>
        <row r="95">
          <cell r="AM95" t="str">
            <v>EUN</v>
          </cell>
          <cell r="AO95" t="str">
            <v>SER</v>
          </cell>
          <cell r="AQ95">
            <v>2.6617281619615518E-2</v>
          </cell>
        </row>
        <row r="96">
          <cell r="AM96" t="str">
            <v>EUN</v>
          </cell>
          <cell r="AO96" t="str">
            <v>TRN</v>
          </cell>
          <cell r="AQ96">
            <v>-7.3442131424500401E-3</v>
          </cell>
        </row>
        <row r="97">
          <cell r="AM97" t="str">
            <v>EUN</v>
          </cell>
          <cell r="AO97" t="str">
            <v>AGR</v>
          </cell>
          <cell r="AQ97" t="e">
            <v>#DIV/0!</v>
          </cell>
        </row>
        <row r="98">
          <cell r="AM98" t="str">
            <v>EUS</v>
          </cell>
          <cell r="AO98" t="str">
            <v>ETS</v>
          </cell>
          <cell r="AQ98">
            <v>0</v>
          </cell>
        </row>
        <row r="99">
          <cell r="AM99" t="str">
            <v>EUS</v>
          </cell>
          <cell r="AO99" t="str">
            <v>nonETS</v>
          </cell>
          <cell r="AQ99">
            <v>0</v>
          </cell>
        </row>
        <row r="100">
          <cell r="AM100" t="str">
            <v>EUS</v>
          </cell>
          <cell r="AO100" t="str">
            <v>IRS</v>
          </cell>
          <cell r="AQ100">
            <v>8.3632595643525945E-2</v>
          </cell>
        </row>
        <row r="101">
          <cell r="AM101" t="str">
            <v>EUS</v>
          </cell>
          <cell r="AO101" t="str">
            <v>NFM</v>
          </cell>
          <cell r="AQ101">
            <v>-0.13599474079951135</v>
          </cell>
        </row>
        <row r="102">
          <cell r="AM102" t="str">
            <v>EUS</v>
          </cell>
          <cell r="AO102" t="str">
            <v>NMM</v>
          </cell>
          <cell r="AQ102">
            <v>-2.7497595582719431E-2</v>
          </cell>
        </row>
        <row r="103">
          <cell r="AM103" t="str">
            <v>EUS</v>
          </cell>
          <cell r="AO103" t="str">
            <v>CHM</v>
          </cell>
          <cell r="AQ103">
            <v>-1.8745880086382498E-2</v>
          </cell>
        </row>
        <row r="104">
          <cell r="AM104" t="str">
            <v>EUS</v>
          </cell>
          <cell r="AO104" t="str">
            <v>PPP</v>
          </cell>
          <cell r="AQ104">
            <v>-5.8401425700660703E-2</v>
          </cell>
        </row>
        <row r="105">
          <cell r="AM105" t="str">
            <v>EUS</v>
          </cell>
          <cell r="AO105" t="str">
            <v>FOT</v>
          </cell>
          <cell r="AQ105">
            <v>8.2682325219849945E-2</v>
          </cell>
        </row>
        <row r="106">
          <cell r="AM106" t="str">
            <v>EUS</v>
          </cell>
          <cell r="AO106" t="str">
            <v>c</v>
          </cell>
          <cell r="AQ106">
            <v>0.11156443367487612</v>
          </cell>
        </row>
        <row r="107">
          <cell r="AM107" t="str">
            <v>EUS</v>
          </cell>
          <cell r="AO107" t="str">
            <v>SER</v>
          </cell>
          <cell r="AQ107">
            <v>5.968129245793475E-2</v>
          </cell>
        </row>
        <row r="108">
          <cell r="AM108" t="str">
            <v>EUS</v>
          </cell>
          <cell r="AO108" t="str">
            <v>TRN</v>
          </cell>
          <cell r="AQ108">
            <v>-0.11330288540108815</v>
          </cell>
        </row>
        <row r="109">
          <cell r="AM109" t="str">
            <v>EUS</v>
          </cell>
          <cell r="AO109" t="str">
            <v>AGR</v>
          </cell>
          <cell r="AQ109" t="e">
            <v>#DIV/0!</v>
          </cell>
        </row>
      </sheetData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>
    <pageSetUpPr fitToPage="1"/>
  </sheetPr>
  <dimension ref="A1:X203"/>
  <sheetViews>
    <sheetView zoomScale="80" zoomScaleNormal="80" workbookViewId="0">
      <selection activeCell="V40" sqref="V40"/>
    </sheetView>
  </sheetViews>
  <sheetFormatPr baseColWidth="10" defaultRowHeight="15" x14ac:dyDescent="0.25"/>
  <cols>
    <col min="1" max="1" width="3.42578125" bestFit="1" customWidth="1"/>
    <col min="2" max="2" width="32" bestFit="1" customWidth="1"/>
    <col min="3" max="12" width="8.5703125" customWidth="1"/>
    <col min="13" max="13" width="8.5703125" bestFit="1" customWidth="1"/>
    <col min="14" max="14" width="11.5703125" bestFit="1" customWidth="1"/>
    <col min="15" max="15" width="9.140625" style="25" bestFit="1" customWidth="1"/>
    <col min="16" max="16" width="11.5703125" style="25" bestFit="1" customWidth="1"/>
    <col min="17" max="17" width="4.28515625" style="25" customWidth="1"/>
    <col min="18" max="18" width="33.5703125" customWidth="1"/>
    <col min="19" max="19" width="19.85546875" bestFit="1" customWidth="1"/>
    <col min="20" max="20" width="15.7109375" bestFit="1" customWidth="1"/>
    <col min="21" max="21" width="8.42578125" bestFit="1" customWidth="1"/>
    <col min="22" max="22" width="65.85546875" customWidth="1"/>
    <col min="23" max="23" width="32.7109375" bestFit="1" customWidth="1"/>
  </cols>
  <sheetData>
    <row r="1" spans="1:22" x14ac:dyDescent="0.25">
      <c r="C1" s="108">
        <v>2011</v>
      </c>
      <c r="D1" s="108">
        <v>2015</v>
      </c>
      <c r="E1" s="108">
        <v>2020</v>
      </c>
      <c r="F1" s="108">
        <v>2025</v>
      </c>
      <c r="G1" s="108">
        <v>2030</v>
      </c>
      <c r="H1" s="108">
        <v>2035</v>
      </c>
      <c r="I1" s="108">
        <v>2040</v>
      </c>
      <c r="J1" s="108">
        <v>2045</v>
      </c>
      <c r="K1" s="108">
        <v>2050</v>
      </c>
      <c r="L1" s="109"/>
      <c r="M1" s="110" t="s">
        <v>44</v>
      </c>
      <c r="N1" s="111"/>
      <c r="O1" s="110" t="s">
        <v>44</v>
      </c>
      <c r="P1" s="27"/>
      <c r="Q1" s="24" t="s">
        <v>52</v>
      </c>
      <c r="R1" s="24" t="s">
        <v>42</v>
      </c>
      <c r="S1" s="24" t="s">
        <v>39</v>
      </c>
      <c r="T1" s="24" t="s">
        <v>40</v>
      </c>
      <c r="U1" s="24" t="s">
        <v>41</v>
      </c>
    </row>
    <row r="2" spans="1:22" x14ac:dyDescent="0.25">
      <c r="A2" s="95">
        <v>1</v>
      </c>
      <c r="B2" s="50" t="s">
        <v>0</v>
      </c>
      <c r="C2" s="127">
        <f>D44/$D44</f>
        <v>1</v>
      </c>
      <c r="D2" s="51">
        <f t="shared" ref="D2:K2" si="0">E44/$D44</f>
        <v>0.97280084082027984</v>
      </c>
      <c r="E2" s="51">
        <f t="shared" si="0"/>
        <v>0.94634147590064344</v>
      </c>
      <c r="F2" s="51">
        <f t="shared" si="0"/>
        <v>0.92060178345925059</v>
      </c>
      <c r="G2" s="51">
        <f t="shared" si="0"/>
        <v>0.89556218900980822</v>
      </c>
      <c r="H2" s="51">
        <f t="shared" si="0"/>
        <v>0.86770484505190026</v>
      </c>
      <c r="I2" s="52">
        <f t="shared" si="0"/>
        <v>0.8269157468632492</v>
      </c>
      <c r="J2" s="52">
        <f t="shared" si="0"/>
        <v>0.77523351268429608</v>
      </c>
      <c r="K2" s="53">
        <f t="shared" si="0"/>
        <v>0.67186904432638994</v>
      </c>
      <c r="L2" s="54" t="s">
        <v>47</v>
      </c>
      <c r="M2" s="55">
        <v>0.55000000000000004</v>
      </c>
      <c r="N2" s="54" t="s">
        <v>46</v>
      </c>
      <c r="O2" s="56" t="s">
        <v>48</v>
      </c>
      <c r="P2" s="57"/>
      <c r="Q2" s="58" t="s">
        <v>0</v>
      </c>
      <c r="R2" s="59"/>
      <c r="S2" s="60" t="s">
        <v>22</v>
      </c>
      <c r="T2" s="58" t="s">
        <v>23</v>
      </c>
      <c r="U2" s="58"/>
    </row>
    <row r="3" spans="1:22" s="25" customFormat="1" x14ac:dyDescent="0.25">
      <c r="A3" s="96">
        <v>2</v>
      </c>
      <c r="B3" s="106"/>
      <c r="C3" s="108">
        <v>2011</v>
      </c>
      <c r="D3" s="61">
        <v>2015</v>
      </c>
      <c r="E3" s="61">
        <v>2020</v>
      </c>
      <c r="F3" s="61">
        <v>2025</v>
      </c>
      <c r="G3" s="61">
        <v>2030</v>
      </c>
      <c r="H3" s="61">
        <v>2035</v>
      </c>
      <c r="I3" s="61">
        <v>2040</v>
      </c>
      <c r="J3" s="61">
        <v>2045</v>
      </c>
      <c r="K3" s="61">
        <v>2050</v>
      </c>
      <c r="L3" s="62"/>
      <c r="M3" s="63" t="s">
        <v>44</v>
      </c>
      <c r="N3" s="64"/>
      <c r="O3" s="63" t="s">
        <v>44</v>
      </c>
      <c r="P3" s="65"/>
      <c r="Q3" s="66" t="s">
        <v>52</v>
      </c>
      <c r="R3" s="66" t="s">
        <v>42</v>
      </c>
      <c r="S3" s="66" t="s">
        <v>39</v>
      </c>
      <c r="T3" s="66" t="s">
        <v>40</v>
      </c>
      <c r="U3" s="66" t="s">
        <v>41</v>
      </c>
    </row>
    <row r="4" spans="1:22" x14ac:dyDescent="0.25">
      <c r="A4" s="95">
        <v>3</v>
      </c>
      <c r="B4" s="50" t="s">
        <v>2</v>
      </c>
      <c r="C4" s="127">
        <f t="shared" ref="C4:K4" si="1">D46/$D46</f>
        <v>1</v>
      </c>
      <c r="D4" s="51">
        <f t="shared" si="1"/>
        <v>0.99750249875031261</v>
      </c>
      <c r="E4" s="51">
        <f t="shared" si="1"/>
        <v>0.9950112350131175</v>
      </c>
      <c r="F4" s="51">
        <f t="shared" si="1"/>
        <v>0.99252619321021951</v>
      </c>
      <c r="G4" s="51">
        <f t="shared" si="1"/>
        <v>0.99004735780232955</v>
      </c>
      <c r="H4" s="51">
        <f t="shared" si="1"/>
        <v>0.98757471328896873</v>
      </c>
      <c r="I4" s="51">
        <f t="shared" si="1"/>
        <v>0.97673063532815885</v>
      </c>
      <c r="J4" s="51">
        <f t="shared" si="1"/>
        <v>0.96600563091716507</v>
      </c>
      <c r="K4" s="68">
        <f t="shared" si="1"/>
        <v>0.95539839256720727</v>
      </c>
      <c r="L4" s="54" t="s">
        <v>47</v>
      </c>
      <c r="M4" s="55">
        <v>0.05</v>
      </c>
      <c r="N4" s="54" t="s">
        <v>46</v>
      </c>
      <c r="O4" s="55">
        <v>0.9</v>
      </c>
      <c r="P4" s="57"/>
      <c r="Q4" s="58" t="s">
        <v>1</v>
      </c>
      <c r="R4" s="59"/>
      <c r="S4" s="60" t="s">
        <v>26</v>
      </c>
      <c r="T4" s="58" t="s">
        <v>23</v>
      </c>
      <c r="U4" s="58"/>
    </row>
    <row r="5" spans="1:22" s="25" customFormat="1" x14ac:dyDescent="0.25">
      <c r="A5" s="96">
        <v>4</v>
      </c>
      <c r="C5" s="108">
        <v>2011</v>
      </c>
      <c r="D5" s="61">
        <v>2015</v>
      </c>
      <c r="E5" s="61">
        <v>2020</v>
      </c>
      <c r="F5" s="61">
        <v>2025</v>
      </c>
      <c r="G5" s="61">
        <v>2030</v>
      </c>
      <c r="H5" s="61">
        <v>2035</v>
      </c>
      <c r="I5" s="61">
        <v>2040</v>
      </c>
      <c r="J5" s="61">
        <v>2045</v>
      </c>
      <c r="K5" s="61">
        <v>2050</v>
      </c>
      <c r="L5" s="62"/>
      <c r="M5" s="63" t="s">
        <v>44</v>
      </c>
      <c r="N5" s="64"/>
      <c r="O5" s="63" t="s">
        <v>44</v>
      </c>
      <c r="P5" s="65"/>
      <c r="Q5" s="66" t="s">
        <v>52</v>
      </c>
      <c r="R5" s="66" t="s">
        <v>42</v>
      </c>
      <c r="S5" s="66" t="s">
        <v>39</v>
      </c>
      <c r="T5" s="66" t="s">
        <v>40</v>
      </c>
      <c r="U5" s="66" t="s">
        <v>41</v>
      </c>
    </row>
    <row r="6" spans="1:22" x14ac:dyDescent="0.25">
      <c r="A6" s="95">
        <v>5</v>
      </c>
      <c r="B6" s="50" t="s">
        <v>1</v>
      </c>
      <c r="C6" s="127">
        <f t="shared" ref="C6:K6" si="2">D48/$D48</f>
        <v>1</v>
      </c>
      <c r="D6" s="51">
        <f t="shared" si="2"/>
        <v>0.98015936127897585</v>
      </c>
      <c r="E6" s="51">
        <f t="shared" si="2"/>
        <v>0.96071237350281025</v>
      </c>
      <c r="F6" s="51">
        <f t="shared" si="2"/>
        <v>0.94165122638532361</v>
      </c>
      <c r="G6" s="51">
        <f t="shared" si="2"/>
        <v>0.92296826460140335</v>
      </c>
      <c r="H6" s="52">
        <f t="shared" si="2"/>
        <v>0.92296826460140335</v>
      </c>
      <c r="I6" s="52">
        <f t="shared" si="2"/>
        <v>0.92190565486435805</v>
      </c>
      <c r="J6" s="52">
        <f t="shared" si="2"/>
        <v>1.0243396165159533</v>
      </c>
      <c r="K6" s="53">
        <f t="shared" si="2"/>
        <v>1.0243396165159533</v>
      </c>
      <c r="L6" s="54" t="s">
        <v>45</v>
      </c>
      <c r="M6" s="55">
        <v>1.05</v>
      </c>
      <c r="N6" s="54" t="s">
        <v>49</v>
      </c>
      <c r="O6" s="56" t="s">
        <v>48</v>
      </c>
      <c r="P6" s="57"/>
      <c r="Q6" s="58" t="s">
        <v>2</v>
      </c>
      <c r="R6" s="59" t="s">
        <v>10</v>
      </c>
      <c r="S6" s="60" t="s">
        <v>25</v>
      </c>
      <c r="T6" s="58" t="s">
        <v>23</v>
      </c>
      <c r="U6" s="58" t="s">
        <v>24</v>
      </c>
    </row>
    <row r="7" spans="1:22" s="25" customFormat="1" x14ac:dyDescent="0.25">
      <c r="A7" s="96">
        <v>6</v>
      </c>
      <c r="B7" s="106"/>
      <c r="C7" s="108">
        <v>2011</v>
      </c>
      <c r="D7" s="61">
        <v>2015</v>
      </c>
      <c r="E7" s="61">
        <v>2020</v>
      </c>
      <c r="F7" s="61">
        <v>2025</v>
      </c>
      <c r="G7" s="61">
        <v>2030</v>
      </c>
      <c r="H7" s="61">
        <v>2035</v>
      </c>
      <c r="I7" s="61">
        <v>2040</v>
      </c>
      <c r="J7" s="61">
        <v>2045</v>
      </c>
      <c r="K7" s="61">
        <v>2050</v>
      </c>
      <c r="L7" s="62"/>
      <c r="M7" s="63" t="s">
        <v>44</v>
      </c>
      <c r="N7" s="64"/>
      <c r="O7" s="63" t="s">
        <v>44</v>
      </c>
      <c r="P7" s="65"/>
      <c r="Q7" s="66" t="s">
        <v>52</v>
      </c>
      <c r="R7" s="66" t="s">
        <v>42</v>
      </c>
      <c r="S7" s="66" t="s">
        <v>39</v>
      </c>
      <c r="T7" s="66" t="s">
        <v>40</v>
      </c>
      <c r="U7" s="66" t="s">
        <v>41</v>
      </c>
    </row>
    <row r="8" spans="1:22" x14ac:dyDescent="0.25">
      <c r="A8" s="95">
        <v>7</v>
      </c>
      <c r="B8" s="50" t="s">
        <v>4</v>
      </c>
      <c r="C8" s="127">
        <f t="shared" ref="C8:K8" si="3">D50/$D50</f>
        <v>1</v>
      </c>
      <c r="D8" s="51">
        <f t="shared" si="3"/>
        <v>0.94619676304394917</v>
      </c>
      <c r="E8" s="51">
        <f t="shared" si="3"/>
        <v>0.89528831439484713</v>
      </c>
      <c r="F8" s="51">
        <f t="shared" si="3"/>
        <v>0.8471189050714778</v>
      </c>
      <c r="G8" s="51">
        <f t="shared" si="3"/>
        <v>0.80154116589196633</v>
      </c>
      <c r="H8" s="51">
        <f t="shared" si="3"/>
        <v>0.75841565661345156</v>
      </c>
      <c r="I8" s="51">
        <f t="shared" si="3"/>
        <v>0.71761043932949908</v>
      </c>
      <c r="J8" s="51">
        <f t="shared" si="3"/>
        <v>0.67900067482011817</v>
      </c>
      <c r="K8" s="68">
        <f t="shared" si="3"/>
        <v>0.64246824061945274</v>
      </c>
      <c r="L8" s="69"/>
      <c r="M8" s="55"/>
      <c r="N8" s="54" t="s">
        <v>50</v>
      </c>
      <c r="O8" s="55">
        <v>1.1000000000000001</v>
      </c>
      <c r="P8" s="57"/>
      <c r="Q8" s="58" t="s">
        <v>3</v>
      </c>
      <c r="R8" s="59"/>
      <c r="S8" s="60" t="s">
        <v>28</v>
      </c>
      <c r="T8" s="58" t="s">
        <v>23</v>
      </c>
      <c r="U8" s="58"/>
    </row>
    <row r="9" spans="1:22" s="25" customFormat="1" x14ac:dyDescent="0.25">
      <c r="A9" s="96">
        <v>8</v>
      </c>
      <c r="C9" s="108">
        <v>2011</v>
      </c>
      <c r="D9" s="61">
        <v>2015</v>
      </c>
      <c r="E9" s="61">
        <v>2020</v>
      </c>
      <c r="F9" s="61">
        <v>2025</v>
      </c>
      <c r="G9" s="61">
        <v>2030</v>
      </c>
      <c r="H9" s="61">
        <v>2035</v>
      </c>
      <c r="I9" s="61">
        <v>2040</v>
      </c>
      <c r="J9" s="61">
        <v>2045</v>
      </c>
      <c r="K9" s="61">
        <v>2050</v>
      </c>
      <c r="L9" s="62"/>
      <c r="M9" s="63" t="s">
        <v>44</v>
      </c>
      <c r="N9" s="64"/>
      <c r="O9" s="63" t="s">
        <v>44</v>
      </c>
      <c r="P9" s="65"/>
      <c r="Q9" s="66" t="s">
        <v>52</v>
      </c>
      <c r="R9" s="66" t="s">
        <v>42</v>
      </c>
      <c r="S9" s="66" t="s">
        <v>39</v>
      </c>
      <c r="T9" s="66" t="s">
        <v>40</v>
      </c>
      <c r="U9" s="66" t="s">
        <v>41</v>
      </c>
    </row>
    <row r="10" spans="1:22" x14ac:dyDescent="0.25">
      <c r="A10" s="95">
        <v>9</v>
      </c>
      <c r="B10" s="50" t="s">
        <v>3</v>
      </c>
      <c r="C10" s="127">
        <f t="shared" ref="C10:K10" si="4">D52/$D52</f>
        <v>1</v>
      </c>
      <c r="D10" s="51">
        <f t="shared" si="4"/>
        <v>0.93193275154217603</v>
      </c>
      <c r="E10" s="51">
        <f t="shared" si="4"/>
        <v>0.8684986533969713</v>
      </c>
      <c r="F10" s="51">
        <f t="shared" si="4"/>
        <v>0.80938233977091389</v>
      </c>
      <c r="G10" s="51">
        <f t="shared" si="4"/>
        <v>0.75428991095235198</v>
      </c>
      <c r="H10" s="51">
        <f t="shared" si="4"/>
        <v>0.70294747217432807</v>
      </c>
      <c r="I10" s="51">
        <f t="shared" si="4"/>
        <v>0.6550997719330387</v>
      </c>
      <c r="J10" s="51">
        <f t="shared" si="4"/>
        <v>0.61050893299220876</v>
      </c>
      <c r="K10" s="68">
        <f t="shared" si="4"/>
        <v>0.568953269764507</v>
      </c>
      <c r="L10" s="70"/>
      <c r="M10" s="55"/>
      <c r="N10" s="54" t="s">
        <v>50</v>
      </c>
      <c r="O10" s="55">
        <v>1.4</v>
      </c>
      <c r="P10" s="57"/>
      <c r="Q10" s="58" t="s">
        <v>4</v>
      </c>
      <c r="R10" s="59"/>
      <c r="S10" s="60" t="s">
        <v>27</v>
      </c>
      <c r="T10" s="58" t="s">
        <v>23</v>
      </c>
      <c r="U10" s="58"/>
    </row>
    <row r="11" spans="1:22" s="25" customFormat="1" x14ac:dyDescent="0.25">
      <c r="A11" s="96">
        <v>10</v>
      </c>
      <c r="B11" s="106"/>
      <c r="C11" s="108">
        <v>2011</v>
      </c>
      <c r="D11" s="61">
        <v>2015</v>
      </c>
      <c r="E11" s="61">
        <v>2020</v>
      </c>
      <c r="F11" s="61">
        <v>2025</v>
      </c>
      <c r="G11" s="61">
        <v>2030</v>
      </c>
      <c r="H11" s="61">
        <v>2035</v>
      </c>
      <c r="I11" s="61">
        <v>2040</v>
      </c>
      <c r="J11" s="61">
        <v>2045</v>
      </c>
      <c r="K11" s="61">
        <v>2050</v>
      </c>
      <c r="L11" s="62"/>
      <c r="M11" s="63" t="s">
        <v>44</v>
      </c>
      <c r="N11" s="64"/>
      <c r="O11" s="63" t="s">
        <v>44</v>
      </c>
      <c r="P11" s="65"/>
      <c r="Q11" s="66" t="s">
        <v>52</v>
      </c>
      <c r="R11" s="66" t="s">
        <v>42</v>
      </c>
      <c r="S11" s="66" t="s">
        <v>39</v>
      </c>
      <c r="T11" s="66" t="s">
        <v>40</v>
      </c>
      <c r="U11" s="66" t="s">
        <v>41</v>
      </c>
    </row>
    <row r="12" spans="1:22" x14ac:dyDescent="0.25">
      <c r="A12" s="95">
        <v>11</v>
      </c>
      <c r="B12" s="71" t="s">
        <v>5</v>
      </c>
      <c r="C12" s="127">
        <f t="shared" ref="C12:K12" si="5">D54/$D54</f>
        <v>1</v>
      </c>
      <c r="D12" s="72">
        <f t="shared" si="5"/>
        <v>0.82390162644483189</v>
      </c>
      <c r="E12" s="72">
        <f t="shared" si="5"/>
        <v>0.67881389005843928</v>
      </c>
      <c r="F12" s="73">
        <f t="shared" si="5"/>
        <v>0.55927586807249152</v>
      </c>
      <c r="G12" s="73">
        <f t="shared" si="5"/>
        <v>0.46078829733627097</v>
      </c>
      <c r="H12" s="73">
        <f t="shared" si="5"/>
        <v>0.37964422762209854</v>
      </c>
      <c r="I12" s="73">
        <f t="shared" si="5"/>
        <v>0.31278949660823901</v>
      </c>
      <c r="J12" s="73">
        <f t="shared" si="5"/>
        <v>0.25770777499038833</v>
      </c>
      <c r="K12" s="73">
        <f t="shared" si="5"/>
        <v>0.21232585496205972</v>
      </c>
      <c r="L12" s="54"/>
      <c r="M12" s="55"/>
      <c r="N12" s="54" t="s">
        <v>50</v>
      </c>
      <c r="O12" s="55">
        <v>3.8</v>
      </c>
      <c r="P12" s="57"/>
      <c r="Q12" s="74" t="s">
        <v>5</v>
      </c>
      <c r="R12" s="74"/>
      <c r="S12" s="75"/>
      <c r="T12" s="74" t="s">
        <v>29</v>
      </c>
      <c r="U12" s="74"/>
      <c r="V12" t="s">
        <v>55</v>
      </c>
    </row>
    <row r="13" spans="1:22" s="25" customFormat="1" x14ac:dyDescent="0.25">
      <c r="A13" s="96">
        <v>12</v>
      </c>
      <c r="C13" s="108">
        <v>2011</v>
      </c>
      <c r="D13" s="61">
        <v>2015</v>
      </c>
      <c r="E13" s="61">
        <v>2020</v>
      </c>
      <c r="F13" s="61">
        <v>2025</v>
      </c>
      <c r="G13" s="61">
        <v>2030</v>
      </c>
      <c r="H13" s="61">
        <v>2035</v>
      </c>
      <c r="I13" s="61">
        <v>2040</v>
      </c>
      <c r="J13" s="61">
        <v>2045</v>
      </c>
      <c r="K13" s="61">
        <v>2050</v>
      </c>
      <c r="L13" s="62"/>
      <c r="M13" s="63" t="s">
        <v>44</v>
      </c>
      <c r="N13" s="64"/>
      <c r="O13" s="63" t="s">
        <v>44</v>
      </c>
      <c r="P13" s="65"/>
      <c r="Q13" s="66" t="s">
        <v>52</v>
      </c>
      <c r="R13" s="66" t="s">
        <v>42</v>
      </c>
      <c r="S13" s="66" t="s">
        <v>39</v>
      </c>
      <c r="T13" s="66" t="s">
        <v>40</v>
      </c>
      <c r="U13" s="66" t="s">
        <v>41</v>
      </c>
    </row>
    <row r="14" spans="1:22" x14ac:dyDescent="0.25">
      <c r="A14" s="95">
        <v>13</v>
      </c>
      <c r="B14" s="71" t="s">
        <v>12</v>
      </c>
      <c r="C14" s="127">
        <f t="shared" ref="C14:K14" si="6">D56/$D56</f>
        <v>1</v>
      </c>
      <c r="D14" s="73">
        <f t="shared" si="6"/>
        <v>0.84991752932556808</v>
      </c>
      <c r="E14" s="73">
        <f t="shared" si="6"/>
        <v>0.72235980665487776</v>
      </c>
      <c r="F14" s="72">
        <f t="shared" si="6"/>
        <v>0.61394626215620862</v>
      </c>
      <c r="G14" s="72">
        <f t="shared" si="6"/>
        <v>0.52180369027047213</v>
      </c>
      <c r="H14" s="72">
        <f t="shared" si="6"/>
        <v>0.44349010322764337</v>
      </c>
      <c r="I14" s="72">
        <f t="shared" si="6"/>
        <v>0.37693001281557975</v>
      </c>
      <c r="J14" s="72">
        <f t="shared" si="6"/>
        <v>0.32035942522087213</v>
      </c>
      <c r="K14" s="72">
        <f t="shared" si="6"/>
        <v>0.27227909117988269</v>
      </c>
      <c r="L14" s="54"/>
      <c r="M14" s="55"/>
      <c r="N14" s="54" t="s">
        <v>50</v>
      </c>
      <c r="O14" s="55">
        <v>3.2</v>
      </c>
      <c r="P14" s="57"/>
      <c r="Q14" s="74" t="s">
        <v>12</v>
      </c>
      <c r="R14" s="74" t="s">
        <v>11</v>
      </c>
      <c r="S14" s="75" t="s">
        <v>22</v>
      </c>
      <c r="T14" s="74" t="s">
        <v>30</v>
      </c>
      <c r="U14" s="74" t="s">
        <v>53</v>
      </c>
      <c r="V14" t="s">
        <v>55</v>
      </c>
    </row>
    <row r="15" spans="1:22" s="25" customFormat="1" x14ac:dyDescent="0.25">
      <c r="A15" s="96">
        <v>14</v>
      </c>
      <c r="B15" s="106"/>
      <c r="C15" s="108">
        <v>2011</v>
      </c>
      <c r="D15" s="61">
        <v>2015</v>
      </c>
      <c r="E15" s="61">
        <v>2020</v>
      </c>
      <c r="F15" s="61">
        <v>2025</v>
      </c>
      <c r="G15" s="61">
        <v>2030</v>
      </c>
      <c r="H15" s="61">
        <v>2035</v>
      </c>
      <c r="I15" s="61">
        <v>2040</v>
      </c>
      <c r="J15" s="61">
        <v>2045</v>
      </c>
      <c r="K15" s="61">
        <v>2050</v>
      </c>
      <c r="L15" s="62"/>
      <c r="M15" s="63" t="s">
        <v>44</v>
      </c>
      <c r="N15" s="64"/>
      <c r="O15" s="63" t="s">
        <v>44</v>
      </c>
      <c r="P15" s="65"/>
      <c r="Q15" s="66" t="s">
        <v>52</v>
      </c>
      <c r="R15" s="66" t="s">
        <v>42</v>
      </c>
      <c r="S15" s="66" t="s">
        <v>39</v>
      </c>
      <c r="T15" s="66" t="s">
        <v>40</v>
      </c>
      <c r="U15" s="66" t="s">
        <v>41</v>
      </c>
    </row>
    <row r="16" spans="1:22" x14ac:dyDescent="0.25">
      <c r="A16" s="95">
        <v>15</v>
      </c>
      <c r="B16" s="71" t="s">
        <v>13</v>
      </c>
      <c r="C16" s="127">
        <f t="shared" ref="C16:K16" si="7">D58/$D58</f>
        <v>1</v>
      </c>
      <c r="D16" s="73">
        <f t="shared" si="7"/>
        <v>0.86383654377632224</v>
      </c>
      <c r="E16" s="73">
        <f t="shared" si="7"/>
        <v>0.74621357436342206</v>
      </c>
      <c r="F16" s="73">
        <f t="shared" si="7"/>
        <v>0.64460655499707431</v>
      </c>
      <c r="G16" s="72">
        <f t="shared" si="7"/>
        <v>0.55683469856423462</v>
      </c>
      <c r="H16" s="72">
        <f t="shared" si="7"/>
        <v>0.48101416146245835</v>
      </c>
      <c r="I16" s="72">
        <f t="shared" si="7"/>
        <v>0.41551761074519594</v>
      </c>
      <c r="J16" s="72">
        <f t="shared" si="7"/>
        <v>0.35893929674432523</v>
      </c>
      <c r="K16" s="72">
        <f t="shared" si="7"/>
        <v>0.31006488152512168</v>
      </c>
      <c r="L16" s="54"/>
      <c r="M16" s="55"/>
      <c r="N16" s="54" t="s">
        <v>50</v>
      </c>
      <c r="O16" s="55">
        <v>2.89</v>
      </c>
      <c r="P16" s="57"/>
      <c r="Q16" s="74" t="s">
        <v>13</v>
      </c>
      <c r="R16" s="74"/>
      <c r="S16" s="75"/>
      <c r="T16" s="74" t="s">
        <v>31</v>
      </c>
      <c r="U16" s="74"/>
      <c r="V16" t="s">
        <v>55</v>
      </c>
    </row>
    <row r="17" spans="1:23" s="25" customFormat="1" x14ac:dyDescent="0.25">
      <c r="A17" s="96">
        <v>16</v>
      </c>
      <c r="C17" s="108">
        <v>2011</v>
      </c>
      <c r="D17" s="61">
        <v>2015</v>
      </c>
      <c r="E17" s="61">
        <v>2020</v>
      </c>
      <c r="F17" s="61">
        <v>2025</v>
      </c>
      <c r="G17" s="61">
        <v>2030</v>
      </c>
      <c r="H17" s="61">
        <v>2035</v>
      </c>
      <c r="I17" s="61">
        <v>2040</v>
      </c>
      <c r="J17" s="61">
        <v>2045</v>
      </c>
      <c r="K17" s="61">
        <v>2050</v>
      </c>
      <c r="L17" s="62"/>
      <c r="M17" s="63" t="s">
        <v>44</v>
      </c>
      <c r="N17" s="64"/>
      <c r="O17" s="63" t="s">
        <v>44</v>
      </c>
      <c r="P17" s="65"/>
      <c r="Q17" s="66" t="s">
        <v>52</v>
      </c>
      <c r="R17" s="66" t="s">
        <v>42</v>
      </c>
      <c r="S17" s="66" t="s">
        <v>39</v>
      </c>
      <c r="T17" s="66" t="s">
        <v>40</v>
      </c>
      <c r="U17" s="66" t="s">
        <v>41</v>
      </c>
    </row>
    <row r="18" spans="1:23" x14ac:dyDescent="0.25">
      <c r="A18" s="95">
        <v>17</v>
      </c>
      <c r="B18" s="76" t="s">
        <v>6</v>
      </c>
      <c r="C18" s="127">
        <f t="shared" ref="C18:K18" si="8">D60/$D60</f>
        <v>1</v>
      </c>
      <c r="D18" s="77">
        <f t="shared" si="8"/>
        <v>0.89931835832089901</v>
      </c>
      <c r="E18" s="77">
        <f t="shared" si="8"/>
        <v>0.80877350961299677</v>
      </c>
      <c r="F18" s="77">
        <f t="shared" si="8"/>
        <v>0.72734486491859196</v>
      </c>
      <c r="G18" s="77">
        <f t="shared" si="8"/>
        <v>0.65411458985172399</v>
      </c>
      <c r="H18" s="77">
        <f t="shared" si="8"/>
        <v>0.64678504650039992</v>
      </c>
      <c r="I18" s="77">
        <f t="shared" si="8"/>
        <v>0.59063259362450427</v>
      </c>
      <c r="J18" s="77">
        <f t="shared" si="8"/>
        <v>0.53935517300397728</v>
      </c>
      <c r="K18" s="77">
        <f t="shared" si="8"/>
        <v>0.49252954507805752</v>
      </c>
      <c r="L18" s="54" t="s">
        <v>45</v>
      </c>
      <c r="M18" s="55">
        <v>2.1</v>
      </c>
      <c r="N18" s="54" t="s">
        <v>49</v>
      </c>
      <c r="O18" s="55">
        <v>1.8</v>
      </c>
      <c r="P18" s="57"/>
      <c r="Q18" s="78" t="s">
        <v>6</v>
      </c>
      <c r="R18" s="78"/>
      <c r="S18" s="79"/>
      <c r="T18" s="78" t="s">
        <v>29</v>
      </c>
      <c r="U18" s="78"/>
      <c r="V18" t="s">
        <v>55</v>
      </c>
    </row>
    <row r="19" spans="1:23" s="25" customFormat="1" x14ac:dyDescent="0.25">
      <c r="A19" s="96">
        <v>18</v>
      </c>
      <c r="B19" s="106"/>
      <c r="C19" s="108">
        <v>2011</v>
      </c>
      <c r="D19" s="61">
        <v>2015</v>
      </c>
      <c r="E19" s="61">
        <v>2020</v>
      </c>
      <c r="F19" s="61">
        <v>2025</v>
      </c>
      <c r="G19" s="61">
        <v>2030</v>
      </c>
      <c r="H19" s="61">
        <v>2035</v>
      </c>
      <c r="I19" s="61">
        <v>2040</v>
      </c>
      <c r="J19" s="61">
        <v>2045</v>
      </c>
      <c r="K19" s="61">
        <v>2050</v>
      </c>
      <c r="L19" s="62"/>
      <c r="M19" s="63" t="s">
        <v>44</v>
      </c>
      <c r="N19" s="64"/>
      <c r="O19" s="63" t="s">
        <v>44</v>
      </c>
      <c r="P19" s="65"/>
      <c r="Q19" s="66" t="s">
        <v>52</v>
      </c>
      <c r="R19" s="66" t="s">
        <v>42</v>
      </c>
      <c r="S19" s="66" t="s">
        <v>39</v>
      </c>
      <c r="T19" s="66" t="s">
        <v>40</v>
      </c>
      <c r="U19" s="66" t="s">
        <v>41</v>
      </c>
    </row>
    <row r="20" spans="1:23" x14ac:dyDescent="0.25">
      <c r="A20" s="95">
        <v>19</v>
      </c>
      <c r="B20" s="76" t="s">
        <v>14</v>
      </c>
      <c r="C20" s="127">
        <f t="shared" ref="C20:K20" si="9">D62/$D62</f>
        <v>1</v>
      </c>
      <c r="D20" s="77">
        <f t="shared" si="9"/>
        <v>0.91318220299043196</v>
      </c>
      <c r="E20" s="77">
        <f t="shared" si="9"/>
        <v>0.8339017358584585</v>
      </c>
      <c r="F20" s="77">
        <f t="shared" si="9"/>
        <v>0.76150422422877251</v>
      </c>
      <c r="G20" s="77">
        <f t="shared" si="9"/>
        <v>0.6953921050677504</v>
      </c>
      <c r="H20" s="77">
        <f t="shared" si="9"/>
        <v>0.63501969444792217</v>
      </c>
      <c r="I20" s="77">
        <f t="shared" si="9"/>
        <v>0.57988868351826461</v>
      </c>
      <c r="J20" s="77">
        <f t="shared" si="9"/>
        <v>0.52954402550443025</v>
      </c>
      <c r="K20" s="77">
        <f t="shared" si="9"/>
        <v>0.483570179790557</v>
      </c>
      <c r="L20" s="80"/>
      <c r="M20" s="55"/>
      <c r="N20" s="54" t="s">
        <v>50</v>
      </c>
      <c r="O20" s="55">
        <v>1.8</v>
      </c>
      <c r="P20" s="57"/>
      <c r="Q20" s="78" t="s">
        <v>14</v>
      </c>
      <c r="R20" s="78" t="s">
        <v>11</v>
      </c>
      <c r="S20" s="79" t="s">
        <v>32</v>
      </c>
      <c r="T20" s="78" t="s">
        <v>30</v>
      </c>
      <c r="U20" s="78" t="s">
        <v>33</v>
      </c>
      <c r="V20" t="s">
        <v>55</v>
      </c>
    </row>
    <row r="21" spans="1:23" s="25" customFormat="1" x14ac:dyDescent="0.25">
      <c r="A21" s="96">
        <v>20</v>
      </c>
      <c r="C21" s="108">
        <v>2011</v>
      </c>
      <c r="D21" s="61">
        <v>2015</v>
      </c>
      <c r="E21" s="61">
        <v>2020</v>
      </c>
      <c r="F21" s="61">
        <v>2025</v>
      </c>
      <c r="G21" s="61">
        <v>2030</v>
      </c>
      <c r="H21" s="61">
        <v>2035</v>
      </c>
      <c r="I21" s="61">
        <v>2040</v>
      </c>
      <c r="J21" s="61">
        <v>2045</v>
      </c>
      <c r="K21" s="61">
        <v>2050</v>
      </c>
      <c r="L21" s="62"/>
      <c r="M21" s="63" t="s">
        <v>44</v>
      </c>
      <c r="N21" s="64"/>
      <c r="O21" s="63" t="s">
        <v>44</v>
      </c>
      <c r="P21" s="65"/>
      <c r="Q21" s="66" t="s">
        <v>52</v>
      </c>
      <c r="R21" s="66" t="s">
        <v>42</v>
      </c>
      <c r="S21" s="66" t="s">
        <v>39</v>
      </c>
      <c r="T21" s="66" t="s">
        <v>40</v>
      </c>
      <c r="U21" s="66" t="s">
        <v>41</v>
      </c>
    </row>
    <row r="22" spans="1:23" x14ac:dyDescent="0.25">
      <c r="A22" s="95">
        <v>21</v>
      </c>
      <c r="B22" s="76" t="s">
        <v>15</v>
      </c>
      <c r="C22" s="127">
        <f>D64/$D64</f>
        <v>1</v>
      </c>
      <c r="D22" s="77">
        <f t="shared" ref="D22:K22" si="10">E64/$D64</f>
        <v>0.91318220299043196</v>
      </c>
      <c r="E22" s="77">
        <f t="shared" si="10"/>
        <v>0.8339017358584585</v>
      </c>
      <c r="F22" s="77">
        <f t="shared" si="10"/>
        <v>0.76150422422877251</v>
      </c>
      <c r="G22" s="77">
        <f t="shared" si="10"/>
        <v>0.6953921050677504</v>
      </c>
      <c r="H22" s="77">
        <f t="shared" si="10"/>
        <v>0.63501969444792217</v>
      </c>
      <c r="I22" s="77">
        <f t="shared" si="10"/>
        <v>0.57988868351826461</v>
      </c>
      <c r="J22" s="77">
        <f t="shared" si="10"/>
        <v>0.52954402550443025</v>
      </c>
      <c r="K22" s="77">
        <f t="shared" si="10"/>
        <v>0.483570179790557</v>
      </c>
      <c r="L22" s="80"/>
      <c r="M22" s="55"/>
      <c r="N22" s="54" t="s">
        <v>50</v>
      </c>
      <c r="O22" s="55">
        <v>1.8</v>
      </c>
      <c r="P22" s="57"/>
      <c r="Q22" s="78" t="s">
        <v>15</v>
      </c>
      <c r="R22" s="78"/>
      <c r="S22" s="79"/>
      <c r="T22" s="78" t="s">
        <v>31</v>
      </c>
      <c r="U22" s="78"/>
      <c r="V22" t="s">
        <v>55</v>
      </c>
    </row>
    <row r="23" spans="1:23" s="25" customFormat="1" x14ac:dyDescent="0.25">
      <c r="A23" s="96">
        <v>22</v>
      </c>
      <c r="B23" s="106"/>
      <c r="C23" s="108">
        <v>2011</v>
      </c>
      <c r="D23" s="61">
        <v>2015</v>
      </c>
      <c r="E23" s="61">
        <v>2020</v>
      </c>
      <c r="F23" s="61">
        <v>2025</v>
      </c>
      <c r="G23" s="61">
        <v>2030</v>
      </c>
      <c r="H23" s="61">
        <v>2035</v>
      </c>
      <c r="I23" s="61">
        <v>2040</v>
      </c>
      <c r="J23" s="61">
        <v>2045</v>
      </c>
      <c r="K23" s="61">
        <v>2050</v>
      </c>
      <c r="L23" s="62"/>
      <c r="M23" s="63" t="s">
        <v>44</v>
      </c>
      <c r="N23" s="64"/>
      <c r="O23" s="63" t="s">
        <v>44</v>
      </c>
      <c r="P23" s="65"/>
      <c r="Q23" s="49" t="s">
        <v>52</v>
      </c>
      <c r="R23" s="49" t="s">
        <v>42</v>
      </c>
      <c r="S23" s="49" t="s">
        <v>39</v>
      </c>
      <c r="T23" s="49" t="s">
        <v>40</v>
      </c>
      <c r="U23" s="49" t="s">
        <v>41</v>
      </c>
    </row>
    <row r="24" spans="1:23" x14ac:dyDescent="0.25">
      <c r="A24" s="95">
        <v>23</v>
      </c>
      <c r="B24" s="81" t="s">
        <v>7</v>
      </c>
      <c r="C24" s="127">
        <f>D66/$D66</f>
        <v>1</v>
      </c>
      <c r="D24" s="82">
        <f t="shared" ref="D24:K24" si="11">E66/$D66</f>
        <v>0.95339396689793454</v>
      </c>
      <c r="E24" s="82">
        <f t="shared" si="11"/>
        <v>0.90896005611737996</v>
      </c>
      <c r="F24" s="82">
        <f t="shared" si="11"/>
        <v>0.86659703365351826</v>
      </c>
      <c r="G24" s="82">
        <f t="shared" si="11"/>
        <v>0.82620838361691074</v>
      </c>
      <c r="H24" s="82">
        <f t="shared" si="11"/>
        <v>0.78770208834085642</v>
      </c>
      <c r="I24" s="82">
        <f t="shared" si="11"/>
        <v>0.75099041873707628</v>
      </c>
      <c r="J24" s="82">
        <f t="shared" si="11"/>
        <v>0.71598973442208202</v>
      </c>
      <c r="K24" s="82">
        <f t="shared" si="11"/>
        <v>0.68262029315886741</v>
      </c>
      <c r="L24" s="80"/>
      <c r="M24" s="55"/>
      <c r="N24" s="54" t="s">
        <v>50</v>
      </c>
      <c r="O24" s="55">
        <v>0.95</v>
      </c>
      <c r="P24" s="83"/>
      <c r="Q24" s="16" t="s">
        <v>7</v>
      </c>
      <c r="R24" s="16" t="s">
        <v>11</v>
      </c>
      <c r="S24" s="10" t="s">
        <v>34</v>
      </c>
      <c r="T24" s="11" t="s">
        <v>29</v>
      </c>
      <c r="U24" s="11" t="s">
        <v>54</v>
      </c>
      <c r="V24" t="s">
        <v>55</v>
      </c>
    </row>
    <row r="25" spans="1:23" s="25" customFormat="1" x14ac:dyDescent="0.25">
      <c r="A25" s="96">
        <v>24</v>
      </c>
      <c r="C25" s="108">
        <v>2011</v>
      </c>
      <c r="D25" s="61">
        <v>2015</v>
      </c>
      <c r="E25" s="61">
        <v>2020</v>
      </c>
      <c r="F25" s="61">
        <v>2025</v>
      </c>
      <c r="G25" s="61">
        <v>2030</v>
      </c>
      <c r="H25" s="61">
        <v>2035</v>
      </c>
      <c r="I25" s="61">
        <v>2040</v>
      </c>
      <c r="J25" s="61">
        <v>2045</v>
      </c>
      <c r="K25" s="61">
        <v>2050</v>
      </c>
      <c r="L25" s="62"/>
      <c r="M25" s="63" t="s">
        <v>44</v>
      </c>
      <c r="N25" s="64"/>
      <c r="O25" s="63" t="s">
        <v>44</v>
      </c>
      <c r="P25" s="65"/>
      <c r="Q25" s="67" t="s">
        <v>52</v>
      </c>
      <c r="R25" s="48" t="s">
        <v>42</v>
      </c>
      <c r="S25" s="48" t="s">
        <v>39</v>
      </c>
      <c r="T25" s="48" t="s">
        <v>40</v>
      </c>
      <c r="U25" s="48" t="s">
        <v>41</v>
      </c>
    </row>
    <row r="26" spans="1:23" x14ac:dyDescent="0.25">
      <c r="A26" s="95">
        <v>25</v>
      </c>
      <c r="B26" s="84" t="s">
        <v>16</v>
      </c>
      <c r="C26" s="127">
        <f>D68/$D68</f>
        <v>1</v>
      </c>
      <c r="D26" s="85">
        <f t="shared" ref="D26:K26" si="12">E68/$D68</f>
        <v>0.96063490044723199</v>
      </c>
      <c r="E26" s="85">
        <f t="shared" si="12"/>
        <v>0.92281941195726325</v>
      </c>
      <c r="F26" s="85">
        <f t="shared" si="12"/>
        <v>0.88649253393633876</v>
      </c>
      <c r="G26" s="85">
        <f t="shared" si="12"/>
        <v>0.85159566708514911</v>
      </c>
      <c r="H26" s="85">
        <f t="shared" si="12"/>
        <v>0.81807251887163579</v>
      </c>
      <c r="I26" s="85">
        <f t="shared" si="12"/>
        <v>0.78586901272487009</v>
      </c>
      <c r="J26" s="85">
        <f t="shared" si="12"/>
        <v>0.75493320080351989</v>
      </c>
      <c r="K26" s="85">
        <f t="shared" si="12"/>
        <v>0.72521518019819931</v>
      </c>
      <c r="L26" s="86"/>
      <c r="M26" s="55"/>
      <c r="N26" s="54" t="s">
        <v>50</v>
      </c>
      <c r="O26" s="55">
        <v>0.8</v>
      </c>
      <c r="P26" s="86"/>
      <c r="Q26" s="87" t="s">
        <v>16</v>
      </c>
      <c r="R26" s="22" t="s">
        <v>11</v>
      </c>
      <c r="S26" s="23" t="s">
        <v>34</v>
      </c>
      <c r="T26" s="22" t="s">
        <v>30</v>
      </c>
      <c r="U26" s="22" t="s">
        <v>54</v>
      </c>
      <c r="V26" t="s">
        <v>55</v>
      </c>
      <c r="W26" s="22" t="s">
        <v>51</v>
      </c>
    </row>
    <row r="27" spans="1:23" s="25" customFormat="1" x14ac:dyDescent="0.25">
      <c r="A27" s="96">
        <v>26</v>
      </c>
      <c r="B27" s="106"/>
      <c r="C27" s="108">
        <v>2011</v>
      </c>
      <c r="D27" s="61">
        <v>2015</v>
      </c>
      <c r="E27" s="61">
        <v>2020</v>
      </c>
      <c r="F27" s="61">
        <v>2025</v>
      </c>
      <c r="G27" s="61">
        <v>2030</v>
      </c>
      <c r="H27" s="61">
        <v>2035</v>
      </c>
      <c r="I27" s="61">
        <v>2040</v>
      </c>
      <c r="J27" s="61">
        <v>2045</v>
      </c>
      <c r="K27" s="61">
        <v>2050</v>
      </c>
      <c r="L27" s="62"/>
      <c r="M27" s="63" t="s">
        <v>44</v>
      </c>
      <c r="N27" s="64"/>
      <c r="O27" s="63" t="s">
        <v>44</v>
      </c>
      <c r="P27" s="65"/>
      <c r="Q27" s="66" t="s">
        <v>52</v>
      </c>
      <c r="R27" s="48" t="s">
        <v>42</v>
      </c>
      <c r="S27" s="48" t="s">
        <v>39</v>
      </c>
      <c r="T27" s="48" t="s">
        <v>40</v>
      </c>
      <c r="U27" s="48" t="s">
        <v>41</v>
      </c>
    </row>
    <row r="28" spans="1:23" x14ac:dyDescent="0.25">
      <c r="A28" s="95">
        <v>27</v>
      </c>
      <c r="B28" s="84" t="s">
        <v>17</v>
      </c>
      <c r="C28" s="127">
        <f>D70/$D70</f>
        <v>1</v>
      </c>
      <c r="D28" s="85">
        <f t="shared" ref="D28:K28" si="13">E70/$D70</f>
        <v>0.97035784647222389</v>
      </c>
      <c r="E28" s="85">
        <f t="shared" si="13"/>
        <v>0.94159435021021209</v>
      </c>
      <c r="F28" s="85">
        <f t="shared" si="13"/>
        <v>0.91368346592039451</v>
      </c>
      <c r="G28" s="85">
        <f t="shared" si="13"/>
        <v>0.88659992034779167</v>
      </c>
      <c r="H28" s="85">
        <f t="shared" si="13"/>
        <v>0.86031918939112895</v>
      </c>
      <c r="I28" s="85">
        <f t="shared" si="13"/>
        <v>0.83481747589630539</v>
      </c>
      <c r="J28" s="85">
        <f t="shared" si="13"/>
        <v>0.81007168810811669</v>
      </c>
      <c r="K28" s="85">
        <f t="shared" si="13"/>
        <v>0.78605941876071139</v>
      </c>
      <c r="L28" s="86"/>
      <c r="M28" s="55"/>
      <c r="N28" s="54" t="s">
        <v>50</v>
      </c>
      <c r="O28" s="55">
        <v>0.6</v>
      </c>
      <c r="P28" s="86"/>
      <c r="Q28" s="87" t="s">
        <v>17</v>
      </c>
      <c r="R28" s="32" t="s">
        <v>11</v>
      </c>
      <c r="S28" s="33" t="s">
        <v>34</v>
      </c>
      <c r="T28" s="32" t="s">
        <v>31</v>
      </c>
      <c r="U28" s="32" t="s">
        <v>54</v>
      </c>
      <c r="V28" t="s">
        <v>55</v>
      </c>
      <c r="W28" s="22" t="s">
        <v>51</v>
      </c>
    </row>
    <row r="29" spans="1:23" s="25" customFormat="1" x14ac:dyDescent="0.25">
      <c r="A29" s="96">
        <v>28</v>
      </c>
      <c r="C29" s="108">
        <v>2011</v>
      </c>
      <c r="D29" s="61">
        <v>2015</v>
      </c>
      <c r="E29" s="61">
        <v>2020</v>
      </c>
      <c r="F29" s="61">
        <v>2025</v>
      </c>
      <c r="G29" s="61">
        <v>2030</v>
      </c>
      <c r="H29" s="61">
        <v>2035</v>
      </c>
      <c r="I29" s="61">
        <v>2040</v>
      </c>
      <c r="J29" s="61">
        <v>2045</v>
      </c>
      <c r="K29" s="61">
        <v>2050</v>
      </c>
      <c r="L29" s="62"/>
      <c r="M29" s="63" t="s">
        <v>44</v>
      </c>
      <c r="N29" s="64"/>
      <c r="O29" s="63" t="s">
        <v>44</v>
      </c>
      <c r="P29" s="65"/>
      <c r="Q29" s="66" t="s">
        <v>52</v>
      </c>
      <c r="R29" s="48" t="s">
        <v>42</v>
      </c>
      <c r="S29" s="48" t="s">
        <v>39</v>
      </c>
      <c r="T29" s="48" t="s">
        <v>40</v>
      </c>
      <c r="U29" s="48" t="s">
        <v>41</v>
      </c>
    </row>
    <row r="30" spans="1:23" x14ac:dyDescent="0.25">
      <c r="A30" s="95">
        <v>29</v>
      </c>
      <c r="B30" s="88" t="s">
        <v>8</v>
      </c>
      <c r="C30" s="127">
        <f>D72/$D72</f>
        <v>1</v>
      </c>
      <c r="D30" s="89">
        <f t="shared" ref="D30:K30" si="14">E72/$D72</f>
        <v>0.84772476081123072</v>
      </c>
      <c r="E30" s="89">
        <f t="shared" si="14"/>
        <v>0.71863727009245815</v>
      </c>
      <c r="F30" s="89">
        <f t="shared" si="14"/>
        <v>0.60920660789916481</v>
      </c>
      <c r="G30" s="89">
        <f t="shared" si="14"/>
        <v>0.51643952596594056</v>
      </c>
      <c r="H30" s="89">
        <f t="shared" si="14"/>
        <v>0.43779857362294211</v>
      </c>
      <c r="I30" s="89">
        <f t="shared" si="14"/>
        <v>0.3711326911080064</v>
      </c>
      <c r="J30" s="89">
        <f t="shared" si="14"/>
        <v>0.31461837179876301</v>
      </c>
      <c r="K30" s="89">
        <f t="shared" si="14"/>
        <v>0.26670978397992517</v>
      </c>
      <c r="L30" s="80"/>
      <c r="M30" s="55"/>
      <c r="N30" s="54" t="s">
        <v>50</v>
      </c>
      <c r="O30" s="55">
        <v>3.25</v>
      </c>
      <c r="P30" s="57"/>
      <c r="Q30" s="90" t="s">
        <v>8</v>
      </c>
      <c r="R30" s="17"/>
      <c r="S30" s="12"/>
      <c r="T30" s="13" t="s">
        <v>29</v>
      </c>
      <c r="U30" s="13"/>
      <c r="V30" t="s">
        <v>55</v>
      </c>
    </row>
    <row r="31" spans="1:23" s="25" customFormat="1" x14ac:dyDescent="0.25">
      <c r="A31" s="96">
        <v>30</v>
      </c>
      <c r="B31" s="106"/>
      <c r="C31" s="108">
        <v>2011</v>
      </c>
      <c r="D31" s="61">
        <v>2015</v>
      </c>
      <c r="E31" s="61">
        <v>2020</v>
      </c>
      <c r="F31" s="61">
        <v>2025</v>
      </c>
      <c r="G31" s="61">
        <v>2030</v>
      </c>
      <c r="H31" s="61">
        <v>2035</v>
      </c>
      <c r="I31" s="61">
        <v>2040</v>
      </c>
      <c r="J31" s="61">
        <v>2045</v>
      </c>
      <c r="K31" s="61">
        <v>2050</v>
      </c>
      <c r="L31" s="62"/>
      <c r="M31" s="63" t="s">
        <v>44</v>
      </c>
      <c r="N31" s="64"/>
      <c r="O31" s="63" t="s">
        <v>44</v>
      </c>
      <c r="P31" s="65"/>
      <c r="Q31" s="66" t="s">
        <v>52</v>
      </c>
      <c r="R31" s="48" t="s">
        <v>42</v>
      </c>
      <c r="S31" s="48" t="s">
        <v>39</v>
      </c>
      <c r="T31" s="48" t="s">
        <v>40</v>
      </c>
      <c r="U31" s="48" t="s">
        <v>41</v>
      </c>
    </row>
    <row r="32" spans="1:23" x14ac:dyDescent="0.25">
      <c r="A32" s="95">
        <v>31</v>
      </c>
      <c r="B32" s="88" t="s">
        <v>18</v>
      </c>
      <c r="C32" s="127">
        <f>D74/$D74</f>
        <v>1</v>
      </c>
      <c r="D32" s="89">
        <f t="shared" ref="D32:K32" si="15">E74/$D74</f>
        <v>0.86539428869743573</v>
      </c>
      <c r="E32" s="89">
        <f t="shared" si="15"/>
        <v>0.74890727491014086</v>
      </c>
      <c r="F32" s="89">
        <f t="shared" si="15"/>
        <v>0.64810007847119633</v>
      </c>
      <c r="G32" s="89">
        <f t="shared" si="15"/>
        <v>0.56086210641333323</v>
      </c>
      <c r="H32" s="89">
        <f t="shared" si="15"/>
        <v>0.48536686363691184</v>
      </c>
      <c r="I32" s="89">
        <f t="shared" si="15"/>
        <v>0.42003371171437059</v>
      </c>
      <c r="J32" s="89">
        <f t="shared" si="15"/>
        <v>0.36349477517800149</v>
      </c>
      <c r="K32" s="89">
        <f t="shared" si="15"/>
        <v>0.31456630241040096</v>
      </c>
      <c r="L32" s="80"/>
      <c r="M32" s="55"/>
      <c r="N32" s="54" t="s">
        <v>50</v>
      </c>
      <c r="O32" s="55">
        <v>2.85</v>
      </c>
      <c r="P32" s="57"/>
      <c r="Q32" s="90" t="s">
        <v>18</v>
      </c>
      <c r="R32" s="17" t="s">
        <v>11</v>
      </c>
      <c r="S32" s="12" t="s">
        <v>35</v>
      </c>
      <c r="T32" s="13" t="s">
        <v>30</v>
      </c>
      <c r="U32" s="13" t="s">
        <v>36</v>
      </c>
      <c r="V32" t="s">
        <v>55</v>
      </c>
    </row>
    <row r="33" spans="1:22" s="25" customFormat="1" x14ac:dyDescent="0.25">
      <c r="A33" s="96">
        <v>32</v>
      </c>
      <c r="C33" s="108">
        <v>2011</v>
      </c>
      <c r="D33" s="61">
        <v>2015</v>
      </c>
      <c r="E33" s="61">
        <v>2020</v>
      </c>
      <c r="F33" s="61">
        <v>2025</v>
      </c>
      <c r="G33" s="61">
        <v>2030</v>
      </c>
      <c r="H33" s="61">
        <v>2035</v>
      </c>
      <c r="I33" s="61">
        <v>2040</v>
      </c>
      <c r="J33" s="61">
        <v>2045</v>
      </c>
      <c r="K33" s="61">
        <v>2050</v>
      </c>
      <c r="L33" s="62"/>
      <c r="M33" s="63" t="s">
        <v>44</v>
      </c>
      <c r="N33" s="64"/>
      <c r="O33" s="63" t="s">
        <v>44</v>
      </c>
      <c r="P33" s="65"/>
      <c r="Q33" s="66" t="s">
        <v>52</v>
      </c>
      <c r="R33" s="48" t="s">
        <v>42</v>
      </c>
      <c r="S33" s="48" t="s">
        <v>39</v>
      </c>
      <c r="T33" s="48" t="s">
        <v>40</v>
      </c>
      <c r="U33" s="48" t="s">
        <v>41</v>
      </c>
    </row>
    <row r="34" spans="1:22" x14ac:dyDescent="0.25">
      <c r="A34" s="95">
        <v>33</v>
      </c>
      <c r="B34" s="88" t="s">
        <v>19</v>
      </c>
      <c r="C34" s="127">
        <f>D76/$D76</f>
        <v>1</v>
      </c>
      <c r="D34" s="89">
        <f t="shared" ref="D34:K34" si="16">E76/$D76</f>
        <v>0.86985737509267602</v>
      </c>
      <c r="E34" s="89">
        <f t="shared" si="16"/>
        <v>0.75665185300312043</v>
      </c>
      <c r="F34" s="89">
        <f t="shared" si="16"/>
        <v>0.65817919471230368</v>
      </c>
      <c r="G34" s="89">
        <f t="shared" si="16"/>
        <v>0.57252202665305552</v>
      </c>
      <c r="H34" s="89">
        <f t="shared" si="16"/>
        <v>0.49801250728716606</v>
      </c>
      <c r="I34" s="89">
        <f t="shared" si="16"/>
        <v>0.43319985235213648</v>
      </c>
      <c r="J34" s="89">
        <f t="shared" si="16"/>
        <v>0.37682208645756415</v>
      </c>
      <c r="K34" s="89">
        <f t="shared" si="16"/>
        <v>0.32778147100292215</v>
      </c>
      <c r="L34" s="80"/>
      <c r="M34" s="55"/>
      <c r="N34" s="54" t="s">
        <v>50</v>
      </c>
      <c r="O34" s="55">
        <v>2.75</v>
      </c>
      <c r="P34" s="57"/>
      <c r="Q34" s="90" t="s">
        <v>19</v>
      </c>
      <c r="R34" s="35"/>
      <c r="S34" s="36"/>
      <c r="T34" s="37" t="s">
        <v>31</v>
      </c>
      <c r="U34" s="37"/>
      <c r="V34" t="s">
        <v>55</v>
      </c>
    </row>
    <row r="35" spans="1:22" s="25" customFormat="1" x14ac:dyDescent="0.25">
      <c r="A35" s="96">
        <v>34</v>
      </c>
      <c r="B35" s="106"/>
      <c r="C35" s="108">
        <v>2011</v>
      </c>
      <c r="D35" s="61">
        <v>2015</v>
      </c>
      <c r="E35" s="61">
        <v>2020</v>
      </c>
      <c r="F35" s="61">
        <v>2025</v>
      </c>
      <c r="G35" s="61">
        <v>2030</v>
      </c>
      <c r="H35" s="61">
        <v>2035</v>
      </c>
      <c r="I35" s="61">
        <v>2040</v>
      </c>
      <c r="J35" s="61">
        <v>2045</v>
      </c>
      <c r="K35" s="61">
        <v>2050</v>
      </c>
      <c r="L35" s="62"/>
      <c r="M35" s="63" t="s">
        <v>44</v>
      </c>
      <c r="N35" s="64"/>
      <c r="O35" s="63" t="s">
        <v>44</v>
      </c>
      <c r="P35" s="65"/>
      <c r="Q35" s="66" t="s">
        <v>52</v>
      </c>
      <c r="R35" s="48" t="s">
        <v>42</v>
      </c>
      <c r="S35" s="48" t="s">
        <v>39</v>
      </c>
      <c r="T35" s="48" t="s">
        <v>40</v>
      </c>
      <c r="U35" s="48" t="s">
        <v>41</v>
      </c>
    </row>
    <row r="36" spans="1:22" x14ac:dyDescent="0.25">
      <c r="A36" s="95">
        <v>35</v>
      </c>
      <c r="B36" s="91" t="s">
        <v>9</v>
      </c>
      <c r="C36" s="127">
        <f>D78/$D78</f>
        <v>1</v>
      </c>
      <c r="D36" s="92">
        <f t="shared" ref="D36:K36" si="17">E78/$D78</f>
        <v>0.86228104286659468</v>
      </c>
      <c r="E36" s="92">
        <f t="shared" si="17"/>
        <v>0.74352859688710216</v>
      </c>
      <c r="F36" s="92">
        <f t="shared" si="17"/>
        <v>0.64113061392494652</v>
      </c>
      <c r="G36" s="92">
        <f t="shared" si="17"/>
        <v>0.55283477438890316</v>
      </c>
      <c r="H36" s="92">
        <f t="shared" si="17"/>
        <v>0.47669894579298216</v>
      </c>
      <c r="I36" s="92">
        <f t="shared" si="17"/>
        <v>0.41104846411177903</v>
      </c>
      <c r="J36" s="92">
        <f t="shared" si="17"/>
        <v>0.3544392983030169</v>
      </c>
      <c r="K36" s="92">
        <f t="shared" si="17"/>
        <v>0.30562628777362955</v>
      </c>
      <c r="L36" s="80"/>
      <c r="M36" s="55"/>
      <c r="N36" s="54" t="s">
        <v>50</v>
      </c>
      <c r="O36" s="55">
        <v>2.92</v>
      </c>
      <c r="P36" s="57"/>
      <c r="Q36" s="93" t="s">
        <v>9</v>
      </c>
      <c r="R36" s="38"/>
      <c r="S36" s="39"/>
      <c r="T36" s="38" t="s">
        <v>29</v>
      </c>
      <c r="U36" s="38"/>
      <c r="V36" t="s">
        <v>55</v>
      </c>
    </row>
    <row r="37" spans="1:22" s="25" customFormat="1" x14ac:dyDescent="0.25">
      <c r="A37" s="96">
        <v>36</v>
      </c>
      <c r="C37" s="108">
        <v>2011</v>
      </c>
      <c r="D37" s="61">
        <v>2015</v>
      </c>
      <c r="E37" s="61">
        <v>2020</v>
      </c>
      <c r="F37" s="61">
        <v>2025</v>
      </c>
      <c r="G37" s="61">
        <v>2030</v>
      </c>
      <c r="H37" s="61">
        <v>2035</v>
      </c>
      <c r="I37" s="61">
        <v>2040</v>
      </c>
      <c r="J37" s="61">
        <v>2045</v>
      </c>
      <c r="K37" s="61">
        <v>2050</v>
      </c>
      <c r="L37" s="62"/>
      <c r="M37" s="63" t="s">
        <v>44</v>
      </c>
      <c r="N37" s="64"/>
      <c r="O37" s="63" t="s">
        <v>44</v>
      </c>
      <c r="P37" s="65"/>
      <c r="Q37" s="66" t="s">
        <v>52</v>
      </c>
      <c r="R37" s="48" t="s">
        <v>42</v>
      </c>
      <c r="S37" s="48" t="s">
        <v>39</v>
      </c>
      <c r="T37" s="48" t="s">
        <v>40</v>
      </c>
      <c r="U37" s="48" t="s">
        <v>41</v>
      </c>
    </row>
    <row r="38" spans="1:22" x14ac:dyDescent="0.25">
      <c r="A38" s="95">
        <v>37</v>
      </c>
      <c r="B38" s="91" t="s">
        <v>20</v>
      </c>
      <c r="C38" s="127">
        <f>D80/$D80</f>
        <v>1</v>
      </c>
      <c r="D38" s="92">
        <f t="shared" ref="D38:K38" si="18">E80/$D80</f>
        <v>0.86985737509267602</v>
      </c>
      <c r="E38" s="92">
        <f t="shared" si="18"/>
        <v>0.75665185300312043</v>
      </c>
      <c r="F38" s="92">
        <f t="shared" si="18"/>
        <v>0.65817919471230368</v>
      </c>
      <c r="G38" s="92">
        <f t="shared" si="18"/>
        <v>0.57252202665305552</v>
      </c>
      <c r="H38" s="92">
        <f t="shared" si="18"/>
        <v>0.49801250728716606</v>
      </c>
      <c r="I38" s="92">
        <f t="shared" si="18"/>
        <v>0.43319985235213648</v>
      </c>
      <c r="J38" s="92">
        <f t="shared" si="18"/>
        <v>0.37682208645756415</v>
      </c>
      <c r="K38" s="92">
        <f t="shared" si="18"/>
        <v>0.32778147100292215</v>
      </c>
      <c r="L38" s="80"/>
      <c r="M38" s="55"/>
      <c r="N38" s="54" t="s">
        <v>50</v>
      </c>
      <c r="O38" s="55">
        <v>2.75</v>
      </c>
      <c r="P38" s="57"/>
      <c r="Q38" s="93" t="s">
        <v>20</v>
      </c>
      <c r="R38" s="15" t="s">
        <v>11</v>
      </c>
      <c r="S38" s="14" t="s">
        <v>37</v>
      </c>
      <c r="T38" s="15" t="s">
        <v>30</v>
      </c>
      <c r="U38" s="15" t="s">
        <v>38</v>
      </c>
      <c r="V38" t="s">
        <v>55</v>
      </c>
    </row>
    <row r="39" spans="1:22" s="25" customFormat="1" x14ac:dyDescent="0.25">
      <c r="A39" s="96">
        <v>38</v>
      </c>
      <c r="B39" s="106"/>
      <c r="C39" s="108">
        <v>2011</v>
      </c>
      <c r="D39" s="61">
        <v>2015</v>
      </c>
      <c r="E39" s="61">
        <v>2020</v>
      </c>
      <c r="F39" s="61">
        <v>2025</v>
      </c>
      <c r="G39" s="61">
        <v>2030</v>
      </c>
      <c r="H39" s="61">
        <v>2035</v>
      </c>
      <c r="I39" s="61">
        <v>2040</v>
      </c>
      <c r="J39" s="61">
        <v>2045</v>
      </c>
      <c r="K39" s="61">
        <v>2050</v>
      </c>
      <c r="L39" s="62"/>
      <c r="M39" s="63" t="s">
        <v>44</v>
      </c>
      <c r="N39" s="64"/>
      <c r="O39" s="63" t="s">
        <v>44</v>
      </c>
      <c r="P39" s="65"/>
      <c r="Q39" s="66" t="s">
        <v>52</v>
      </c>
      <c r="R39" s="48" t="s">
        <v>42</v>
      </c>
      <c r="S39" s="48" t="s">
        <v>39</v>
      </c>
      <c r="T39" s="48" t="s">
        <v>40</v>
      </c>
      <c r="U39" s="48" t="s">
        <v>41</v>
      </c>
    </row>
    <row r="40" spans="1:22" x14ac:dyDescent="0.25">
      <c r="A40" s="95">
        <v>39</v>
      </c>
      <c r="B40" s="91" t="s">
        <v>21</v>
      </c>
      <c r="C40" s="127">
        <f>D82/$D82</f>
        <v>1</v>
      </c>
      <c r="D40" s="92">
        <f t="shared" ref="D40:K40" si="19">E82/$D82</f>
        <v>0.87883878959327355</v>
      </c>
      <c r="E40" s="92">
        <f t="shared" si="19"/>
        <v>0.77235761809377024</v>
      </c>
      <c r="F40" s="92">
        <f t="shared" si="19"/>
        <v>0.67877783421867288</v>
      </c>
      <c r="G40" s="92">
        <f t="shared" si="19"/>
        <v>0.59653629022748222</v>
      </c>
      <c r="H40" s="92">
        <f t="shared" si="19"/>
        <v>0.52425923125198182</v>
      </c>
      <c r="I40" s="92">
        <f t="shared" si="19"/>
        <v>0.46073934822659185</v>
      </c>
      <c r="J40" s="92">
        <f t="shared" si="19"/>
        <v>0.40491561111345165</v>
      </c>
      <c r="K40" s="92">
        <f t="shared" si="19"/>
        <v>0.35585554555836646</v>
      </c>
      <c r="L40" s="80"/>
      <c r="M40" s="55"/>
      <c r="N40" s="54" t="s">
        <v>50</v>
      </c>
      <c r="O40" s="55">
        <v>2.5499999999999998</v>
      </c>
      <c r="P40" s="57"/>
      <c r="Q40" s="94" t="s">
        <v>21</v>
      </c>
      <c r="R40" s="18"/>
      <c r="S40" s="19"/>
      <c r="T40" s="20" t="s">
        <v>31</v>
      </c>
      <c r="U40" s="20"/>
      <c r="V40" t="s">
        <v>55</v>
      </c>
    </row>
    <row r="42" spans="1:22" x14ac:dyDescent="0.25">
      <c r="R42" s="26" t="s">
        <v>43</v>
      </c>
      <c r="S42" s="26"/>
    </row>
    <row r="43" spans="1:22" x14ac:dyDescent="0.25">
      <c r="C43" s="108">
        <v>2007</v>
      </c>
      <c r="D43" s="108">
        <v>2010</v>
      </c>
      <c r="E43" s="108">
        <v>2015</v>
      </c>
      <c r="F43" s="108">
        <v>2020</v>
      </c>
      <c r="G43" s="108">
        <v>2025</v>
      </c>
      <c r="H43" s="108">
        <v>2030</v>
      </c>
      <c r="I43" s="108">
        <v>2035</v>
      </c>
      <c r="J43" s="108">
        <v>2040</v>
      </c>
      <c r="K43" s="108">
        <v>2045</v>
      </c>
      <c r="L43" s="108">
        <v>2050</v>
      </c>
      <c r="M43" s="109"/>
      <c r="N43" s="110" t="s">
        <v>44</v>
      </c>
      <c r="O43" s="111"/>
      <c r="P43" s="110" t="s">
        <v>44</v>
      </c>
      <c r="Q43" s="27"/>
      <c r="R43" s="24" t="s">
        <v>52</v>
      </c>
      <c r="S43" s="24" t="s">
        <v>42</v>
      </c>
      <c r="T43" s="24" t="s">
        <v>39</v>
      </c>
      <c r="U43" s="24" t="s">
        <v>40</v>
      </c>
      <c r="V43" s="24" t="s">
        <v>41</v>
      </c>
    </row>
    <row r="44" spans="1:22" x14ac:dyDescent="0.25">
      <c r="A44" s="95">
        <v>1</v>
      </c>
      <c r="B44" s="50" t="s">
        <v>0</v>
      </c>
      <c r="C44" s="107">
        <v>1</v>
      </c>
      <c r="D44" s="51">
        <f>[1]AEEI!C3</f>
        <v>0.96745043619576843</v>
      </c>
      <c r="E44" s="51">
        <f>[1]AEEI!D3</f>
        <v>0.94113659778319003</v>
      </c>
      <c r="F44" s="51">
        <f>[1]AEEI!E3</f>
        <v>0.91553847365022478</v>
      </c>
      <c r="G44" s="51">
        <f>[1]AEEI!F3</f>
        <v>0.89063659697025432</v>
      </c>
      <c r="H44" s="51">
        <f>[1]AEEI!G3</f>
        <v>0.86641203039797621</v>
      </c>
      <c r="I44" s="51">
        <f>[1]AEEI!H3</f>
        <v>0.83946143083464253</v>
      </c>
      <c r="J44" s="52">
        <f>[1]AEEI!I3</f>
        <v>0.8</v>
      </c>
      <c r="K44" s="52">
        <f>[1]AEEI!J3</f>
        <v>0.75</v>
      </c>
      <c r="L44" s="53">
        <f>[1]AEEI!K3</f>
        <v>0.65</v>
      </c>
      <c r="M44" s="54" t="s">
        <v>47</v>
      </c>
      <c r="N44" s="55">
        <v>0.55000000000000004</v>
      </c>
      <c r="O44" s="54" t="s">
        <v>46</v>
      </c>
      <c r="P44" s="56" t="s">
        <v>48</v>
      </c>
      <c r="Q44" s="57"/>
      <c r="R44" s="58" t="s">
        <v>0</v>
      </c>
      <c r="S44" s="59"/>
      <c r="T44" s="60" t="s">
        <v>22</v>
      </c>
      <c r="U44" s="58" t="s">
        <v>23</v>
      </c>
      <c r="V44" s="58"/>
    </row>
    <row r="45" spans="1:22" s="25" customFormat="1" x14ac:dyDescent="0.25">
      <c r="A45" s="96">
        <v>2</v>
      </c>
      <c r="B45" s="106"/>
      <c r="C45" s="40">
        <v>2007</v>
      </c>
      <c r="D45" s="61">
        <v>2010</v>
      </c>
      <c r="E45" s="61">
        <v>2015</v>
      </c>
      <c r="F45" s="61">
        <v>2020</v>
      </c>
      <c r="G45" s="61">
        <v>2025</v>
      </c>
      <c r="H45" s="61">
        <v>2030</v>
      </c>
      <c r="I45" s="61">
        <v>2035</v>
      </c>
      <c r="J45" s="61">
        <v>2040</v>
      </c>
      <c r="K45" s="61">
        <v>2045</v>
      </c>
      <c r="L45" s="61">
        <v>2050</v>
      </c>
      <c r="M45" s="62"/>
      <c r="N45" s="63" t="s">
        <v>44</v>
      </c>
      <c r="O45" s="64"/>
      <c r="P45" s="63" t="s">
        <v>44</v>
      </c>
      <c r="Q45" s="65"/>
      <c r="R45" s="66" t="s">
        <v>52</v>
      </c>
      <c r="S45" s="66" t="s">
        <v>42</v>
      </c>
      <c r="T45" s="66" t="s">
        <v>39</v>
      </c>
      <c r="U45" s="66" t="s">
        <v>40</v>
      </c>
      <c r="V45" s="66" t="s">
        <v>41</v>
      </c>
    </row>
    <row r="46" spans="1:22" x14ac:dyDescent="0.25">
      <c r="A46" s="95">
        <v>3</v>
      </c>
      <c r="B46" s="50" t="s">
        <v>2</v>
      </c>
      <c r="C46" s="107">
        <v>1</v>
      </c>
      <c r="D46" s="51">
        <f>[1]AEEI_ELE_C!C3</f>
        <v>0.99700374750093756</v>
      </c>
      <c r="E46" s="51">
        <f>[1]AEEI_ELE_C!D3</f>
        <v>0.994513729395611</v>
      </c>
      <c r="F46" s="51">
        <f>[1]AEEI_ELE_C!E3</f>
        <v>0.99202993011361429</v>
      </c>
      <c r="G46" s="51">
        <f>[1]AEEI_ELE_C!F3</f>
        <v>0.98955233412342847</v>
      </c>
      <c r="H46" s="51">
        <f>[1]AEEI_ELE_C!G3</f>
        <v>0.98708092593232422</v>
      </c>
      <c r="I46" s="51">
        <f>[1]AEEI_ELE_C!H3</f>
        <v>0.98461569008626582</v>
      </c>
      <c r="J46" s="51">
        <f>[1]AEEI_ELE_C!I3</f>
        <v>0.97380410372114601</v>
      </c>
      <c r="K46" s="51">
        <f>[1]AEEI_ELE_C!J3</f>
        <v>0.96311123413142108</v>
      </c>
      <c r="L46" s="68">
        <f>[1]AEEI_ELE_C!K3</f>
        <v>0.9525357777458775</v>
      </c>
      <c r="M46" s="54" t="s">
        <v>47</v>
      </c>
      <c r="N46" s="55">
        <v>0.05</v>
      </c>
      <c r="O46" s="54" t="s">
        <v>46</v>
      </c>
      <c r="P46" s="55">
        <v>0.9</v>
      </c>
      <c r="Q46" s="57"/>
      <c r="R46" s="58" t="s">
        <v>1</v>
      </c>
      <c r="S46" s="59"/>
      <c r="T46" s="60" t="s">
        <v>26</v>
      </c>
      <c r="U46" s="58" t="s">
        <v>23</v>
      </c>
      <c r="V46" s="58"/>
    </row>
    <row r="47" spans="1:22" s="25" customFormat="1" x14ac:dyDescent="0.25">
      <c r="A47" s="96">
        <v>4</v>
      </c>
      <c r="C47" s="40">
        <v>2007</v>
      </c>
      <c r="D47" s="61">
        <v>2010</v>
      </c>
      <c r="E47" s="61">
        <v>2015</v>
      </c>
      <c r="F47" s="61">
        <v>2020</v>
      </c>
      <c r="G47" s="61">
        <v>2025</v>
      </c>
      <c r="H47" s="61">
        <v>2030</v>
      </c>
      <c r="I47" s="61">
        <v>2035</v>
      </c>
      <c r="J47" s="61">
        <v>2040</v>
      </c>
      <c r="K47" s="61">
        <v>2045</v>
      </c>
      <c r="L47" s="61">
        <v>2050</v>
      </c>
      <c r="M47" s="62"/>
      <c r="N47" s="63" t="s">
        <v>44</v>
      </c>
      <c r="O47" s="64"/>
      <c r="P47" s="63" t="s">
        <v>44</v>
      </c>
      <c r="Q47" s="65"/>
      <c r="R47" s="66" t="s">
        <v>52</v>
      </c>
      <c r="S47" s="66" t="s">
        <v>42</v>
      </c>
      <c r="T47" s="66" t="s">
        <v>39</v>
      </c>
      <c r="U47" s="66" t="s">
        <v>40</v>
      </c>
      <c r="V47" s="66" t="s">
        <v>41</v>
      </c>
    </row>
    <row r="48" spans="1:22" x14ac:dyDescent="0.25">
      <c r="A48" s="95">
        <v>5</v>
      </c>
      <c r="B48" s="50" t="s">
        <v>1</v>
      </c>
      <c r="C48" s="107">
        <v>1</v>
      </c>
      <c r="D48" s="51">
        <f>[1]AEEI_DEU!C3</f>
        <v>0.97623872383386012</v>
      </c>
      <c r="E48" s="51">
        <f>[1]AEEI_DEU!D3</f>
        <v>0.95686952400879888</v>
      </c>
      <c r="F48" s="51">
        <f>[1]AEEI_DEU!E3</f>
        <v>0.93788462147978224</v>
      </c>
      <c r="G48" s="51">
        <f>[1]AEEI_DEU!F3</f>
        <v>0.91927639154299767</v>
      </c>
      <c r="H48" s="51">
        <f>[1]AEEI_DEU!G3</f>
        <v>0.90103736077362651</v>
      </c>
      <c r="I48" s="52">
        <f>[1]AEEI_DEU!H3</f>
        <v>0.90103736077362651</v>
      </c>
      <c r="J48" s="52">
        <f>[1]AEEI_DEU!I3</f>
        <v>0.9</v>
      </c>
      <c r="K48" s="52">
        <f>[1]AEEI_DEU!J3</f>
        <v>1</v>
      </c>
      <c r="L48" s="53">
        <f>[1]AEEI_DEU!K3</f>
        <v>1</v>
      </c>
      <c r="M48" s="54" t="s">
        <v>45</v>
      </c>
      <c r="N48" s="55">
        <v>1.05</v>
      </c>
      <c r="O48" s="54" t="s">
        <v>49</v>
      </c>
      <c r="P48" s="56" t="s">
        <v>48</v>
      </c>
      <c r="Q48" s="57"/>
      <c r="R48" s="58" t="s">
        <v>2</v>
      </c>
      <c r="S48" s="59" t="s">
        <v>10</v>
      </c>
      <c r="T48" s="60" t="s">
        <v>25</v>
      </c>
      <c r="U48" s="58" t="s">
        <v>23</v>
      </c>
      <c r="V48" s="58" t="s">
        <v>24</v>
      </c>
    </row>
    <row r="49" spans="1:23" s="25" customFormat="1" x14ac:dyDescent="0.25">
      <c r="A49" s="96">
        <v>6</v>
      </c>
      <c r="B49" s="106"/>
      <c r="C49" s="40">
        <v>2007</v>
      </c>
      <c r="D49" s="61">
        <v>2010</v>
      </c>
      <c r="E49" s="61">
        <v>2015</v>
      </c>
      <c r="F49" s="61">
        <v>2020</v>
      </c>
      <c r="G49" s="61">
        <v>2025</v>
      </c>
      <c r="H49" s="61">
        <v>2030</v>
      </c>
      <c r="I49" s="61">
        <v>2035</v>
      </c>
      <c r="J49" s="61">
        <v>2040</v>
      </c>
      <c r="K49" s="61">
        <v>2045</v>
      </c>
      <c r="L49" s="61">
        <v>2050</v>
      </c>
      <c r="M49" s="62"/>
      <c r="N49" s="63" t="s">
        <v>44</v>
      </c>
      <c r="O49" s="64"/>
      <c r="P49" s="63" t="s">
        <v>44</v>
      </c>
      <c r="Q49" s="65"/>
      <c r="R49" s="66" t="s">
        <v>52</v>
      </c>
      <c r="S49" s="66" t="s">
        <v>42</v>
      </c>
      <c r="T49" s="66" t="s">
        <v>39</v>
      </c>
      <c r="U49" s="66" t="s">
        <v>40</v>
      </c>
      <c r="V49" s="66" t="s">
        <v>41</v>
      </c>
    </row>
    <row r="50" spans="1:23" x14ac:dyDescent="0.25">
      <c r="A50" s="95">
        <v>7</v>
      </c>
      <c r="B50" s="50" t="s">
        <v>4</v>
      </c>
      <c r="C50" s="107">
        <v>1</v>
      </c>
      <c r="D50" s="51">
        <f>[1]AEEI_NEU!C3</f>
        <v>0.93578859865046549</v>
      </c>
      <c r="E50" s="51">
        <f>[1]AEEI_NEU!D3</f>
        <v>0.88544014293650375</v>
      </c>
      <c r="F50" s="51">
        <f>[1]AEEI_NEU!E3</f>
        <v>0.83780059711569133</v>
      </c>
      <c r="G50" s="51">
        <f>[1]AEEI_NEU!F3</f>
        <v>0.7927242130671549</v>
      </c>
      <c r="H50" s="51">
        <f>[1]AEEI_NEU!G3</f>
        <v>0.75007308439070342</v>
      </c>
      <c r="I50" s="51">
        <f>[1]AEEI_NEU!H3</f>
        <v>0.70971672449687451</v>
      </c>
      <c r="J50" s="51">
        <f>[1]AEEI_NEU!I3</f>
        <v>0.6715316673970968</v>
      </c>
      <c r="K50" s="51">
        <f>[1]AEEI_NEU!J3</f>
        <v>0.63540108997263878</v>
      </c>
      <c r="L50" s="68">
        <f>[1]AEEI_NEU!K3</f>
        <v>0.60121445456670775</v>
      </c>
      <c r="M50" s="69"/>
      <c r="N50" s="55"/>
      <c r="O50" s="54" t="s">
        <v>50</v>
      </c>
      <c r="P50" s="55">
        <v>1.1000000000000001</v>
      </c>
      <c r="Q50" s="57"/>
      <c r="R50" s="58" t="s">
        <v>3</v>
      </c>
      <c r="S50" s="59"/>
      <c r="T50" s="60" t="s">
        <v>28</v>
      </c>
      <c r="U50" s="58" t="s">
        <v>23</v>
      </c>
      <c r="V50" s="58"/>
    </row>
    <row r="51" spans="1:23" s="25" customFormat="1" x14ac:dyDescent="0.25">
      <c r="A51" s="96">
        <v>8</v>
      </c>
      <c r="C51" s="40">
        <v>2007</v>
      </c>
      <c r="D51" s="61">
        <v>2010</v>
      </c>
      <c r="E51" s="61">
        <v>2015</v>
      </c>
      <c r="F51" s="61">
        <v>2020</v>
      </c>
      <c r="G51" s="61">
        <v>2025</v>
      </c>
      <c r="H51" s="61">
        <v>2030</v>
      </c>
      <c r="I51" s="61">
        <v>2035</v>
      </c>
      <c r="J51" s="61">
        <v>2040</v>
      </c>
      <c r="K51" s="61">
        <v>2045</v>
      </c>
      <c r="L51" s="61">
        <v>2050</v>
      </c>
      <c r="M51" s="62"/>
      <c r="N51" s="63" t="s">
        <v>44</v>
      </c>
      <c r="O51" s="64"/>
      <c r="P51" s="63" t="s">
        <v>44</v>
      </c>
      <c r="Q51" s="65"/>
      <c r="R51" s="66" t="s">
        <v>52</v>
      </c>
      <c r="S51" s="66" t="s">
        <v>42</v>
      </c>
      <c r="T51" s="66" t="s">
        <v>39</v>
      </c>
      <c r="U51" s="66" t="s">
        <v>40</v>
      </c>
      <c r="V51" s="66" t="s">
        <v>41</v>
      </c>
    </row>
    <row r="52" spans="1:23" x14ac:dyDescent="0.25">
      <c r="A52" s="95">
        <v>9</v>
      </c>
      <c r="B52" s="50" t="s">
        <v>3</v>
      </c>
      <c r="C52" s="107">
        <v>1</v>
      </c>
      <c r="D52" s="51">
        <f>[1]AEEI_EMERGE!C3</f>
        <v>0.91888569302058554</v>
      </c>
      <c r="E52" s="51">
        <f>[1]AEEI_EMERGE!D3</f>
        <v>0.85633967224941354</v>
      </c>
      <c r="F52" s="51">
        <f>[1]AEEI_EMERGE!E3</f>
        <v>0.79805098701412125</v>
      </c>
      <c r="G52" s="51">
        <f>[1]AEEI_EMERGE!F3</f>
        <v>0.74372985219901921</v>
      </c>
      <c r="H52" s="51">
        <f>[1]AEEI_EMERGE!G3</f>
        <v>0.69310620756388774</v>
      </c>
      <c r="I52" s="51">
        <f>[1]AEEI_EMERGE!H3</f>
        <v>0.64592837512597623</v>
      </c>
      <c r="J52" s="51">
        <f>[1]AEEI_EMERGE!I3</f>
        <v>0.60196180793031784</v>
      </c>
      <c r="K52" s="51">
        <f>[1]AEEI_EMERGE!J3</f>
        <v>0.56098792398780395</v>
      </c>
      <c r="L52" s="68">
        <f>[1]AEEI_EMERGE!K3</f>
        <v>0.5228030195838872</v>
      </c>
      <c r="M52" s="70"/>
      <c r="N52" s="55"/>
      <c r="O52" s="54" t="s">
        <v>50</v>
      </c>
      <c r="P52" s="55">
        <v>1.4</v>
      </c>
      <c r="Q52" s="57"/>
      <c r="R52" s="58" t="s">
        <v>4</v>
      </c>
      <c r="S52" s="59"/>
      <c r="T52" s="60" t="s">
        <v>27</v>
      </c>
      <c r="U52" s="58" t="s">
        <v>23</v>
      </c>
      <c r="V52" s="58"/>
    </row>
    <row r="53" spans="1:23" s="25" customFormat="1" x14ac:dyDescent="0.25">
      <c r="A53" s="96">
        <v>10</v>
      </c>
      <c r="B53" s="106"/>
      <c r="C53" s="40">
        <v>2007</v>
      </c>
      <c r="D53" s="61">
        <v>2010</v>
      </c>
      <c r="E53" s="61">
        <v>2015</v>
      </c>
      <c r="F53" s="61">
        <v>2020</v>
      </c>
      <c r="G53" s="61">
        <v>2025</v>
      </c>
      <c r="H53" s="61">
        <v>2030</v>
      </c>
      <c r="I53" s="61">
        <v>2035</v>
      </c>
      <c r="J53" s="61">
        <v>2040</v>
      </c>
      <c r="K53" s="61">
        <v>2045</v>
      </c>
      <c r="L53" s="61">
        <v>2050</v>
      </c>
      <c r="M53" s="62"/>
      <c r="N53" s="63" t="s">
        <v>44</v>
      </c>
      <c r="O53" s="64"/>
      <c r="P53" s="63" t="s">
        <v>44</v>
      </c>
      <c r="Q53" s="65"/>
      <c r="R53" s="66" t="s">
        <v>52</v>
      </c>
      <c r="S53" s="66" t="s">
        <v>42</v>
      </c>
      <c r="T53" s="66" t="s">
        <v>39</v>
      </c>
      <c r="U53" s="66" t="s">
        <v>40</v>
      </c>
      <c r="V53" s="66" t="s">
        <v>41</v>
      </c>
    </row>
    <row r="54" spans="1:23" x14ac:dyDescent="0.25">
      <c r="A54" s="95">
        <v>11</v>
      </c>
      <c r="B54" s="71" t="s">
        <v>5</v>
      </c>
      <c r="C54" s="107">
        <v>1</v>
      </c>
      <c r="D54" s="72">
        <f>[2]AEEI!C22</f>
        <v>0.79259336463992824</v>
      </c>
      <c r="E54" s="72">
        <f>[2]AEEI!D22</f>
        <v>0.65301896223621858</v>
      </c>
      <c r="F54" s="72">
        <f>[2]AEEI!E22</f>
        <v>0.53802338508573677</v>
      </c>
      <c r="G54" s="73">
        <f>[2]AEEI!F22</f>
        <v>0.44327834203749267</v>
      </c>
      <c r="H54" s="73">
        <f>[2]AEEI!G22</f>
        <v>0.36521774697245868</v>
      </c>
      <c r="I54" s="73">
        <f>[2]AEEI!H22</f>
        <v>0.30090349573712588</v>
      </c>
      <c r="J54" s="73">
        <f>[2]AEEI!I22</f>
        <v>0.24791487954075359</v>
      </c>
      <c r="K54" s="73">
        <f>[2]AEEI!J22</f>
        <v>0.20425747247350146</v>
      </c>
      <c r="L54" s="73">
        <f>[2]AEEI!K22</f>
        <v>0.16828806378442832</v>
      </c>
      <c r="M54" s="54"/>
      <c r="N54" s="55"/>
      <c r="O54" s="54" t="s">
        <v>50</v>
      </c>
      <c r="P54" s="55">
        <v>3.8</v>
      </c>
      <c r="Q54" s="57"/>
      <c r="R54" s="74" t="s">
        <v>5</v>
      </c>
      <c r="S54" s="74"/>
      <c r="T54" s="75"/>
      <c r="U54" s="74" t="s">
        <v>29</v>
      </c>
      <c r="V54" s="74"/>
      <c r="W54" t="s">
        <v>55</v>
      </c>
    </row>
    <row r="55" spans="1:23" s="25" customFormat="1" x14ac:dyDescent="0.25">
      <c r="A55" s="96">
        <v>12</v>
      </c>
      <c r="C55" s="40">
        <v>2007</v>
      </c>
      <c r="D55" s="61">
        <v>2010</v>
      </c>
      <c r="E55" s="61">
        <v>2015</v>
      </c>
      <c r="F55" s="61">
        <v>2020</v>
      </c>
      <c r="G55" s="61">
        <v>2025</v>
      </c>
      <c r="H55" s="61">
        <v>2030</v>
      </c>
      <c r="I55" s="61">
        <v>2035</v>
      </c>
      <c r="J55" s="61">
        <v>2040</v>
      </c>
      <c r="K55" s="61">
        <v>2045</v>
      </c>
      <c r="L55" s="61">
        <v>2050</v>
      </c>
      <c r="M55" s="62"/>
      <c r="N55" s="63" t="s">
        <v>44</v>
      </c>
      <c r="O55" s="64"/>
      <c r="P55" s="63" t="s">
        <v>44</v>
      </c>
      <c r="Q55" s="65"/>
      <c r="R55" s="66" t="s">
        <v>52</v>
      </c>
      <c r="S55" s="66" t="s">
        <v>42</v>
      </c>
      <c r="T55" s="66" t="s">
        <v>39</v>
      </c>
      <c r="U55" s="66" t="s">
        <v>40</v>
      </c>
      <c r="V55" s="66" t="s">
        <v>41</v>
      </c>
    </row>
    <row r="56" spans="1:23" x14ac:dyDescent="0.25">
      <c r="A56" s="95">
        <v>13</v>
      </c>
      <c r="B56" s="71" t="s">
        <v>12</v>
      </c>
      <c r="C56" s="107">
        <v>1</v>
      </c>
      <c r="D56" s="73">
        <f>[2]AEEI!C46</f>
        <v>0.82272016838714968</v>
      </c>
      <c r="E56" s="73">
        <f>[2]AEEI!D46</f>
        <v>0.69924429284192158</v>
      </c>
      <c r="F56" s="73">
        <f>[2]AEEI!E46</f>
        <v>0.59429998176720988</v>
      </c>
      <c r="G56" s="72">
        <f>[2]AEEI!F46</f>
        <v>0.50510597218181708</v>
      </c>
      <c r="H56" s="72">
        <f>[2]AEEI!G46</f>
        <v>0.42929841992435896</v>
      </c>
      <c r="I56" s="72">
        <f>[2]AEEI!H46</f>
        <v>0.36486825240548115</v>
      </c>
      <c r="J56" s="72">
        <f>[2]AEEI!I46</f>
        <v>0.31010792361380424</v>
      </c>
      <c r="K56" s="72">
        <f>[2]AEEI!J46</f>
        <v>0.26356616026212643</v>
      </c>
      <c r="L56" s="72">
        <f>[2]AEEI!K46</f>
        <v>0.22400949974381315</v>
      </c>
      <c r="M56" s="54"/>
      <c r="N56" s="55"/>
      <c r="O56" s="54" t="s">
        <v>50</v>
      </c>
      <c r="P56" s="55">
        <v>3.2</v>
      </c>
      <c r="Q56" s="57"/>
      <c r="R56" s="74" t="s">
        <v>12</v>
      </c>
      <c r="S56" s="74" t="s">
        <v>11</v>
      </c>
      <c r="T56" s="75" t="s">
        <v>22</v>
      </c>
      <c r="U56" s="74" t="s">
        <v>30</v>
      </c>
      <c r="V56" s="74" t="s">
        <v>53</v>
      </c>
      <c r="W56" t="s">
        <v>55</v>
      </c>
    </row>
    <row r="57" spans="1:23" s="25" customFormat="1" x14ac:dyDescent="0.25">
      <c r="A57" s="96">
        <v>14</v>
      </c>
      <c r="B57" s="106"/>
      <c r="C57" s="40">
        <v>2007</v>
      </c>
      <c r="D57" s="61">
        <v>2010</v>
      </c>
      <c r="E57" s="61">
        <v>2015</v>
      </c>
      <c r="F57" s="61">
        <v>2020</v>
      </c>
      <c r="G57" s="61">
        <v>2025</v>
      </c>
      <c r="H57" s="61">
        <v>2030</v>
      </c>
      <c r="I57" s="61">
        <v>2035</v>
      </c>
      <c r="J57" s="61">
        <v>2040</v>
      </c>
      <c r="K57" s="61">
        <v>2045</v>
      </c>
      <c r="L57" s="61">
        <v>2050</v>
      </c>
      <c r="M57" s="62"/>
      <c r="N57" s="63" t="s">
        <v>44</v>
      </c>
      <c r="O57" s="64"/>
      <c r="P57" s="63" t="s">
        <v>44</v>
      </c>
      <c r="Q57" s="65"/>
      <c r="R57" s="66" t="s">
        <v>52</v>
      </c>
      <c r="S57" s="66" t="s">
        <v>42</v>
      </c>
      <c r="T57" s="66" t="s">
        <v>39</v>
      </c>
      <c r="U57" s="66" t="s">
        <v>40</v>
      </c>
      <c r="V57" s="66" t="s">
        <v>41</v>
      </c>
    </row>
    <row r="58" spans="1:23" x14ac:dyDescent="0.25">
      <c r="A58" s="95">
        <v>15</v>
      </c>
      <c r="B58" s="71" t="s">
        <v>13</v>
      </c>
      <c r="C58" s="107">
        <v>1</v>
      </c>
      <c r="D58" s="73">
        <f>[2]AEEI!C70</f>
        <v>0.83891485948837541</v>
      </c>
      <c r="E58" s="73">
        <f>[2]AEEI!D70</f>
        <v>0.72468531274303727</v>
      </c>
      <c r="F58" s="73">
        <f>[2]AEEI!E70</f>
        <v>0.62600965588540858</v>
      </c>
      <c r="G58" s="73">
        <f>[2]AEEI!F70</f>
        <v>0.54077001751065634</v>
      </c>
      <c r="H58" s="72">
        <f>[2]AEEI!G70</f>
        <v>0.46713690290426679</v>
      </c>
      <c r="I58" s="72">
        <f>[2]AEEI!H70</f>
        <v>0.40352992767519696</v>
      </c>
      <c r="J58" s="72">
        <f>[2]AEEI!I70</f>
        <v>0.34858389803325152</v>
      </c>
      <c r="K58" s="72">
        <f>[2]AEEI!J70</f>
        <v>0.3011195096931219</v>
      </c>
      <c r="L58" s="72">
        <f>[2]AEEI!K70</f>
        <v>0.26011803651692722</v>
      </c>
      <c r="M58" s="54"/>
      <c r="N58" s="55"/>
      <c r="O58" s="54" t="s">
        <v>50</v>
      </c>
      <c r="P58" s="55">
        <v>2.89</v>
      </c>
      <c r="Q58" s="57"/>
      <c r="R58" s="74" t="s">
        <v>13</v>
      </c>
      <c r="S58" s="74"/>
      <c r="T58" s="75"/>
      <c r="U58" s="74" t="s">
        <v>31</v>
      </c>
      <c r="V58" s="74"/>
      <c r="W58" t="s">
        <v>55</v>
      </c>
    </row>
    <row r="59" spans="1:23" s="25" customFormat="1" x14ac:dyDescent="0.25">
      <c r="A59" s="96">
        <v>16</v>
      </c>
      <c r="C59" s="40">
        <v>2007</v>
      </c>
      <c r="D59" s="61">
        <v>2010</v>
      </c>
      <c r="E59" s="61">
        <v>2015</v>
      </c>
      <c r="F59" s="61">
        <v>2020</v>
      </c>
      <c r="G59" s="61">
        <v>2025</v>
      </c>
      <c r="H59" s="61">
        <v>2030</v>
      </c>
      <c r="I59" s="61">
        <v>2035</v>
      </c>
      <c r="J59" s="61">
        <v>2040</v>
      </c>
      <c r="K59" s="61">
        <v>2045</v>
      </c>
      <c r="L59" s="61">
        <v>2050</v>
      </c>
      <c r="M59" s="62"/>
      <c r="N59" s="63" t="s">
        <v>44</v>
      </c>
      <c r="O59" s="64"/>
      <c r="P59" s="63" t="s">
        <v>44</v>
      </c>
      <c r="Q59" s="65"/>
      <c r="R59" s="66" t="s">
        <v>52</v>
      </c>
      <c r="S59" s="66" t="s">
        <v>42</v>
      </c>
      <c r="T59" s="66" t="s">
        <v>39</v>
      </c>
      <c r="U59" s="66" t="s">
        <v>40</v>
      </c>
      <c r="V59" s="66" t="s">
        <v>41</v>
      </c>
    </row>
    <row r="60" spans="1:23" x14ac:dyDescent="0.25">
      <c r="A60" s="95">
        <v>17</v>
      </c>
      <c r="B60" s="76" t="s">
        <v>6</v>
      </c>
      <c r="C60" s="107">
        <v>1</v>
      </c>
      <c r="D60" s="77">
        <f>[2]AEEI_STROM!C$22</f>
        <v>0.88043267279616</v>
      </c>
      <c r="E60" s="77">
        <f>[2]AEEI_STROM!D$22</f>
        <v>0.79178926591112386</v>
      </c>
      <c r="F60" s="77">
        <f>[2]AEEI_STROM!E$22</f>
        <v>0.71207062275530153</v>
      </c>
      <c r="G60" s="77">
        <f>[2]AEEI_STROM!F$22</f>
        <v>0.64037818346483788</v>
      </c>
      <c r="H60" s="77">
        <f>[2]AEEI_STROM!G$22</f>
        <v>0.57590385665811727</v>
      </c>
      <c r="I60" s="77">
        <f>[2]AEEI_STROM!H$22</f>
        <v>0.56945068721493575</v>
      </c>
      <c r="J60" s="77">
        <f>[2]AEEI_STROM!I$22</f>
        <v>0.52001223304535049</v>
      </c>
      <c r="K60" s="77">
        <f>[2]AEEI_STROM!J$22</f>
        <v>0.47486591655432703</v>
      </c>
      <c r="L60" s="77">
        <f>[2]AEEI_STROM!K$22</f>
        <v>0.43363910380415094</v>
      </c>
      <c r="M60" s="54" t="s">
        <v>45</v>
      </c>
      <c r="N60" s="55">
        <v>2.1</v>
      </c>
      <c r="O60" s="54" t="s">
        <v>49</v>
      </c>
      <c r="P60" s="55">
        <v>1.8</v>
      </c>
      <c r="Q60" s="57"/>
      <c r="R60" s="78" t="s">
        <v>6</v>
      </c>
      <c r="S60" s="78"/>
      <c r="T60" s="79"/>
      <c r="U60" s="78" t="s">
        <v>29</v>
      </c>
      <c r="V60" s="78"/>
      <c r="W60" t="s">
        <v>55</v>
      </c>
    </row>
    <row r="61" spans="1:23" s="25" customFormat="1" x14ac:dyDescent="0.25">
      <c r="A61" s="96">
        <v>18</v>
      </c>
      <c r="B61" s="106"/>
      <c r="C61" s="40">
        <v>2007</v>
      </c>
      <c r="D61" s="61">
        <v>2010</v>
      </c>
      <c r="E61" s="61">
        <v>2015</v>
      </c>
      <c r="F61" s="61">
        <v>2020</v>
      </c>
      <c r="G61" s="61">
        <v>2025</v>
      </c>
      <c r="H61" s="61">
        <v>2030</v>
      </c>
      <c r="I61" s="61">
        <v>2035</v>
      </c>
      <c r="J61" s="61">
        <v>2040</v>
      </c>
      <c r="K61" s="61">
        <v>2045</v>
      </c>
      <c r="L61" s="61">
        <v>2050</v>
      </c>
      <c r="M61" s="62"/>
      <c r="N61" s="63" t="s">
        <v>44</v>
      </c>
      <c r="O61" s="64"/>
      <c r="P61" s="63" t="s">
        <v>44</v>
      </c>
      <c r="Q61" s="65"/>
      <c r="R61" s="66" t="s">
        <v>52</v>
      </c>
      <c r="S61" s="66" t="s">
        <v>42</v>
      </c>
      <c r="T61" s="66" t="s">
        <v>39</v>
      </c>
      <c r="U61" s="66" t="s">
        <v>40</v>
      </c>
      <c r="V61" s="66" t="s">
        <v>41</v>
      </c>
    </row>
    <row r="62" spans="1:23" x14ac:dyDescent="0.25">
      <c r="A62" s="95">
        <v>19</v>
      </c>
      <c r="B62" s="76" t="s">
        <v>14</v>
      </c>
      <c r="C62" s="107">
        <v>1</v>
      </c>
      <c r="D62" s="77">
        <f>[2]AEEI_STROM!C$46</f>
        <v>0.89674492333660416</v>
      </c>
      <c r="E62" s="77">
        <f>[2]AEEI_STROM!D$46</f>
        <v>0.81889150461300619</v>
      </c>
      <c r="F62" s="77">
        <f>[2]AEEI_STROM!E$46</f>
        <v>0.74779714819265453</v>
      </c>
      <c r="G62" s="77">
        <f>[2]AEEI_STROM!F$46</f>
        <v>0.6828750471765308</v>
      </c>
      <c r="H62" s="77">
        <f>[2]AEEI_STROM!G$46</f>
        <v>0.62358933994785959</v>
      </c>
      <c r="I62" s="77">
        <f>[2]AEEI_STROM!H$46</f>
        <v>0.56945068721493575</v>
      </c>
      <c r="J62" s="77">
        <f>[2]AEEI_STROM!I$46</f>
        <v>0.52001223304535049</v>
      </c>
      <c r="K62" s="77">
        <f>[2]AEEI_STROM!J$46</f>
        <v>0.47486591655432703</v>
      </c>
      <c r="L62" s="77">
        <f>[2]AEEI_STROM!K$46</f>
        <v>0.43363910380415094</v>
      </c>
      <c r="M62" s="80"/>
      <c r="N62" s="55"/>
      <c r="O62" s="54" t="s">
        <v>50</v>
      </c>
      <c r="P62" s="55">
        <v>1.8</v>
      </c>
      <c r="Q62" s="57"/>
      <c r="R62" s="78" t="s">
        <v>14</v>
      </c>
      <c r="S62" s="78" t="s">
        <v>11</v>
      </c>
      <c r="T62" s="79" t="s">
        <v>32</v>
      </c>
      <c r="U62" s="78" t="s">
        <v>30</v>
      </c>
      <c r="V62" s="78" t="s">
        <v>33</v>
      </c>
      <c r="W62" t="s">
        <v>55</v>
      </c>
    </row>
    <row r="63" spans="1:23" s="25" customFormat="1" x14ac:dyDescent="0.25">
      <c r="A63" s="96">
        <v>20</v>
      </c>
      <c r="C63" s="40">
        <v>2007</v>
      </c>
      <c r="D63" s="61">
        <v>2010</v>
      </c>
      <c r="E63" s="61">
        <v>2015</v>
      </c>
      <c r="F63" s="61">
        <v>2020</v>
      </c>
      <c r="G63" s="61">
        <v>2025</v>
      </c>
      <c r="H63" s="61">
        <v>2030</v>
      </c>
      <c r="I63" s="61">
        <v>2035</v>
      </c>
      <c r="J63" s="61">
        <v>2040</v>
      </c>
      <c r="K63" s="61">
        <v>2045</v>
      </c>
      <c r="L63" s="61">
        <v>2050</v>
      </c>
      <c r="M63" s="62"/>
      <c r="N63" s="63" t="s">
        <v>44</v>
      </c>
      <c r="O63" s="64"/>
      <c r="P63" s="63" t="s">
        <v>44</v>
      </c>
      <c r="Q63" s="65"/>
      <c r="R63" s="66" t="s">
        <v>52</v>
      </c>
      <c r="S63" s="66" t="s">
        <v>42</v>
      </c>
      <c r="T63" s="66" t="s">
        <v>39</v>
      </c>
      <c r="U63" s="66" t="s">
        <v>40</v>
      </c>
      <c r="V63" s="66" t="s">
        <v>41</v>
      </c>
    </row>
    <row r="64" spans="1:23" x14ac:dyDescent="0.25">
      <c r="A64" s="95">
        <v>21</v>
      </c>
      <c r="B64" s="76" t="s">
        <v>15</v>
      </c>
      <c r="C64" s="107">
        <v>1</v>
      </c>
      <c r="D64" s="77">
        <f>[2]AEEI_STROM!C$70</f>
        <v>0.89674492333660416</v>
      </c>
      <c r="E64" s="77">
        <f>[2]AEEI_STROM!D$70</f>
        <v>0.81889150461300619</v>
      </c>
      <c r="F64" s="77">
        <f>[2]AEEI_STROM!E$70</f>
        <v>0.74779714819265453</v>
      </c>
      <c r="G64" s="77">
        <f>[2]AEEI_STROM!F$70</f>
        <v>0.6828750471765308</v>
      </c>
      <c r="H64" s="77">
        <f>[2]AEEI_STROM!G$70</f>
        <v>0.62358933994785959</v>
      </c>
      <c r="I64" s="77">
        <f>[2]AEEI_STROM!H$70</f>
        <v>0.56945068721493575</v>
      </c>
      <c r="J64" s="77">
        <f>[2]AEEI_STROM!I$70</f>
        <v>0.52001223304535049</v>
      </c>
      <c r="K64" s="77">
        <f>[2]AEEI_STROM!J$70</f>
        <v>0.47486591655432703</v>
      </c>
      <c r="L64" s="77">
        <f>[2]AEEI_STROM!K$70</f>
        <v>0.43363910380415094</v>
      </c>
      <c r="M64" s="80"/>
      <c r="N64" s="55"/>
      <c r="O64" s="54" t="s">
        <v>50</v>
      </c>
      <c r="P64" s="55">
        <v>1.8</v>
      </c>
      <c r="Q64" s="57"/>
      <c r="R64" s="78" t="s">
        <v>15</v>
      </c>
      <c r="S64" s="78"/>
      <c r="T64" s="79"/>
      <c r="U64" s="78" t="s">
        <v>31</v>
      </c>
      <c r="V64" s="78"/>
      <c r="W64" t="s">
        <v>55</v>
      </c>
    </row>
    <row r="65" spans="1:24" s="25" customFormat="1" x14ac:dyDescent="0.25">
      <c r="A65" s="96">
        <v>22</v>
      </c>
      <c r="B65" s="106"/>
      <c r="C65" s="40">
        <v>2007</v>
      </c>
      <c r="D65" s="61">
        <v>2010</v>
      </c>
      <c r="E65" s="61">
        <v>2015</v>
      </c>
      <c r="F65" s="61">
        <v>2020</v>
      </c>
      <c r="G65" s="61">
        <v>2025</v>
      </c>
      <c r="H65" s="61">
        <v>2030</v>
      </c>
      <c r="I65" s="61">
        <v>2035</v>
      </c>
      <c r="J65" s="61">
        <v>2040</v>
      </c>
      <c r="K65" s="61">
        <v>2045</v>
      </c>
      <c r="L65" s="61">
        <v>2050</v>
      </c>
      <c r="M65" s="62"/>
      <c r="N65" s="63" t="s">
        <v>44</v>
      </c>
      <c r="O65" s="64"/>
      <c r="P65" s="63" t="s">
        <v>44</v>
      </c>
      <c r="Q65" s="65"/>
      <c r="R65" s="49" t="s">
        <v>52</v>
      </c>
      <c r="S65" s="49" t="s">
        <v>42</v>
      </c>
      <c r="T65" s="49" t="s">
        <v>39</v>
      </c>
      <c r="U65" s="49" t="s">
        <v>40</v>
      </c>
      <c r="V65" s="49" t="s">
        <v>41</v>
      </c>
    </row>
    <row r="66" spans="1:24" x14ac:dyDescent="0.25">
      <c r="A66" s="95">
        <v>23</v>
      </c>
      <c r="B66" s="81" t="s">
        <v>7</v>
      </c>
      <c r="C66" s="107">
        <v>1</v>
      </c>
      <c r="D66" s="82">
        <f>[2]AEEI_ELE_PROD!C$22</f>
        <v>0.94433672421240433</v>
      </c>
      <c r="E66" s="82">
        <f>[2]AEEI_ELE_PROD!D$22</f>
        <v>0.90032493558426496</v>
      </c>
      <c r="F66" s="82">
        <f>[2]AEEI_ELE_PROD!E$22</f>
        <v>0.85836436183380982</v>
      </c>
      <c r="G66" s="82">
        <f>[2]AEEI_ELE_PROD!F$22</f>
        <v>0.81835940397255014</v>
      </c>
      <c r="H66" s="82">
        <f>[2]AEEI_ELE_PROD!G$22</f>
        <v>0.78021891850161895</v>
      </c>
      <c r="I66" s="82">
        <f>[2]AEEI_ELE_PROD!H$22</f>
        <v>0.74385600975907429</v>
      </c>
      <c r="J66" s="82">
        <f>[2]AEEI_ELE_PROD!I$22</f>
        <v>0.7091878319450724</v>
      </c>
      <c r="K66" s="82">
        <f>[2]AEEI_ELE_PROD!J$22</f>
        <v>0.67613540037385833</v>
      </c>
      <c r="L66" s="82">
        <f>[2]AEEI_ELE_PROD!K$22</f>
        <v>0.64462341152255598</v>
      </c>
      <c r="M66" s="80"/>
      <c r="N66" s="55"/>
      <c r="O66" s="54" t="s">
        <v>50</v>
      </c>
      <c r="P66" s="55">
        <v>0.95</v>
      </c>
      <c r="Q66" s="83"/>
      <c r="R66" s="16" t="s">
        <v>7</v>
      </c>
      <c r="S66" s="16" t="s">
        <v>11</v>
      </c>
      <c r="T66" s="10" t="s">
        <v>34</v>
      </c>
      <c r="U66" s="11" t="s">
        <v>29</v>
      </c>
      <c r="V66" s="11" t="s">
        <v>54</v>
      </c>
      <c r="W66" t="s">
        <v>55</v>
      </c>
    </row>
    <row r="67" spans="1:24" s="25" customFormat="1" x14ac:dyDescent="0.25">
      <c r="A67" s="96">
        <v>24</v>
      </c>
      <c r="C67" s="40">
        <v>2007</v>
      </c>
      <c r="D67" s="61">
        <v>2010</v>
      </c>
      <c r="E67" s="61">
        <v>2015</v>
      </c>
      <c r="F67" s="61">
        <v>2020</v>
      </c>
      <c r="G67" s="61">
        <v>2025</v>
      </c>
      <c r="H67" s="61">
        <v>2030</v>
      </c>
      <c r="I67" s="61">
        <v>2035</v>
      </c>
      <c r="J67" s="61">
        <v>2040</v>
      </c>
      <c r="K67" s="61">
        <v>2045</v>
      </c>
      <c r="L67" s="61">
        <v>2050</v>
      </c>
      <c r="M67" s="62"/>
      <c r="N67" s="63" t="s">
        <v>44</v>
      </c>
      <c r="O67" s="64"/>
      <c r="P67" s="63" t="s">
        <v>44</v>
      </c>
      <c r="Q67" s="65"/>
      <c r="R67" s="67" t="s">
        <v>52</v>
      </c>
      <c r="S67" s="48" t="s">
        <v>42</v>
      </c>
      <c r="T67" s="48" t="s">
        <v>39</v>
      </c>
      <c r="U67" s="48" t="s">
        <v>40</v>
      </c>
      <c r="V67" s="48" t="s">
        <v>41</v>
      </c>
    </row>
    <row r="68" spans="1:24" x14ac:dyDescent="0.25">
      <c r="A68" s="95">
        <v>25</v>
      </c>
      <c r="B68" s="84" t="s">
        <v>16</v>
      </c>
      <c r="C68" s="107">
        <v>1</v>
      </c>
      <c r="D68" s="85">
        <f>[2]AEEI_ELE_PROD!C$46</f>
        <v>0.95294982124365402</v>
      </c>
      <c r="E68" s="85">
        <f>[2]AEEI_ELE_PROD!D$46</f>
        <v>0.91543685666160513</v>
      </c>
      <c r="F68" s="85">
        <f>[2]AEEI_ELE_PROD!E$46</f>
        <v>0.87940059366484791</v>
      </c>
      <c r="G68" s="85">
        <f>[2]AEEI_ELE_PROD!F$46</f>
        <v>0.84478290174846793</v>
      </c>
      <c r="H68" s="85">
        <f>[2]AEEI_ELE_PROD!G$46</f>
        <v>0.81152793872066309</v>
      </c>
      <c r="I68" s="85">
        <f>[2]AEEI_ELE_PROD!H$46</f>
        <v>0.77958206062307112</v>
      </c>
      <c r="J68" s="85">
        <f>[2]AEEI_ELE_PROD!I$46</f>
        <v>0.74889373519709179</v>
      </c>
      <c r="K68" s="85">
        <f>[2]AEEI_ELE_PROD!J$46</f>
        <v>0.71941345875661389</v>
      </c>
      <c r="L68" s="85">
        <f>[2]AEEI_ELE_PROD!K$46</f>
        <v>0.6910936763330584</v>
      </c>
      <c r="M68" s="86"/>
      <c r="N68" s="55"/>
      <c r="O68" s="54" t="s">
        <v>50</v>
      </c>
      <c r="P68" s="55">
        <v>0.8</v>
      </c>
      <c r="Q68" s="86"/>
      <c r="R68" s="87" t="s">
        <v>16</v>
      </c>
      <c r="S68" s="22" t="s">
        <v>11</v>
      </c>
      <c r="T68" s="23" t="s">
        <v>34</v>
      </c>
      <c r="U68" s="22" t="s">
        <v>30</v>
      </c>
      <c r="V68" s="22" t="s">
        <v>54</v>
      </c>
      <c r="W68" t="s">
        <v>55</v>
      </c>
      <c r="X68" s="22" t="s">
        <v>51</v>
      </c>
    </row>
    <row r="69" spans="1:24" s="25" customFormat="1" x14ac:dyDescent="0.25">
      <c r="A69" s="96">
        <v>26</v>
      </c>
      <c r="B69" s="106"/>
      <c r="C69" s="40">
        <v>2007</v>
      </c>
      <c r="D69" s="61">
        <v>2010</v>
      </c>
      <c r="E69" s="61">
        <v>2015</v>
      </c>
      <c r="F69" s="61">
        <v>2020</v>
      </c>
      <c r="G69" s="61">
        <v>2025</v>
      </c>
      <c r="H69" s="61">
        <v>2030</v>
      </c>
      <c r="I69" s="61">
        <v>2035</v>
      </c>
      <c r="J69" s="61">
        <v>2040</v>
      </c>
      <c r="K69" s="61">
        <v>2045</v>
      </c>
      <c r="L69" s="61">
        <v>2050</v>
      </c>
      <c r="M69" s="62"/>
      <c r="N69" s="63" t="s">
        <v>44</v>
      </c>
      <c r="O69" s="64"/>
      <c r="P69" s="63" t="s">
        <v>44</v>
      </c>
      <c r="Q69" s="65"/>
      <c r="R69" s="66" t="s">
        <v>52</v>
      </c>
      <c r="S69" s="48" t="s">
        <v>42</v>
      </c>
      <c r="T69" s="48" t="s">
        <v>39</v>
      </c>
      <c r="U69" s="48" t="s">
        <v>40</v>
      </c>
      <c r="V69" s="48" t="s">
        <v>41</v>
      </c>
    </row>
    <row r="70" spans="1:24" x14ac:dyDescent="0.25">
      <c r="A70" s="95">
        <v>27</v>
      </c>
      <c r="B70" s="84" t="s">
        <v>17</v>
      </c>
      <c r="C70" s="107">
        <v>1</v>
      </c>
      <c r="D70" s="85">
        <f>[2]AEEI_ELE_PROD!C$70</f>
        <v>0.96453569939339068</v>
      </c>
      <c r="E70" s="85">
        <f>[2]AEEI_ELE_PROD!D$70</f>
        <v>0.93594478410895088</v>
      </c>
      <c r="F70" s="85">
        <f>[2]AEEI_ELE_PROD!E$70</f>
        <v>0.90820136512487215</v>
      </c>
      <c r="G70" s="85">
        <f>[2]AEEI_ELE_PROD!F$70</f>
        <v>0.88128032082570495</v>
      </c>
      <c r="H70" s="85">
        <f>[2]AEEI_ELE_PROD!G$70</f>
        <v>0.85515727425478172</v>
      </c>
      <c r="I70" s="85">
        <f>[2]AEEI_ELE_PROD!H$70</f>
        <v>0.82980857104092753</v>
      </c>
      <c r="J70" s="85">
        <f>[2]AEEI_ELE_PROD!I$70</f>
        <v>0.80521125797946802</v>
      </c>
      <c r="K70" s="85">
        <f>[2]AEEI_ELE_PROD!J$70</f>
        <v>0.78134306224814698</v>
      </c>
      <c r="L70" s="85">
        <f>[2]AEEI_ELE_PROD!K$70</f>
        <v>0.75818237123912491</v>
      </c>
      <c r="M70" s="86"/>
      <c r="N70" s="55"/>
      <c r="O70" s="54" t="s">
        <v>50</v>
      </c>
      <c r="P70" s="55">
        <v>0.6</v>
      </c>
      <c r="Q70" s="86"/>
      <c r="R70" s="87" t="s">
        <v>17</v>
      </c>
      <c r="S70" s="32" t="s">
        <v>11</v>
      </c>
      <c r="T70" s="33" t="s">
        <v>34</v>
      </c>
      <c r="U70" s="32" t="s">
        <v>31</v>
      </c>
      <c r="V70" s="32" t="s">
        <v>54</v>
      </c>
      <c r="W70" t="s">
        <v>55</v>
      </c>
      <c r="X70" s="22" t="s">
        <v>51</v>
      </c>
    </row>
    <row r="71" spans="1:24" s="25" customFormat="1" x14ac:dyDescent="0.25">
      <c r="A71" s="96">
        <v>28</v>
      </c>
      <c r="C71" s="40">
        <v>2007</v>
      </c>
      <c r="D71" s="61">
        <v>2010</v>
      </c>
      <c r="E71" s="61">
        <v>2015</v>
      </c>
      <c r="F71" s="61">
        <v>2020</v>
      </c>
      <c r="G71" s="61">
        <v>2025</v>
      </c>
      <c r="H71" s="61">
        <v>2030</v>
      </c>
      <c r="I71" s="61">
        <v>2035</v>
      </c>
      <c r="J71" s="61">
        <v>2040</v>
      </c>
      <c r="K71" s="61">
        <v>2045</v>
      </c>
      <c r="L71" s="61">
        <v>2050</v>
      </c>
      <c r="M71" s="62"/>
      <c r="N71" s="63" t="s">
        <v>44</v>
      </c>
      <c r="O71" s="64"/>
      <c r="P71" s="63" t="s">
        <v>44</v>
      </c>
      <c r="Q71" s="65"/>
      <c r="R71" s="66" t="s">
        <v>52</v>
      </c>
      <c r="S71" s="48" t="s">
        <v>42</v>
      </c>
      <c r="T71" s="48" t="s">
        <v>39</v>
      </c>
      <c r="U71" s="48" t="s">
        <v>40</v>
      </c>
      <c r="V71" s="48" t="s">
        <v>41</v>
      </c>
    </row>
    <row r="72" spans="1:24" x14ac:dyDescent="0.25">
      <c r="A72" s="95">
        <v>29</v>
      </c>
      <c r="B72" s="88" t="s">
        <v>8</v>
      </c>
      <c r="C72" s="107">
        <v>1</v>
      </c>
      <c r="D72" s="89">
        <f>[2]AEEI_HH!C$22</f>
        <v>0.82017370608486562</v>
      </c>
      <c r="E72" s="89">
        <f>[2]AEEI_HH!D$22</f>
        <v>0.6952815588144533</v>
      </c>
      <c r="F72" s="89">
        <f>[2]AEEI_HH!E$22</f>
        <v>0.58940739314244195</v>
      </c>
      <c r="G72" s="89">
        <f>[2]AEEI_HH!F$22</f>
        <v>0.49965524137204753</v>
      </c>
      <c r="H72" s="89">
        <f>[2]AEEI_HH!G$22</f>
        <v>0.42357011998019667</v>
      </c>
      <c r="I72" s="89">
        <f>[2]AEEI_HH!H$22</f>
        <v>0.35907087864699633</v>
      </c>
      <c r="J72" s="89">
        <f>[2]AEEI_HH!I$22</f>
        <v>0.30439327471530325</v>
      </c>
      <c r="K72" s="89">
        <f>[2]AEEI_HH!J$22</f>
        <v>0.25804171600057763</v>
      </c>
      <c r="L72" s="89">
        <f>[2]AEEI_HH!K$22</f>
        <v>0.21874835197590914</v>
      </c>
      <c r="M72" s="80"/>
      <c r="N72" s="55"/>
      <c r="O72" s="54" t="s">
        <v>50</v>
      </c>
      <c r="P72" s="55">
        <v>3.25</v>
      </c>
      <c r="Q72" s="57"/>
      <c r="R72" s="90" t="s">
        <v>8</v>
      </c>
      <c r="S72" s="17"/>
      <c r="T72" s="12"/>
      <c r="U72" s="13" t="s">
        <v>29</v>
      </c>
      <c r="V72" s="13"/>
      <c r="W72" t="s">
        <v>55</v>
      </c>
    </row>
    <row r="73" spans="1:24" s="25" customFormat="1" x14ac:dyDescent="0.25">
      <c r="A73" s="96">
        <v>30</v>
      </c>
      <c r="B73" s="106"/>
      <c r="C73" s="40">
        <v>2007</v>
      </c>
      <c r="D73" s="61">
        <v>2010</v>
      </c>
      <c r="E73" s="61">
        <v>2015</v>
      </c>
      <c r="F73" s="61">
        <v>2020</v>
      </c>
      <c r="G73" s="61">
        <v>2025</v>
      </c>
      <c r="H73" s="61">
        <v>2030</v>
      </c>
      <c r="I73" s="61">
        <v>2035</v>
      </c>
      <c r="J73" s="61">
        <v>2040</v>
      </c>
      <c r="K73" s="61">
        <v>2045</v>
      </c>
      <c r="L73" s="61">
        <v>2050</v>
      </c>
      <c r="M73" s="62"/>
      <c r="N73" s="63" t="s">
        <v>44</v>
      </c>
      <c r="O73" s="64"/>
      <c r="P73" s="63" t="s">
        <v>44</v>
      </c>
      <c r="Q73" s="65"/>
      <c r="R73" s="66" t="s">
        <v>52</v>
      </c>
      <c r="S73" s="48" t="s">
        <v>42</v>
      </c>
      <c r="T73" s="48" t="s">
        <v>39</v>
      </c>
      <c r="U73" s="48" t="s">
        <v>40</v>
      </c>
      <c r="V73" s="48" t="s">
        <v>41</v>
      </c>
    </row>
    <row r="74" spans="1:24" x14ac:dyDescent="0.25">
      <c r="A74" s="95">
        <v>31</v>
      </c>
      <c r="B74" s="88" t="s">
        <v>18</v>
      </c>
      <c r="C74" s="107">
        <v>1</v>
      </c>
      <c r="D74" s="89">
        <f>[2]AEEI_HH!C$46</f>
        <v>0.840730551469559</v>
      </c>
      <c r="E74" s="89">
        <f>[2]AEEI_HH!D$46</f>
        <v>0.72756341757520193</v>
      </c>
      <c r="F74" s="89">
        <f>[2]AEEI_HH!E$46</f>
        <v>0.62962922623476736</v>
      </c>
      <c r="G74" s="89">
        <f>[2]AEEI_HH!F$46</f>
        <v>0.54487753638055336</v>
      </c>
      <c r="H74" s="89">
        <f>[2]AEEI_HH!G$46</f>
        <v>0.47153390802326012</v>
      </c>
      <c r="I74" s="89">
        <f>[2]AEEI_HH!H$46</f>
        <v>0.40806275093051114</v>
      </c>
      <c r="J74" s="89">
        <f>[2]AEEI_HH!I$46</f>
        <v>0.35313517408542855</v>
      </c>
      <c r="K74" s="89">
        <f>[2]AEEI_HH!J$46</f>
        <v>0.30560116279170457</v>
      </c>
      <c r="L74" s="89">
        <f>[2]AEEI_HH!K$46</f>
        <v>0.26446550089923648</v>
      </c>
      <c r="M74" s="80"/>
      <c r="N74" s="55"/>
      <c r="O74" s="54" t="s">
        <v>50</v>
      </c>
      <c r="P74" s="55">
        <v>2.85</v>
      </c>
      <c r="Q74" s="57"/>
      <c r="R74" s="90" t="s">
        <v>18</v>
      </c>
      <c r="S74" s="17" t="s">
        <v>11</v>
      </c>
      <c r="T74" s="12" t="s">
        <v>35</v>
      </c>
      <c r="U74" s="13" t="s">
        <v>30</v>
      </c>
      <c r="V74" s="13" t="s">
        <v>36</v>
      </c>
      <c r="W74" t="s">
        <v>55</v>
      </c>
    </row>
    <row r="75" spans="1:24" s="25" customFormat="1" x14ac:dyDescent="0.25">
      <c r="A75" s="96">
        <v>32</v>
      </c>
      <c r="C75" s="40">
        <v>2007</v>
      </c>
      <c r="D75" s="61">
        <v>2010</v>
      </c>
      <c r="E75" s="61">
        <v>2015</v>
      </c>
      <c r="F75" s="61">
        <v>2020</v>
      </c>
      <c r="G75" s="61">
        <v>2025</v>
      </c>
      <c r="H75" s="61">
        <v>2030</v>
      </c>
      <c r="I75" s="61">
        <v>2035</v>
      </c>
      <c r="J75" s="61">
        <v>2040</v>
      </c>
      <c r="K75" s="61">
        <v>2045</v>
      </c>
      <c r="L75" s="61">
        <v>2050</v>
      </c>
      <c r="M75" s="62"/>
      <c r="N75" s="63" t="s">
        <v>44</v>
      </c>
      <c r="O75" s="64"/>
      <c r="P75" s="63" t="s">
        <v>44</v>
      </c>
      <c r="Q75" s="65"/>
      <c r="R75" s="66" t="s">
        <v>52</v>
      </c>
      <c r="S75" s="48" t="s">
        <v>42</v>
      </c>
      <c r="T75" s="48" t="s">
        <v>39</v>
      </c>
      <c r="U75" s="48" t="s">
        <v>40</v>
      </c>
      <c r="V75" s="48" t="s">
        <v>41</v>
      </c>
    </row>
    <row r="76" spans="1:24" x14ac:dyDescent="0.25">
      <c r="A76" s="95">
        <v>33</v>
      </c>
      <c r="B76" s="88" t="s">
        <v>19</v>
      </c>
      <c r="C76" s="107">
        <v>1</v>
      </c>
      <c r="D76" s="89">
        <f>[2]AEEI_HH!C$70</f>
        <v>0.84593629727762731</v>
      </c>
      <c r="E76" s="89">
        <f>[2]AEEI_HH!D$70</f>
        <v>0.73584392704553458</v>
      </c>
      <c r="F76" s="89">
        <f>[2]AEEI_HH!E$70</f>
        <v>0.64007926685771521</v>
      </c>
      <c r="G76" s="89">
        <f>[2]AEEI_HH!F$70</f>
        <v>0.55677767092009667</v>
      </c>
      <c r="H76" s="89">
        <f>[2]AEEI_HH!G$70</f>
        <v>0.48431716333676889</v>
      </c>
      <c r="I76" s="89">
        <f>[2]AEEI_HH!H$70</f>
        <v>0.42128685641245267</v>
      </c>
      <c r="J76" s="89">
        <f>[2]AEEI_HH!I$70</f>
        <v>0.36645947907998117</v>
      </c>
      <c r="K76" s="89">
        <f>[2]AEEI_HH!J$70</f>
        <v>0.31876748055034176</v>
      </c>
      <c r="L76" s="89">
        <f>[2]AEEI_HH!K$70</f>
        <v>0.27728224389642592</v>
      </c>
      <c r="M76" s="80"/>
      <c r="N76" s="55"/>
      <c r="O76" s="54" t="s">
        <v>50</v>
      </c>
      <c r="P76" s="55">
        <v>2.75</v>
      </c>
      <c r="Q76" s="57"/>
      <c r="R76" s="90" t="s">
        <v>19</v>
      </c>
      <c r="S76" s="35"/>
      <c r="T76" s="36"/>
      <c r="U76" s="37" t="s">
        <v>31</v>
      </c>
      <c r="V76" s="37"/>
      <c r="W76" t="s">
        <v>55</v>
      </c>
    </row>
    <row r="77" spans="1:24" s="25" customFormat="1" x14ac:dyDescent="0.25">
      <c r="A77" s="96">
        <v>34</v>
      </c>
      <c r="B77" s="106"/>
      <c r="C77" s="40">
        <v>2007</v>
      </c>
      <c r="D77" s="61">
        <v>2010</v>
      </c>
      <c r="E77" s="61">
        <v>2015</v>
      </c>
      <c r="F77" s="61">
        <v>2020</v>
      </c>
      <c r="G77" s="61">
        <v>2025</v>
      </c>
      <c r="H77" s="61">
        <v>2030</v>
      </c>
      <c r="I77" s="61">
        <v>2035</v>
      </c>
      <c r="J77" s="61">
        <v>2040</v>
      </c>
      <c r="K77" s="61">
        <v>2045</v>
      </c>
      <c r="L77" s="61">
        <v>2050</v>
      </c>
      <c r="M77" s="62"/>
      <c r="N77" s="63" t="s">
        <v>44</v>
      </c>
      <c r="O77" s="64"/>
      <c r="P77" s="63" t="s">
        <v>44</v>
      </c>
      <c r="Q77" s="65"/>
      <c r="R77" s="66" t="s">
        <v>52</v>
      </c>
      <c r="S77" s="48" t="s">
        <v>42</v>
      </c>
      <c r="T77" s="48" t="s">
        <v>39</v>
      </c>
      <c r="U77" s="48" t="s">
        <v>40</v>
      </c>
      <c r="V77" s="48" t="s">
        <v>41</v>
      </c>
    </row>
    <row r="78" spans="1:24" x14ac:dyDescent="0.25">
      <c r="A78" s="95">
        <v>35</v>
      </c>
      <c r="B78" s="91" t="s">
        <v>9</v>
      </c>
      <c r="C78" s="107">
        <v>1</v>
      </c>
      <c r="D78" s="92">
        <f>[2]AEEI_TRN!C$22</f>
        <v>0.83710243641489024</v>
      </c>
      <c r="E78" s="92">
        <f>[2]AEEI_TRN!D$22</f>
        <v>0.72181756185799884</v>
      </c>
      <c r="F78" s="92">
        <f>[2]AEEI_TRN!E$22</f>
        <v>0.622409599998338</v>
      </c>
      <c r="G78" s="92">
        <f>[2]AEEI_TRN!F$22</f>
        <v>0.53669199897674713</v>
      </c>
      <c r="H78" s="92">
        <f>[2]AEEI_TRN!G$22</f>
        <v>0.46277933657582698</v>
      </c>
      <c r="I78" s="92">
        <f>[2]AEEI_TRN!H$22</f>
        <v>0.39904584895971507</v>
      </c>
      <c r="J78" s="92">
        <f>[2]AEEI_TRN!I$22</f>
        <v>0.3440896707925688</v>
      </c>
      <c r="K78" s="92">
        <f>[2]AEEI_TRN!J$22</f>
        <v>0.29670200017063952</v>
      </c>
      <c r="L78" s="92">
        <f>[2]AEEI_TRN!K$22</f>
        <v>0.25584051012774367</v>
      </c>
      <c r="M78" s="80"/>
      <c r="N78" s="55"/>
      <c r="O78" s="54" t="s">
        <v>50</v>
      </c>
      <c r="P78" s="55">
        <v>2.92</v>
      </c>
      <c r="Q78" s="57"/>
      <c r="R78" s="93" t="s">
        <v>9</v>
      </c>
      <c r="S78" s="38"/>
      <c r="T78" s="39"/>
      <c r="U78" s="38" t="s">
        <v>29</v>
      </c>
      <c r="V78" s="38"/>
      <c r="W78" t="s">
        <v>55</v>
      </c>
    </row>
    <row r="79" spans="1:24" s="25" customFormat="1" x14ac:dyDescent="0.25">
      <c r="A79" s="96">
        <v>36</v>
      </c>
      <c r="C79" s="40">
        <v>2007</v>
      </c>
      <c r="D79" s="61">
        <v>2010</v>
      </c>
      <c r="E79" s="61">
        <v>2015</v>
      </c>
      <c r="F79" s="61">
        <v>2020</v>
      </c>
      <c r="G79" s="61">
        <v>2025</v>
      </c>
      <c r="H79" s="61">
        <v>2030</v>
      </c>
      <c r="I79" s="61">
        <v>2035</v>
      </c>
      <c r="J79" s="61">
        <v>2040</v>
      </c>
      <c r="K79" s="61">
        <v>2045</v>
      </c>
      <c r="L79" s="61">
        <v>2050</v>
      </c>
      <c r="M79" s="62"/>
      <c r="N79" s="63" t="s">
        <v>44</v>
      </c>
      <c r="O79" s="64"/>
      <c r="P79" s="63" t="s">
        <v>44</v>
      </c>
      <c r="Q79" s="65"/>
      <c r="R79" s="66" t="s">
        <v>52</v>
      </c>
      <c r="S79" s="48" t="s">
        <v>42</v>
      </c>
      <c r="T79" s="48" t="s">
        <v>39</v>
      </c>
      <c r="U79" s="48" t="s">
        <v>40</v>
      </c>
      <c r="V79" s="48" t="s">
        <v>41</v>
      </c>
    </row>
    <row r="80" spans="1:24" x14ac:dyDescent="0.25">
      <c r="A80" s="95">
        <v>37</v>
      </c>
      <c r="B80" s="91" t="s">
        <v>20</v>
      </c>
      <c r="C80" s="107">
        <v>1</v>
      </c>
      <c r="D80" s="92">
        <f>[2]AEEI_TRN!C$46</f>
        <v>0.84593629727762731</v>
      </c>
      <c r="E80" s="92">
        <f>[2]AEEI_TRN!D$46</f>
        <v>0.73584392704553458</v>
      </c>
      <c r="F80" s="92">
        <f>[2]AEEI_TRN!E$46</f>
        <v>0.64007926685771521</v>
      </c>
      <c r="G80" s="92">
        <f>[2]AEEI_TRN!F$46</f>
        <v>0.55677767092009667</v>
      </c>
      <c r="H80" s="92">
        <f>[2]AEEI_TRN!G$46</f>
        <v>0.48431716333676889</v>
      </c>
      <c r="I80" s="92">
        <f>[2]AEEI_TRN!H$46</f>
        <v>0.42128685641245267</v>
      </c>
      <c r="J80" s="92">
        <f>[2]AEEI_TRN!I$46</f>
        <v>0.36645947907998117</v>
      </c>
      <c r="K80" s="92">
        <f>[2]AEEI_TRN!J$46</f>
        <v>0.31876748055034176</v>
      </c>
      <c r="L80" s="92">
        <f>[2]AEEI_TRN!K$46</f>
        <v>0.27728224389642592</v>
      </c>
      <c r="M80" s="80"/>
      <c r="N80" s="55"/>
      <c r="O80" s="54" t="s">
        <v>50</v>
      </c>
      <c r="P80" s="55">
        <v>2.75</v>
      </c>
      <c r="Q80" s="57"/>
      <c r="R80" s="93" t="s">
        <v>20</v>
      </c>
      <c r="S80" s="15" t="s">
        <v>11</v>
      </c>
      <c r="T80" s="14" t="s">
        <v>37</v>
      </c>
      <c r="U80" s="15" t="s">
        <v>30</v>
      </c>
      <c r="V80" s="15" t="s">
        <v>38</v>
      </c>
      <c r="W80" t="s">
        <v>55</v>
      </c>
    </row>
    <row r="81" spans="1:23" s="25" customFormat="1" x14ac:dyDescent="0.25">
      <c r="A81" s="96">
        <v>38</v>
      </c>
      <c r="B81" s="106"/>
      <c r="C81" s="40">
        <v>2007</v>
      </c>
      <c r="D81" s="61">
        <v>2010</v>
      </c>
      <c r="E81" s="61">
        <v>2015</v>
      </c>
      <c r="F81" s="61">
        <v>2020</v>
      </c>
      <c r="G81" s="61">
        <v>2025</v>
      </c>
      <c r="H81" s="61">
        <v>2030</v>
      </c>
      <c r="I81" s="61">
        <v>2035</v>
      </c>
      <c r="J81" s="61">
        <v>2040</v>
      </c>
      <c r="K81" s="61">
        <v>2045</v>
      </c>
      <c r="L81" s="61">
        <v>2050</v>
      </c>
      <c r="M81" s="62"/>
      <c r="N81" s="63" t="s">
        <v>44</v>
      </c>
      <c r="O81" s="64"/>
      <c r="P81" s="63" t="s">
        <v>44</v>
      </c>
      <c r="Q81" s="65"/>
      <c r="R81" s="66" t="s">
        <v>52</v>
      </c>
      <c r="S81" s="48" t="s">
        <v>42</v>
      </c>
      <c r="T81" s="48" t="s">
        <v>39</v>
      </c>
      <c r="U81" s="48" t="s">
        <v>40</v>
      </c>
      <c r="V81" s="48" t="s">
        <v>41</v>
      </c>
    </row>
    <row r="82" spans="1:23" x14ac:dyDescent="0.25">
      <c r="A82" s="95">
        <v>39</v>
      </c>
      <c r="B82" s="91" t="s">
        <v>21</v>
      </c>
      <c r="C82" s="107">
        <v>1</v>
      </c>
      <c r="D82" s="92">
        <f>[2]AEEI_TRN!C$70</f>
        <v>0.8564284004586451</v>
      </c>
      <c r="E82" s="92">
        <f>[2]AEEI_TRN!D$70</f>
        <v>0.75266249883237901</v>
      </c>
      <c r="F82" s="92">
        <f>[2]AEEI_TRN!E$70</f>
        <v>0.66146899944609672</v>
      </c>
      <c r="G82" s="92">
        <f>[2]AEEI_TRN!F$70</f>
        <v>0.58132461482668141</v>
      </c>
      <c r="H82" s="92">
        <f>[2]AEEI_TRN!G$70</f>
        <v>0.51089062085505665</v>
      </c>
      <c r="I82" s="92">
        <f>[2]AEEI_TRN!H$70</f>
        <v>0.44899049484681369</v>
      </c>
      <c r="J82" s="92">
        <f>[2]AEEI_TRN!I$70</f>
        <v>0.39459026303005873</v>
      </c>
      <c r="K82" s="92">
        <f>[2]AEEI_TRN!J$70</f>
        <v>0.34678122914662818</v>
      </c>
      <c r="L82" s="92">
        <f>[2]AEEI_TRN!K$70</f>
        <v>0.3047647956768903</v>
      </c>
      <c r="M82" s="80"/>
      <c r="N82" s="55"/>
      <c r="O82" s="54" t="s">
        <v>50</v>
      </c>
      <c r="P82" s="55">
        <v>2.5499999999999998</v>
      </c>
      <c r="Q82" s="57"/>
      <c r="R82" s="94" t="s">
        <v>21</v>
      </c>
      <c r="S82" s="18"/>
      <c r="T82" s="19"/>
      <c r="U82" s="20" t="s">
        <v>31</v>
      </c>
      <c r="V82" s="20"/>
      <c r="W82" t="s">
        <v>55</v>
      </c>
    </row>
    <row r="89" spans="1:23" x14ac:dyDescent="0.25">
      <c r="R89" s="42"/>
      <c r="S89" s="46"/>
      <c r="T89" s="41" t="s">
        <v>56</v>
      </c>
      <c r="U89" s="42"/>
      <c r="V89" s="42"/>
    </row>
    <row r="90" spans="1:23" x14ac:dyDescent="0.25">
      <c r="R90" s="42"/>
      <c r="S90" s="46" t="str">
        <f>B44</f>
        <v>AEEI_EXO</v>
      </c>
      <c r="T90" s="44" t="e">
        <f>1-($L44/#REF!)^(1/($L$43-#REF!))</f>
        <v>#REF!</v>
      </c>
      <c r="U90" s="42"/>
      <c r="V90" s="42"/>
    </row>
    <row r="91" spans="1:23" x14ac:dyDescent="0.25">
      <c r="R91" s="42"/>
      <c r="S91" s="46" t="str">
        <f>B46</f>
        <v>AEEI_EXO_ELE_C</v>
      </c>
      <c r="T91" s="44" t="e">
        <f>1-($L46/#REF!)^(1/($L$43-#REF!))</f>
        <v>#REF!</v>
      </c>
      <c r="U91" s="42"/>
      <c r="V91" s="42"/>
    </row>
    <row r="92" spans="1:23" x14ac:dyDescent="0.25">
      <c r="R92" s="42"/>
      <c r="S92" s="46" t="str">
        <f>B48</f>
        <v>AEEI_EXO_DEU</v>
      </c>
      <c r="T92" s="45" t="e">
        <f>1-($J48/#REF!)^(1/($J$43-#REF!))</f>
        <v>#REF!</v>
      </c>
      <c r="U92" s="43" t="s">
        <v>57</v>
      </c>
      <c r="V92" s="42"/>
    </row>
    <row r="93" spans="1:23" x14ac:dyDescent="0.25">
      <c r="R93" s="42"/>
      <c r="S93" s="46" t="str">
        <f>B50</f>
        <v>AEEI_EXO_NEU</v>
      </c>
      <c r="T93" s="44" t="e">
        <f>1-($L50/#REF!)^(1/($L$43-#REF!))</f>
        <v>#REF!</v>
      </c>
      <c r="U93" s="42"/>
      <c r="V93" s="42"/>
    </row>
    <row r="94" spans="1:23" x14ac:dyDescent="0.25">
      <c r="R94" s="42"/>
      <c r="S94" s="46" t="str">
        <f>B52</f>
        <v>AEEI_EXO_EMERGE</v>
      </c>
      <c r="T94" s="44" t="e">
        <f>1-($L52/#REF!)^(1/($L$43-#REF!))</f>
        <v>#REF!</v>
      </c>
      <c r="U94" s="42"/>
      <c r="V94" s="42"/>
    </row>
    <row r="95" spans="1:23" x14ac:dyDescent="0.25">
      <c r="R95" s="42"/>
      <c r="S95" s="46"/>
      <c r="T95" s="44"/>
    </row>
    <row r="96" spans="1:23" x14ac:dyDescent="0.25">
      <c r="R96" s="42"/>
      <c r="S96" s="46"/>
      <c r="T96" s="44"/>
    </row>
    <row r="97" spans="18:20" x14ac:dyDescent="0.25">
      <c r="R97" s="42"/>
      <c r="S97" s="46" t="str">
        <f>B58</f>
        <v>AEEI_EXOGEN_AFTER2025</v>
      </c>
      <c r="T97" s="47" t="e">
        <f>1-($J58/#REF!)^(1/($J$43-#REF!))</f>
        <v>#REF!</v>
      </c>
    </row>
    <row r="98" spans="18:20" x14ac:dyDescent="0.25">
      <c r="R98" s="42"/>
      <c r="S98" s="46"/>
      <c r="T98" s="47"/>
    </row>
    <row r="99" spans="18:20" x14ac:dyDescent="0.25">
      <c r="R99" s="42"/>
      <c r="S99" s="46"/>
      <c r="T99" s="47"/>
    </row>
    <row r="100" spans="18:20" x14ac:dyDescent="0.25">
      <c r="R100" s="42"/>
      <c r="S100" s="46" t="str">
        <f>B64</f>
        <v>AEEI_EXOGEN_ELE_AFTER2025</v>
      </c>
      <c r="T100" s="47" t="e">
        <f>1-($L64/#REF!)^(1/($L$43-#REF!))</f>
        <v>#REF!</v>
      </c>
    </row>
    <row r="101" spans="18:20" x14ac:dyDescent="0.25">
      <c r="R101" s="42"/>
      <c r="S101" s="46"/>
      <c r="T101" s="47"/>
    </row>
    <row r="102" spans="18:20" x14ac:dyDescent="0.25">
      <c r="R102" s="42"/>
      <c r="S102" s="46"/>
      <c r="T102" s="47"/>
    </row>
    <row r="103" spans="18:20" x14ac:dyDescent="0.25">
      <c r="R103" s="42"/>
      <c r="S103" s="46" t="str">
        <f>B70</f>
        <v>AEEI_EXOGEN_GEN_YR_AFTER2025</v>
      </c>
      <c r="T103" s="47" t="e">
        <f>1-($L70/#REF!)^(1/($L$43-#REF!))</f>
        <v>#REF!</v>
      </c>
    </row>
    <row r="104" spans="18:20" x14ac:dyDescent="0.25">
      <c r="R104" s="42"/>
      <c r="S104" s="46"/>
      <c r="T104" s="47"/>
    </row>
    <row r="105" spans="18:20" x14ac:dyDescent="0.25">
      <c r="R105" s="42"/>
      <c r="S105" s="46"/>
      <c r="T105" s="47"/>
    </row>
    <row r="106" spans="18:20" x14ac:dyDescent="0.25">
      <c r="R106" s="42"/>
      <c r="S106" s="46" t="str">
        <f>B76</f>
        <v>AEEI_EXOGEN_HH_AFTER2025</v>
      </c>
      <c r="T106" s="47" t="e">
        <f>1-($L76/#REF!)^(1/($L$43-#REF!))</f>
        <v>#REF!</v>
      </c>
    </row>
    <row r="107" spans="18:20" x14ac:dyDescent="0.25">
      <c r="R107" s="42"/>
      <c r="S107" s="46"/>
      <c r="T107" s="47"/>
    </row>
    <row r="108" spans="18:20" x14ac:dyDescent="0.25">
      <c r="R108" s="42"/>
      <c r="S108" s="46"/>
      <c r="T108" s="47"/>
    </row>
    <row r="109" spans="18:20" x14ac:dyDescent="0.25">
      <c r="R109" s="42"/>
      <c r="S109" s="46" t="str">
        <f>B82</f>
        <v>AEEI_EXOGEN_TRN_AFTER2025</v>
      </c>
      <c r="T109" s="44" t="e">
        <f>1-($L82/#REF!)^(1/($L$43-#REF!))</f>
        <v>#REF!</v>
      </c>
    </row>
    <row r="110" spans="18:20" x14ac:dyDescent="0.25">
      <c r="R110" s="42"/>
      <c r="S110" s="46"/>
      <c r="T110" s="44"/>
    </row>
    <row r="136" spans="4:21" x14ac:dyDescent="0.25">
      <c r="H136" t="s">
        <v>78</v>
      </c>
    </row>
    <row r="140" spans="4:21" x14ac:dyDescent="0.25">
      <c r="D140">
        <v>2</v>
      </c>
      <c r="E140">
        <v>3</v>
      </c>
      <c r="F140" s="1" t="s">
        <v>102</v>
      </c>
      <c r="G140" t="s">
        <v>58</v>
      </c>
      <c r="I140" t="str">
        <f>CONCATENATE("$libinclude     xlimport","     ",F140,"               aeei.xls     AEEI!",G140)</f>
        <v>$libinclude     xlimport     aeei_exo               aeei.xls     AEEI!C2:M3</v>
      </c>
      <c r="J140" t="s">
        <v>79</v>
      </c>
      <c r="K140" t="s">
        <v>80</v>
      </c>
      <c r="L140" t="s">
        <v>0</v>
      </c>
      <c r="M140" t="s">
        <v>81</v>
      </c>
      <c r="N140" t="s">
        <v>82</v>
      </c>
      <c r="P140" s="25" t="str">
        <f>CONCATENATE("$libinclude xlimport"," ",F140," aeei.xls AEEI!",G140)</f>
        <v>$libinclude xlimport aeei_exo aeei.xls AEEI!C2:M3</v>
      </c>
      <c r="Q140" s="25" t="s">
        <v>79</v>
      </c>
      <c r="R140" t="s">
        <v>80</v>
      </c>
      <c r="S140" t="s">
        <v>0</v>
      </c>
      <c r="T140" t="s">
        <v>81</v>
      </c>
      <c r="U140" t="s">
        <v>82</v>
      </c>
    </row>
    <row r="141" spans="4:21" x14ac:dyDescent="0.25">
      <c r="D141">
        <v>4</v>
      </c>
      <c r="E141">
        <v>5</v>
      </c>
      <c r="F141" s="2" t="s">
        <v>103</v>
      </c>
      <c r="G141" t="s">
        <v>59</v>
      </c>
      <c r="I141" t="str">
        <f t="shared" ref="I141:I159" si="20">CONCATENATE("$libinclude     xlimport","     ",F141,"               aeei.xls     AEEI!",G141)</f>
        <v>$libinclude     xlimport     aeei_exo_ele_c               aeei.xls     AEEI!C4:M5</v>
      </c>
      <c r="J141" t="s">
        <v>79</v>
      </c>
      <c r="K141" t="s">
        <v>80</v>
      </c>
      <c r="L141" t="s">
        <v>2</v>
      </c>
      <c r="M141" t="s">
        <v>81</v>
      </c>
      <c r="N141" t="s">
        <v>83</v>
      </c>
      <c r="P141" s="25" t="str">
        <f t="shared" ref="P141:P159" si="21">CONCATENATE("$libinclude xlimport"," ",F141," aeei.xls AEEI!",G141)</f>
        <v>$libinclude xlimport aeei_exo_ele_c aeei.xls AEEI!C4:M5</v>
      </c>
      <c r="Q141" s="25" t="s">
        <v>79</v>
      </c>
      <c r="R141" t="s">
        <v>80</v>
      </c>
      <c r="S141" t="s">
        <v>2</v>
      </c>
      <c r="T141" t="s">
        <v>81</v>
      </c>
      <c r="U141" t="s">
        <v>83</v>
      </c>
    </row>
    <row r="142" spans="4:21" x14ac:dyDescent="0.25">
      <c r="D142">
        <v>6</v>
      </c>
      <c r="E142">
        <v>7</v>
      </c>
      <c r="F142" s="2" t="s">
        <v>104</v>
      </c>
      <c r="G142" t="s">
        <v>60</v>
      </c>
      <c r="I142" t="str">
        <f t="shared" si="20"/>
        <v>$libinclude     xlimport     aeei_exo_deu               aeei.xls     AEEI!C6:M7</v>
      </c>
      <c r="J142" t="s">
        <v>79</v>
      </c>
      <c r="K142" t="s">
        <v>80</v>
      </c>
      <c r="L142" t="s">
        <v>1</v>
      </c>
      <c r="M142" t="s">
        <v>81</v>
      </c>
      <c r="N142" t="s">
        <v>84</v>
      </c>
      <c r="P142" s="25" t="str">
        <f t="shared" si="21"/>
        <v>$libinclude xlimport aeei_exo_deu aeei.xls AEEI!C6:M7</v>
      </c>
      <c r="Q142" s="25" t="s">
        <v>79</v>
      </c>
      <c r="R142" t="s">
        <v>80</v>
      </c>
      <c r="S142" t="s">
        <v>1</v>
      </c>
      <c r="T142" t="s">
        <v>81</v>
      </c>
      <c r="U142" t="s">
        <v>84</v>
      </c>
    </row>
    <row r="143" spans="4:21" x14ac:dyDescent="0.25">
      <c r="D143">
        <v>8</v>
      </c>
      <c r="E143">
        <v>9</v>
      </c>
      <c r="F143" s="2" t="s">
        <v>105</v>
      </c>
      <c r="G143" t="s">
        <v>61</v>
      </c>
      <c r="I143" t="str">
        <f t="shared" si="20"/>
        <v>$libinclude     xlimport     aeei_exo_neu               aeei.xls     AEEI!C8:M9</v>
      </c>
      <c r="J143" t="s">
        <v>79</v>
      </c>
      <c r="K143" t="s">
        <v>80</v>
      </c>
      <c r="L143" t="s">
        <v>4</v>
      </c>
      <c r="M143" t="s">
        <v>81</v>
      </c>
      <c r="N143" t="s">
        <v>85</v>
      </c>
      <c r="P143" s="25" t="str">
        <f t="shared" si="21"/>
        <v>$libinclude xlimport aeei_exo_neu aeei.xls AEEI!C8:M9</v>
      </c>
      <c r="Q143" s="25" t="s">
        <v>79</v>
      </c>
      <c r="R143" t="s">
        <v>80</v>
      </c>
      <c r="S143" t="s">
        <v>4</v>
      </c>
      <c r="T143" t="s">
        <v>81</v>
      </c>
      <c r="U143" t="s">
        <v>85</v>
      </c>
    </row>
    <row r="144" spans="4:21" x14ac:dyDescent="0.25">
      <c r="D144">
        <v>10</v>
      </c>
      <c r="E144">
        <v>11</v>
      </c>
      <c r="F144" s="28" t="s">
        <v>106</v>
      </c>
      <c r="G144" t="s">
        <v>62</v>
      </c>
      <c r="I144" t="str">
        <f t="shared" si="20"/>
        <v>$libinclude     xlimport     aeei_exo_emerge               aeei.xls     AEEI!C10:M11</v>
      </c>
      <c r="J144" t="s">
        <v>79</v>
      </c>
      <c r="K144" t="s">
        <v>80</v>
      </c>
      <c r="L144" t="s">
        <v>3</v>
      </c>
      <c r="M144" t="s">
        <v>81</v>
      </c>
      <c r="N144" t="s">
        <v>86</v>
      </c>
      <c r="P144" s="25" t="str">
        <f t="shared" si="21"/>
        <v>$libinclude xlimport aeei_exo_emerge aeei.xls AEEI!C10:M11</v>
      </c>
      <c r="Q144" s="25" t="s">
        <v>79</v>
      </c>
      <c r="R144" t="s">
        <v>80</v>
      </c>
      <c r="S144" t="s">
        <v>3</v>
      </c>
      <c r="T144" t="s">
        <v>81</v>
      </c>
      <c r="U144" t="s">
        <v>86</v>
      </c>
    </row>
    <row r="145" spans="4:21" x14ac:dyDescent="0.25">
      <c r="D145">
        <v>12</v>
      </c>
      <c r="E145">
        <v>13</v>
      </c>
      <c r="F145" s="3" t="s">
        <v>107</v>
      </c>
      <c r="G145" t="s">
        <v>63</v>
      </c>
      <c r="I145" t="str">
        <f t="shared" si="20"/>
        <v>$libinclude     xlimport     aeei_exogen               aeei.xls     AEEI!C12:M13</v>
      </c>
      <c r="J145" t="s">
        <v>79</v>
      </c>
      <c r="K145" t="s">
        <v>80</v>
      </c>
      <c r="L145" t="s">
        <v>5</v>
      </c>
      <c r="M145" t="s">
        <v>81</v>
      </c>
      <c r="N145" t="s">
        <v>87</v>
      </c>
      <c r="P145" s="25" t="str">
        <f t="shared" si="21"/>
        <v>$libinclude xlimport aeei_exogen aeei.xls AEEI!C12:M13</v>
      </c>
      <c r="Q145" s="25" t="s">
        <v>79</v>
      </c>
      <c r="R145" t="s">
        <v>80</v>
      </c>
      <c r="S145" t="s">
        <v>5</v>
      </c>
      <c r="T145" t="s">
        <v>81</v>
      </c>
      <c r="U145" t="s">
        <v>87</v>
      </c>
    </row>
    <row r="146" spans="4:21" x14ac:dyDescent="0.25">
      <c r="D146">
        <v>14</v>
      </c>
      <c r="E146">
        <v>15</v>
      </c>
      <c r="F146" s="3" t="s">
        <v>108</v>
      </c>
      <c r="G146" t="s">
        <v>64</v>
      </c>
      <c r="I146" t="str">
        <f t="shared" si="20"/>
        <v>$libinclude     xlimport     aeei_exogen_after2020               aeei.xls     AEEI!C14:M15</v>
      </c>
      <c r="J146" t="s">
        <v>79</v>
      </c>
      <c r="K146" t="s">
        <v>80</v>
      </c>
      <c r="L146" t="s">
        <v>12</v>
      </c>
      <c r="M146" t="s">
        <v>81</v>
      </c>
      <c r="N146" t="s">
        <v>88</v>
      </c>
      <c r="P146" s="25" t="str">
        <f t="shared" si="21"/>
        <v>$libinclude xlimport aeei_exogen_after2020 aeei.xls AEEI!C14:M15</v>
      </c>
      <c r="Q146" s="25" t="s">
        <v>79</v>
      </c>
      <c r="R146" t="s">
        <v>80</v>
      </c>
      <c r="S146" t="s">
        <v>12</v>
      </c>
      <c r="T146" t="s">
        <v>81</v>
      </c>
      <c r="U146" t="s">
        <v>88</v>
      </c>
    </row>
    <row r="147" spans="4:21" x14ac:dyDescent="0.25">
      <c r="D147">
        <v>16</v>
      </c>
      <c r="E147">
        <v>17</v>
      </c>
      <c r="F147" s="29" t="s">
        <v>109</v>
      </c>
      <c r="G147" t="s">
        <v>65</v>
      </c>
      <c r="I147" t="str">
        <f t="shared" si="20"/>
        <v>$libinclude     xlimport     aeei_exogen_after2025               aeei.xls     AEEI!C16:M17</v>
      </c>
      <c r="J147" t="s">
        <v>79</v>
      </c>
      <c r="K147" t="s">
        <v>80</v>
      </c>
      <c r="L147" t="s">
        <v>13</v>
      </c>
      <c r="M147" t="s">
        <v>81</v>
      </c>
      <c r="N147" t="s">
        <v>89</v>
      </c>
      <c r="P147" s="25" t="str">
        <f t="shared" si="21"/>
        <v>$libinclude xlimport aeei_exogen_after2025 aeei.xls AEEI!C16:M17</v>
      </c>
      <c r="Q147" s="25" t="s">
        <v>79</v>
      </c>
      <c r="R147" t="s">
        <v>80</v>
      </c>
      <c r="S147" t="s">
        <v>13</v>
      </c>
      <c r="T147" t="s">
        <v>81</v>
      </c>
      <c r="U147" t="s">
        <v>89</v>
      </c>
    </row>
    <row r="148" spans="4:21" x14ac:dyDescent="0.25">
      <c r="D148">
        <v>18</v>
      </c>
      <c r="E148">
        <v>19</v>
      </c>
      <c r="F148" s="4" t="s">
        <v>110</v>
      </c>
      <c r="G148" t="s">
        <v>66</v>
      </c>
      <c r="I148" t="str">
        <f t="shared" si="20"/>
        <v>$libinclude     xlimport     aeei_exogen_ele               aeei.xls     AEEI!C18:M19</v>
      </c>
      <c r="J148" t="s">
        <v>79</v>
      </c>
      <c r="K148" t="s">
        <v>80</v>
      </c>
      <c r="L148" t="s">
        <v>6</v>
      </c>
      <c r="M148" t="s">
        <v>81</v>
      </c>
      <c r="N148" t="s">
        <v>90</v>
      </c>
      <c r="P148" s="25" t="str">
        <f t="shared" si="21"/>
        <v>$libinclude xlimport aeei_exogen_ele aeei.xls AEEI!C18:M19</v>
      </c>
      <c r="Q148" s="25" t="s">
        <v>79</v>
      </c>
      <c r="R148" t="s">
        <v>80</v>
      </c>
      <c r="S148" t="s">
        <v>6</v>
      </c>
      <c r="T148" t="s">
        <v>81</v>
      </c>
      <c r="U148" t="s">
        <v>90</v>
      </c>
    </row>
    <row r="149" spans="4:21" x14ac:dyDescent="0.25">
      <c r="D149">
        <v>20</v>
      </c>
      <c r="E149">
        <v>21</v>
      </c>
      <c r="F149" s="4" t="s">
        <v>111</v>
      </c>
      <c r="G149" t="s">
        <v>67</v>
      </c>
      <c r="I149" t="str">
        <f t="shared" si="20"/>
        <v>$libinclude     xlimport     aeei_exogen_ele_after2020               aeei.xls     AEEI!C20:M21</v>
      </c>
      <c r="J149" t="s">
        <v>79</v>
      </c>
      <c r="K149" t="s">
        <v>80</v>
      </c>
      <c r="L149" t="s">
        <v>14</v>
      </c>
      <c r="M149" t="s">
        <v>81</v>
      </c>
      <c r="N149" t="s">
        <v>91</v>
      </c>
      <c r="P149" s="25" t="str">
        <f t="shared" si="21"/>
        <v>$libinclude xlimport aeei_exogen_ele_after2020 aeei.xls AEEI!C20:M21</v>
      </c>
      <c r="Q149" s="25" t="s">
        <v>79</v>
      </c>
      <c r="R149" t="s">
        <v>80</v>
      </c>
      <c r="S149" t="s">
        <v>14</v>
      </c>
      <c r="T149" t="s">
        <v>81</v>
      </c>
      <c r="U149" t="s">
        <v>91</v>
      </c>
    </row>
    <row r="150" spans="4:21" x14ac:dyDescent="0.25">
      <c r="D150">
        <v>22</v>
      </c>
      <c r="E150">
        <v>23</v>
      </c>
      <c r="F150" s="30" t="s">
        <v>112</v>
      </c>
      <c r="G150" t="s">
        <v>68</v>
      </c>
      <c r="I150" t="str">
        <f t="shared" si="20"/>
        <v>$libinclude     xlimport     aeei_exogen_ele_after2025               aeei.xls     AEEI!C22:M23</v>
      </c>
      <c r="J150" t="s">
        <v>79</v>
      </c>
      <c r="K150" t="s">
        <v>80</v>
      </c>
      <c r="L150" t="s">
        <v>15</v>
      </c>
      <c r="M150" t="s">
        <v>81</v>
      </c>
      <c r="N150" t="s">
        <v>92</v>
      </c>
      <c r="P150" s="25" t="str">
        <f t="shared" si="21"/>
        <v>$libinclude xlimport aeei_exogen_ele_after2025 aeei.xls AEEI!C22:M23</v>
      </c>
      <c r="Q150" s="25" t="s">
        <v>79</v>
      </c>
      <c r="R150" t="s">
        <v>80</v>
      </c>
      <c r="S150" t="s">
        <v>15</v>
      </c>
      <c r="T150" t="s">
        <v>81</v>
      </c>
      <c r="U150" t="s">
        <v>92</v>
      </c>
    </row>
    <row r="151" spans="4:21" x14ac:dyDescent="0.25">
      <c r="D151">
        <v>24</v>
      </c>
      <c r="E151">
        <v>25</v>
      </c>
      <c r="F151" s="5" t="s">
        <v>113</v>
      </c>
      <c r="G151" t="s">
        <v>69</v>
      </c>
      <c r="I151" t="str">
        <f t="shared" si="20"/>
        <v>$libinclude     xlimport     aeei_exogen_gen_yr               aeei.xls     AEEI!C24:M25</v>
      </c>
      <c r="J151" t="s">
        <v>79</v>
      </c>
      <c r="K151" t="s">
        <v>80</v>
      </c>
      <c r="L151" t="s">
        <v>7</v>
      </c>
      <c r="M151" t="s">
        <v>81</v>
      </c>
      <c r="N151" t="s">
        <v>93</v>
      </c>
      <c r="P151" s="25" t="str">
        <f t="shared" si="21"/>
        <v>$libinclude xlimport aeei_exogen_gen_yr aeei.xls AEEI!C24:M25</v>
      </c>
      <c r="Q151" s="25" t="s">
        <v>79</v>
      </c>
      <c r="R151" t="s">
        <v>80</v>
      </c>
      <c r="S151" t="s">
        <v>7</v>
      </c>
      <c r="T151" t="s">
        <v>81</v>
      </c>
      <c r="U151" t="s">
        <v>93</v>
      </c>
    </row>
    <row r="152" spans="4:21" x14ac:dyDescent="0.25">
      <c r="D152">
        <v>26</v>
      </c>
      <c r="E152">
        <v>27</v>
      </c>
      <c r="F152" s="21" t="s">
        <v>114</v>
      </c>
      <c r="G152" t="s">
        <v>70</v>
      </c>
      <c r="I152" t="str">
        <f t="shared" si="20"/>
        <v>$libinclude     xlimport     aeei_exogen_gen_yr_after2020               aeei.xls     AEEI!C26:M27</v>
      </c>
      <c r="J152" t="s">
        <v>79</v>
      </c>
      <c r="K152" t="s">
        <v>80</v>
      </c>
      <c r="L152" t="s">
        <v>16</v>
      </c>
      <c r="M152" t="s">
        <v>81</v>
      </c>
      <c r="N152" t="s">
        <v>94</v>
      </c>
      <c r="P152" s="25" t="str">
        <f t="shared" si="21"/>
        <v>$libinclude xlimport aeei_exogen_gen_yr_after2020 aeei.xls AEEI!C26:M27</v>
      </c>
      <c r="Q152" s="25" t="s">
        <v>79</v>
      </c>
      <c r="R152" t="s">
        <v>80</v>
      </c>
      <c r="S152" t="s">
        <v>16</v>
      </c>
      <c r="T152" t="s">
        <v>81</v>
      </c>
      <c r="U152" t="s">
        <v>94</v>
      </c>
    </row>
    <row r="153" spans="4:21" x14ac:dyDescent="0.25">
      <c r="D153">
        <v>28</v>
      </c>
      <c r="E153">
        <v>29</v>
      </c>
      <c r="F153" s="31" t="s">
        <v>115</v>
      </c>
      <c r="G153" t="s">
        <v>71</v>
      </c>
      <c r="I153" t="str">
        <f t="shared" si="20"/>
        <v>$libinclude     xlimport     aeei_exogen_gen_yr_after2025               aeei.xls     AEEI!C28:M29</v>
      </c>
      <c r="J153" t="s">
        <v>79</v>
      </c>
      <c r="K153" t="s">
        <v>80</v>
      </c>
      <c r="L153" t="s">
        <v>17</v>
      </c>
      <c r="M153" t="s">
        <v>81</v>
      </c>
      <c r="N153" t="s">
        <v>95</v>
      </c>
      <c r="P153" s="25" t="str">
        <f t="shared" si="21"/>
        <v>$libinclude xlimport aeei_exogen_gen_yr_after2025 aeei.xls AEEI!C28:M29</v>
      </c>
      <c r="Q153" s="25" t="s">
        <v>79</v>
      </c>
      <c r="R153" t="s">
        <v>80</v>
      </c>
      <c r="S153" t="s">
        <v>17</v>
      </c>
      <c r="T153" t="s">
        <v>81</v>
      </c>
      <c r="U153" t="s">
        <v>95</v>
      </c>
    </row>
    <row r="154" spans="4:21" x14ac:dyDescent="0.25">
      <c r="D154">
        <v>30</v>
      </c>
      <c r="E154">
        <v>31</v>
      </c>
      <c r="F154" s="6" t="s">
        <v>116</v>
      </c>
      <c r="G154" t="s">
        <v>72</v>
      </c>
      <c r="I154" t="str">
        <f t="shared" si="20"/>
        <v>$libinclude     xlimport     aeei_exogen_hh               aeei.xls     AEEI!C30:M31</v>
      </c>
      <c r="J154" t="s">
        <v>79</v>
      </c>
      <c r="K154" t="s">
        <v>80</v>
      </c>
      <c r="L154" t="s">
        <v>8</v>
      </c>
      <c r="M154" t="s">
        <v>81</v>
      </c>
      <c r="N154" t="s">
        <v>96</v>
      </c>
      <c r="P154" s="25" t="str">
        <f t="shared" si="21"/>
        <v>$libinclude xlimport aeei_exogen_hh aeei.xls AEEI!C30:M31</v>
      </c>
      <c r="Q154" s="25" t="s">
        <v>79</v>
      </c>
      <c r="R154" t="s">
        <v>80</v>
      </c>
      <c r="S154" t="s">
        <v>8</v>
      </c>
      <c r="T154" t="s">
        <v>81</v>
      </c>
      <c r="U154" t="s">
        <v>96</v>
      </c>
    </row>
    <row r="155" spans="4:21" x14ac:dyDescent="0.25">
      <c r="D155">
        <v>32</v>
      </c>
      <c r="E155">
        <v>33</v>
      </c>
      <c r="F155" s="6" t="s">
        <v>117</v>
      </c>
      <c r="G155" t="s">
        <v>73</v>
      </c>
      <c r="I155" t="str">
        <f t="shared" si="20"/>
        <v>$libinclude     xlimport     aeei_exogen_hh_after2020               aeei.xls     AEEI!C32:M33</v>
      </c>
      <c r="J155" t="s">
        <v>79</v>
      </c>
      <c r="K155" t="s">
        <v>80</v>
      </c>
      <c r="L155" t="s">
        <v>18</v>
      </c>
      <c r="M155" t="s">
        <v>81</v>
      </c>
      <c r="N155" t="s">
        <v>97</v>
      </c>
      <c r="P155" s="25" t="str">
        <f t="shared" si="21"/>
        <v>$libinclude xlimport aeei_exogen_hh_after2020 aeei.xls AEEI!C32:M33</v>
      </c>
      <c r="Q155" s="25" t="s">
        <v>79</v>
      </c>
      <c r="R155" t="s">
        <v>80</v>
      </c>
      <c r="S155" t="s">
        <v>18</v>
      </c>
      <c r="T155" t="s">
        <v>81</v>
      </c>
      <c r="U155" t="s">
        <v>97</v>
      </c>
    </row>
    <row r="156" spans="4:21" x14ac:dyDescent="0.25">
      <c r="D156">
        <v>34</v>
      </c>
      <c r="E156">
        <v>35</v>
      </c>
      <c r="F156" s="34" t="s">
        <v>118</v>
      </c>
      <c r="G156" t="s">
        <v>74</v>
      </c>
      <c r="I156" t="str">
        <f t="shared" si="20"/>
        <v>$libinclude     xlimport     aeei_exogen_hh_after2025               aeei.xls     AEEI!C34:M35</v>
      </c>
      <c r="J156" t="s">
        <v>79</v>
      </c>
      <c r="K156" t="s">
        <v>80</v>
      </c>
      <c r="L156" t="s">
        <v>19</v>
      </c>
      <c r="M156" t="s">
        <v>81</v>
      </c>
      <c r="N156" t="s">
        <v>98</v>
      </c>
      <c r="P156" s="25" t="str">
        <f t="shared" si="21"/>
        <v>$libinclude xlimport aeei_exogen_hh_after2025 aeei.xls AEEI!C34:M35</v>
      </c>
      <c r="Q156" s="25" t="s">
        <v>79</v>
      </c>
      <c r="R156" t="s">
        <v>80</v>
      </c>
      <c r="S156" t="s">
        <v>19</v>
      </c>
      <c r="T156" t="s">
        <v>81</v>
      </c>
      <c r="U156" t="s">
        <v>98</v>
      </c>
    </row>
    <row r="157" spans="4:21" x14ac:dyDescent="0.25">
      <c r="D157">
        <v>36</v>
      </c>
      <c r="E157">
        <v>37</v>
      </c>
      <c r="F157" s="8" t="s">
        <v>119</v>
      </c>
      <c r="G157" t="s">
        <v>75</v>
      </c>
      <c r="I157" t="str">
        <f t="shared" si="20"/>
        <v>$libinclude     xlimport     aeei_exogen_trn               aeei.xls     AEEI!C36:M37</v>
      </c>
      <c r="J157" t="s">
        <v>79</v>
      </c>
      <c r="K157" t="s">
        <v>80</v>
      </c>
      <c r="L157" t="s">
        <v>9</v>
      </c>
      <c r="M157" t="s">
        <v>81</v>
      </c>
      <c r="N157" t="s">
        <v>99</v>
      </c>
      <c r="P157" s="25" t="str">
        <f t="shared" si="21"/>
        <v>$libinclude xlimport aeei_exogen_trn aeei.xls AEEI!C36:M37</v>
      </c>
      <c r="Q157" s="25" t="s">
        <v>79</v>
      </c>
      <c r="R157" t="s">
        <v>80</v>
      </c>
      <c r="S157" t="s">
        <v>9</v>
      </c>
      <c r="T157" t="s">
        <v>81</v>
      </c>
      <c r="U157" t="s">
        <v>99</v>
      </c>
    </row>
    <row r="158" spans="4:21" x14ac:dyDescent="0.25">
      <c r="D158">
        <v>38</v>
      </c>
      <c r="E158">
        <v>39</v>
      </c>
      <c r="F158" s="9" t="s">
        <v>120</v>
      </c>
      <c r="G158" t="s">
        <v>76</v>
      </c>
      <c r="I158" t="str">
        <f t="shared" si="20"/>
        <v>$libinclude     xlimport     aeei_exogen_trn_after2020               aeei.xls     AEEI!C38:M39</v>
      </c>
      <c r="J158" t="s">
        <v>79</v>
      </c>
      <c r="K158" t="s">
        <v>80</v>
      </c>
      <c r="L158" t="s">
        <v>20</v>
      </c>
      <c r="M158" t="s">
        <v>81</v>
      </c>
      <c r="N158" t="s">
        <v>100</v>
      </c>
      <c r="P158" s="25" t="str">
        <f t="shared" si="21"/>
        <v>$libinclude xlimport aeei_exogen_trn_after2020 aeei.xls AEEI!C38:M39</v>
      </c>
      <c r="Q158" s="25" t="s">
        <v>79</v>
      </c>
      <c r="R158" t="s">
        <v>80</v>
      </c>
      <c r="S158" t="s">
        <v>20</v>
      </c>
      <c r="T158" t="s">
        <v>81</v>
      </c>
      <c r="U158" t="s">
        <v>100</v>
      </c>
    </row>
    <row r="159" spans="4:21" x14ac:dyDescent="0.25">
      <c r="D159">
        <v>40</v>
      </c>
      <c r="E159">
        <v>41</v>
      </c>
      <c r="F159" s="7" t="s">
        <v>121</v>
      </c>
      <c r="G159" t="s">
        <v>77</v>
      </c>
      <c r="I159" t="str">
        <f t="shared" si="20"/>
        <v>$libinclude     xlimport     aeei_exogen_trn_after2025               aeei.xls     AEEI!C40:M41</v>
      </c>
      <c r="J159" t="s">
        <v>79</v>
      </c>
      <c r="K159" t="s">
        <v>80</v>
      </c>
      <c r="L159" t="s">
        <v>21</v>
      </c>
      <c r="M159" t="s">
        <v>81</v>
      </c>
      <c r="N159" t="s">
        <v>101</v>
      </c>
      <c r="P159" s="25" t="str">
        <f t="shared" si="21"/>
        <v>$libinclude xlimport aeei_exogen_trn_after2025 aeei.xls AEEI!C40:M41</v>
      </c>
      <c r="Q159" s="25" t="s">
        <v>79</v>
      </c>
      <c r="R159" t="s">
        <v>80</v>
      </c>
      <c r="S159" t="s">
        <v>21</v>
      </c>
      <c r="T159" t="s">
        <v>81</v>
      </c>
      <c r="U159" t="s">
        <v>101</v>
      </c>
    </row>
    <row r="161" spans="3:21" x14ac:dyDescent="0.25">
      <c r="Q161" s="25" t="str">
        <f t="shared" ref="Q161:U170" si="22">TRIM(Q140)</f>
        <v>$libinclude</v>
      </c>
      <c r="R161" s="25" t="str">
        <f t="shared" si="22"/>
        <v>xlimport</v>
      </c>
      <c r="S161" s="25" t="str">
        <f t="shared" si="22"/>
        <v>AEEI_EXO</v>
      </c>
      <c r="T161" s="25" t="str">
        <f t="shared" si="22"/>
        <v>aeei.xls</v>
      </c>
      <c r="U161" s="25" t="str">
        <f t="shared" si="22"/>
        <v>AEEI!C2:M3</v>
      </c>
    </row>
    <row r="162" spans="3:21" x14ac:dyDescent="0.25">
      <c r="Q162" s="25" t="str">
        <f t="shared" si="22"/>
        <v>$libinclude</v>
      </c>
      <c r="R162" s="25" t="str">
        <f t="shared" si="22"/>
        <v>xlimport</v>
      </c>
      <c r="S162" s="25" t="str">
        <f t="shared" si="22"/>
        <v>AEEI_EXO_ELE_C</v>
      </c>
      <c r="T162" s="25" t="str">
        <f t="shared" si="22"/>
        <v>aeei.xls</v>
      </c>
      <c r="U162" s="25" t="str">
        <f t="shared" si="22"/>
        <v>AEEI!C4:M5</v>
      </c>
    </row>
    <row r="163" spans="3:21" x14ac:dyDescent="0.25">
      <c r="C163" s="148"/>
      <c r="D163" s="148"/>
      <c r="E163" s="149"/>
      <c r="F163" s="97" t="str">
        <f>CONCATENATE(F140,"(yr)"," = aeei_read(","""",F140,"""",",yr);")</f>
        <v>aeei_exo(yr) = aeei_read("aeei_exo",yr);</v>
      </c>
      <c r="G163" s="98"/>
      <c r="H163" s="98"/>
      <c r="I163" s="98"/>
      <c r="J163" s="98"/>
      <c r="K163" s="98"/>
      <c r="L163" s="98"/>
      <c r="M163" s="98"/>
      <c r="N163" s="98"/>
      <c r="O163" s="99"/>
      <c r="Q163" s="25" t="str">
        <f t="shared" si="22"/>
        <v>$libinclude</v>
      </c>
      <c r="R163" s="25" t="str">
        <f t="shared" si="22"/>
        <v>xlimport</v>
      </c>
      <c r="S163" s="25" t="str">
        <f t="shared" si="22"/>
        <v>AEEI_EXO_DEU</v>
      </c>
      <c r="T163" s="25" t="str">
        <f t="shared" si="22"/>
        <v>aeei.xls</v>
      </c>
      <c r="U163" s="25" t="str">
        <f t="shared" si="22"/>
        <v>AEEI!C6:M7</v>
      </c>
    </row>
    <row r="164" spans="3:21" x14ac:dyDescent="0.25">
      <c r="C164" s="150"/>
      <c r="D164" s="150"/>
      <c r="E164" s="151"/>
      <c r="F164" s="100" t="str">
        <f t="shared" ref="F164:F182" si="23">CONCATENATE(F141,"(yr)"," = aeei_read(","""",F141,"""",",yr);")</f>
        <v>aeei_exo_ele_c(yr) = aeei_read("aeei_exo_ele_c",yr);</v>
      </c>
      <c r="G164" s="101"/>
      <c r="H164" s="101"/>
      <c r="I164" s="101"/>
      <c r="J164" s="101"/>
      <c r="K164" s="101"/>
      <c r="L164" s="101"/>
      <c r="M164" s="101"/>
      <c r="N164" s="101"/>
      <c r="O164" s="102"/>
      <c r="Q164" s="25" t="str">
        <f t="shared" si="22"/>
        <v>$libinclude</v>
      </c>
      <c r="R164" s="25" t="str">
        <f t="shared" si="22"/>
        <v>xlimport</v>
      </c>
      <c r="S164" s="25" t="str">
        <f t="shared" si="22"/>
        <v>AEEI_EXO_NEU</v>
      </c>
      <c r="T164" s="25" t="str">
        <f t="shared" si="22"/>
        <v>aeei.xls</v>
      </c>
      <c r="U164" s="25" t="str">
        <f t="shared" si="22"/>
        <v>AEEI!C8:M9</v>
      </c>
    </row>
    <row r="165" spans="3:21" x14ac:dyDescent="0.25">
      <c r="C165" s="150"/>
      <c r="D165" s="150"/>
      <c r="E165" s="151"/>
      <c r="F165" s="100" t="str">
        <f t="shared" si="23"/>
        <v>aeei_exo_deu(yr) = aeei_read("aeei_exo_deu",yr);</v>
      </c>
      <c r="G165" s="101"/>
      <c r="H165" s="101"/>
      <c r="I165" s="101"/>
      <c r="J165" s="101"/>
      <c r="K165" s="101"/>
      <c r="L165" s="101"/>
      <c r="M165" s="101"/>
      <c r="N165" s="101"/>
      <c r="O165" s="102"/>
      <c r="Q165" s="25" t="str">
        <f t="shared" si="22"/>
        <v>$libinclude</v>
      </c>
      <c r="R165" s="25" t="str">
        <f t="shared" si="22"/>
        <v>xlimport</v>
      </c>
      <c r="S165" s="25" t="str">
        <f t="shared" si="22"/>
        <v>AEEI_EXO_EMERGE</v>
      </c>
      <c r="T165" s="25" t="str">
        <f t="shared" si="22"/>
        <v>aeei.xls</v>
      </c>
      <c r="U165" s="25" t="str">
        <f t="shared" si="22"/>
        <v>AEEI!C10:M11</v>
      </c>
    </row>
    <row r="166" spans="3:21" x14ac:dyDescent="0.25">
      <c r="C166" s="150"/>
      <c r="D166" s="150"/>
      <c r="E166" s="151"/>
      <c r="F166" s="100" t="str">
        <f t="shared" si="23"/>
        <v>aeei_exo_neu(yr) = aeei_read("aeei_exo_neu",yr);</v>
      </c>
      <c r="G166" s="101"/>
      <c r="H166" s="101"/>
      <c r="I166" s="101"/>
      <c r="J166" s="101"/>
      <c r="K166" s="101"/>
      <c r="L166" s="101"/>
      <c r="M166" s="101"/>
      <c r="N166" s="101"/>
      <c r="O166" s="102"/>
      <c r="Q166" s="25" t="str">
        <f t="shared" si="22"/>
        <v>$libinclude</v>
      </c>
      <c r="R166" s="25" t="str">
        <f t="shared" si="22"/>
        <v>xlimport</v>
      </c>
      <c r="S166" s="25" t="str">
        <f t="shared" si="22"/>
        <v>AEEI_EXOGEN</v>
      </c>
      <c r="T166" s="25" t="str">
        <f t="shared" si="22"/>
        <v>aeei.xls</v>
      </c>
      <c r="U166" s="25" t="str">
        <f t="shared" si="22"/>
        <v>AEEI!C12:M13</v>
      </c>
    </row>
    <row r="167" spans="3:21" x14ac:dyDescent="0.25">
      <c r="C167" s="150"/>
      <c r="D167" s="150"/>
      <c r="E167" s="151"/>
      <c r="F167" s="100" t="str">
        <f t="shared" si="23"/>
        <v>aeei_exo_emerge(yr) = aeei_read("aeei_exo_emerge",yr);</v>
      </c>
      <c r="G167" s="101"/>
      <c r="H167" s="101"/>
      <c r="I167" s="101"/>
      <c r="J167" s="101"/>
      <c r="K167" s="101"/>
      <c r="L167" s="101"/>
      <c r="M167" s="101"/>
      <c r="N167" s="101"/>
      <c r="O167" s="102"/>
      <c r="Q167" s="25" t="str">
        <f t="shared" si="22"/>
        <v>$libinclude</v>
      </c>
      <c r="R167" s="25" t="str">
        <f t="shared" si="22"/>
        <v>xlimport</v>
      </c>
      <c r="S167" s="25" t="str">
        <f t="shared" si="22"/>
        <v>AEEI_EXOGEN_AFTER2020</v>
      </c>
      <c r="T167" s="25" t="str">
        <f t="shared" si="22"/>
        <v>aeei.xls</v>
      </c>
      <c r="U167" s="25" t="str">
        <f t="shared" si="22"/>
        <v>AEEI!C14:M15</v>
      </c>
    </row>
    <row r="168" spans="3:21" x14ac:dyDescent="0.25">
      <c r="C168" s="150"/>
      <c r="D168" s="150"/>
      <c r="E168" s="151"/>
      <c r="F168" s="100" t="str">
        <f t="shared" si="23"/>
        <v>aeei_exogen(yr) = aeei_read("aeei_exogen",yr);</v>
      </c>
      <c r="G168" s="101"/>
      <c r="H168" s="101"/>
      <c r="I168" s="101"/>
      <c r="J168" s="101"/>
      <c r="K168" s="101"/>
      <c r="L168" s="101"/>
      <c r="M168" s="101"/>
      <c r="N168" s="101"/>
      <c r="O168" s="102"/>
      <c r="Q168" s="25" t="str">
        <f t="shared" si="22"/>
        <v>$libinclude</v>
      </c>
      <c r="R168" s="25" t="str">
        <f t="shared" si="22"/>
        <v>xlimport</v>
      </c>
      <c r="S168" s="25" t="str">
        <f t="shared" si="22"/>
        <v>AEEI_EXOGEN_AFTER2025</v>
      </c>
      <c r="T168" s="25" t="str">
        <f t="shared" si="22"/>
        <v>aeei.xls</v>
      </c>
      <c r="U168" s="25" t="str">
        <f t="shared" si="22"/>
        <v>AEEI!C16:M17</v>
      </c>
    </row>
    <row r="169" spans="3:21" x14ac:dyDescent="0.25">
      <c r="C169" s="150"/>
      <c r="D169" s="150"/>
      <c r="E169" s="151"/>
      <c r="F169" s="100" t="str">
        <f t="shared" si="23"/>
        <v>aeei_exogen_after2020(yr) = aeei_read("aeei_exogen_after2020",yr);</v>
      </c>
      <c r="G169" s="101"/>
      <c r="H169" s="101"/>
      <c r="I169" s="101"/>
      <c r="J169" s="101"/>
      <c r="K169" s="101"/>
      <c r="L169" s="101"/>
      <c r="M169" s="101"/>
      <c r="N169" s="101"/>
      <c r="O169" s="102"/>
      <c r="Q169" s="25" t="str">
        <f t="shared" si="22"/>
        <v>$libinclude</v>
      </c>
      <c r="R169" s="25" t="str">
        <f t="shared" si="22"/>
        <v>xlimport</v>
      </c>
      <c r="S169" s="25" t="str">
        <f t="shared" si="22"/>
        <v>AEEI_EXOGEN_ELE</v>
      </c>
      <c r="T169" s="25" t="str">
        <f t="shared" si="22"/>
        <v>aeei.xls</v>
      </c>
      <c r="U169" s="25" t="str">
        <f t="shared" si="22"/>
        <v>AEEI!C18:M19</v>
      </c>
    </row>
    <row r="170" spans="3:21" x14ac:dyDescent="0.25">
      <c r="C170" s="150"/>
      <c r="D170" s="150"/>
      <c r="E170" s="151"/>
      <c r="F170" s="100" t="str">
        <f t="shared" si="23"/>
        <v>aeei_exogen_after2025(yr) = aeei_read("aeei_exogen_after2025",yr);</v>
      </c>
      <c r="G170" s="101"/>
      <c r="H170" s="101"/>
      <c r="I170" s="101"/>
      <c r="J170" s="101"/>
      <c r="K170" s="101"/>
      <c r="L170" s="101"/>
      <c r="M170" s="101"/>
      <c r="N170" s="101"/>
      <c r="O170" s="102"/>
      <c r="Q170" s="25" t="str">
        <f t="shared" si="22"/>
        <v>$libinclude</v>
      </c>
      <c r="R170" s="25" t="str">
        <f t="shared" si="22"/>
        <v>xlimport</v>
      </c>
      <c r="S170" s="25" t="str">
        <f t="shared" si="22"/>
        <v>AEEI_EXOGEN_ELE_AFTER2020</v>
      </c>
      <c r="T170" s="25" t="str">
        <f t="shared" si="22"/>
        <v>aeei.xls</v>
      </c>
      <c r="U170" s="25" t="str">
        <f t="shared" si="22"/>
        <v>AEEI!C20:M21</v>
      </c>
    </row>
    <row r="171" spans="3:21" x14ac:dyDescent="0.25">
      <c r="C171" s="150"/>
      <c r="D171" s="150"/>
      <c r="E171" s="151"/>
      <c r="F171" s="100" t="str">
        <f t="shared" si="23"/>
        <v>aeei_exogen_ele(yr) = aeei_read("aeei_exogen_ele",yr);</v>
      </c>
      <c r="G171" s="101"/>
      <c r="H171" s="101"/>
      <c r="I171" s="101"/>
      <c r="J171" s="101"/>
      <c r="K171" s="101"/>
      <c r="L171" s="101"/>
      <c r="M171" s="101"/>
      <c r="N171" s="101"/>
      <c r="O171" s="102"/>
      <c r="Q171" s="25" t="str">
        <f t="shared" ref="Q171:U180" si="24">TRIM(Q150)</f>
        <v>$libinclude</v>
      </c>
      <c r="R171" s="25" t="str">
        <f t="shared" si="24"/>
        <v>xlimport</v>
      </c>
      <c r="S171" s="25" t="str">
        <f t="shared" si="24"/>
        <v>AEEI_EXOGEN_ELE_AFTER2025</v>
      </c>
      <c r="T171" s="25" t="str">
        <f t="shared" si="24"/>
        <v>aeei.xls</v>
      </c>
      <c r="U171" s="25" t="str">
        <f t="shared" si="24"/>
        <v>AEEI!C22:M23</v>
      </c>
    </row>
    <row r="172" spans="3:21" x14ac:dyDescent="0.25">
      <c r="C172" s="150"/>
      <c r="D172" s="150"/>
      <c r="E172" s="151"/>
      <c r="F172" s="100" t="str">
        <f t="shared" si="23"/>
        <v>aeei_exogen_ele_after2020(yr) = aeei_read("aeei_exogen_ele_after2020",yr);</v>
      </c>
      <c r="G172" s="101"/>
      <c r="H172" s="101"/>
      <c r="I172" s="101"/>
      <c r="J172" s="101"/>
      <c r="K172" s="101"/>
      <c r="L172" s="101"/>
      <c r="M172" s="101"/>
      <c r="N172" s="101"/>
      <c r="O172" s="102"/>
      <c r="Q172" s="25" t="str">
        <f t="shared" si="24"/>
        <v>$libinclude</v>
      </c>
      <c r="R172" s="25" t="str">
        <f t="shared" si="24"/>
        <v>xlimport</v>
      </c>
      <c r="S172" s="25" t="str">
        <f t="shared" si="24"/>
        <v>AEEI_EXOGEN_GEN_YR</v>
      </c>
      <c r="T172" s="25" t="str">
        <f t="shared" si="24"/>
        <v>aeei.xls</v>
      </c>
      <c r="U172" s="25" t="str">
        <f t="shared" si="24"/>
        <v>AEEI!C24:M25</v>
      </c>
    </row>
    <row r="173" spans="3:21" x14ac:dyDescent="0.25">
      <c r="C173" s="150"/>
      <c r="D173" s="150"/>
      <c r="E173" s="151"/>
      <c r="F173" s="100" t="str">
        <f t="shared" si="23"/>
        <v>aeei_exogen_ele_after2025(yr) = aeei_read("aeei_exogen_ele_after2025",yr);</v>
      </c>
      <c r="G173" s="101"/>
      <c r="H173" s="101"/>
      <c r="I173" s="101"/>
      <c r="J173" s="101"/>
      <c r="K173" s="101"/>
      <c r="L173" s="101"/>
      <c r="M173" s="101"/>
      <c r="N173" s="101"/>
      <c r="O173" s="102"/>
      <c r="Q173" s="25" t="str">
        <f t="shared" si="24"/>
        <v>$libinclude</v>
      </c>
      <c r="R173" s="25" t="str">
        <f t="shared" si="24"/>
        <v>xlimport</v>
      </c>
      <c r="S173" s="25" t="str">
        <f t="shared" si="24"/>
        <v>AEEI_EXOGEN_GEN_YR_AFTER2020</v>
      </c>
      <c r="T173" s="25" t="str">
        <f t="shared" si="24"/>
        <v>aeei.xls</v>
      </c>
      <c r="U173" s="25" t="str">
        <f t="shared" si="24"/>
        <v>AEEI!C26:M27</v>
      </c>
    </row>
    <row r="174" spans="3:21" x14ac:dyDescent="0.25">
      <c r="C174" s="150"/>
      <c r="D174" s="150"/>
      <c r="E174" s="151"/>
      <c r="F174" s="100" t="str">
        <f t="shared" si="23"/>
        <v>aeei_exogen_gen_yr(yr) = aeei_read("aeei_exogen_gen_yr",yr);</v>
      </c>
      <c r="G174" s="101"/>
      <c r="H174" s="101"/>
      <c r="I174" s="101"/>
      <c r="J174" s="101"/>
      <c r="K174" s="101"/>
      <c r="L174" s="101"/>
      <c r="M174" s="101"/>
      <c r="N174" s="101"/>
      <c r="O174" s="102"/>
      <c r="Q174" s="25" t="str">
        <f t="shared" si="24"/>
        <v>$libinclude</v>
      </c>
      <c r="R174" s="25" t="str">
        <f t="shared" si="24"/>
        <v>xlimport</v>
      </c>
      <c r="S174" s="25" t="str">
        <f t="shared" si="24"/>
        <v>AEEI_EXOGEN_GEN_YR_AFTER2025</v>
      </c>
      <c r="T174" s="25" t="str">
        <f t="shared" si="24"/>
        <v>aeei.xls</v>
      </c>
      <c r="U174" s="25" t="str">
        <f t="shared" si="24"/>
        <v>AEEI!C28:M29</v>
      </c>
    </row>
    <row r="175" spans="3:21" x14ac:dyDescent="0.25">
      <c r="C175" s="150"/>
      <c r="D175" s="150"/>
      <c r="E175" s="151"/>
      <c r="F175" s="100" t="str">
        <f t="shared" si="23"/>
        <v>aeei_exogen_gen_yr_after2020(yr) = aeei_read("aeei_exogen_gen_yr_after2020",yr);</v>
      </c>
      <c r="G175" s="101"/>
      <c r="H175" s="101"/>
      <c r="I175" s="101"/>
      <c r="J175" s="101"/>
      <c r="K175" s="101"/>
      <c r="L175" s="101"/>
      <c r="M175" s="101"/>
      <c r="N175" s="101"/>
      <c r="O175" s="102"/>
      <c r="Q175" s="25" t="str">
        <f t="shared" si="24"/>
        <v>$libinclude</v>
      </c>
      <c r="R175" s="25" t="str">
        <f t="shared" si="24"/>
        <v>xlimport</v>
      </c>
      <c r="S175" s="25" t="str">
        <f t="shared" si="24"/>
        <v>AEEI_EXOGEN_HH</v>
      </c>
      <c r="T175" s="25" t="str">
        <f t="shared" si="24"/>
        <v>aeei.xls</v>
      </c>
      <c r="U175" s="25" t="str">
        <f t="shared" si="24"/>
        <v>AEEI!C30:M31</v>
      </c>
    </row>
    <row r="176" spans="3:21" x14ac:dyDescent="0.25">
      <c r="C176" s="150"/>
      <c r="D176" s="150"/>
      <c r="E176" s="151"/>
      <c r="F176" s="100" t="str">
        <f t="shared" si="23"/>
        <v>aeei_exogen_gen_yr_after2025(yr) = aeei_read("aeei_exogen_gen_yr_after2025",yr);</v>
      </c>
      <c r="G176" s="101"/>
      <c r="H176" s="101"/>
      <c r="I176" s="101"/>
      <c r="J176" s="101"/>
      <c r="K176" s="101"/>
      <c r="L176" s="101"/>
      <c r="M176" s="101"/>
      <c r="N176" s="101"/>
      <c r="O176" s="102"/>
      <c r="Q176" s="25" t="str">
        <f t="shared" si="24"/>
        <v>$libinclude</v>
      </c>
      <c r="R176" s="25" t="str">
        <f t="shared" si="24"/>
        <v>xlimport</v>
      </c>
      <c r="S176" s="25" t="str">
        <f t="shared" si="24"/>
        <v>AEEI_EXOGEN_HH_AFTER2020</v>
      </c>
      <c r="T176" s="25" t="str">
        <f t="shared" si="24"/>
        <v>aeei.xls</v>
      </c>
      <c r="U176" s="25" t="str">
        <f t="shared" si="24"/>
        <v>AEEI!C32:M33</v>
      </c>
    </row>
    <row r="177" spans="3:21" x14ac:dyDescent="0.25">
      <c r="C177" s="150"/>
      <c r="D177" s="150"/>
      <c r="E177" s="151"/>
      <c r="F177" s="100" t="str">
        <f t="shared" si="23"/>
        <v>aeei_exogen_hh(yr) = aeei_read("aeei_exogen_hh",yr);</v>
      </c>
      <c r="G177" s="101"/>
      <c r="H177" s="101"/>
      <c r="I177" s="101"/>
      <c r="J177" s="101"/>
      <c r="K177" s="101"/>
      <c r="L177" s="101"/>
      <c r="M177" s="101"/>
      <c r="N177" s="101"/>
      <c r="O177" s="102"/>
      <c r="Q177" s="25" t="str">
        <f t="shared" si="24"/>
        <v>$libinclude</v>
      </c>
      <c r="R177" s="25" t="str">
        <f t="shared" si="24"/>
        <v>xlimport</v>
      </c>
      <c r="S177" s="25" t="str">
        <f t="shared" si="24"/>
        <v>AEEI_EXOGEN_HH_AFTER2025</v>
      </c>
      <c r="T177" s="25" t="str">
        <f t="shared" si="24"/>
        <v>aeei.xls</v>
      </c>
      <c r="U177" s="25" t="str">
        <f t="shared" si="24"/>
        <v>AEEI!C34:M35</v>
      </c>
    </row>
    <row r="178" spans="3:21" x14ac:dyDescent="0.25">
      <c r="C178" s="150"/>
      <c r="D178" s="150"/>
      <c r="E178" s="151"/>
      <c r="F178" s="100" t="str">
        <f t="shared" si="23"/>
        <v>aeei_exogen_hh_after2020(yr) = aeei_read("aeei_exogen_hh_after2020",yr);</v>
      </c>
      <c r="G178" s="101"/>
      <c r="H178" s="101"/>
      <c r="I178" s="101"/>
      <c r="J178" s="101"/>
      <c r="K178" s="101"/>
      <c r="L178" s="101"/>
      <c r="M178" s="101"/>
      <c r="N178" s="101"/>
      <c r="O178" s="102"/>
      <c r="Q178" s="25" t="str">
        <f t="shared" si="24"/>
        <v>$libinclude</v>
      </c>
      <c r="R178" s="25" t="str">
        <f t="shared" si="24"/>
        <v>xlimport</v>
      </c>
      <c r="S178" s="25" t="str">
        <f t="shared" si="24"/>
        <v>AEEI_EXOGEN_TRN</v>
      </c>
      <c r="T178" s="25" t="str">
        <f t="shared" si="24"/>
        <v>aeei.xls</v>
      </c>
      <c r="U178" s="25" t="str">
        <f t="shared" si="24"/>
        <v>AEEI!C36:M37</v>
      </c>
    </row>
    <row r="179" spans="3:21" x14ac:dyDescent="0.25">
      <c r="C179" s="150"/>
      <c r="D179" s="150"/>
      <c r="E179" s="151"/>
      <c r="F179" s="100" t="str">
        <f t="shared" si="23"/>
        <v>aeei_exogen_hh_after2025(yr) = aeei_read("aeei_exogen_hh_after2025",yr);</v>
      </c>
      <c r="G179" s="101"/>
      <c r="H179" s="101"/>
      <c r="I179" s="101"/>
      <c r="J179" s="101"/>
      <c r="K179" s="101"/>
      <c r="L179" s="101"/>
      <c r="M179" s="101"/>
      <c r="N179" s="101"/>
      <c r="O179" s="102"/>
      <c r="Q179" s="25" t="str">
        <f t="shared" si="24"/>
        <v>$libinclude</v>
      </c>
      <c r="R179" s="25" t="str">
        <f t="shared" si="24"/>
        <v>xlimport</v>
      </c>
      <c r="S179" s="25" t="str">
        <f t="shared" si="24"/>
        <v>AEEI_EXOGEN_TRN_AFTER2020</v>
      </c>
      <c r="T179" s="25" t="str">
        <f t="shared" si="24"/>
        <v>aeei.xls</v>
      </c>
      <c r="U179" s="25" t="str">
        <f t="shared" si="24"/>
        <v>AEEI!C38:M39</v>
      </c>
    </row>
    <row r="180" spans="3:21" x14ac:dyDescent="0.25">
      <c r="C180" s="150"/>
      <c r="D180" s="150"/>
      <c r="E180" s="151"/>
      <c r="F180" s="100" t="str">
        <f t="shared" si="23"/>
        <v>aeei_exogen_trn(yr) = aeei_read("aeei_exogen_trn",yr);</v>
      </c>
      <c r="G180" s="101"/>
      <c r="H180" s="101"/>
      <c r="I180" s="101"/>
      <c r="J180" s="101"/>
      <c r="K180" s="101"/>
      <c r="L180" s="101"/>
      <c r="M180" s="101"/>
      <c r="N180" s="101"/>
      <c r="O180" s="102"/>
      <c r="Q180" s="25" t="str">
        <f t="shared" si="24"/>
        <v>$libinclude</v>
      </c>
      <c r="R180" s="25" t="str">
        <f t="shared" si="24"/>
        <v>xlimport</v>
      </c>
      <c r="S180" s="25" t="str">
        <f t="shared" si="24"/>
        <v>AEEI_EXOGEN_TRN_AFTER2025</v>
      </c>
      <c r="T180" s="25" t="str">
        <f t="shared" si="24"/>
        <v>aeei.xls</v>
      </c>
      <c r="U180" s="25" t="str">
        <f t="shared" si="24"/>
        <v>AEEI!C40:M41</v>
      </c>
    </row>
    <row r="181" spans="3:21" x14ac:dyDescent="0.25">
      <c r="C181" s="150"/>
      <c r="D181" s="150"/>
      <c r="E181" s="151"/>
      <c r="F181" s="100" t="str">
        <f>CONCATENATE(F158,"(yr)"," = aeei_read(","""",F158,"""",",yr);")</f>
        <v>aeei_exogen_trn_after2020(yr) = aeei_read("aeei_exogen_trn_after2020",yr);</v>
      </c>
      <c r="G181" s="101"/>
      <c r="H181" s="101"/>
      <c r="I181" s="101"/>
      <c r="J181" s="101"/>
      <c r="K181" s="101"/>
      <c r="L181" s="101"/>
      <c r="M181" s="101"/>
      <c r="N181" s="101"/>
      <c r="O181" s="102"/>
      <c r="R181" s="25"/>
      <c r="S181" s="25"/>
      <c r="T181" s="25"/>
      <c r="U181" s="25"/>
    </row>
    <row r="182" spans="3:21" x14ac:dyDescent="0.25">
      <c r="C182" s="152"/>
      <c r="D182" s="152"/>
      <c r="E182" s="153"/>
      <c r="F182" s="103" t="str">
        <f t="shared" si="23"/>
        <v>aeei_exogen_trn_after2025(yr) = aeei_read("aeei_exogen_trn_after2025",yr);</v>
      </c>
      <c r="G182" s="104"/>
      <c r="H182" s="104"/>
      <c r="I182" s="104"/>
      <c r="J182" s="104"/>
      <c r="K182" s="104"/>
      <c r="L182" s="104"/>
      <c r="M182" s="104"/>
      <c r="N182" s="104"/>
      <c r="O182" s="105"/>
      <c r="R182" s="25"/>
      <c r="S182" s="25"/>
      <c r="T182" s="25"/>
      <c r="U182" s="25"/>
    </row>
    <row r="184" spans="3:21" x14ac:dyDescent="0.25">
      <c r="F184" t="str">
        <f>CONCATENATE(F140,"(yr) = ",F140,,"(yr) - aeei_read(","""",F140,"""",",yr);")</f>
        <v>aeei_exo(yr) = aeei_exo(yr) - aeei_read("aeei_exo",yr);</v>
      </c>
    </row>
    <row r="185" spans="3:21" x14ac:dyDescent="0.25">
      <c r="F185" t="str">
        <f t="shared" ref="F185:F203" si="25">CONCATENATE(F141,"(yr) = ",F141,,"(yr) - aeei_read(","""",F141,"""",",yr);")</f>
        <v>aeei_exo_ele_c(yr) = aeei_exo_ele_c(yr) - aeei_read("aeei_exo_ele_c",yr);</v>
      </c>
    </row>
    <row r="186" spans="3:21" x14ac:dyDescent="0.25">
      <c r="F186" t="str">
        <f t="shared" si="25"/>
        <v>aeei_exo_deu(yr) = aeei_exo_deu(yr) - aeei_read("aeei_exo_deu",yr);</v>
      </c>
    </row>
    <row r="187" spans="3:21" x14ac:dyDescent="0.25">
      <c r="F187" t="str">
        <f t="shared" si="25"/>
        <v>aeei_exo_neu(yr) = aeei_exo_neu(yr) - aeei_read("aeei_exo_neu",yr);</v>
      </c>
    </row>
    <row r="188" spans="3:21" x14ac:dyDescent="0.25">
      <c r="F188" t="str">
        <f t="shared" si="25"/>
        <v>aeei_exo_emerge(yr) = aeei_exo_emerge(yr) - aeei_read("aeei_exo_emerge",yr);</v>
      </c>
    </row>
    <row r="189" spans="3:21" x14ac:dyDescent="0.25">
      <c r="F189" t="str">
        <f t="shared" si="25"/>
        <v>aeei_exogen(yr) = aeei_exogen(yr) - aeei_read("aeei_exogen",yr);</v>
      </c>
    </row>
    <row r="190" spans="3:21" x14ac:dyDescent="0.25">
      <c r="F190" t="str">
        <f t="shared" si="25"/>
        <v>aeei_exogen_after2020(yr) = aeei_exogen_after2020(yr) - aeei_read("aeei_exogen_after2020",yr);</v>
      </c>
    </row>
    <row r="191" spans="3:21" x14ac:dyDescent="0.25">
      <c r="F191" t="str">
        <f t="shared" si="25"/>
        <v>aeei_exogen_after2025(yr) = aeei_exogen_after2025(yr) - aeei_read("aeei_exogen_after2025",yr);</v>
      </c>
    </row>
    <row r="192" spans="3:21" x14ac:dyDescent="0.25">
      <c r="F192" t="str">
        <f t="shared" si="25"/>
        <v>aeei_exogen_ele(yr) = aeei_exogen_ele(yr) - aeei_read("aeei_exogen_ele",yr);</v>
      </c>
    </row>
    <row r="193" spans="6:6" x14ac:dyDescent="0.25">
      <c r="F193" t="str">
        <f t="shared" si="25"/>
        <v>aeei_exogen_ele_after2020(yr) = aeei_exogen_ele_after2020(yr) - aeei_read("aeei_exogen_ele_after2020",yr);</v>
      </c>
    </row>
    <row r="194" spans="6:6" x14ac:dyDescent="0.25">
      <c r="F194" t="str">
        <f t="shared" si="25"/>
        <v>aeei_exogen_ele_after2025(yr) = aeei_exogen_ele_after2025(yr) - aeei_read("aeei_exogen_ele_after2025",yr);</v>
      </c>
    </row>
    <row r="195" spans="6:6" x14ac:dyDescent="0.25">
      <c r="F195" t="str">
        <f t="shared" si="25"/>
        <v>aeei_exogen_gen_yr(yr) = aeei_exogen_gen_yr(yr) - aeei_read("aeei_exogen_gen_yr",yr);</v>
      </c>
    </row>
    <row r="196" spans="6:6" x14ac:dyDescent="0.25">
      <c r="F196" t="str">
        <f t="shared" si="25"/>
        <v>aeei_exogen_gen_yr_after2020(yr) = aeei_exogen_gen_yr_after2020(yr) - aeei_read("aeei_exogen_gen_yr_after2020",yr);</v>
      </c>
    </row>
    <row r="197" spans="6:6" x14ac:dyDescent="0.25">
      <c r="F197" t="str">
        <f t="shared" si="25"/>
        <v>aeei_exogen_gen_yr_after2025(yr) = aeei_exogen_gen_yr_after2025(yr) - aeei_read("aeei_exogen_gen_yr_after2025",yr);</v>
      </c>
    </row>
    <row r="198" spans="6:6" x14ac:dyDescent="0.25">
      <c r="F198" t="str">
        <f t="shared" si="25"/>
        <v>aeei_exogen_hh(yr) = aeei_exogen_hh(yr) - aeei_read("aeei_exogen_hh",yr);</v>
      </c>
    </row>
    <row r="199" spans="6:6" x14ac:dyDescent="0.25">
      <c r="F199" t="str">
        <f t="shared" si="25"/>
        <v>aeei_exogen_hh_after2020(yr) = aeei_exogen_hh_after2020(yr) - aeei_read("aeei_exogen_hh_after2020",yr);</v>
      </c>
    </row>
    <row r="200" spans="6:6" x14ac:dyDescent="0.25">
      <c r="F200" t="str">
        <f t="shared" si="25"/>
        <v>aeei_exogen_hh_after2025(yr) = aeei_exogen_hh_after2025(yr) - aeei_read("aeei_exogen_hh_after2025",yr);</v>
      </c>
    </row>
    <row r="201" spans="6:6" x14ac:dyDescent="0.25">
      <c r="F201" t="str">
        <f t="shared" si="25"/>
        <v>aeei_exogen_trn(yr) = aeei_exogen_trn(yr) - aeei_read("aeei_exogen_trn",yr);</v>
      </c>
    </row>
    <row r="202" spans="6:6" x14ac:dyDescent="0.25">
      <c r="F202" t="str">
        <f t="shared" si="25"/>
        <v>aeei_exogen_trn_after2020(yr) = aeei_exogen_trn_after2020(yr) - aeei_read("aeei_exogen_trn_after2020",yr);</v>
      </c>
    </row>
    <row r="203" spans="6:6" x14ac:dyDescent="0.25">
      <c r="F203" t="str">
        <f t="shared" si="25"/>
        <v>aeei_exogen_trn_after2025(yr) = aeei_exogen_trn_after2025(yr) - aeei_read("aeei_exogen_trn_after2025",yr);</v>
      </c>
    </row>
  </sheetData>
  <autoFilter ref="A43:W43"/>
  <mergeCells count="1">
    <mergeCell ref="C163:E182"/>
  </mergeCells>
  <conditionalFormatting sqref="Q44 O44 O46 Q46 O48 O50 O52 C44:M44 D74:M74 D76:M76 D78:M78 D80:M80 D82:M82 D46:M46 D48:M48 D50:L50 D52:M52 D54:M54 D56:M56 D58:M58 D60:L60 D62:M62 D64:M64 D66:M66 D68:M68 D70:M70 D72:M72 C2:L2 C4 C6 C8 C10 C12 C14 C16 C18 C20 C22 C24 C26 C28 C30 C32 C34 C36 C38 C40">
    <cfRule type="cellIs" dxfId="36" priority="57" operator="equal">
      <formula>1</formula>
    </cfRule>
  </conditionalFormatting>
  <conditionalFormatting sqref="Q48 Q50 Q52 Q56 Q58 Q60 Q62 Q64 Q66 Q68 Q70 Q72 Q74 Q76 Q78 Q80 Q82 Q54">
    <cfRule type="cellIs" dxfId="35" priority="56" operator="equal">
      <formula>1</formula>
    </cfRule>
  </conditionalFormatting>
  <conditionalFormatting sqref="O72 O74 O76">
    <cfRule type="cellIs" dxfId="34" priority="49" operator="equal">
      <formula>1</formula>
    </cfRule>
  </conditionalFormatting>
  <conditionalFormatting sqref="O54 O56 O58">
    <cfRule type="cellIs" dxfId="33" priority="54" operator="equal">
      <formula>1</formula>
    </cfRule>
  </conditionalFormatting>
  <conditionalFormatting sqref="M60">
    <cfRule type="cellIs" dxfId="32" priority="53" operator="equal">
      <formula>1</formula>
    </cfRule>
  </conditionalFormatting>
  <conditionalFormatting sqref="O60">
    <cfRule type="cellIs" dxfId="31" priority="52" operator="equal">
      <formula>1</formula>
    </cfRule>
  </conditionalFormatting>
  <conditionalFormatting sqref="O62 O64">
    <cfRule type="cellIs" dxfId="30" priority="51" operator="equal">
      <formula>1</formula>
    </cfRule>
  </conditionalFormatting>
  <conditionalFormatting sqref="O66 O68 O70">
    <cfRule type="cellIs" dxfId="29" priority="50" operator="equal">
      <formula>1</formula>
    </cfRule>
  </conditionalFormatting>
  <conditionalFormatting sqref="O78 O80 O82">
    <cfRule type="cellIs" dxfId="28" priority="48" operator="equal">
      <formula>1</formula>
    </cfRule>
  </conditionalFormatting>
  <conditionalFormatting sqref="C46">
    <cfRule type="cellIs" dxfId="27" priority="47" operator="equal">
      <formula>1</formula>
    </cfRule>
  </conditionalFormatting>
  <conditionalFormatting sqref="C48">
    <cfRule type="cellIs" dxfId="26" priority="46" operator="equal">
      <formula>1</formula>
    </cfRule>
  </conditionalFormatting>
  <conditionalFormatting sqref="C50">
    <cfRule type="cellIs" dxfId="25" priority="45" operator="equal">
      <formula>1</formula>
    </cfRule>
  </conditionalFormatting>
  <conditionalFormatting sqref="C52">
    <cfRule type="cellIs" dxfId="24" priority="44" operator="equal">
      <formula>1</formula>
    </cfRule>
  </conditionalFormatting>
  <conditionalFormatting sqref="C54">
    <cfRule type="cellIs" dxfId="23" priority="43" operator="equal">
      <formula>1</formula>
    </cfRule>
  </conditionalFormatting>
  <conditionalFormatting sqref="C56">
    <cfRule type="cellIs" dxfId="22" priority="42" operator="equal">
      <formula>1</formula>
    </cfRule>
  </conditionalFormatting>
  <conditionalFormatting sqref="C58">
    <cfRule type="cellIs" dxfId="21" priority="41" operator="equal">
      <formula>1</formula>
    </cfRule>
  </conditionalFormatting>
  <conditionalFormatting sqref="C60">
    <cfRule type="cellIs" dxfId="20" priority="40" operator="equal">
      <formula>1</formula>
    </cfRule>
  </conditionalFormatting>
  <conditionalFormatting sqref="C62">
    <cfRule type="cellIs" dxfId="19" priority="39" operator="equal">
      <formula>1</formula>
    </cfRule>
  </conditionalFormatting>
  <conditionalFormatting sqref="C64">
    <cfRule type="cellIs" dxfId="18" priority="38" operator="equal">
      <formula>1</formula>
    </cfRule>
  </conditionalFormatting>
  <conditionalFormatting sqref="C66">
    <cfRule type="cellIs" dxfId="17" priority="37" operator="equal">
      <formula>1</formula>
    </cfRule>
  </conditionalFormatting>
  <conditionalFormatting sqref="C68">
    <cfRule type="cellIs" dxfId="16" priority="36" operator="equal">
      <formula>1</formula>
    </cfRule>
  </conditionalFormatting>
  <conditionalFormatting sqref="C70">
    <cfRule type="cellIs" dxfId="15" priority="35" operator="equal">
      <formula>1</formula>
    </cfRule>
  </conditionalFormatting>
  <conditionalFormatting sqref="C72">
    <cfRule type="cellIs" dxfId="14" priority="34" operator="equal">
      <formula>1</formula>
    </cfRule>
  </conditionalFormatting>
  <conditionalFormatting sqref="C74">
    <cfRule type="cellIs" dxfId="13" priority="33" operator="equal">
      <formula>1</formula>
    </cfRule>
  </conditionalFormatting>
  <conditionalFormatting sqref="C76">
    <cfRule type="cellIs" dxfId="12" priority="32" operator="equal">
      <formula>1</formula>
    </cfRule>
  </conditionalFormatting>
  <conditionalFormatting sqref="C78">
    <cfRule type="cellIs" dxfId="11" priority="31" operator="equal">
      <formula>1</formula>
    </cfRule>
  </conditionalFormatting>
  <conditionalFormatting sqref="C80">
    <cfRule type="cellIs" dxfId="10" priority="30" operator="equal">
      <formula>1</formula>
    </cfRule>
  </conditionalFormatting>
  <conditionalFormatting sqref="C82">
    <cfRule type="cellIs" dxfId="9" priority="29" operator="equal">
      <formula>1</formula>
    </cfRule>
  </conditionalFormatting>
  <conditionalFormatting sqref="P2 N2 N4 P4 N6 N8 N10 D32:L32 D34:L34 D36:L36 D38:L38 D40:L40 D4:L4 D6:L6 D8:K8 D10:L10 D12:L12 D14:L14 D16:L16 D18:K18 D20:L20 D22:L22 D24:L24 D26:L26 D28:L28 D30:L30">
    <cfRule type="cellIs" dxfId="8" priority="28" operator="equal">
      <formula>1</formula>
    </cfRule>
  </conditionalFormatting>
  <conditionalFormatting sqref="P6 P8 P10 P14 P16 P18 P20 P22 P24 P26 P28 P30 P32 P34 P36 P38 P40 P12">
    <cfRule type="cellIs" dxfId="7" priority="27" operator="equal">
      <formula>1</formula>
    </cfRule>
  </conditionalFormatting>
  <conditionalFormatting sqref="N30 N32 N34">
    <cfRule type="cellIs" dxfId="6" priority="21" operator="equal">
      <formula>1</formula>
    </cfRule>
  </conditionalFormatting>
  <conditionalFormatting sqref="N12 N14 N16">
    <cfRule type="cellIs" dxfId="5" priority="26" operator="equal">
      <formula>1</formula>
    </cfRule>
  </conditionalFormatting>
  <conditionalFormatting sqref="L18">
    <cfRule type="cellIs" dxfId="4" priority="25" operator="equal">
      <formula>1</formula>
    </cfRule>
  </conditionalFormatting>
  <conditionalFormatting sqref="N18">
    <cfRule type="cellIs" dxfId="3" priority="24" operator="equal">
      <formula>1</formula>
    </cfRule>
  </conditionalFormatting>
  <conditionalFormatting sqref="N20 N22">
    <cfRule type="cellIs" dxfId="2" priority="23" operator="equal">
      <formula>1</formula>
    </cfRule>
  </conditionalFormatting>
  <conditionalFormatting sqref="N24 N26 N28">
    <cfRule type="cellIs" dxfId="1" priority="22" operator="equal">
      <formula>1</formula>
    </cfRule>
  </conditionalFormatting>
  <conditionalFormatting sqref="N36 N38 N40">
    <cfRule type="cellIs" dxfId="0" priority="20" operator="equal">
      <formula>1</formula>
    </cfRule>
  </conditionalFormatting>
  <pageMargins left="0.7" right="0.7" top="0.78740157499999996" bottom="0.78740157499999996" header="0.3" footer="0.3"/>
  <pageSetup paperSize="9" scale="78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"/>
  <dimension ref="A1:N25"/>
  <sheetViews>
    <sheetView workbookViewId="0">
      <selection activeCell="F34" sqref="F34"/>
    </sheetView>
  </sheetViews>
  <sheetFormatPr baseColWidth="10" defaultRowHeight="15" x14ac:dyDescent="0.25"/>
  <cols>
    <col min="2" max="2" width="22" customWidth="1"/>
    <col min="3" max="5" width="7.85546875" customWidth="1"/>
    <col min="6" max="6" width="40.7109375" bestFit="1" customWidth="1"/>
    <col min="7" max="7" width="19.28515625" customWidth="1"/>
    <col min="9" max="9" width="18.140625" bestFit="1" customWidth="1"/>
    <col min="10" max="10" width="15.85546875" bestFit="1" customWidth="1"/>
    <col min="11" max="11" width="18.42578125" bestFit="1" customWidth="1"/>
    <col min="12" max="12" width="17.5703125" bestFit="1" customWidth="1"/>
    <col min="13" max="13" width="28.5703125" bestFit="1" customWidth="1"/>
    <col min="14" max="14" width="21.42578125" customWidth="1"/>
  </cols>
  <sheetData>
    <row r="1" spans="1:14" x14ac:dyDescent="0.25">
      <c r="A1" t="s">
        <v>122</v>
      </c>
    </row>
    <row r="2" spans="1:14" x14ac:dyDescent="0.25">
      <c r="B2" s="112" t="s">
        <v>52</v>
      </c>
      <c r="C2" s="112" t="s">
        <v>130</v>
      </c>
      <c r="D2" s="112" t="s">
        <v>131</v>
      </c>
      <c r="E2" s="112" t="s">
        <v>132</v>
      </c>
      <c r="F2" s="112" t="s">
        <v>123</v>
      </c>
      <c r="G2" s="112" t="s">
        <v>124</v>
      </c>
      <c r="I2" s="120" t="s">
        <v>179</v>
      </c>
      <c r="J2" s="120" t="s">
        <v>180</v>
      </c>
      <c r="K2" s="120" t="s">
        <v>164</v>
      </c>
      <c r="L2" s="120" t="s">
        <v>165</v>
      </c>
      <c r="M2" s="120" t="s">
        <v>177</v>
      </c>
      <c r="N2" s="120" t="s">
        <v>178</v>
      </c>
    </row>
    <row r="3" spans="1:14" x14ac:dyDescent="0.25">
      <c r="B3" s="42" t="s">
        <v>125</v>
      </c>
      <c r="C3" s="42" t="s">
        <v>133</v>
      </c>
      <c r="D3" s="42" t="s">
        <v>134</v>
      </c>
      <c r="E3" s="42" t="s">
        <v>135</v>
      </c>
      <c r="F3" s="42" t="s">
        <v>139</v>
      </c>
      <c r="G3" s="42" t="s">
        <v>182</v>
      </c>
      <c r="I3" s="124" t="s">
        <v>125</v>
      </c>
      <c r="J3" s="124" t="s">
        <v>158</v>
      </c>
      <c r="K3" s="124" t="s">
        <v>161</v>
      </c>
      <c r="L3" s="124" t="s">
        <v>162</v>
      </c>
      <c r="M3" s="124"/>
      <c r="N3" s="124" t="s">
        <v>173</v>
      </c>
    </row>
    <row r="4" spans="1:14" x14ac:dyDescent="0.25">
      <c r="B4" s="115" t="s">
        <v>129</v>
      </c>
      <c r="C4" s="115" t="s">
        <v>133</v>
      </c>
      <c r="D4" s="115" t="s">
        <v>138</v>
      </c>
      <c r="E4" s="115" t="s">
        <v>135</v>
      </c>
      <c r="F4" s="115" t="s">
        <v>140</v>
      </c>
      <c r="G4" s="115" t="s">
        <v>182</v>
      </c>
      <c r="I4" s="125" t="s">
        <v>127</v>
      </c>
      <c r="J4" s="125" t="s">
        <v>160</v>
      </c>
      <c r="K4" s="125" t="s">
        <v>167</v>
      </c>
      <c r="L4" s="125" t="s">
        <v>162</v>
      </c>
      <c r="M4" s="125"/>
      <c r="N4" s="125" t="s">
        <v>173</v>
      </c>
    </row>
    <row r="5" spans="1:14" x14ac:dyDescent="0.25">
      <c r="B5" s="113" t="s">
        <v>129</v>
      </c>
      <c r="C5" s="113" t="s">
        <v>133</v>
      </c>
      <c r="D5" s="113" t="s">
        <v>138</v>
      </c>
      <c r="E5" s="113" t="s">
        <v>135</v>
      </c>
      <c r="F5" s="113" t="s">
        <v>154</v>
      </c>
      <c r="G5" s="113" t="s">
        <v>182</v>
      </c>
      <c r="I5" s="125" t="s">
        <v>126</v>
      </c>
      <c r="J5" s="125" t="s">
        <v>160</v>
      </c>
      <c r="K5" s="125" t="s">
        <v>167</v>
      </c>
      <c r="L5" s="125" t="s">
        <v>162</v>
      </c>
      <c r="M5" s="125" t="s">
        <v>176</v>
      </c>
      <c r="N5" s="125" t="s">
        <v>173</v>
      </c>
    </row>
    <row r="6" spans="1:14" x14ac:dyDescent="0.25">
      <c r="B6" s="119" t="s">
        <v>129</v>
      </c>
      <c r="C6" s="119" t="s">
        <v>133</v>
      </c>
      <c r="D6" s="119" t="s">
        <v>138</v>
      </c>
      <c r="E6" s="119" t="s">
        <v>135</v>
      </c>
      <c r="F6" s="119" t="s">
        <v>142</v>
      </c>
      <c r="G6" s="119" t="s">
        <v>182</v>
      </c>
      <c r="H6" s="122"/>
      <c r="I6" s="123" t="s">
        <v>144</v>
      </c>
      <c r="J6" s="123" t="s">
        <v>175</v>
      </c>
      <c r="K6" s="123" t="s">
        <v>172</v>
      </c>
      <c r="L6" s="123" t="s">
        <v>170</v>
      </c>
      <c r="M6" s="123" t="s">
        <v>171</v>
      </c>
      <c r="N6" s="123" t="s">
        <v>173</v>
      </c>
    </row>
    <row r="7" spans="1:14" x14ac:dyDescent="0.25">
      <c r="B7" s="116" t="s">
        <v>129</v>
      </c>
      <c r="C7" s="116" t="s">
        <v>133</v>
      </c>
      <c r="D7" s="116" t="s">
        <v>138</v>
      </c>
      <c r="E7" s="116" t="s">
        <v>135</v>
      </c>
      <c r="F7" s="116" t="s">
        <v>153</v>
      </c>
      <c r="G7" s="116" t="s">
        <v>182</v>
      </c>
      <c r="I7" s="126" t="s">
        <v>129</v>
      </c>
      <c r="J7" s="126" t="s">
        <v>159</v>
      </c>
      <c r="K7" s="126" t="s">
        <v>161</v>
      </c>
      <c r="L7" s="126" t="s">
        <v>163</v>
      </c>
      <c r="M7" s="126" t="s">
        <v>174</v>
      </c>
      <c r="N7" s="126" t="s">
        <v>173</v>
      </c>
    </row>
    <row r="8" spans="1:14" x14ac:dyDescent="0.25">
      <c r="B8" s="113" t="s">
        <v>143</v>
      </c>
      <c r="C8" s="113" t="s">
        <v>137</v>
      </c>
      <c r="D8" s="113" t="s">
        <v>138</v>
      </c>
      <c r="E8" s="113" t="s">
        <v>135</v>
      </c>
      <c r="F8" s="113" t="s">
        <v>154</v>
      </c>
      <c r="G8" s="113" t="s">
        <v>141</v>
      </c>
      <c r="I8" s="126" t="s">
        <v>128</v>
      </c>
      <c r="J8" s="126" t="s">
        <v>159</v>
      </c>
      <c r="K8" s="126" t="s">
        <v>167</v>
      </c>
      <c r="L8" s="126" t="s">
        <v>163</v>
      </c>
      <c r="M8" s="126" t="s">
        <v>174</v>
      </c>
      <c r="N8" s="126" t="s">
        <v>173</v>
      </c>
    </row>
    <row r="9" spans="1:14" x14ac:dyDescent="0.25">
      <c r="B9" s="119" t="s">
        <v>143</v>
      </c>
      <c r="C9" s="119" t="s">
        <v>137</v>
      </c>
      <c r="D9" s="119" t="s">
        <v>138</v>
      </c>
      <c r="E9" s="119" t="s">
        <v>135</v>
      </c>
      <c r="F9" s="119" t="s">
        <v>142</v>
      </c>
      <c r="G9" s="119" t="s">
        <v>141</v>
      </c>
      <c r="I9" s="126" t="s">
        <v>143</v>
      </c>
      <c r="J9" s="126" t="s">
        <v>166</v>
      </c>
      <c r="K9" s="126" t="s">
        <v>167</v>
      </c>
      <c r="L9" s="126" t="s">
        <v>163</v>
      </c>
      <c r="M9" s="126" t="s">
        <v>174</v>
      </c>
      <c r="N9" s="126" t="s">
        <v>173</v>
      </c>
    </row>
    <row r="10" spans="1:14" x14ac:dyDescent="0.25">
      <c r="B10" s="115" t="s">
        <v>128</v>
      </c>
      <c r="C10" s="115" t="s">
        <v>137</v>
      </c>
      <c r="D10" s="115" t="s">
        <v>138</v>
      </c>
      <c r="E10" s="115" t="s">
        <v>135</v>
      </c>
      <c r="F10" s="115" t="s">
        <v>140</v>
      </c>
      <c r="G10" s="115" t="s">
        <v>141</v>
      </c>
      <c r="I10" s="121" t="s">
        <v>152</v>
      </c>
      <c r="J10" s="121" t="s">
        <v>168</v>
      </c>
      <c r="K10" s="121" t="s">
        <v>167</v>
      </c>
      <c r="L10" s="121" t="s">
        <v>170</v>
      </c>
      <c r="M10" s="121"/>
      <c r="N10" s="121" t="s">
        <v>168</v>
      </c>
    </row>
    <row r="11" spans="1:14" x14ac:dyDescent="0.25">
      <c r="B11" s="114" t="s">
        <v>144</v>
      </c>
      <c r="C11" s="114" t="s">
        <v>136</v>
      </c>
      <c r="D11" s="114" t="s">
        <v>145</v>
      </c>
      <c r="E11" s="114" t="s">
        <v>135</v>
      </c>
      <c r="F11" s="114" t="s">
        <v>157</v>
      </c>
      <c r="G11" s="114" t="s">
        <v>146</v>
      </c>
      <c r="I11" s="121" t="s">
        <v>147</v>
      </c>
      <c r="J11" s="121" t="s">
        <v>169</v>
      </c>
      <c r="K11" s="121" t="s">
        <v>167</v>
      </c>
      <c r="L11" s="121" t="s">
        <v>170</v>
      </c>
      <c r="M11" s="121"/>
      <c r="N11" s="121" t="s">
        <v>169</v>
      </c>
    </row>
    <row r="12" spans="1:14" x14ac:dyDescent="0.25">
      <c r="B12" s="117" t="s">
        <v>144</v>
      </c>
      <c r="C12" s="117" t="s">
        <v>136</v>
      </c>
      <c r="D12" s="117" t="s">
        <v>145</v>
      </c>
      <c r="E12" s="117" t="s">
        <v>135</v>
      </c>
      <c r="F12" s="117" t="s">
        <v>155</v>
      </c>
      <c r="G12" s="117" t="s">
        <v>146</v>
      </c>
    </row>
    <row r="13" spans="1:14" x14ac:dyDescent="0.25">
      <c r="B13" s="116" t="s">
        <v>129</v>
      </c>
      <c r="C13" s="116" t="s">
        <v>133</v>
      </c>
      <c r="D13" s="116" t="s">
        <v>138</v>
      </c>
      <c r="E13" s="116" t="s">
        <v>135</v>
      </c>
      <c r="F13" s="116" t="s">
        <v>153</v>
      </c>
      <c r="G13" s="116" t="s">
        <v>181</v>
      </c>
    </row>
    <row r="14" spans="1:14" x14ac:dyDescent="0.25">
      <c r="B14" s="114" t="s">
        <v>152</v>
      </c>
      <c r="C14" s="114" t="s">
        <v>150</v>
      </c>
      <c r="D14" s="114" t="s">
        <v>149</v>
      </c>
      <c r="E14" s="114" t="s">
        <v>135</v>
      </c>
      <c r="F14" s="114" t="s">
        <v>157</v>
      </c>
      <c r="G14" s="114" t="s">
        <v>148</v>
      </c>
    </row>
    <row r="15" spans="1:14" x14ac:dyDescent="0.25">
      <c r="B15" s="118" t="s">
        <v>152</v>
      </c>
      <c r="C15" s="118" t="s">
        <v>150</v>
      </c>
      <c r="D15" s="118" t="s">
        <v>149</v>
      </c>
      <c r="E15" s="118" t="s">
        <v>135</v>
      </c>
      <c r="F15" s="118" t="s">
        <v>156</v>
      </c>
      <c r="G15" s="118" t="s">
        <v>148</v>
      </c>
    </row>
    <row r="16" spans="1:14" x14ac:dyDescent="0.25">
      <c r="B16" s="117" t="s">
        <v>147</v>
      </c>
      <c r="C16" s="117" t="s">
        <v>150</v>
      </c>
      <c r="D16" s="117" t="s">
        <v>149</v>
      </c>
      <c r="E16" s="117" t="s">
        <v>135</v>
      </c>
      <c r="F16" s="117" t="s">
        <v>155</v>
      </c>
      <c r="G16" s="117" t="s">
        <v>148</v>
      </c>
    </row>
    <row r="17" spans="2:7" x14ac:dyDescent="0.25">
      <c r="B17" s="42" t="s">
        <v>126</v>
      </c>
      <c r="C17" s="42" t="s">
        <v>136</v>
      </c>
      <c r="D17" s="42" t="s">
        <v>134</v>
      </c>
      <c r="E17" s="42" t="s">
        <v>135</v>
      </c>
      <c r="F17" s="42" t="s">
        <v>139</v>
      </c>
      <c r="G17" s="42" t="s">
        <v>148</v>
      </c>
    </row>
    <row r="18" spans="2:7" x14ac:dyDescent="0.25">
      <c r="B18" s="115" t="s">
        <v>143</v>
      </c>
      <c r="C18" s="115" t="s">
        <v>137</v>
      </c>
      <c r="D18" s="115" t="s">
        <v>138</v>
      </c>
      <c r="E18" s="115" t="s">
        <v>135</v>
      </c>
      <c r="F18" s="115" t="s">
        <v>140</v>
      </c>
      <c r="G18" s="115" t="s">
        <v>151</v>
      </c>
    </row>
    <row r="19" spans="2:7" x14ac:dyDescent="0.25">
      <c r="B19" s="113" t="s">
        <v>143</v>
      </c>
      <c r="C19" s="113" t="s">
        <v>137</v>
      </c>
      <c r="D19" s="113" t="s">
        <v>138</v>
      </c>
      <c r="E19" s="113" t="s">
        <v>135</v>
      </c>
      <c r="F19" s="113" t="s">
        <v>154</v>
      </c>
      <c r="G19" s="113" t="s">
        <v>151</v>
      </c>
    </row>
    <row r="20" spans="2:7" x14ac:dyDescent="0.25">
      <c r="B20" s="119" t="s">
        <v>143</v>
      </c>
      <c r="C20" s="119" t="s">
        <v>137</v>
      </c>
      <c r="D20" s="119" t="s">
        <v>138</v>
      </c>
      <c r="E20" s="119" t="s">
        <v>135</v>
      </c>
      <c r="F20" s="119" t="s">
        <v>142</v>
      </c>
      <c r="G20" s="119" t="s">
        <v>151</v>
      </c>
    </row>
    <row r="21" spans="2:7" x14ac:dyDescent="0.25">
      <c r="B21" s="116" t="s">
        <v>143</v>
      </c>
      <c r="C21" s="116" t="s">
        <v>137</v>
      </c>
      <c r="D21" s="116" t="s">
        <v>138</v>
      </c>
      <c r="E21" s="116" t="s">
        <v>135</v>
      </c>
      <c r="F21" s="116" t="s">
        <v>153</v>
      </c>
      <c r="G21" s="116" t="s">
        <v>151</v>
      </c>
    </row>
    <row r="22" spans="2:7" x14ac:dyDescent="0.25">
      <c r="B22" s="114" t="s">
        <v>152</v>
      </c>
      <c r="C22" s="114" t="s">
        <v>150</v>
      </c>
      <c r="D22" s="114" t="s">
        <v>149</v>
      </c>
      <c r="E22" s="114" t="s">
        <v>135</v>
      </c>
      <c r="F22" s="114" t="s">
        <v>157</v>
      </c>
      <c r="G22" s="114" t="s">
        <v>151</v>
      </c>
    </row>
    <row r="23" spans="2:7" x14ac:dyDescent="0.25">
      <c r="B23" s="118" t="s">
        <v>152</v>
      </c>
      <c r="C23" s="118" t="s">
        <v>150</v>
      </c>
      <c r="D23" s="118" t="s">
        <v>149</v>
      </c>
      <c r="E23" s="118" t="s">
        <v>135</v>
      </c>
      <c r="F23" s="118" t="s">
        <v>156</v>
      </c>
      <c r="G23" s="118" t="s">
        <v>151</v>
      </c>
    </row>
    <row r="24" spans="2:7" x14ac:dyDescent="0.25">
      <c r="B24" s="117" t="s">
        <v>147</v>
      </c>
      <c r="C24" s="117" t="s">
        <v>150</v>
      </c>
      <c r="D24" s="117" t="s">
        <v>149</v>
      </c>
      <c r="E24" s="117" t="s">
        <v>135</v>
      </c>
      <c r="F24" s="117" t="s">
        <v>155</v>
      </c>
      <c r="G24" s="117" t="s">
        <v>151</v>
      </c>
    </row>
    <row r="25" spans="2:7" x14ac:dyDescent="0.25">
      <c r="B25" s="42" t="s">
        <v>127</v>
      </c>
      <c r="C25" s="42" t="s">
        <v>137</v>
      </c>
      <c r="D25" s="42" t="s">
        <v>134</v>
      </c>
      <c r="E25" s="42" t="s">
        <v>135</v>
      </c>
      <c r="F25" s="42" t="s">
        <v>139</v>
      </c>
      <c r="G25" s="42" t="s">
        <v>151</v>
      </c>
    </row>
  </sheetData>
  <autoFilter ref="B2:G2">
    <sortState ref="B3:G25">
      <sortCondition ref="G2"/>
    </sortState>
  </autoFilter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"/>
  <dimension ref="A1:W92"/>
  <sheetViews>
    <sheetView workbookViewId="0">
      <selection activeCell="A37" sqref="A37:J46"/>
    </sheetView>
  </sheetViews>
  <sheetFormatPr baseColWidth="10" defaultRowHeight="15" x14ac:dyDescent="0.25"/>
  <sheetData>
    <row r="1" spans="1:21" x14ac:dyDescent="0.25">
      <c r="A1" t="s">
        <v>187</v>
      </c>
      <c r="B1">
        <v>2011</v>
      </c>
      <c r="C1">
        <v>2015</v>
      </c>
      <c r="D1">
        <v>2020</v>
      </c>
      <c r="E1">
        <v>2025</v>
      </c>
      <c r="F1">
        <v>2030</v>
      </c>
      <c r="G1">
        <v>2035</v>
      </c>
      <c r="H1">
        <v>2040</v>
      </c>
      <c r="I1">
        <v>2045</v>
      </c>
      <c r="J1">
        <v>2050</v>
      </c>
    </row>
    <row r="2" spans="1:21" x14ac:dyDescent="0.25">
      <c r="A2" t="s">
        <v>183</v>
      </c>
      <c r="B2">
        <v>1</v>
      </c>
      <c r="C2">
        <v>0.9</v>
      </c>
      <c r="D2">
        <v>0.94634147590064344</v>
      </c>
      <c r="E2">
        <v>0.94499999999999995</v>
      </c>
      <c r="F2">
        <v>0.94</v>
      </c>
      <c r="G2">
        <v>0.93</v>
      </c>
      <c r="H2">
        <v>0.92</v>
      </c>
      <c r="I2">
        <v>0.88</v>
      </c>
      <c r="J2">
        <v>0.86</v>
      </c>
    </row>
    <row r="3" spans="1:21" x14ac:dyDescent="0.25">
      <c r="A3" t="s">
        <v>189</v>
      </c>
      <c r="B3">
        <v>1</v>
      </c>
      <c r="C3">
        <v>0.91</v>
      </c>
      <c r="D3">
        <v>0.85</v>
      </c>
      <c r="E3">
        <v>0.8</v>
      </c>
      <c r="F3">
        <v>0.7</v>
      </c>
      <c r="G3">
        <v>0.64</v>
      </c>
      <c r="H3">
        <v>0.63</v>
      </c>
      <c r="I3">
        <v>0.62</v>
      </c>
      <c r="J3">
        <v>0.6</v>
      </c>
      <c r="L3" s="131">
        <v>0.7</v>
      </c>
      <c r="M3">
        <v>1</v>
      </c>
      <c r="N3">
        <v>1.0233569511931386</v>
      </c>
      <c r="O3">
        <v>1.0475156220639086</v>
      </c>
      <c r="P3">
        <v>1.0616910263627006</v>
      </c>
      <c r="Q3">
        <v>1.0656067164241856</v>
      </c>
      <c r="R3">
        <v>1.059265361566945</v>
      </c>
      <c r="S3">
        <v>1.0429434426476183</v>
      </c>
      <c r="T3" s="132">
        <v>1.0171580572455634</v>
      </c>
      <c r="U3" s="133">
        <v>0.98265070430996249</v>
      </c>
    </row>
    <row r="4" spans="1:21" x14ac:dyDescent="0.25">
      <c r="A4" t="s">
        <v>190</v>
      </c>
      <c r="B4">
        <v>1</v>
      </c>
      <c r="C4">
        <v>0.96455651793083608</v>
      </c>
      <c r="D4">
        <v>0.91181672920631252</v>
      </c>
      <c r="E4">
        <v>0.85174904264569773</v>
      </c>
      <c r="F4">
        <v>0.78673589821366685</v>
      </c>
      <c r="G4">
        <v>0.71874356006731577</v>
      </c>
      <c r="H4">
        <v>0.7</v>
      </c>
      <c r="I4">
        <v>0.69</v>
      </c>
      <c r="J4">
        <v>0.68</v>
      </c>
      <c r="L4" s="131">
        <v>1</v>
      </c>
      <c r="M4">
        <v>1</v>
      </c>
      <c r="N4">
        <v>1.0360051488886759</v>
      </c>
      <c r="O4">
        <v>1.0700659136140198</v>
      </c>
      <c r="P4">
        <v>1.0916094052298311</v>
      </c>
      <c r="Q4">
        <v>1.1009577434461524</v>
      </c>
      <c r="R4">
        <v>1.0984571389708033</v>
      </c>
      <c r="S4">
        <v>1.0846403549839916</v>
      </c>
      <c r="T4" s="132">
        <v>1.0602479862686138</v>
      </c>
      <c r="U4" s="133">
        <v>1.0261906757641601</v>
      </c>
    </row>
    <row r="5" spans="1:21" x14ac:dyDescent="0.25">
      <c r="A5" t="s">
        <v>184</v>
      </c>
      <c r="B5">
        <v>1</v>
      </c>
      <c r="C5">
        <v>0.88810445596450405</v>
      </c>
      <c r="D5">
        <v>0.82</v>
      </c>
      <c r="E5">
        <v>0.78</v>
      </c>
      <c r="F5">
        <v>0.75</v>
      </c>
      <c r="G5">
        <v>0.7</v>
      </c>
      <c r="H5">
        <v>0.65</v>
      </c>
      <c r="I5" s="132">
        <v>0.62</v>
      </c>
      <c r="J5" s="133">
        <v>0.6</v>
      </c>
      <c r="L5" s="131">
        <v>1</v>
      </c>
      <c r="M5">
        <v>1</v>
      </c>
      <c r="N5">
        <v>0.9950489716042088</v>
      </c>
      <c r="O5">
        <v>1.0050023440336722</v>
      </c>
      <c r="P5">
        <v>1.0083470430432748</v>
      </c>
      <c r="Q5">
        <v>1.003505544190757</v>
      </c>
      <c r="R5">
        <v>0.99040975868121917</v>
      </c>
      <c r="S5">
        <v>0.96891957310183319</v>
      </c>
      <c r="T5" s="132">
        <v>0.93881297900526051</v>
      </c>
      <c r="U5" s="133">
        <v>0.90009377047689332</v>
      </c>
    </row>
    <row r="6" spans="1:21" x14ac:dyDescent="0.25">
      <c r="A6" t="s">
        <v>191</v>
      </c>
      <c r="B6">
        <f>M6</f>
        <v>1</v>
      </c>
      <c r="C6">
        <v>0.98</v>
      </c>
      <c r="D6">
        <v>0.85</v>
      </c>
      <c r="E6">
        <v>0.8</v>
      </c>
      <c r="F6">
        <v>0.75</v>
      </c>
      <c r="G6">
        <v>0.7</v>
      </c>
      <c r="H6">
        <v>0.68</v>
      </c>
      <c r="I6">
        <f t="shared" ref="I6:J6" si="0">T6*$L$6</f>
        <v>0.63432099361997696</v>
      </c>
      <c r="J6">
        <f t="shared" si="0"/>
        <v>0.53050965130219341</v>
      </c>
      <c r="L6" s="131">
        <v>1.5</v>
      </c>
      <c r="M6">
        <v>1</v>
      </c>
      <c r="N6">
        <v>0.91912489452065504</v>
      </c>
      <c r="O6">
        <v>0.82969406016000002</v>
      </c>
      <c r="P6">
        <v>0.74269831394652996</v>
      </c>
      <c r="Q6">
        <v>0.65782138862781103</v>
      </c>
      <c r="R6">
        <v>0.57572655149261198</v>
      </c>
      <c r="S6">
        <v>0.49715207086898899</v>
      </c>
      <c r="T6">
        <v>0.42288066241331801</v>
      </c>
      <c r="U6">
        <v>0.35367310086812898</v>
      </c>
    </row>
    <row r="7" spans="1:21" x14ac:dyDescent="0.25">
      <c r="A7" t="s">
        <v>185</v>
      </c>
      <c r="B7">
        <v>1</v>
      </c>
      <c r="C7">
        <v>0.9</v>
      </c>
      <c r="D7">
        <v>0.84</v>
      </c>
      <c r="E7">
        <v>0.8</v>
      </c>
      <c r="F7">
        <v>0.78</v>
      </c>
      <c r="G7">
        <v>0.75</v>
      </c>
      <c r="H7">
        <v>0.70662148158534677</v>
      </c>
      <c r="I7">
        <v>0.64502482357866664</v>
      </c>
      <c r="J7">
        <v>0.58342155552389718</v>
      </c>
      <c r="L7" s="131">
        <v>1</v>
      </c>
      <c r="M7">
        <v>1</v>
      </c>
      <c r="N7">
        <v>0.96863749589257853</v>
      </c>
      <c r="O7">
        <v>0.92409330519571475</v>
      </c>
      <c r="P7">
        <v>0.87271782385106456</v>
      </c>
      <c r="Q7">
        <v>0.81633763361595046</v>
      </c>
      <c r="R7">
        <v>0.75646670556137985</v>
      </c>
      <c r="S7">
        <v>0.69448884513420706</v>
      </c>
      <c r="T7" s="132">
        <v>0.63168489413725881</v>
      </c>
      <c r="U7" s="133">
        <v>0.56919176148672901</v>
      </c>
    </row>
    <row r="8" spans="1:21" x14ac:dyDescent="0.25">
      <c r="A8" t="s">
        <v>186</v>
      </c>
      <c r="B8">
        <f t="shared" ref="B8" si="1">M8 *( ((1-$L8) * ($J$1-B$1)/($J$1-$B$1))+$L8)</f>
        <v>1</v>
      </c>
      <c r="C8">
        <v>0.92</v>
      </c>
      <c r="D8">
        <v>0.92</v>
      </c>
      <c r="E8">
        <v>0.88</v>
      </c>
      <c r="F8">
        <v>0.86</v>
      </c>
      <c r="G8">
        <v>0.86</v>
      </c>
      <c r="H8">
        <v>0.8</v>
      </c>
      <c r="I8">
        <v>0.78</v>
      </c>
      <c r="J8">
        <v>0.75</v>
      </c>
      <c r="L8" s="131">
        <v>1</v>
      </c>
      <c r="M8">
        <v>1</v>
      </c>
      <c r="N8">
        <v>0.98336480650328151</v>
      </c>
      <c r="O8">
        <v>0.96856988997218951</v>
      </c>
      <c r="P8">
        <v>0.94938194259831643</v>
      </c>
      <c r="Q8">
        <v>0.92462251012382013</v>
      </c>
      <c r="R8">
        <v>0.89421357997788686</v>
      </c>
      <c r="S8">
        <v>0.85828180250214636</v>
      </c>
      <c r="T8" s="132">
        <v>0.81721241934725553</v>
      </c>
      <c r="U8" s="133">
        <v>0.77165040189409961</v>
      </c>
    </row>
    <row r="9" spans="1:21" x14ac:dyDescent="0.25">
      <c r="A9" t="s">
        <v>192</v>
      </c>
      <c r="B9">
        <v>1</v>
      </c>
      <c r="C9">
        <v>0.96037713916813838</v>
      </c>
      <c r="D9">
        <v>0.89889345671912457</v>
      </c>
      <c r="E9">
        <v>0.85</v>
      </c>
      <c r="F9">
        <v>0.84</v>
      </c>
      <c r="G9">
        <v>0.8</v>
      </c>
      <c r="H9">
        <v>0.71</v>
      </c>
      <c r="I9">
        <v>0.62</v>
      </c>
      <c r="J9">
        <v>0.55000000000000004</v>
      </c>
      <c r="L9" s="131">
        <v>1</v>
      </c>
      <c r="M9">
        <v>1</v>
      </c>
      <c r="N9">
        <v>0.99119137892754394</v>
      </c>
      <c r="O9">
        <v>0.96745312714685439</v>
      </c>
      <c r="P9">
        <v>0.93343776287519387</v>
      </c>
      <c r="Q9">
        <v>0.891470146524169</v>
      </c>
      <c r="R9">
        <v>0.84330010399261057</v>
      </c>
      <c r="S9">
        <v>0.79048597558253653</v>
      </c>
      <c r="T9" s="132">
        <v>0.73444048432377707</v>
      </c>
      <c r="U9" s="133">
        <v>0.67645241770378506</v>
      </c>
    </row>
    <row r="10" spans="1:21" x14ac:dyDescent="0.25">
      <c r="A10" t="s">
        <v>193</v>
      </c>
      <c r="B10">
        <v>1</v>
      </c>
      <c r="C10">
        <v>0.97979457699710037</v>
      </c>
      <c r="D10">
        <v>0.96</v>
      </c>
      <c r="E10">
        <v>0.96</v>
      </c>
      <c r="F10">
        <v>0.93</v>
      </c>
      <c r="G10">
        <v>0.9</v>
      </c>
      <c r="H10">
        <v>0.85</v>
      </c>
      <c r="I10" s="132">
        <v>0.8</v>
      </c>
      <c r="J10" s="133">
        <v>0.76</v>
      </c>
      <c r="L10" s="131">
        <v>1</v>
      </c>
      <c r="M10">
        <v>1</v>
      </c>
      <c r="N10">
        <v>1.0244229014151878</v>
      </c>
      <c r="O10">
        <v>1.0470573337096607</v>
      </c>
      <c r="P10">
        <v>1.0583511731232522</v>
      </c>
      <c r="Q10">
        <v>1.0586878685956858</v>
      </c>
      <c r="R10">
        <v>1.0484363112166493</v>
      </c>
      <c r="S10">
        <v>1.0281363475405505</v>
      </c>
      <c r="T10">
        <v>0.99853295377597728</v>
      </c>
      <c r="U10">
        <v>0.96051109750885522</v>
      </c>
    </row>
    <row r="13" spans="1:21" x14ac:dyDescent="0.25">
      <c r="A13" t="s">
        <v>188</v>
      </c>
      <c r="B13">
        <v>2011</v>
      </c>
      <c r="C13">
        <v>2015</v>
      </c>
      <c r="D13">
        <v>2020</v>
      </c>
      <c r="E13">
        <v>2025</v>
      </c>
      <c r="F13">
        <v>2030</v>
      </c>
      <c r="G13">
        <v>2035</v>
      </c>
      <c r="H13">
        <v>2040</v>
      </c>
      <c r="I13">
        <v>2045</v>
      </c>
      <c r="J13">
        <v>2050</v>
      </c>
      <c r="M13">
        <v>2011</v>
      </c>
      <c r="N13">
        <v>2015</v>
      </c>
      <c r="O13">
        <v>2020</v>
      </c>
      <c r="P13">
        <v>2025</v>
      </c>
      <c r="Q13">
        <v>2030</v>
      </c>
      <c r="R13">
        <v>2035</v>
      </c>
      <c r="S13">
        <v>2040</v>
      </c>
      <c r="T13">
        <v>2045</v>
      </c>
      <c r="U13">
        <v>2050</v>
      </c>
    </row>
    <row r="14" spans="1:21" x14ac:dyDescent="0.25">
      <c r="A14" t="s">
        <v>183</v>
      </c>
      <c r="B14">
        <f>M14 *( ((1-$L14) * ($J$13-B$13)/($J$13-$B$13))+$L14)</f>
        <v>1</v>
      </c>
      <c r="C14">
        <f t="shared" ref="C14:J14" si="2">N14 *( ((1-$L14) * ($J$13-C$13)/($J$13-$B$13))+$L14)</f>
        <v>1.0259497326632141</v>
      </c>
      <c r="D14">
        <f t="shared" si="2"/>
        <v>1.0585420543409472</v>
      </c>
      <c r="E14">
        <f t="shared" si="2"/>
        <v>1.0766536148564256</v>
      </c>
      <c r="F14">
        <f t="shared" si="2"/>
        <v>1.0802844142096495</v>
      </c>
      <c r="G14">
        <f t="shared" si="2"/>
        <v>1.069434452400619</v>
      </c>
      <c r="H14">
        <f t="shared" si="2"/>
        <v>1.0441037294293338</v>
      </c>
      <c r="I14">
        <f t="shared" si="2"/>
        <v>1.0042922452957943</v>
      </c>
      <c r="J14">
        <f t="shared" si="2"/>
        <v>0.95</v>
      </c>
      <c r="L14" s="131">
        <v>1.9</v>
      </c>
      <c r="M14">
        <v>1</v>
      </c>
      <c r="N14">
        <v>0.93924975525505505</v>
      </c>
      <c r="O14">
        <v>0.87649979021861857</v>
      </c>
      <c r="P14">
        <v>0.8137498251821822</v>
      </c>
      <c r="Q14">
        <v>0.75099986014574571</v>
      </c>
      <c r="R14">
        <v>0.68824989510930923</v>
      </c>
      <c r="S14">
        <v>0.62549993007287286</v>
      </c>
      <c r="T14">
        <v>0.56274996503643648</v>
      </c>
      <c r="U14">
        <v>0.5</v>
      </c>
    </row>
    <row r="15" spans="1:21" x14ac:dyDescent="0.25">
      <c r="A15" t="s">
        <v>189</v>
      </c>
      <c r="B15">
        <v>1</v>
      </c>
      <c r="C15">
        <v>0.91</v>
      </c>
      <c r="D15">
        <v>0.85</v>
      </c>
      <c r="E15">
        <v>0.8</v>
      </c>
      <c r="F15">
        <v>0.7</v>
      </c>
      <c r="G15">
        <v>0.64</v>
      </c>
      <c r="H15">
        <v>0.63</v>
      </c>
      <c r="I15">
        <v>0.62</v>
      </c>
      <c r="J15">
        <v>0.6</v>
      </c>
      <c r="L15" s="131">
        <v>1</v>
      </c>
      <c r="M15">
        <v>1</v>
      </c>
      <c r="N15">
        <v>1.0233569511931386</v>
      </c>
      <c r="O15">
        <v>1.0475156220639086</v>
      </c>
      <c r="P15">
        <v>1.0616910263627006</v>
      </c>
      <c r="Q15">
        <v>1.0656067164241856</v>
      </c>
      <c r="R15">
        <v>1.059265361566945</v>
      </c>
      <c r="S15">
        <v>1.0429434426476183</v>
      </c>
      <c r="T15" s="132">
        <v>1.0171580572455634</v>
      </c>
      <c r="U15" s="133">
        <v>0.98265070430996249</v>
      </c>
    </row>
    <row r="16" spans="1:21" x14ac:dyDescent="0.25">
      <c r="A16" t="s">
        <v>190</v>
      </c>
      <c r="B16">
        <v>1</v>
      </c>
      <c r="C16">
        <v>0.96455651793083608</v>
      </c>
      <c r="D16">
        <v>0.91181672920631252</v>
      </c>
      <c r="E16">
        <v>0.85174904264569773</v>
      </c>
      <c r="F16">
        <v>0.78673589821366685</v>
      </c>
      <c r="G16">
        <v>0.71874356006731577</v>
      </c>
      <c r="H16">
        <v>0.7</v>
      </c>
      <c r="I16">
        <v>0.69</v>
      </c>
      <c r="J16">
        <v>0.68</v>
      </c>
      <c r="L16" s="131">
        <v>1</v>
      </c>
      <c r="M16">
        <v>1</v>
      </c>
      <c r="N16">
        <v>1.0360051488886759</v>
      </c>
      <c r="O16">
        <v>1.0700659136140198</v>
      </c>
      <c r="P16">
        <v>1.0916094052298311</v>
      </c>
      <c r="Q16">
        <v>1.1009577434461524</v>
      </c>
      <c r="R16">
        <v>1.0984571389708033</v>
      </c>
      <c r="S16">
        <v>1.0846403549839916</v>
      </c>
      <c r="T16" s="132">
        <v>1.0602479862686138</v>
      </c>
      <c r="U16" s="133">
        <v>1.0261906757641601</v>
      </c>
    </row>
    <row r="17" spans="1:21" x14ac:dyDescent="0.25">
      <c r="A17" t="s">
        <v>184</v>
      </c>
      <c r="B17">
        <v>1</v>
      </c>
      <c r="C17">
        <v>0.88810445596450405</v>
      </c>
      <c r="D17">
        <v>0.8</v>
      </c>
      <c r="E17">
        <v>0.76</v>
      </c>
      <c r="F17">
        <v>0.72</v>
      </c>
      <c r="G17">
        <v>0.68</v>
      </c>
      <c r="H17">
        <v>0.6</v>
      </c>
      <c r="I17" s="132">
        <v>0.55000000000000004</v>
      </c>
      <c r="J17" s="133">
        <v>0.5</v>
      </c>
      <c r="L17" s="131">
        <v>1</v>
      </c>
      <c r="M17">
        <v>1</v>
      </c>
      <c r="N17">
        <v>0.9950489716042088</v>
      </c>
      <c r="O17">
        <v>1.0050023440336722</v>
      </c>
      <c r="P17">
        <v>1.0083470430432748</v>
      </c>
      <c r="Q17">
        <v>1.003505544190757</v>
      </c>
      <c r="R17">
        <v>0.99040975868121917</v>
      </c>
      <c r="S17">
        <v>0.96891957310183319</v>
      </c>
      <c r="T17" s="132">
        <v>0.93881297900526051</v>
      </c>
      <c r="U17" s="133">
        <v>0.90009377047689332</v>
      </c>
    </row>
    <row r="18" spans="1:21" x14ac:dyDescent="0.25">
      <c r="A18" t="s">
        <v>191</v>
      </c>
      <c r="B18">
        <f>M18</f>
        <v>1</v>
      </c>
      <c r="C18">
        <v>0.98</v>
      </c>
      <c r="D18">
        <v>0.85</v>
      </c>
      <c r="E18">
        <v>0.8</v>
      </c>
      <c r="F18">
        <v>0.75</v>
      </c>
      <c r="G18">
        <v>0.7</v>
      </c>
      <c r="H18">
        <v>0.68</v>
      </c>
      <c r="I18">
        <f t="shared" ref="I18:J18" si="3">T18*$L$18</f>
        <v>0.59203292737864521</v>
      </c>
      <c r="J18">
        <f t="shared" si="3"/>
        <v>0.49514234121538053</v>
      </c>
      <c r="L18" s="131">
        <v>1.4</v>
      </c>
      <c r="M18">
        <v>1</v>
      </c>
      <c r="N18">
        <v>0.91912489452065504</v>
      </c>
      <c r="O18">
        <v>0.82969406016000002</v>
      </c>
      <c r="P18">
        <v>0.74269831394652996</v>
      </c>
      <c r="Q18">
        <v>0.65782138862781103</v>
      </c>
      <c r="R18">
        <v>0.57572655149261198</v>
      </c>
      <c r="S18">
        <v>0.49715207086898899</v>
      </c>
      <c r="T18">
        <v>0.42288066241331801</v>
      </c>
      <c r="U18">
        <v>0.35367310086812898</v>
      </c>
    </row>
    <row r="19" spans="1:21" x14ac:dyDescent="0.25">
      <c r="A19" t="s">
        <v>185</v>
      </c>
      <c r="B19">
        <v>1</v>
      </c>
      <c r="C19">
        <v>0.9</v>
      </c>
      <c r="D19">
        <v>0.81</v>
      </c>
      <c r="E19">
        <v>0.8</v>
      </c>
      <c r="F19">
        <v>0.78</v>
      </c>
      <c r="G19">
        <v>0.75</v>
      </c>
      <c r="H19">
        <v>0.70662148158534677</v>
      </c>
      <c r="I19">
        <v>0.64502482357866664</v>
      </c>
      <c r="J19">
        <v>0.58342155552389718</v>
      </c>
      <c r="L19" s="131">
        <v>1</v>
      </c>
      <c r="M19">
        <v>1</v>
      </c>
      <c r="N19">
        <v>0.96863749589257853</v>
      </c>
      <c r="O19">
        <v>0.92409330519571475</v>
      </c>
      <c r="P19">
        <v>0.87271782385106456</v>
      </c>
      <c r="Q19">
        <v>0.81633763361595046</v>
      </c>
      <c r="R19">
        <v>0.75646670556137985</v>
      </c>
      <c r="S19">
        <v>0.69448884513420706</v>
      </c>
      <c r="T19" s="132">
        <v>0.63168489413725881</v>
      </c>
      <c r="U19" s="133">
        <v>0.56919176148672901</v>
      </c>
    </row>
    <row r="20" spans="1:21" x14ac:dyDescent="0.25">
      <c r="A20" t="s">
        <v>186</v>
      </c>
      <c r="B20">
        <f t="shared" ref="B20" si="4">M20 *( ((1-$L20) * ($J$13-B$13)/($J$13-$B$13))+$L20)</f>
        <v>1</v>
      </c>
      <c r="C20">
        <f t="shared" ref="C20" si="5">N20 *( ((1-$L20) * ($J$13-C$13)/($J$13-$B$13))+$L20)</f>
        <v>0.98336480650328151</v>
      </c>
      <c r="D20">
        <f t="shared" ref="D20" si="6">O20 *( ((1-$L20) * ($J$13-D$13)/($J$13-$B$13))+$L20)</f>
        <v>0.96856988997218951</v>
      </c>
      <c r="E20">
        <f t="shared" ref="E20" si="7">P20 *( ((1-$L20) * ($J$13-E$13)/($J$13-$B$13))+$L20)</f>
        <v>0.94938194259831643</v>
      </c>
      <c r="F20">
        <f t="shared" ref="F20" si="8">Q20 *( ((1-$L20) * ($J$13-F$13)/($J$13-$B$13))+$L20)</f>
        <v>0.92462251012382013</v>
      </c>
      <c r="G20">
        <v>0.91</v>
      </c>
      <c r="H20">
        <v>0.89</v>
      </c>
      <c r="I20">
        <v>0.85</v>
      </c>
      <c r="J20">
        <v>0.8</v>
      </c>
      <c r="L20" s="131">
        <v>1</v>
      </c>
      <c r="M20">
        <v>1</v>
      </c>
      <c r="N20">
        <v>0.98336480650328151</v>
      </c>
      <c r="O20">
        <v>0.96856988997218951</v>
      </c>
      <c r="P20">
        <v>0.94938194259831643</v>
      </c>
      <c r="Q20">
        <v>0.92462251012382013</v>
      </c>
      <c r="R20">
        <v>0.89421357997788686</v>
      </c>
      <c r="S20">
        <v>0.85828180250214636</v>
      </c>
      <c r="T20" s="132">
        <v>0.81721241934725553</v>
      </c>
      <c r="U20" s="133">
        <v>0.77165040189409961</v>
      </c>
    </row>
    <row r="21" spans="1:21" x14ac:dyDescent="0.25">
      <c r="A21" t="s">
        <v>192</v>
      </c>
      <c r="B21">
        <v>1</v>
      </c>
      <c r="C21">
        <v>0.96037713916813838</v>
      </c>
      <c r="D21">
        <v>0.89889345671912457</v>
      </c>
      <c r="E21">
        <v>0.84</v>
      </c>
      <c r="F21">
        <v>0.82</v>
      </c>
      <c r="G21">
        <v>0.76</v>
      </c>
      <c r="H21">
        <v>0.72</v>
      </c>
      <c r="I21">
        <v>0.65</v>
      </c>
      <c r="J21">
        <v>0.6</v>
      </c>
      <c r="L21" s="131">
        <v>1</v>
      </c>
      <c r="M21">
        <v>1</v>
      </c>
      <c r="N21">
        <v>0.99119137892754394</v>
      </c>
      <c r="O21">
        <v>0.96745312714685439</v>
      </c>
      <c r="P21">
        <v>0.93343776287519387</v>
      </c>
      <c r="Q21">
        <v>0.891470146524169</v>
      </c>
      <c r="R21">
        <v>0.84330010399261057</v>
      </c>
      <c r="S21">
        <v>0.79048597558253653</v>
      </c>
      <c r="T21" s="132">
        <v>0.73444048432377707</v>
      </c>
      <c r="U21" s="133">
        <v>0.67645241770378506</v>
      </c>
    </row>
    <row r="22" spans="1:21" x14ac:dyDescent="0.25">
      <c r="A22" t="s">
        <v>193</v>
      </c>
      <c r="B22">
        <v>1</v>
      </c>
      <c r="C22">
        <v>0.97979457699710037</v>
      </c>
      <c r="D22">
        <v>0.96</v>
      </c>
      <c r="E22">
        <v>0.96</v>
      </c>
      <c r="F22">
        <v>0.93</v>
      </c>
      <c r="G22">
        <v>0.9</v>
      </c>
      <c r="H22">
        <v>0.85</v>
      </c>
      <c r="I22" s="132">
        <v>0.8</v>
      </c>
      <c r="J22" s="133">
        <v>0.76</v>
      </c>
      <c r="L22" s="131">
        <v>1</v>
      </c>
      <c r="M22">
        <v>1</v>
      </c>
      <c r="N22">
        <v>1.0244229014151878</v>
      </c>
      <c r="O22">
        <v>1.0470573337096607</v>
      </c>
      <c r="P22">
        <v>1.0583511731232522</v>
      </c>
      <c r="Q22">
        <v>1.0586878685956858</v>
      </c>
      <c r="R22">
        <v>1.0484363112166493</v>
      </c>
      <c r="S22">
        <v>1.0281363475405505</v>
      </c>
      <c r="T22">
        <v>0.99853295377597728</v>
      </c>
      <c r="U22">
        <v>0.96051109750885522</v>
      </c>
    </row>
    <row r="25" spans="1:21" x14ac:dyDescent="0.25">
      <c r="A25" t="s">
        <v>194</v>
      </c>
      <c r="B25">
        <v>2011</v>
      </c>
      <c r="C25">
        <v>2015</v>
      </c>
      <c r="D25">
        <v>2020</v>
      </c>
      <c r="E25">
        <v>2025</v>
      </c>
      <c r="F25">
        <v>2030</v>
      </c>
      <c r="G25">
        <v>2035</v>
      </c>
      <c r="H25">
        <v>2040</v>
      </c>
      <c r="I25">
        <v>2045</v>
      </c>
      <c r="J25">
        <v>2050</v>
      </c>
    </row>
    <row r="26" spans="1:21" x14ac:dyDescent="0.25">
      <c r="A26" t="s">
        <v>183</v>
      </c>
      <c r="B26" s="128">
        <f>M26 *( ((1-$L26) * ($J$25-B$25)/($J$25-$B$25))+$L26)</f>
        <v>1</v>
      </c>
      <c r="C26" s="128">
        <f t="shared" ref="C26:J26" si="9">N26 *( ((1-$L26) * ($J$25-C$25)/($J$25-$B$25))+$L26)</f>
        <v>1.016162666443732</v>
      </c>
      <c r="D26" s="128">
        <f t="shared" si="9"/>
        <v>0.9384018671717238</v>
      </c>
      <c r="E26" s="128">
        <f t="shared" si="9"/>
        <v>0.80984615384615388</v>
      </c>
      <c r="F26" s="128">
        <f t="shared" si="9"/>
        <v>0.77529487179487178</v>
      </c>
      <c r="G26" s="128">
        <f t="shared" si="9"/>
        <v>0.75076923076923086</v>
      </c>
      <c r="H26" s="128">
        <f t="shared" si="9"/>
        <v>0.74051282051282064</v>
      </c>
      <c r="I26" s="128">
        <f t="shared" si="9"/>
        <v>0.73318027847745904</v>
      </c>
      <c r="J26" s="128">
        <f t="shared" si="9"/>
        <v>0.72450000000000003</v>
      </c>
      <c r="L26" s="131">
        <v>0.9</v>
      </c>
      <c r="M26" s="129">
        <v>1</v>
      </c>
      <c r="N26" s="129">
        <v>1.0266928495156877</v>
      </c>
      <c r="O26" s="129">
        <v>0.96056884041200075</v>
      </c>
      <c r="P26" s="129">
        <v>0.84</v>
      </c>
      <c r="Q26" s="129">
        <v>0.81499999999999995</v>
      </c>
      <c r="R26" s="129">
        <v>0.8</v>
      </c>
      <c r="S26" s="129">
        <v>0.8</v>
      </c>
      <c r="T26" s="129">
        <v>0.80320311406238487</v>
      </c>
      <c r="U26" s="130">
        <v>0.80500000000000005</v>
      </c>
    </row>
    <row r="27" spans="1:21" x14ac:dyDescent="0.25">
      <c r="A27" t="s">
        <v>189</v>
      </c>
      <c r="B27">
        <v>1</v>
      </c>
      <c r="C27">
        <v>0.94269827523702898</v>
      </c>
      <c r="D27">
        <v>0.9</v>
      </c>
      <c r="E27">
        <v>0.86</v>
      </c>
      <c r="F27">
        <v>0.8</v>
      </c>
      <c r="G27">
        <v>0.75</v>
      </c>
      <c r="H27">
        <v>0.7</v>
      </c>
      <c r="I27">
        <v>0.66</v>
      </c>
      <c r="J27">
        <v>0.62</v>
      </c>
      <c r="L27" s="131">
        <v>1.5</v>
      </c>
      <c r="M27">
        <v>1</v>
      </c>
      <c r="N27">
        <v>1.0233569511931386</v>
      </c>
      <c r="O27">
        <v>1.0475156220639086</v>
      </c>
      <c r="P27">
        <v>1.0616910263627006</v>
      </c>
      <c r="Q27">
        <v>1.0656067164241856</v>
      </c>
      <c r="R27">
        <v>1.059265361566945</v>
      </c>
      <c r="S27">
        <v>1.0429434426476183</v>
      </c>
      <c r="T27" s="132">
        <v>1.0171580572455634</v>
      </c>
      <c r="U27" s="133">
        <v>0.98265070430996249</v>
      </c>
    </row>
    <row r="28" spans="1:21" x14ac:dyDescent="0.25">
      <c r="A28" t="s">
        <v>190</v>
      </c>
      <c r="B28">
        <v>1</v>
      </c>
      <c r="C28">
        <v>0.96455651793083608</v>
      </c>
      <c r="D28">
        <v>0.91181672920631252</v>
      </c>
      <c r="E28">
        <v>0.85174904264569773</v>
      </c>
      <c r="F28">
        <v>0.78673589821366685</v>
      </c>
      <c r="G28">
        <v>0.71874356006731577</v>
      </c>
      <c r="H28">
        <v>0.64949807818211358</v>
      </c>
      <c r="I28">
        <v>0.58051600769079992</v>
      </c>
      <c r="J28">
        <v>0.51309533788208006</v>
      </c>
      <c r="L28" s="131">
        <v>1</v>
      </c>
      <c r="M28">
        <v>1</v>
      </c>
      <c r="N28">
        <v>1.0360051488886759</v>
      </c>
      <c r="O28">
        <v>1.0700659136140198</v>
      </c>
      <c r="P28">
        <v>1.0916094052298311</v>
      </c>
      <c r="Q28">
        <v>1.1009577434461524</v>
      </c>
      <c r="R28">
        <v>1.0984571389708033</v>
      </c>
      <c r="S28">
        <v>1.0846403549839916</v>
      </c>
      <c r="T28" s="132">
        <v>1.0602479862686138</v>
      </c>
      <c r="U28" s="133">
        <v>1.0261906757641601</v>
      </c>
    </row>
    <row r="29" spans="1:21" x14ac:dyDescent="0.25">
      <c r="A29" t="s">
        <v>184</v>
      </c>
      <c r="B29">
        <v>1</v>
      </c>
      <c r="C29">
        <v>0.88810445596450405</v>
      </c>
      <c r="D29">
        <v>0.78624789060047529</v>
      </c>
      <c r="E29">
        <v>0.69793810627469499</v>
      </c>
      <c r="F29">
        <v>0.61916555925529615</v>
      </c>
      <c r="G29">
        <v>0.54809083732844166</v>
      </c>
      <c r="H29">
        <v>0.48336784112668468</v>
      </c>
      <c r="I29" s="132">
        <v>0.42398005503463382</v>
      </c>
      <c r="J29" s="133">
        <v>0.36926923917000753</v>
      </c>
      <c r="L29" s="131">
        <v>1</v>
      </c>
      <c r="M29">
        <v>1</v>
      </c>
      <c r="N29">
        <v>0.9950489716042088</v>
      </c>
      <c r="O29">
        <v>1.0050023440336722</v>
      </c>
      <c r="P29">
        <v>1.0083470430432748</v>
      </c>
      <c r="Q29">
        <v>1.003505544190757</v>
      </c>
      <c r="R29">
        <v>0.99040975868121917</v>
      </c>
      <c r="S29">
        <v>0.96891957310183319</v>
      </c>
      <c r="T29" s="132">
        <v>0.93881297900526051</v>
      </c>
      <c r="U29" s="133">
        <v>0.90009377047689332</v>
      </c>
    </row>
    <row r="30" spans="1:21" x14ac:dyDescent="0.25">
      <c r="A30" t="s">
        <v>191</v>
      </c>
      <c r="B30">
        <f>M30</f>
        <v>1</v>
      </c>
      <c r="C30">
        <f t="shared" ref="C30" si="10">N30</f>
        <v>0.91912489452065504</v>
      </c>
      <c r="D30">
        <f t="shared" ref="D30" si="11">O30</f>
        <v>0.82969406016000002</v>
      </c>
      <c r="E30">
        <f t="shared" ref="E30" si="12">P30</f>
        <v>0.74269831394652996</v>
      </c>
      <c r="F30">
        <f t="shared" ref="F30" si="13">Q30</f>
        <v>0.65782138862781103</v>
      </c>
      <c r="G30">
        <f t="shared" ref="G30" si="14">R30</f>
        <v>0.57572655149261198</v>
      </c>
      <c r="H30">
        <f t="shared" ref="H30" si="15">S30</f>
        <v>0.49715207086898899</v>
      </c>
      <c r="I30">
        <f t="shared" ref="I30" si="16">T30</f>
        <v>0.42288066241331801</v>
      </c>
      <c r="J30">
        <f t="shared" ref="J30" si="17">U30</f>
        <v>0.35367310086812898</v>
      </c>
      <c r="L30" s="131">
        <v>0.01</v>
      </c>
      <c r="M30">
        <v>1</v>
      </c>
      <c r="N30">
        <v>0.91912489452065504</v>
      </c>
      <c r="O30">
        <v>0.82969406016000002</v>
      </c>
      <c r="P30">
        <v>0.74269831394652996</v>
      </c>
      <c r="Q30">
        <v>0.65782138862781103</v>
      </c>
      <c r="R30">
        <v>0.57572655149261198</v>
      </c>
      <c r="S30">
        <v>0.49715207086898899</v>
      </c>
      <c r="T30">
        <v>0.42288066241331801</v>
      </c>
      <c r="U30">
        <v>0.35367310086812898</v>
      </c>
    </row>
    <row r="31" spans="1:21" x14ac:dyDescent="0.25">
      <c r="A31" t="s">
        <v>185</v>
      </c>
      <c r="B31">
        <v>1</v>
      </c>
      <c r="C31">
        <v>0.97066605609340073</v>
      </c>
      <c r="D31">
        <v>0.92856472441440374</v>
      </c>
      <c r="E31">
        <v>0.87946812746096226</v>
      </c>
      <c r="F31">
        <v>0.82515036943339537</v>
      </c>
      <c r="G31">
        <v>0.76708378213066231</v>
      </c>
      <c r="H31">
        <v>0.70662148158534677</v>
      </c>
      <c r="I31">
        <v>0.64502482357866664</v>
      </c>
      <c r="J31">
        <v>0.58342155552389718</v>
      </c>
      <c r="L31" s="131">
        <v>1</v>
      </c>
      <c r="M31">
        <v>1</v>
      </c>
      <c r="N31">
        <v>0.96863749589257853</v>
      </c>
      <c r="O31">
        <v>0.92409330519571475</v>
      </c>
      <c r="P31">
        <v>0.87271782385106456</v>
      </c>
      <c r="Q31">
        <v>0.81633763361595046</v>
      </c>
      <c r="R31">
        <v>0.75646670556137985</v>
      </c>
      <c r="S31">
        <v>0.69448884513420706</v>
      </c>
      <c r="T31" s="132">
        <v>0.63168489413725881</v>
      </c>
      <c r="U31" s="133">
        <v>0.56919176148672901</v>
      </c>
    </row>
    <row r="32" spans="1:21" x14ac:dyDescent="0.25">
      <c r="A32" t="s">
        <v>186</v>
      </c>
      <c r="B32" s="128">
        <f t="shared" ref="B32" si="18">M32 *( ((1-$L32) * ($J$25-B$25)/($J$25-$B$25))+$L32)</f>
        <v>1</v>
      </c>
      <c r="C32" s="128">
        <f t="shared" ref="C32" si="19">N32 *( ((1-$L32) * ($J$25-C$25)/($J$25-$B$25))+$L32)</f>
        <v>0.98336480650328151</v>
      </c>
      <c r="D32" s="128">
        <f t="shared" ref="D32" si="20">O32 *( ((1-$L32) * ($J$25-D$25)/($J$25-$B$25))+$L32)</f>
        <v>0.96856988997218951</v>
      </c>
      <c r="E32" s="128">
        <f t="shared" ref="E32" si="21">P32 *( ((1-$L32) * ($J$25-E$25)/($J$25-$B$25))+$L32)</f>
        <v>0.94938194259831643</v>
      </c>
      <c r="F32" s="128">
        <f t="shared" ref="F32" si="22">Q32 *( ((1-$L32) * ($J$25-F$25)/($J$25-$B$25))+$L32)</f>
        <v>0.92462251012382013</v>
      </c>
      <c r="G32" s="128">
        <f t="shared" ref="G32" si="23">R32 *( ((1-$L32) * ($J$25-G$25)/($J$25-$B$25))+$L32)</f>
        <v>0.89421357997788686</v>
      </c>
      <c r="H32" s="128">
        <f t="shared" ref="H32" si="24">S32 *( ((1-$L32) * ($J$25-H$25)/($J$25-$B$25))+$L32)</f>
        <v>0.85828180250214636</v>
      </c>
      <c r="I32" s="128">
        <f t="shared" ref="I32" si="25">T32 *( ((1-$L32) * ($J$25-I$25)/($J$25-$B$25))+$L32)</f>
        <v>0.81721241934725553</v>
      </c>
      <c r="J32" s="128">
        <f t="shared" ref="J32" si="26">U32 *( ((1-$L32) * ($J$25-J$25)/($J$25-$B$25))+$L32)</f>
        <v>0.77165040189409961</v>
      </c>
      <c r="L32" s="131">
        <v>1</v>
      </c>
      <c r="M32">
        <v>1</v>
      </c>
      <c r="N32">
        <v>0.98336480650328151</v>
      </c>
      <c r="O32">
        <v>0.96856988997218951</v>
      </c>
      <c r="P32">
        <v>0.94938194259831643</v>
      </c>
      <c r="Q32">
        <v>0.92462251012382013</v>
      </c>
      <c r="R32">
        <v>0.89421357997788686</v>
      </c>
      <c r="S32">
        <v>0.85828180250214636</v>
      </c>
      <c r="T32" s="132">
        <v>0.81721241934725553</v>
      </c>
      <c r="U32" s="133">
        <v>0.77165040189409961</v>
      </c>
    </row>
    <row r="33" spans="1:21" x14ac:dyDescent="0.25">
      <c r="A33" t="s">
        <v>192</v>
      </c>
      <c r="B33">
        <v>1</v>
      </c>
      <c r="C33">
        <v>0.96037713916813838</v>
      </c>
      <c r="D33">
        <v>0.89889345671912457</v>
      </c>
      <c r="E33">
        <v>0.82917077872424128</v>
      </c>
      <c r="F33">
        <v>0.75450573048137215</v>
      </c>
      <c r="G33">
        <v>0.67740500156783479</v>
      </c>
      <c r="H33">
        <v>0.59998104517898887</v>
      </c>
      <c r="I33">
        <v>0.52401090735460498</v>
      </c>
      <c r="J33">
        <v>0.45096827846919002</v>
      </c>
      <c r="L33" s="131">
        <v>1</v>
      </c>
      <c r="M33">
        <v>1</v>
      </c>
      <c r="N33">
        <v>0.99119137892754394</v>
      </c>
      <c r="O33">
        <v>0.96745312714685439</v>
      </c>
      <c r="P33">
        <v>0.93343776287519387</v>
      </c>
      <c r="Q33">
        <v>0.891470146524169</v>
      </c>
      <c r="R33">
        <v>0.84330010399261057</v>
      </c>
      <c r="S33">
        <v>0.79048597558253653</v>
      </c>
      <c r="T33" s="132">
        <v>0.73444048432377707</v>
      </c>
      <c r="U33" s="133">
        <v>0.67645241770378506</v>
      </c>
    </row>
    <row r="34" spans="1:21" x14ac:dyDescent="0.25">
      <c r="A34" t="s">
        <v>193</v>
      </c>
      <c r="B34">
        <v>1</v>
      </c>
      <c r="C34">
        <v>0.97979457699710037</v>
      </c>
      <c r="D34">
        <v>0.94868611089850396</v>
      </c>
      <c r="E34">
        <v>0.90984449370550213</v>
      </c>
      <c r="F34">
        <v>0.8648076806118975</v>
      </c>
      <c r="G34">
        <v>0.81486062669243375</v>
      </c>
      <c r="H34">
        <v>0.76121834561547574</v>
      </c>
      <c r="I34" s="132">
        <v>0.70505450606500242</v>
      </c>
      <c r="J34" s="133">
        <v>0.64745562869115425</v>
      </c>
      <c r="L34" s="131">
        <v>1</v>
      </c>
      <c r="M34">
        <v>1</v>
      </c>
      <c r="N34">
        <v>1.0244229014151878</v>
      </c>
      <c r="O34">
        <v>1.0470573337096607</v>
      </c>
      <c r="P34">
        <v>1.0583511731232522</v>
      </c>
      <c r="Q34">
        <v>1.0586878685956858</v>
      </c>
      <c r="R34">
        <v>1.0484363112166493</v>
      </c>
      <c r="S34">
        <v>1.0281363475405505</v>
      </c>
      <c r="T34">
        <v>0.99853295377597728</v>
      </c>
      <c r="U34">
        <v>0.96051109750885522</v>
      </c>
    </row>
    <row r="37" spans="1:21" x14ac:dyDescent="0.25">
      <c r="A37" t="s">
        <v>195</v>
      </c>
      <c r="B37">
        <v>2011</v>
      </c>
      <c r="C37">
        <v>2015</v>
      </c>
      <c r="D37">
        <v>2020</v>
      </c>
      <c r="E37">
        <v>2025</v>
      </c>
      <c r="F37">
        <v>2030</v>
      </c>
      <c r="G37">
        <v>2035</v>
      </c>
      <c r="H37">
        <v>2040</v>
      </c>
      <c r="I37">
        <v>2045</v>
      </c>
      <c r="J37">
        <v>2050</v>
      </c>
      <c r="M37">
        <v>2011</v>
      </c>
      <c r="N37">
        <v>2015</v>
      </c>
      <c r="O37">
        <v>2020</v>
      </c>
      <c r="P37">
        <v>2025</v>
      </c>
      <c r="Q37">
        <v>2030</v>
      </c>
      <c r="R37">
        <v>2035</v>
      </c>
      <c r="S37">
        <v>2040</v>
      </c>
      <c r="T37">
        <v>2045</v>
      </c>
      <c r="U37">
        <v>2050</v>
      </c>
    </row>
    <row r="38" spans="1:21" x14ac:dyDescent="0.25">
      <c r="A38" t="s">
        <v>183</v>
      </c>
      <c r="B38">
        <f>M38 *( ((1-$L38) * ($J$37-B$37)/($J$37-$B$37))+$L38)</f>
        <v>1</v>
      </c>
      <c r="C38">
        <f t="shared" ref="C38:J38" si="27">N38 *( ((1-$L38) * ($J$37-C$37)/($J$37-$B$37))+$L38)</f>
        <v>0.97807948872674322</v>
      </c>
      <c r="D38">
        <f t="shared" si="27"/>
        <v>0.95880778827050894</v>
      </c>
      <c r="E38">
        <f t="shared" si="27"/>
        <v>0.93374181123863187</v>
      </c>
      <c r="F38">
        <f t="shared" si="27"/>
        <v>0.90269590684697998</v>
      </c>
      <c r="G38">
        <f t="shared" si="27"/>
        <v>0.86548442431142247</v>
      </c>
      <c r="H38">
        <f t="shared" si="27"/>
        <v>0.82192171284782767</v>
      </c>
      <c r="I38">
        <f t="shared" si="27"/>
        <v>0.7718221216720641</v>
      </c>
      <c r="J38">
        <f t="shared" si="27"/>
        <v>0.71500000000000008</v>
      </c>
      <c r="L38" s="131">
        <v>1.3</v>
      </c>
      <c r="M38">
        <v>1</v>
      </c>
      <c r="N38">
        <v>0.94888308607818383</v>
      </c>
      <c r="O38">
        <v>0.89672670845443281</v>
      </c>
      <c r="P38">
        <v>0.84296135736820932</v>
      </c>
      <c r="Q38">
        <v>0.78758703281951281</v>
      </c>
      <c r="R38">
        <v>0.73060373480834362</v>
      </c>
      <c r="S38">
        <v>0.67201146333470185</v>
      </c>
      <c r="T38">
        <v>0.6118102183985874</v>
      </c>
      <c r="U38">
        <v>0.55000000000000004</v>
      </c>
    </row>
    <row r="39" spans="1:21" x14ac:dyDescent="0.25">
      <c r="A39" t="s">
        <v>189</v>
      </c>
      <c r="B39">
        <v>1</v>
      </c>
      <c r="C39">
        <v>0.94269827523702898</v>
      </c>
      <c r="D39">
        <v>0.8704707281939521</v>
      </c>
      <c r="E39">
        <v>0.79507803319538561</v>
      </c>
      <c r="F39">
        <v>0.71802684325578181</v>
      </c>
      <c r="G39">
        <v>0.6407901569972877</v>
      </c>
      <c r="H39">
        <v>0.63</v>
      </c>
      <c r="I39">
        <v>0.62</v>
      </c>
      <c r="J39">
        <v>0.6</v>
      </c>
      <c r="L39" s="131">
        <v>1</v>
      </c>
      <c r="M39">
        <v>1</v>
      </c>
      <c r="N39">
        <v>1.0233569511931386</v>
      </c>
      <c r="O39">
        <v>1.0475156220639086</v>
      </c>
      <c r="P39">
        <v>1.0616910263627006</v>
      </c>
      <c r="Q39">
        <v>1.0656067164241856</v>
      </c>
      <c r="R39">
        <v>1.059265361566945</v>
      </c>
      <c r="S39">
        <v>1.0429434426476183</v>
      </c>
      <c r="T39" s="132">
        <v>1.0171580572455634</v>
      </c>
      <c r="U39" s="133">
        <v>0.98265070430996249</v>
      </c>
    </row>
    <row r="40" spans="1:21" x14ac:dyDescent="0.25">
      <c r="A40" t="s">
        <v>190</v>
      </c>
      <c r="B40">
        <v>1</v>
      </c>
      <c r="C40">
        <v>0.96455651793083608</v>
      </c>
      <c r="D40">
        <v>0.91181672920631252</v>
      </c>
      <c r="E40">
        <v>0.85174904264569773</v>
      </c>
      <c r="F40">
        <v>0.78673589821366685</v>
      </c>
      <c r="G40">
        <v>0.71874356006731577</v>
      </c>
      <c r="H40">
        <v>0.7</v>
      </c>
      <c r="I40">
        <v>0.69</v>
      </c>
      <c r="J40">
        <v>0.68</v>
      </c>
      <c r="L40" s="131">
        <v>1</v>
      </c>
      <c r="M40">
        <v>1</v>
      </c>
      <c r="N40">
        <v>1.0360051488886759</v>
      </c>
      <c r="O40">
        <v>1.0700659136140198</v>
      </c>
      <c r="P40">
        <v>1.0916094052298311</v>
      </c>
      <c r="Q40">
        <v>1.1009577434461524</v>
      </c>
      <c r="R40">
        <v>1.0984571389708033</v>
      </c>
      <c r="S40">
        <v>1.0846403549839916</v>
      </c>
      <c r="T40" s="132">
        <v>1.0602479862686138</v>
      </c>
      <c r="U40" s="133">
        <v>1.0261906757641601</v>
      </c>
    </row>
    <row r="41" spans="1:21" x14ac:dyDescent="0.25">
      <c r="A41" t="s">
        <v>184</v>
      </c>
      <c r="B41">
        <v>1</v>
      </c>
      <c r="C41">
        <v>0.88810445596450405</v>
      </c>
      <c r="D41">
        <v>0.78624789060047529</v>
      </c>
      <c r="E41">
        <v>0.69793810627469499</v>
      </c>
      <c r="F41">
        <v>0.61916555925529615</v>
      </c>
      <c r="G41">
        <v>0.54809083732844166</v>
      </c>
      <c r="H41">
        <v>0.48336784112668468</v>
      </c>
      <c r="I41" s="132">
        <v>0.42398005503463382</v>
      </c>
      <c r="J41" s="133">
        <v>0.36926923917000753</v>
      </c>
      <c r="L41" s="131">
        <v>1</v>
      </c>
      <c r="M41">
        <v>1</v>
      </c>
      <c r="N41">
        <v>0.9950489716042088</v>
      </c>
      <c r="O41">
        <v>1.0050023440336722</v>
      </c>
      <c r="P41">
        <v>1.0083470430432748</v>
      </c>
      <c r="Q41">
        <v>1.003505544190757</v>
      </c>
      <c r="R41">
        <v>0.99040975868121917</v>
      </c>
      <c r="S41">
        <v>0.96891957310183319</v>
      </c>
      <c r="T41" s="132">
        <v>0.93881297900526051</v>
      </c>
      <c r="U41" s="133">
        <v>0.90009377047689332</v>
      </c>
    </row>
    <row r="42" spans="1:21" x14ac:dyDescent="0.25">
      <c r="A42" t="s">
        <v>191</v>
      </c>
      <c r="B42">
        <f>M42</f>
        <v>1</v>
      </c>
      <c r="C42">
        <f t="shared" ref="C42" si="28">N42</f>
        <v>0.91912489452065504</v>
      </c>
      <c r="D42">
        <f t="shared" ref="D42" si="29">O42</f>
        <v>0.82969406016000002</v>
      </c>
      <c r="E42">
        <f t="shared" ref="E42" si="30">P42</f>
        <v>0.74269831394652996</v>
      </c>
      <c r="F42">
        <f t="shared" ref="F42" si="31">Q42</f>
        <v>0.65782138862781103</v>
      </c>
      <c r="G42">
        <f t="shared" ref="G42" si="32">R42</f>
        <v>0.57572655149261198</v>
      </c>
      <c r="H42">
        <f t="shared" ref="H42" si="33">S42</f>
        <v>0.49715207086898899</v>
      </c>
      <c r="I42">
        <f t="shared" ref="I42" si="34">T42</f>
        <v>0.42288066241331801</v>
      </c>
      <c r="J42">
        <f t="shared" ref="J42" si="35">U42</f>
        <v>0.35367310086812898</v>
      </c>
      <c r="L42" s="131">
        <v>0.01</v>
      </c>
      <c r="M42">
        <v>1</v>
      </c>
      <c r="N42">
        <v>0.91912489452065504</v>
      </c>
      <c r="O42">
        <v>0.82969406016000002</v>
      </c>
      <c r="P42">
        <v>0.74269831394652996</v>
      </c>
      <c r="Q42">
        <v>0.65782138862781103</v>
      </c>
      <c r="R42">
        <v>0.57572655149261198</v>
      </c>
      <c r="S42">
        <v>0.49715207086898899</v>
      </c>
      <c r="T42">
        <v>0.42288066241331801</v>
      </c>
      <c r="U42">
        <v>0.35367310086812898</v>
      </c>
    </row>
    <row r="43" spans="1:21" x14ac:dyDescent="0.25">
      <c r="A43" t="s">
        <v>185</v>
      </c>
      <c r="B43">
        <v>1</v>
      </c>
      <c r="C43">
        <v>0.97066605609340073</v>
      </c>
      <c r="D43">
        <v>0.9</v>
      </c>
      <c r="E43">
        <v>0.85</v>
      </c>
      <c r="F43">
        <v>0.8</v>
      </c>
      <c r="G43">
        <v>0.74</v>
      </c>
      <c r="H43">
        <v>0.66</v>
      </c>
      <c r="I43">
        <v>0.6</v>
      </c>
      <c r="J43">
        <v>0.55000000000000004</v>
      </c>
      <c r="L43" s="131">
        <v>1</v>
      </c>
      <c r="M43">
        <v>1</v>
      </c>
      <c r="N43">
        <v>0.96863749589257853</v>
      </c>
      <c r="O43">
        <v>0.92409330519571475</v>
      </c>
      <c r="P43">
        <v>0.87271782385106456</v>
      </c>
      <c r="Q43">
        <v>0.81633763361595046</v>
      </c>
      <c r="R43">
        <v>0.75646670556137985</v>
      </c>
      <c r="S43">
        <v>0.69448884513420706</v>
      </c>
      <c r="T43" s="132">
        <v>0.63168489413725881</v>
      </c>
      <c r="U43" s="133">
        <v>0.56919176148672901</v>
      </c>
    </row>
    <row r="44" spans="1:21" x14ac:dyDescent="0.25">
      <c r="A44" t="s">
        <v>186</v>
      </c>
      <c r="B44">
        <f t="shared" ref="B44" si="36">M44 *( ((1-$L44) * ($J$37-B$37)/($J$37-$B$37))+$L44)</f>
        <v>1</v>
      </c>
      <c r="C44">
        <f t="shared" ref="C44" si="37">N44 *( ((1-$L44) * ($J$37-C$37)/($J$37-$B$37))+$L44)</f>
        <v>0.98336480650328151</v>
      </c>
      <c r="D44">
        <f t="shared" ref="D44" si="38">O44 *( ((1-$L44) * ($J$37-D$37)/($J$37-$B$37))+$L44)</f>
        <v>0.96856988997218951</v>
      </c>
      <c r="E44">
        <f t="shared" ref="E44" si="39">P44 *( ((1-$L44) * ($J$37-E$37)/($J$37-$B$37))+$L44)</f>
        <v>0.94938194259831643</v>
      </c>
      <c r="F44">
        <f t="shared" ref="F44" si="40">Q44 *( ((1-$L44) * ($J$37-F$37)/($J$37-$B$37))+$L44)</f>
        <v>0.92462251012382013</v>
      </c>
      <c r="G44">
        <v>0.91</v>
      </c>
      <c r="H44">
        <v>0.89</v>
      </c>
      <c r="I44">
        <v>0.85</v>
      </c>
      <c r="J44">
        <v>0.8</v>
      </c>
      <c r="L44" s="131">
        <v>1</v>
      </c>
      <c r="M44">
        <v>1</v>
      </c>
      <c r="N44">
        <v>0.98336480650328151</v>
      </c>
      <c r="O44">
        <v>0.96856988997218951</v>
      </c>
      <c r="P44">
        <v>0.94938194259831643</v>
      </c>
      <c r="Q44">
        <v>0.92462251012382013</v>
      </c>
      <c r="R44">
        <v>0.89421357997788686</v>
      </c>
      <c r="S44">
        <v>0.85828180250214636</v>
      </c>
      <c r="T44" s="132">
        <v>0.81721241934725553</v>
      </c>
      <c r="U44" s="133">
        <v>0.77165040189409961</v>
      </c>
    </row>
    <row r="45" spans="1:21" x14ac:dyDescent="0.25">
      <c r="A45" t="s">
        <v>192</v>
      </c>
      <c r="B45">
        <v>1</v>
      </c>
      <c r="C45">
        <v>0.96037713916813838</v>
      </c>
      <c r="D45">
        <v>0.89889345671912457</v>
      </c>
      <c r="E45">
        <v>0.85</v>
      </c>
      <c r="F45">
        <v>0.84</v>
      </c>
      <c r="G45">
        <v>0.8</v>
      </c>
      <c r="H45">
        <v>0.78</v>
      </c>
      <c r="I45">
        <v>0.71</v>
      </c>
      <c r="J45">
        <v>0.66</v>
      </c>
      <c r="L45" s="131">
        <v>1</v>
      </c>
      <c r="M45">
        <v>1</v>
      </c>
      <c r="N45">
        <v>0.99119137892754394</v>
      </c>
      <c r="O45">
        <v>0.96745312714685439</v>
      </c>
      <c r="P45">
        <v>0.93343776287519387</v>
      </c>
      <c r="Q45">
        <v>0.891470146524169</v>
      </c>
      <c r="R45">
        <v>0.84330010399261057</v>
      </c>
      <c r="S45">
        <v>0.79048597558253653</v>
      </c>
      <c r="T45" s="132">
        <v>0.73444048432377707</v>
      </c>
      <c r="U45" s="133">
        <v>0.67645241770378506</v>
      </c>
    </row>
    <row r="46" spans="1:21" x14ac:dyDescent="0.25">
      <c r="A46" t="s">
        <v>193</v>
      </c>
      <c r="B46">
        <v>1</v>
      </c>
      <c r="C46">
        <v>0.97979457699710037</v>
      </c>
      <c r="D46">
        <v>0.96</v>
      </c>
      <c r="E46">
        <v>0.95</v>
      </c>
      <c r="F46">
        <v>0.91</v>
      </c>
      <c r="G46">
        <v>0.87</v>
      </c>
      <c r="H46">
        <v>0.8</v>
      </c>
      <c r="I46" s="132">
        <v>0.75</v>
      </c>
      <c r="J46" s="133">
        <v>0.7</v>
      </c>
      <c r="L46" s="131">
        <v>1</v>
      </c>
      <c r="M46">
        <v>1</v>
      </c>
      <c r="N46">
        <v>1.0244229014151878</v>
      </c>
      <c r="O46">
        <v>1.0470573337096607</v>
      </c>
      <c r="P46">
        <v>1.0583511731232522</v>
      </c>
      <c r="Q46">
        <v>1.0586878685956858</v>
      </c>
      <c r="R46">
        <v>1.0484363112166493</v>
      </c>
      <c r="S46">
        <v>1.0281363475405505</v>
      </c>
      <c r="T46">
        <v>0.99853295377597728</v>
      </c>
      <c r="U46">
        <v>0.96051109750885522</v>
      </c>
    </row>
    <row r="49" spans="1:23" x14ac:dyDescent="0.25">
      <c r="L49" s="131">
        <v>0.8</v>
      </c>
    </row>
    <row r="50" spans="1:23" x14ac:dyDescent="0.25">
      <c r="C50">
        <v>2011</v>
      </c>
      <c r="D50">
        <v>2015</v>
      </c>
      <c r="E50">
        <v>2020</v>
      </c>
      <c r="F50">
        <v>2025</v>
      </c>
      <c r="G50">
        <v>2030</v>
      </c>
      <c r="H50">
        <v>2035</v>
      </c>
      <c r="I50">
        <v>2040</v>
      </c>
      <c r="J50">
        <v>2045</v>
      </c>
      <c r="K50">
        <v>2050</v>
      </c>
      <c r="L50" s="131">
        <v>0.7</v>
      </c>
    </row>
    <row r="51" spans="1:23" x14ac:dyDescent="0.25">
      <c r="B51" t="s">
        <v>136</v>
      </c>
      <c r="C51">
        <v>1</v>
      </c>
      <c r="D51">
        <v>0.91912489452065504</v>
      </c>
      <c r="E51">
        <v>0.82969406016000002</v>
      </c>
      <c r="F51">
        <v>0.74269831394652996</v>
      </c>
      <c r="G51">
        <v>0.65782138862781103</v>
      </c>
      <c r="H51">
        <v>0.57572655149261198</v>
      </c>
      <c r="I51">
        <v>0.49715207086898899</v>
      </c>
      <c r="J51">
        <v>0.42288066241331801</v>
      </c>
      <c r="K51">
        <v>0.35367310086812898</v>
      </c>
      <c r="L51" s="131">
        <v>0.55000000000000004</v>
      </c>
    </row>
    <row r="52" spans="1:23" x14ac:dyDescent="0.25">
      <c r="L52" s="131">
        <v>0.7</v>
      </c>
    </row>
    <row r="53" spans="1:23" x14ac:dyDescent="0.25">
      <c r="L53" s="131">
        <v>0.6</v>
      </c>
      <c r="O53">
        <v>1</v>
      </c>
      <c r="P53">
        <v>1.0636862891711933</v>
      </c>
      <c r="Q53">
        <v>1.1360380689988867</v>
      </c>
      <c r="R53">
        <v>1.1949975229463583</v>
      </c>
      <c r="S53">
        <v>1.2393966530083875</v>
      </c>
      <c r="T53">
        <v>1.2685029638517737</v>
      </c>
      <c r="U53">
        <v>1.2820371962980606</v>
      </c>
      <c r="V53">
        <v>1.2801494940999296</v>
      </c>
      <c r="W53">
        <v>1.2634080483985233</v>
      </c>
    </row>
    <row r="54" spans="1:23" x14ac:dyDescent="0.25">
      <c r="L54" s="131">
        <v>0.95</v>
      </c>
      <c r="O54">
        <v>1</v>
      </c>
    </row>
    <row r="55" spans="1:23" x14ac:dyDescent="0.25">
      <c r="L55" s="131">
        <v>0.8</v>
      </c>
      <c r="O55">
        <v>1.0636862891711933</v>
      </c>
    </row>
    <row r="56" spans="1:23" x14ac:dyDescent="0.25">
      <c r="L56" s="131">
        <v>0.65</v>
      </c>
      <c r="O56">
        <v>1.1360380689988867</v>
      </c>
    </row>
    <row r="57" spans="1:23" x14ac:dyDescent="0.25">
      <c r="L57" s="131">
        <v>0.55000000000000004</v>
      </c>
      <c r="O57">
        <v>1.1949975229463583</v>
      </c>
    </row>
    <row r="58" spans="1:23" x14ac:dyDescent="0.25">
      <c r="A58" t="s">
        <v>196</v>
      </c>
      <c r="O58">
        <v>1.2393966530083875</v>
      </c>
    </row>
    <row r="59" spans="1:23" x14ac:dyDescent="0.25">
      <c r="A59" t="s">
        <v>187</v>
      </c>
      <c r="B59">
        <v>2011</v>
      </c>
      <c r="C59">
        <v>2015</v>
      </c>
      <c r="D59">
        <v>2020</v>
      </c>
      <c r="E59">
        <v>2025</v>
      </c>
      <c r="F59">
        <v>2030</v>
      </c>
      <c r="G59">
        <v>2035</v>
      </c>
      <c r="H59">
        <v>2040</v>
      </c>
      <c r="I59">
        <v>2045</v>
      </c>
      <c r="J59">
        <v>2050</v>
      </c>
      <c r="O59">
        <v>1.2685029638517737</v>
      </c>
    </row>
    <row r="60" spans="1:23" x14ac:dyDescent="0.25">
      <c r="A60" t="s">
        <v>183</v>
      </c>
      <c r="B60">
        <v>1</v>
      </c>
      <c r="C60">
        <v>0.97280084082027984</v>
      </c>
      <c r="D60">
        <v>0.94634147590064344</v>
      </c>
      <c r="E60">
        <v>0.92060178345925059</v>
      </c>
      <c r="F60">
        <v>0.89556218900980822</v>
      </c>
      <c r="G60">
        <v>0.86770484505190026</v>
      </c>
      <c r="H60">
        <v>0.86826745267312966</v>
      </c>
      <c r="I60">
        <v>0.8205694578735524</v>
      </c>
      <c r="J60">
        <v>0.764380908049068</v>
      </c>
      <c r="O60">
        <v>1.2820371962980606</v>
      </c>
    </row>
    <row r="61" spans="1:23" x14ac:dyDescent="0.25">
      <c r="A61" t="s">
        <v>189</v>
      </c>
      <c r="O61">
        <v>1.2801494940999296</v>
      </c>
    </row>
    <row r="62" spans="1:23" x14ac:dyDescent="0.25">
      <c r="A62" t="s">
        <v>190</v>
      </c>
      <c r="O62">
        <v>1.2634080483985233</v>
      </c>
    </row>
    <row r="63" spans="1:23" x14ac:dyDescent="0.25">
      <c r="A63" t="s">
        <v>184</v>
      </c>
      <c r="B63">
        <v>1</v>
      </c>
      <c r="C63">
        <v>1.1524085432426765</v>
      </c>
      <c r="D63">
        <v>1.266590386019693</v>
      </c>
      <c r="E63">
        <v>1.34110665573721</v>
      </c>
      <c r="F63">
        <v>1.5401242415724308</v>
      </c>
      <c r="G63">
        <v>1.560758150025898</v>
      </c>
      <c r="H63">
        <v>1.6377078064856714</v>
      </c>
      <c r="I63">
        <v>1.6152410978661147</v>
      </c>
      <c r="J63">
        <v>1.6418217183247257</v>
      </c>
    </row>
    <row r="64" spans="1:23" x14ac:dyDescent="0.25">
      <c r="A64" t="s">
        <v>191</v>
      </c>
    </row>
    <row r="65" spans="1:22" x14ac:dyDescent="0.25">
      <c r="A65" t="s">
        <v>185</v>
      </c>
      <c r="B65">
        <v>1</v>
      </c>
      <c r="C65">
        <v>0.98992909799136319</v>
      </c>
      <c r="D65">
        <v>1.0199247691437474</v>
      </c>
      <c r="E65">
        <v>1.1010866567358211</v>
      </c>
      <c r="F65">
        <v>1.1254219252373558</v>
      </c>
      <c r="G65">
        <v>1.1710290906613008</v>
      </c>
      <c r="H65">
        <v>1.224953862337343</v>
      </c>
      <c r="I65">
        <v>1.2196421821475263</v>
      </c>
      <c r="J65">
        <v>1.1744291853268349</v>
      </c>
    </row>
    <row r="66" spans="1:22" x14ac:dyDescent="0.25">
      <c r="A66" t="s">
        <v>186</v>
      </c>
      <c r="B66">
        <v>1</v>
      </c>
      <c r="C66">
        <v>1.1393844643828515</v>
      </c>
      <c r="D66">
        <v>1.1316704247380274</v>
      </c>
      <c r="E66">
        <v>1.1872942118771377</v>
      </c>
      <c r="F66">
        <v>1.1782066387598396</v>
      </c>
      <c r="G66">
        <v>1.1487282783019852</v>
      </c>
      <c r="H66">
        <v>1.126838832807793</v>
      </c>
      <c r="I66">
        <v>1.0998759758153516</v>
      </c>
      <c r="J66">
        <v>1.0479100024419044</v>
      </c>
    </row>
    <row r="67" spans="1:22" x14ac:dyDescent="0.25">
      <c r="A67" t="s">
        <v>192</v>
      </c>
    </row>
    <row r="68" spans="1:22" x14ac:dyDescent="0.25">
      <c r="A68" t="s">
        <v>193</v>
      </c>
    </row>
    <row r="69" spans="1:22" x14ac:dyDescent="0.25">
      <c r="L69" t="s">
        <v>197</v>
      </c>
      <c r="M69" t="s">
        <v>183</v>
      </c>
      <c r="N69">
        <v>1</v>
      </c>
      <c r="O69">
        <v>1.2</v>
      </c>
      <c r="P69">
        <v>0.7817457034754689</v>
      </c>
      <c r="Q69">
        <v>0.66151649545376789</v>
      </c>
      <c r="R69">
        <v>0.5439540478792898</v>
      </c>
      <c r="S69">
        <v>0.43126736712119096</v>
      </c>
      <c r="T69">
        <v>0.32539917626865272</v>
      </c>
      <c r="U69" s="132">
        <v>0.2279636774339007</v>
      </c>
      <c r="V69" s="133">
        <v>0.14022048203429446</v>
      </c>
    </row>
    <row r="70" spans="1:22" x14ac:dyDescent="0.25">
      <c r="M70" t="s">
        <v>189</v>
      </c>
      <c r="N70">
        <v>1</v>
      </c>
      <c r="O70">
        <v>1.0233569511931386</v>
      </c>
      <c r="P70">
        <v>1.0475156220639086</v>
      </c>
      <c r="Q70">
        <v>1.0616910263627006</v>
      </c>
      <c r="R70">
        <v>1.0656067164241856</v>
      </c>
      <c r="S70">
        <v>1.059265361566945</v>
      </c>
      <c r="T70">
        <v>1.0429434426476183</v>
      </c>
      <c r="U70" s="132">
        <v>1.0171580572455634</v>
      </c>
      <c r="V70" s="133">
        <v>0.98265070430996249</v>
      </c>
    </row>
    <row r="71" spans="1:22" x14ac:dyDescent="0.25">
      <c r="M71" t="s">
        <v>190</v>
      </c>
      <c r="N71">
        <v>1</v>
      </c>
      <c r="O71">
        <v>1.0360051488886759</v>
      </c>
      <c r="P71">
        <v>1.0700659136140198</v>
      </c>
      <c r="Q71">
        <v>1.0916094052298311</v>
      </c>
      <c r="R71">
        <v>1.1009577434461524</v>
      </c>
      <c r="S71">
        <v>1.0984571389708033</v>
      </c>
      <c r="T71">
        <v>1.0846403549839916</v>
      </c>
      <c r="U71" s="132">
        <v>1.0602479862686138</v>
      </c>
      <c r="V71" s="133">
        <v>1.0261906757641601</v>
      </c>
    </row>
    <row r="72" spans="1:22" x14ac:dyDescent="0.25">
      <c r="M72" t="s">
        <v>184</v>
      </c>
      <c r="N72">
        <v>1</v>
      </c>
      <c r="O72">
        <v>0.9950489716042088</v>
      </c>
      <c r="P72">
        <v>1.0050023440336722</v>
      </c>
      <c r="Q72">
        <v>1.0083470430432748</v>
      </c>
      <c r="R72">
        <v>1.003505544190757</v>
      </c>
      <c r="S72">
        <v>0.99040975868121917</v>
      </c>
      <c r="T72">
        <v>0.96891957310183319</v>
      </c>
      <c r="U72" s="132">
        <v>0.93881297900526051</v>
      </c>
      <c r="V72" s="133">
        <v>0.90009377047689332</v>
      </c>
    </row>
    <row r="73" spans="1:22" x14ac:dyDescent="0.25">
      <c r="M73" t="s">
        <v>191</v>
      </c>
      <c r="N73">
        <v>1</v>
      </c>
      <c r="O73">
        <v>0.9635986797393965</v>
      </c>
      <c r="P73">
        <v>0.92583886541459282</v>
      </c>
      <c r="Q73">
        <v>0.88578697993622824</v>
      </c>
      <c r="R73">
        <v>0.84252985735581754</v>
      </c>
      <c r="S73">
        <v>0.79621757121318693</v>
      </c>
      <c r="T73">
        <v>0.74716496199963645</v>
      </c>
      <c r="U73" s="132">
        <v>0.69587957105989007</v>
      </c>
      <c r="V73" s="133">
        <v>0.6430420015784164</v>
      </c>
    </row>
    <row r="74" spans="1:22" x14ac:dyDescent="0.25">
      <c r="M74" t="s">
        <v>185</v>
      </c>
      <c r="N74">
        <v>1</v>
      </c>
      <c r="O74">
        <v>0.96863749589257853</v>
      </c>
      <c r="P74">
        <v>0.92409330519571475</v>
      </c>
      <c r="Q74">
        <v>0.87271782385106456</v>
      </c>
      <c r="R74">
        <v>0.81633763361595046</v>
      </c>
      <c r="S74">
        <v>0.75646670556137985</v>
      </c>
      <c r="T74">
        <v>0.69448884513420706</v>
      </c>
      <c r="U74" s="132">
        <v>0.63168489413725881</v>
      </c>
      <c r="V74" s="133">
        <v>0.56919176148672901</v>
      </c>
    </row>
    <row r="75" spans="1:22" x14ac:dyDescent="0.25">
      <c r="M75" t="s">
        <v>186</v>
      </c>
      <c r="N75">
        <v>1</v>
      </c>
      <c r="O75">
        <v>0.98336480650328151</v>
      </c>
      <c r="P75">
        <v>0.96856988997218951</v>
      </c>
      <c r="Q75">
        <v>0.94938194259831643</v>
      </c>
      <c r="R75">
        <v>0.92462251012382013</v>
      </c>
      <c r="S75">
        <v>0.89421357997788686</v>
      </c>
      <c r="T75">
        <v>0.85828180250214636</v>
      </c>
      <c r="U75" s="132">
        <v>0.81721241934725553</v>
      </c>
      <c r="V75" s="133">
        <v>0.77165040189409961</v>
      </c>
    </row>
    <row r="76" spans="1:22" x14ac:dyDescent="0.25">
      <c r="M76" t="s">
        <v>192</v>
      </c>
      <c r="N76">
        <v>1</v>
      </c>
      <c r="O76">
        <v>0.99119137892754394</v>
      </c>
      <c r="P76">
        <v>0.96745312714685439</v>
      </c>
      <c r="Q76">
        <v>0.93343776287519387</v>
      </c>
      <c r="R76">
        <v>0.891470146524169</v>
      </c>
      <c r="S76">
        <v>0.84330010399261057</v>
      </c>
      <c r="T76">
        <v>0.79048597558253653</v>
      </c>
      <c r="U76" s="132">
        <v>0.73444048432377707</v>
      </c>
      <c r="V76" s="133">
        <v>0.67645241770378506</v>
      </c>
    </row>
    <row r="77" spans="1:22" x14ac:dyDescent="0.25">
      <c r="M77" t="s">
        <v>193</v>
      </c>
      <c r="N77">
        <v>1</v>
      </c>
      <c r="O77">
        <v>1.0244229014151878</v>
      </c>
      <c r="P77">
        <v>1.0470573337096607</v>
      </c>
      <c r="Q77">
        <v>1.0583511731232522</v>
      </c>
      <c r="R77">
        <v>1.0586878685956858</v>
      </c>
      <c r="S77">
        <v>1.0484363112166493</v>
      </c>
      <c r="T77">
        <v>1.0281363475405505</v>
      </c>
      <c r="U77">
        <v>0.99853295377597728</v>
      </c>
      <c r="V77">
        <v>0.96051109750885522</v>
      </c>
    </row>
    <row r="81" spans="3:14" x14ac:dyDescent="0.25">
      <c r="F81">
        <v>1</v>
      </c>
      <c r="G81">
        <v>0.94269827523702898</v>
      </c>
      <c r="H81">
        <v>0.8704707281939521</v>
      </c>
      <c r="I81" s="132">
        <v>0.79507803319538561</v>
      </c>
      <c r="J81" s="133">
        <v>0.71802684325578181</v>
      </c>
      <c r="K81" s="133">
        <v>0.6407901569972877</v>
      </c>
      <c r="L81" s="133">
        <v>0.56475593534673407</v>
      </c>
      <c r="M81" s="133">
        <v>0.49117518353683098</v>
      </c>
      <c r="N81" s="133">
        <v>0.42113601613284107</v>
      </c>
    </row>
    <row r="85" spans="3:14" x14ac:dyDescent="0.25">
      <c r="C85" s="132"/>
      <c r="D85" s="132"/>
      <c r="E85" s="132"/>
      <c r="F85" s="132"/>
      <c r="G85" s="132"/>
      <c r="H85" s="132"/>
      <c r="I85" s="132"/>
      <c r="J85" s="132"/>
      <c r="K85" s="132"/>
    </row>
    <row r="86" spans="3:14" x14ac:dyDescent="0.25">
      <c r="C86" s="133"/>
      <c r="D86" s="133"/>
      <c r="E86" s="133"/>
      <c r="F86" s="133"/>
      <c r="G86" s="133"/>
      <c r="H86" s="133"/>
      <c r="I86" s="133"/>
      <c r="J86" s="133"/>
      <c r="K86" s="133"/>
    </row>
    <row r="87" spans="3:14" x14ac:dyDescent="0.25">
      <c r="C87" s="133"/>
      <c r="D87" s="133"/>
      <c r="E87" s="133"/>
      <c r="F87" s="133"/>
      <c r="G87" s="133"/>
      <c r="H87" s="133"/>
      <c r="I87" s="133"/>
      <c r="J87" s="133"/>
      <c r="K87" s="133"/>
    </row>
    <row r="88" spans="3:14" x14ac:dyDescent="0.25">
      <c r="C88" s="133"/>
      <c r="D88" s="133"/>
      <c r="E88" s="133"/>
      <c r="F88" s="133"/>
      <c r="G88" s="133"/>
      <c r="H88" s="133"/>
      <c r="I88" s="133"/>
      <c r="J88" s="133"/>
      <c r="K88" s="133"/>
    </row>
    <row r="89" spans="3:14" x14ac:dyDescent="0.25">
      <c r="C89" s="133"/>
      <c r="D89" s="133"/>
      <c r="E89" s="133"/>
      <c r="F89" s="133"/>
      <c r="G89" s="133"/>
      <c r="H89" s="133"/>
      <c r="I89" s="133"/>
      <c r="J89" s="133"/>
      <c r="K89" s="133"/>
    </row>
    <row r="90" spans="3:14" x14ac:dyDescent="0.25">
      <c r="C90" s="133"/>
      <c r="D90" s="133"/>
      <c r="E90" s="133"/>
      <c r="F90" s="133"/>
      <c r="G90" s="133"/>
      <c r="H90" s="133"/>
      <c r="I90" s="133"/>
      <c r="J90" s="133"/>
      <c r="K90" s="133"/>
    </row>
    <row r="91" spans="3:14" x14ac:dyDescent="0.25">
      <c r="C91" s="133"/>
      <c r="D91" s="133"/>
      <c r="E91" s="133"/>
      <c r="F91" s="133"/>
      <c r="G91" s="133"/>
      <c r="H91" s="133"/>
      <c r="I91" s="133"/>
      <c r="J91" s="133"/>
      <c r="K91" s="133"/>
    </row>
    <row r="92" spans="3:14" x14ac:dyDescent="0.25">
      <c r="C92" s="133"/>
      <c r="D92" s="133"/>
      <c r="E92" s="133"/>
      <c r="F92" s="133"/>
      <c r="G92" s="133"/>
      <c r="H92" s="133"/>
      <c r="I92" s="133"/>
      <c r="J92" s="133"/>
      <c r="K92" s="133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4"/>
  <dimension ref="A1:W92"/>
  <sheetViews>
    <sheetView topLeftCell="A24" workbookViewId="0">
      <selection sqref="A1:J46"/>
    </sheetView>
  </sheetViews>
  <sheetFormatPr baseColWidth="10" defaultRowHeight="15" x14ac:dyDescent="0.25"/>
  <sheetData>
    <row r="1" spans="1:21" x14ac:dyDescent="0.25">
      <c r="A1" t="s">
        <v>187</v>
      </c>
      <c r="B1">
        <v>2011</v>
      </c>
      <c r="C1">
        <v>2015</v>
      </c>
      <c r="D1">
        <v>2020</v>
      </c>
      <c r="E1">
        <v>2025</v>
      </c>
      <c r="F1">
        <v>2030</v>
      </c>
      <c r="G1">
        <v>2035</v>
      </c>
      <c r="H1">
        <v>2040</v>
      </c>
      <c r="I1">
        <v>2045</v>
      </c>
      <c r="J1">
        <v>2050</v>
      </c>
    </row>
    <row r="2" spans="1:21" x14ac:dyDescent="0.25">
      <c r="A2" t="s">
        <v>183</v>
      </c>
      <c r="B2">
        <v>1</v>
      </c>
      <c r="C2">
        <v>0.97280084082027984</v>
      </c>
      <c r="D2">
        <v>0.94634147590064344</v>
      </c>
      <c r="E2">
        <v>0.92060178345925059</v>
      </c>
      <c r="F2">
        <v>0.9</v>
      </c>
      <c r="G2">
        <v>0.87</v>
      </c>
      <c r="H2">
        <v>0.87</v>
      </c>
      <c r="I2">
        <v>0.84</v>
      </c>
      <c r="J2">
        <v>0.8</v>
      </c>
    </row>
    <row r="3" spans="1:21" x14ac:dyDescent="0.25">
      <c r="A3" t="s">
        <v>189</v>
      </c>
      <c r="B3">
        <v>1</v>
      </c>
      <c r="C3">
        <v>0.94269827523702898</v>
      </c>
      <c r="D3">
        <v>0.8704707281939521</v>
      </c>
      <c r="E3">
        <v>0.85</v>
      </c>
      <c r="F3">
        <v>0.8</v>
      </c>
      <c r="G3">
        <v>0.75</v>
      </c>
      <c r="H3">
        <v>0.68</v>
      </c>
      <c r="I3">
        <v>0.6</v>
      </c>
      <c r="J3">
        <v>0.52</v>
      </c>
      <c r="L3" s="131">
        <v>0.7</v>
      </c>
      <c r="M3">
        <v>1</v>
      </c>
      <c r="N3">
        <v>1.0233569511931386</v>
      </c>
      <c r="O3">
        <v>1.0475156220639086</v>
      </c>
      <c r="P3">
        <v>1.0616910263627006</v>
      </c>
      <c r="Q3">
        <v>1.0656067164241856</v>
      </c>
      <c r="R3">
        <v>1.059265361566945</v>
      </c>
      <c r="S3">
        <v>1.0429434426476183</v>
      </c>
      <c r="T3" s="132">
        <v>1.0171580572455634</v>
      </c>
      <c r="U3" s="133">
        <v>0.98265070430996249</v>
      </c>
    </row>
    <row r="4" spans="1:21" x14ac:dyDescent="0.25">
      <c r="A4" t="s">
        <v>190</v>
      </c>
      <c r="B4">
        <v>1</v>
      </c>
      <c r="C4">
        <v>0.96455651793083608</v>
      </c>
      <c r="D4">
        <v>1.0029984021269438</v>
      </c>
      <c r="E4">
        <v>0.93692394691026759</v>
      </c>
      <c r="F4">
        <v>0.86540948803503359</v>
      </c>
      <c r="G4">
        <v>0.79061791607404741</v>
      </c>
      <c r="H4">
        <v>0.71444788600032505</v>
      </c>
      <c r="I4">
        <v>0.63856760845987992</v>
      </c>
      <c r="J4">
        <v>0.56440487167028808</v>
      </c>
      <c r="L4" s="131">
        <v>1</v>
      </c>
      <c r="M4">
        <v>1</v>
      </c>
      <c r="N4">
        <v>1.0360051488886759</v>
      </c>
      <c r="O4">
        <v>1.0700659136140198</v>
      </c>
      <c r="P4">
        <v>1.0916094052298311</v>
      </c>
      <c r="Q4">
        <v>1.1009577434461524</v>
      </c>
      <c r="R4">
        <v>1.0984571389708033</v>
      </c>
      <c r="S4">
        <v>1.0846403549839916</v>
      </c>
      <c r="T4" s="132">
        <v>1.0602479862686138</v>
      </c>
      <c r="U4" s="133">
        <v>1.0261906757641601</v>
      </c>
    </row>
    <row r="5" spans="1:21" x14ac:dyDescent="0.25">
      <c r="A5" t="s">
        <v>184</v>
      </c>
      <c r="B5">
        <v>1</v>
      </c>
      <c r="C5">
        <v>0.88810445596450405</v>
      </c>
      <c r="D5">
        <v>0.78624789060047529</v>
      </c>
      <c r="E5">
        <v>0.69793810627469499</v>
      </c>
      <c r="F5">
        <v>0.61916555925529615</v>
      </c>
      <c r="G5">
        <v>0.54809083732844166</v>
      </c>
      <c r="H5">
        <v>0.48336784112668468</v>
      </c>
      <c r="I5" s="132">
        <v>0.42398005503463382</v>
      </c>
      <c r="J5" s="133">
        <v>0.36926923917000753</v>
      </c>
      <c r="L5" s="131">
        <v>1</v>
      </c>
      <c r="M5">
        <v>1</v>
      </c>
      <c r="N5">
        <v>0.9950489716042088</v>
      </c>
      <c r="O5">
        <v>1.0050023440336722</v>
      </c>
      <c r="P5">
        <v>1.0083470430432748</v>
      </c>
      <c r="Q5">
        <v>1.003505544190757</v>
      </c>
      <c r="R5">
        <v>0.99040975868121917</v>
      </c>
      <c r="S5">
        <v>0.96891957310183319</v>
      </c>
      <c r="T5" s="132">
        <v>0.93881297900526051</v>
      </c>
      <c r="U5" s="133">
        <v>0.90009377047689332</v>
      </c>
    </row>
    <row r="6" spans="1:21" x14ac:dyDescent="0.25">
      <c r="A6" t="s">
        <v>191</v>
      </c>
      <c r="B6">
        <f>M6</f>
        <v>1</v>
      </c>
      <c r="C6">
        <f>N6*$L$6</f>
        <v>1.2867748523289171</v>
      </c>
      <c r="D6">
        <f t="shared" ref="D6:J6" si="0">O6*$L$6</f>
        <v>1.161571684224</v>
      </c>
      <c r="E6">
        <f t="shared" si="0"/>
        <v>1.0397776395251419</v>
      </c>
      <c r="F6">
        <f t="shared" si="0"/>
        <v>0.92094994407893538</v>
      </c>
      <c r="G6">
        <f t="shared" si="0"/>
        <v>0.80601717208965673</v>
      </c>
      <c r="H6">
        <f t="shared" si="0"/>
        <v>0.6960128992165846</v>
      </c>
      <c r="I6">
        <f t="shared" si="0"/>
        <v>0.59203292737864521</v>
      </c>
      <c r="J6">
        <f t="shared" si="0"/>
        <v>0.49514234121538053</v>
      </c>
      <c r="L6" s="131">
        <v>1.4</v>
      </c>
      <c r="M6">
        <v>1</v>
      </c>
      <c r="N6">
        <v>0.91912489452065504</v>
      </c>
      <c r="O6">
        <v>0.82969406016000002</v>
      </c>
      <c r="P6">
        <v>0.74269831394652996</v>
      </c>
      <c r="Q6">
        <v>0.65782138862781103</v>
      </c>
      <c r="R6">
        <v>0.57572655149261198</v>
      </c>
      <c r="S6">
        <v>0.49715207086898899</v>
      </c>
      <c r="T6">
        <v>0.42288066241331801</v>
      </c>
      <c r="U6">
        <v>0.35367310086812898</v>
      </c>
    </row>
    <row r="7" spans="1:21" x14ac:dyDescent="0.25">
      <c r="A7" t="s">
        <v>185</v>
      </c>
      <c r="B7">
        <v>1</v>
      </c>
      <c r="C7">
        <v>0.97066605609340073</v>
      </c>
      <c r="D7">
        <v>0.92856472441440374</v>
      </c>
      <c r="E7">
        <v>0.87946812746096226</v>
      </c>
      <c r="F7">
        <v>0.82515036943339537</v>
      </c>
      <c r="G7">
        <v>0.76708378213066231</v>
      </c>
      <c r="H7">
        <v>0.70662148158534677</v>
      </c>
      <c r="I7">
        <v>0.64502482357866664</v>
      </c>
      <c r="J7">
        <v>0.58342155552389718</v>
      </c>
      <c r="L7" s="131">
        <v>1</v>
      </c>
      <c r="M7">
        <v>1</v>
      </c>
      <c r="N7">
        <v>0.96863749589257853</v>
      </c>
      <c r="O7">
        <v>0.92409330519571475</v>
      </c>
      <c r="P7">
        <v>0.87271782385106456</v>
      </c>
      <c r="Q7">
        <v>0.81633763361595046</v>
      </c>
      <c r="R7">
        <v>0.75646670556137985</v>
      </c>
      <c r="S7">
        <v>0.69448884513420706</v>
      </c>
      <c r="T7" s="132">
        <v>0.63168489413725881</v>
      </c>
      <c r="U7" s="133">
        <v>0.56919176148672901</v>
      </c>
    </row>
    <row r="8" spans="1:21" x14ac:dyDescent="0.25">
      <c r="A8" t="s">
        <v>186</v>
      </c>
      <c r="B8">
        <f t="shared" ref="B8" si="1">M8 *( ((1-$L8) * ($J$1-B$1)/($J$1-$B$1))+$L8)</f>
        <v>1</v>
      </c>
      <c r="C8">
        <f t="shared" ref="C8:J8" si="2">N8 *( ((1-$L8) * ($J$1-C$1)/($J$1-$B$1))+$L8)</f>
        <v>0.98336480650328151</v>
      </c>
      <c r="D8">
        <f t="shared" si="2"/>
        <v>0.96856988997218951</v>
      </c>
      <c r="E8">
        <f t="shared" si="2"/>
        <v>0.94938194259831643</v>
      </c>
      <c r="F8">
        <f t="shared" si="2"/>
        <v>0.92462251012382013</v>
      </c>
      <c r="G8">
        <f t="shared" si="2"/>
        <v>0.89421357997788686</v>
      </c>
      <c r="H8">
        <f t="shared" si="2"/>
        <v>0.85828180250214636</v>
      </c>
      <c r="I8">
        <f t="shared" si="2"/>
        <v>0.81721241934725553</v>
      </c>
      <c r="J8">
        <f t="shared" si="2"/>
        <v>0.77165040189409961</v>
      </c>
      <c r="L8" s="131">
        <v>1</v>
      </c>
      <c r="M8">
        <v>1</v>
      </c>
      <c r="N8">
        <v>0.98336480650328151</v>
      </c>
      <c r="O8">
        <v>0.96856988997218951</v>
      </c>
      <c r="P8">
        <v>0.94938194259831643</v>
      </c>
      <c r="Q8">
        <v>0.92462251012382013</v>
      </c>
      <c r="R8">
        <v>0.89421357997788686</v>
      </c>
      <c r="S8">
        <v>0.85828180250214636</v>
      </c>
      <c r="T8" s="132">
        <v>0.81721241934725553</v>
      </c>
      <c r="U8" s="133">
        <v>0.77165040189409961</v>
      </c>
    </row>
    <row r="9" spans="1:21" x14ac:dyDescent="0.25">
      <c r="A9" t="s">
        <v>192</v>
      </c>
      <c r="B9">
        <v>1</v>
      </c>
      <c r="C9">
        <v>0.96037713916813838</v>
      </c>
      <c r="D9">
        <v>0.89889345671912457</v>
      </c>
      <c r="E9">
        <v>0.82917077872424128</v>
      </c>
      <c r="F9">
        <v>0.75450573048137215</v>
      </c>
      <c r="G9">
        <v>0.67740500156783479</v>
      </c>
      <c r="H9">
        <v>0.59998104517898887</v>
      </c>
      <c r="I9">
        <v>0.52401090735460498</v>
      </c>
      <c r="J9">
        <v>0.45096827846919002</v>
      </c>
      <c r="L9" s="131">
        <v>1</v>
      </c>
      <c r="M9">
        <v>1</v>
      </c>
      <c r="N9">
        <v>0.99119137892754394</v>
      </c>
      <c r="O9">
        <v>0.96745312714685439</v>
      </c>
      <c r="P9">
        <v>0.93343776287519387</v>
      </c>
      <c r="Q9">
        <v>0.891470146524169</v>
      </c>
      <c r="R9">
        <v>0.84330010399261057</v>
      </c>
      <c r="S9">
        <v>0.79048597558253653</v>
      </c>
      <c r="T9" s="132">
        <v>0.73444048432377707</v>
      </c>
      <c r="U9" s="133">
        <v>0.67645241770378506</v>
      </c>
    </row>
    <row r="10" spans="1:21" x14ac:dyDescent="0.25">
      <c r="A10" t="s">
        <v>193</v>
      </c>
      <c r="B10">
        <v>1</v>
      </c>
      <c r="C10">
        <v>0.97979457699710037</v>
      </c>
      <c r="D10">
        <v>0.94868611089850396</v>
      </c>
      <c r="E10">
        <v>0.90984449370550213</v>
      </c>
      <c r="F10">
        <v>0.8648076806118975</v>
      </c>
      <c r="G10">
        <v>0.81486062669243375</v>
      </c>
      <c r="H10">
        <v>0.76121834561547574</v>
      </c>
      <c r="I10" s="132">
        <v>0.70505450606500242</v>
      </c>
      <c r="J10" s="133">
        <v>0.64745562869115425</v>
      </c>
      <c r="L10" s="131">
        <v>1</v>
      </c>
      <c r="M10">
        <v>1</v>
      </c>
      <c r="N10">
        <v>1.0244229014151878</v>
      </c>
      <c r="O10">
        <v>1.0470573337096607</v>
      </c>
      <c r="P10">
        <v>1.0583511731232522</v>
      </c>
      <c r="Q10">
        <v>1.0586878685956858</v>
      </c>
      <c r="R10">
        <v>1.0484363112166493</v>
      </c>
      <c r="S10">
        <v>1.0281363475405505</v>
      </c>
      <c r="T10">
        <v>0.99853295377597728</v>
      </c>
      <c r="U10">
        <v>0.96051109750885522</v>
      </c>
    </row>
    <row r="11" spans="1:21" x14ac:dyDescent="0.25">
      <c r="F11">
        <v>1.1000000000000001</v>
      </c>
    </row>
    <row r="13" spans="1:21" x14ac:dyDescent="0.25">
      <c r="A13" t="s">
        <v>188</v>
      </c>
      <c r="B13">
        <v>2011</v>
      </c>
      <c r="C13">
        <v>2015</v>
      </c>
      <c r="D13">
        <v>2020</v>
      </c>
      <c r="E13">
        <v>2025</v>
      </c>
      <c r="F13">
        <v>2030</v>
      </c>
      <c r="G13">
        <v>2035</v>
      </c>
      <c r="H13">
        <v>2040</v>
      </c>
      <c r="I13">
        <v>2045</v>
      </c>
      <c r="J13">
        <v>2050</v>
      </c>
      <c r="M13">
        <v>2011</v>
      </c>
      <c r="N13">
        <v>2015</v>
      </c>
      <c r="O13">
        <v>2020</v>
      </c>
      <c r="P13">
        <v>2025</v>
      </c>
      <c r="Q13">
        <v>2030</v>
      </c>
      <c r="R13">
        <v>2035</v>
      </c>
      <c r="S13">
        <v>2040</v>
      </c>
      <c r="T13">
        <v>2045</v>
      </c>
      <c r="U13">
        <v>2050</v>
      </c>
    </row>
    <row r="14" spans="1:21" x14ac:dyDescent="0.25">
      <c r="A14" t="s">
        <v>183</v>
      </c>
      <c r="B14">
        <f>M14 *( ((1-$L14) * ($J$13-B$13)/($J$13-$B$13))+$L14)</f>
        <v>1</v>
      </c>
      <c r="C14">
        <f t="shared" ref="C14:J20" si="3">N14 *( ((1-$L14) * ($J$13-C$13)/($J$13-$B$13))+$L14)</f>
        <v>0.9103497627856687</v>
      </c>
      <c r="D14">
        <f t="shared" si="3"/>
        <v>0.81581903551117574</v>
      </c>
      <c r="E14">
        <f t="shared" si="3"/>
        <v>0.72611522862410094</v>
      </c>
      <c r="F14">
        <f t="shared" si="3"/>
        <v>0.64123834212444442</v>
      </c>
      <c r="G14">
        <f t="shared" si="3"/>
        <v>0.56118837601220595</v>
      </c>
      <c r="H14">
        <f t="shared" si="3"/>
        <v>0.48596533028738587</v>
      </c>
      <c r="I14">
        <f t="shared" si="3"/>
        <v>0.41556920494998384</v>
      </c>
      <c r="J14">
        <f t="shared" si="3"/>
        <v>0.35</v>
      </c>
      <c r="L14" s="131">
        <v>0.7</v>
      </c>
      <c r="M14">
        <v>1</v>
      </c>
      <c r="N14">
        <v>0.93924975525505505</v>
      </c>
      <c r="O14">
        <v>0.87649979021861857</v>
      </c>
      <c r="P14">
        <v>0.8137498251821822</v>
      </c>
      <c r="Q14">
        <v>0.75099986014574571</v>
      </c>
      <c r="R14">
        <v>0.68824989510930923</v>
      </c>
      <c r="S14">
        <v>0.62549993007287286</v>
      </c>
      <c r="T14">
        <v>0.56274996503643648</v>
      </c>
      <c r="U14">
        <v>0.5</v>
      </c>
    </row>
    <row r="15" spans="1:21" x14ac:dyDescent="0.25">
      <c r="A15" t="s">
        <v>189</v>
      </c>
      <c r="B15">
        <v>1</v>
      </c>
      <c r="C15">
        <v>0.94269827523702898</v>
      </c>
      <c r="D15">
        <v>0.8704707281939521</v>
      </c>
      <c r="E15">
        <v>0.79507803319538561</v>
      </c>
      <c r="F15">
        <v>0.71802684325578181</v>
      </c>
      <c r="G15">
        <v>0.6407901569972877</v>
      </c>
      <c r="H15">
        <v>0.56475593534673407</v>
      </c>
      <c r="I15">
        <v>0.49117518353683098</v>
      </c>
      <c r="J15">
        <v>0.42113601613284107</v>
      </c>
      <c r="L15" s="131">
        <v>1</v>
      </c>
      <c r="M15">
        <v>1</v>
      </c>
      <c r="N15">
        <v>1.0233569511931386</v>
      </c>
      <c r="O15">
        <v>1.0475156220639086</v>
      </c>
      <c r="P15">
        <v>1.0616910263627006</v>
      </c>
      <c r="Q15">
        <v>1.0656067164241856</v>
      </c>
      <c r="R15">
        <v>1.059265361566945</v>
      </c>
      <c r="S15">
        <v>1.0429434426476183</v>
      </c>
      <c r="T15" s="132">
        <v>1.0171580572455634</v>
      </c>
      <c r="U15" s="133">
        <v>0.98265070430996249</v>
      </c>
    </row>
    <row r="16" spans="1:21" x14ac:dyDescent="0.25">
      <c r="A16" t="s">
        <v>190</v>
      </c>
      <c r="B16">
        <v>1</v>
      </c>
      <c r="C16">
        <v>0.96455651793083608</v>
      </c>
      <c r="D16">
        <v>0.91181672920631252</v>
      </c>
      <c r="E16">
        <v>0.85174904264569773</v>
      </c>
      <c r="F16">
        <v>0.78673589821366685</v>
      </c>
      <c r="G16">
        <v>0.71874356006731577</v>
      </c>
      <c r="H16">
        <v>0.64949807818211358</v>
      </c>
      <c r="I16">
        <v>0.58051600769079992</v>
      </c>
      <c r="J16">
        <v>0.51309533788208006</v>
      </c>
      <c r="L16" s="131">
        <v>1</v>
      </c>
      <c r="M16">
        <v>1</v>
      </c>
      <c r="N16">
        <v>1.0360051488886759</v>
      </c>
      <c r="O16">
        <v>1.0700659136140198</v>
      </c>
      <c r="P16">
        <v>1.0916094052298311</v>
      </c>
      <c r="Q16">
        <v>1.1009577434461524</v>
      </c>
      <c r="R16">
        <v>1.0984571389708033</v>
      </c>
      <c r="S16">
        <v>1.0846403549839916</v>
      </c>
      <c r="T16" s="132">
        <v>1.0602479862686138</v>
      </c>
      <c r="U16" s="133">
        <v>1.0261906757641601</v>
      </c>
    </row>
    <row r="17" spans="1:21" x14ac:dyDescent="0.25">
      <c r="A17" t="s">
        <v>184</v>
      </c>
      <c r="B17">
        <v>1</v>
      </c>
      <c r="C17">
        <v>0.88810445596450405</v>
      </c>
      <c r="D17">
        <v>0.78624789060047529</v>
      </c>
      <c r="E17">
        <v>0.69793810627469499</v>
      </c>
      <c r="F17">
        <v>0.55000000000000004</v>
      </c>
      <c r="G17">
        <v>0.52</v>
      </c>
      <c r="H17">
        <v>0.46</v>
      </c>
      <c r="I17" s="132">
        <v>0.4</v>
      </c>
      <c r="J17" s="133">
        <v>0.34</v>
      </c>
      <c r="L17" s="131">
        <v>1</v>
      </c>
      <c r="M17">
        <v>1</v>
      </c>
      <c r="N17">
        <v>0.9950489716042088</v>
      </c>
      <c r="O17">
        <v>1.0050023440336722</v>
      </c>
      <c r="P17">
        <v>1.0083470430432748</v>
      </c>
      <c r="Q17">
        <v>1.003505544190757</v>
      </c>
      <c r="R17">
        <v>0.99040975868121917</v>
      </c>
      <c r="S17">
        <v>0.96891957310183319</v>
      </c>
      <c r="T17" s="132">
        <v>0.93881297900526051</v>
      </c>
      <c r="U17" s="133">
        <v>0.90009377047689332</v>
      </c>
    </row>
    <row r="18" spans="1:21" x14ac:dyDescent="0.25">
      <c r="A18" t="s">
        <v>191</v>
      </c>
      <c r="B18">
        <f>M18</f>
        <v>1</v>
      </c>
      <c r="C18">
        <f t="shared" ref="C18:G18" si="4">N18</f>
        <v>0.91912489452065504</v>
      </c>
      <c r="D18">
        <f t="shared" si="4"/>
        <v>0.82969406016000002</v>
      </c>
      <c r="E18">
        <f t="shared" si="4"/>
        <v>0.74269831394652996</v>
      </c>
      <c r="F18">
        <f t="shared" si="4"/>
        <v>0.65782138862781103</v>
      </c>
      <c r="G18">
        <f t="shared" si="4"/>
        <v>0.57572655149261198</v>
      </c>
      <c r="H18">
        <v>0.53</v>
      </c>
      <c r="I18">
        <v>0.48</v>
      </c>
      <c r="J18">
        <v>0.4</v>
      </c>
      <c r="L18" s="131">
        <v>0.01</v>
      </c>
      <c r="M18">
        <v>1</v>
      </c>
      <c r="N18">
        <v>0.91912489452065504</v>
      </c>
      <c r="O18">
        <v>0.82969406016000002</v>
      </c>
      <c r="P18">
        <v>0.74269831394652996</v>
      </c>
      <c r="Q18">
        <v>0.65782138862781103</v>
      </c>
      <c r="R18">
        <v>0.57572655149261198</v>
      </c>
      <c r="S18">
        <v>0.49715207086898899</v>
      </c>
      <c r="T18">
        <v>0.42288066241331801</v>
      </c>
      <c r="U18">
        <v>0.35367310086812898</v>
      </c>
    </row>
    <row r="19" spans="1:21" x14ac:dyDescent="0.25">
      <c r="A19" t="s">
        <v>185</v>
      </c>
      <c r="B19">
        <v>1</v>
      </c>
      <c r="C19">
        <v>0.97066605609340073</v>
      </c>
      <c r="D19">
        <v>0.92856472441440374</v>
      </c>
      <c r="E19">
        <v>0.87946812746096226</v>
      </c>
      <c r="F19">
        <v>0.82515036943339537</v>
      </c>
      <c r="G19">
        <v>0.76708378213066231</v>
      </c>
      <c r="H19">
        <v>0.70662148158534677</v>
      </c>
      <c r="I19">
        <v>0.64502482357866664</v>
      </c>
      <c r="J19">
        <v>0.58342155552389718</v>
      </c>
      <c r="L19" s="131">
        <v>1</v>
      </c>
      <c r="M19">
        <v>1</v>
      </c>
      <c r="N19">
        <v>0.96863749589257853</v>
      </c>
      <c r="O19">
        <v>0.92409330519571475</v>
      </c>
      <c r="P19">
        <v>0.87271782385106456</v>
      </c>
      <c r="Q19">
        <v>0.81633763361595046</v>
      </c>
      <c r="R19">
        <v>0.75646670556137985</v>
      </c>
      <c r="S19">
        <v>0.69448884513420706</v>
      </c>
      <c r="T19" s="132">
        <v>0.63168489413725881</v>
      </c>
      <c r="U19" s="133">
        <v>0.56919176148672901</v>
      </c>
    </row>
    <row r="20" spans="1:21" x14ac:dyDescent="0.25">
      <c r="A20" t="s">
        <v>186</v>
      </c>
      <c r="B20">
        <f t="shared" ref="B20" si="5">M20 *( ((1-$L20) * ($J$13-B$13)/($J$13-$B$13))+$L20)</f>
        <v>1</v>
      </c>
      <c r="C20">
        <f t="shared" si="3"/>
        <v>0.95310742784164204</v>
      </c>
      <c r="D20">
        <f t="shared" si="3"/>
        <v>0.90151505143565336</v>
      </c>
      <c r="E20">
        <f t="shared" si="3"/>
        <v>0.84714081031849764</v>
      </c>
      <c r="F20">
        <f>Q20 *( ((1-$L20) * ($J$13-F$13)/($J$13-$B$13))+$L20)</f>
        <v>0.78948537402880026</v>
      </c>
      <c r="G20">
        <f t="shared" si="3"/>
        <v>0.72912799598196931</v>
      </c>
      <c r="H20">
        <f t="shared" si="3"/>
        <v>0.66681893886705224</v>
      </c>
      <c r="I20">
        <f t="shared" si="3"/>
        <v>0.60347994044105013</v>
      </c>
      <c r="J20">
        <f t="shared" si="3"/>
        <v>0.54015528132586965</v>
      </c>
      <c r="L20" s="131">
        <v>0.7</v>
      </c>
      <c r="M20">
        <v>1</v>
      </c>
      <c r="N20">
        <v>0.98336480650328151</v>
      </c>
      <c r="O20">
        <v>0.96856988997218951</v>
      </c>
      <c r="P20">
        <v>0.94938194259831643</v>
      </c>
      <c r="Q20">
        <v>0.92462251012382013</v>
      </c>
      <c r="R20">
        <v>0.89421357997788686</v>
      </c>
      <c r="S20">
        <v>0.85828180250214636</v>
      </c>
      <c r="T20" s="132">
        <v>0.81721241934725553</v>
      </c>
      <c r="U20" s="133">
        <v>0.77165040189409961</v>
      </c>
    </row>
    <row r="21" spans="1:21" x14ac:dyDescent="0.25">
      <c r="A21" t="s">
        <v>192</v>
      </c>
      <c r="B21">
        <v>1</v>
      </c>
      <c r="C21">
        <v>0.96037713916813838</v>
      </c>
      <c r="D21">
        <v>0.89889345671912457</v>
      </c>
      <c r="E21">
        <v>0.82917077872424128</v>
      </c>
      <c r="F21">
        <v>0.75450573048137215</v>
      </c>
      <c r="G21">
        <v>0.67740500156783479</v>
      </c>
      <c r="H21">
        <v>0.59998104517898887</v>
      </c>
      <c r="I21">
        <v>0.52401090735460498</v>
      </c>
      <c r="J21">
        <v>0.45096827846919002</v>
      </c>
      <c r="L21" s="131">
        <v>1</v>
      </c>
      <c r="M21">
        <v>1</v>
      </c>
      <c r="N21">
        <v>0.99119137892754394</v>
      </c>
      <c r="O21">
        <v>0.96745312714685439</v>
      </c>
      <c r="P21">
        <v>0.93343776287519387</v>
      </c>
      <c r="Q21">
        <v>0.891470146524169</v>
      </c>
      <c r="R21">
        <v>0.84330010399261057</v>
      </c>
      <c r="S21">
        <v>0.79048597558253653</v>
      </c>
      <c r="T21" s="132">
        <v>0.73444048432377707</v>
      </c>
      <c r="U21" s="133">
        <v>0.67645241770378506</v>
      </c>
    </row>
    <row r="22" spans="1:21" x14ac:dyDescent="0.25">
      <c r="A22" t="s">
        <v>193</v>
      </c>
      <c r="B22">
        <v>1</v>
      </c>
      <c r="C22">
        <v>0.97979457699710037</v>
      </c>
      <c r="D22">
        <v>0.94868611089850396</v>
      </c>
      <c r="E22">
        <v>0.90984449370550213</v>
      </c>
      <c r="F22">
        <v>0.8648076806118975</v>
      </c>
      <c r="G22">
        <v>0.81486062669243375</v>
      </c>
      <c r="H22">
        <v>0.76121834561547574</v>
      </c>
      <c r="I22" s="132">
        <v>0.70505450606500242</v>
      </c>
      <c r="J22" s="133">
        <v>0.64745562869115425</v>
      </c>
      <c r="L22" s="131">
        <v>1</v>
      </c>
      <c r="M22">
        <v>1</v>
      </c>
      <c r="N22">
        <v>1.0244229014151878</v>
      </c>
      <c r="O22">
        <v>1.0470573337096607</v>
      </c>
      <c r="P22">
        <v>1.0583511731232522</v>
      </c>
      <c r="Q22">
        <v>1.0586878685956858</v>
      </c>
      <c r="R22">
        <v>1.0484363112166493</v>
      </c>
      <c r="S22">
        <v>1.0281363475405505</v>
      </c>
      <c r="T22">
        <v>0.99853295377597728</v>
      </c>
      <c r="U22">
        <v>0.96051109750885522</v>
      </c>
    </row>
    <row r="25" spans="1:21" x14ac:dyDescent="0.25">
      <c r="A25" t="s">
        <v>194</v>
      </c>
      <c r="B25">
        <v>2011</v>
      </c>
      <c r="C25">
        <v>2015</v>
      </c>
      <c r="D25">
        <v>2020</v>
      </c>
      <c r="E25">
        <v>2025</v>
      </c>
      <c r="F25">
        <v>2030</v>
      </c>
      <c r="G25">
        <v>2035</v>
      </c>
      <c r="H25">
        <v>2040</v>
      </c>
      <c r="I25">
        <v>2045</v>
      </c>
      <c r="J25">
        <v>2050</v>
      </c>
    </row>
    <row r="26" spans="1:21" x14ac:dyDescent="0.25">
      <c r="A26" t="s">
        <v>183</v>
      </c>
      <c r="B26" s="128">
        <f>M26 *( ((1-$L26) * ($J$25-B$25)/($J$25-$B$25))+$L26)</f>
        <v>1</v>
      </c>
      <c r="C26" s="128">
        <f t="shared" ref="C26:J32" si="6">N26 *( ((1-$L26) * ($J$25-C$25)/($J$25-$B$25))+$L26)</f>
        <v>0.96351175108395315</v>
      </c>
      <c r="D26" s="128">
        <f t="shared" si="6"/>
        <v>0.82756700097033919</v>
      </c>
      <c r="E26" s="128">
        <f t="shared" si="6"/>
        <v>0.65907692307692312</v>
      </c>
      <c r="F26" s="128">
        <f t="shared" si="6"/>
        <v>0.57676923076923081</v>
      </c>
      <c r="G26" s="128">
        <f t="shared" si="6"/>
        <v>0.50461538461538458</v>
      </c>
      <c r="H26" s="128">
        <f t="shared" si="6"/>
        <v>0.44307692307692315</v>
      </c>
      <c r="I26" s="128">
        <f t="shared" si="6"/>
        <v>0.38306610055282975</v>
      </c>
      <c r="J26" s="128">
        <f t="shared" si="6"/>
        <v>0.32200000000000006</v>
      </c>
      <c r="L26" s="131">
        <v>0.4</v>
      </c>
      <c r="M26" s="129">
        <v>1</v>
      </c>
      <c r="N26" s="129">
        <v>1.0266928495156877</v>
      </c>
      <c r="O26" s="129">
        <v>0.96056884041200075</v>
      </c>
      <c r="P26" s="129">
        <v>0.84</v>
      </c>
      <c r="Q26" s="129">
        <v>0.81499999999999995</v>
      </c>
      <c r="R26" s="129">
        <v>0.8</v>
      </c>
      <c r="S26" s="129">
        <v>0.8</v>
      </c>
      <c r="T26" s="129">
        <v>0.80320311406238487</v>
      </c>
      <c r="U26" s="130">
        <v>0.80500000000000005</v>
      </c>
    </row>
    <row r="27" spans="1:21" x14ac:dyDescent="0.25">
      <c r="A27" t="s">
        <v>189</v>
      </c>
      <c r="B27">
        <v>1</v>
      </c>
      <c r="C27">
        <v>0.94269827523702898</v>
      </c>
      <c r="D27">
        <v>0.8704707281939521</v>
      </c>
      <c r="E27">
        <v>0.79507803319538561</v>
      </c>
      <c r="F27">
        <v>0.71802684325578181</v>
      </c>
      <c r="G27">
        <v>0.6407901569972877</v>
      </c>
      <c r="H27">
        <v>0.56475593534673407</v>
      </c>
      <c r="I27">
        <v>0.49117518353683098</v>
      </c>
      <c r="J27">
        <v>0.42113601613284107</v>
      </c>
      <c r="L27" s="131">
        <v>1</v>
      </c>
      <c r="M27">
        <v>1</v>
      </c>
      <c r="N27">
        <v>1.0233569511931386</v>
      </c>
      <c r="O27">
        <v>1.0475156220639086</v>
      </c>
      <c r="P27">
        <v>1.0616910263627006</v>
      </c>
      <c r="Q27">
        <v>1.0656067164241856</v>
      </c>
      <c r="R27">
        <v>1.059265361566945</v>
      </c>
      <c r="S27">
        <v>1.0429434426476183</v>
      </c>
      <c r="T27" s="132">
        <v>1.0171580572455634</v>
      </c>
      <c r="U27" s="133">
        <v>0.98265070430996249</v>
      </c>
    </row>
    <row r="28" spans="1:21" x14ac:dyDescent="0.25">
      <c r="A28" t="s">
        <v>190</v>
      </c>
      <c r="B28">
        <v>1</v>
      </c>
      <c r="C28">
        <v>0.8681008661377525</v>
      </c>
      <c r="D28">
        <v>0.82063505628568123</v>
      </c>
      <c r="E28">
        <v>0.76657413838112798</v>
      </c>
      <c r="F28">
        <v>0.70806230839230022</v>
      </c>
      <c r="G28">
        <v>0.64686920406058424</v>
      </c>
      <c r="H28">
        <v>0.58454827036390222</v>
      </c>
      <c r="I28">
        <v>0.52246440692171991</v>
      </c>
      <c r="J28">
        <v>0.46178580409387204</v>
      </c>
      <c r="L28" s="131">
        <v>1</v>
      </c>
      <c r="M28">
        <v>1</v>
      </c>
      <c r="N28">
        <v>1.0360051488886759</v>
      </c>
      <c r="O28">
        <v>1.0700659136140198</v>
      </c>
      <c r="P28">
        <v>1.0916094052298311</v>
      </c>
      <c r="Q28">
        <v>1.1009577434461524</v>
      </c>
      <c r="R28">
        <v>1.0984571389708033</v>
      </c>
      <c r="S28">
        <v>1.0846403549839916</v>
      </c>
      <c r="T28" s="132">
        <v>1.0602479862686138</v>
      </c>
      <c r="U28" s="133">
        <v>1.0261906757641601</v>
      </c>
    </row>
    <row r="29" spans="1:21" x14ac:dyDescent="0.25">
      <c r="A29" t="s">
        <v>184</v>
      </c>
      <c r="B29">
        <v>1</v>
      </c>
      <c r="C29">
        <v>0.88810445596450405</v>
      </c>
      <c r="D29">
        <v>0.72</v>
      </c>
      <c r="E29">
        <v>0.61</v>
      </c>
      <c r="F29">
        <v>0.53</v>
      </c>
      <c r="G29">
        <v>0.48</v>
      </c>
      <c r="H29">
        <v>0.42</v>
      </c>
      <c r="I29" s="132">
        <v>0.38</v>
      </c>
      <c r="J29" s="133">
        <v>0.31</v>
      </c>
      <c r="L29" s="131">
        <v>1</v>
      </c>
      <c r="M29">
        <v>1</v>
      </c>
      <c r="N29">
        <v>0.9950489716042088</v>
      </c>
      <c r="O29">
        <v>1.0050023440336722</v>
      </c>
      <c r="P29">
        <v>1.0083470430432748</v>
      </c>
      <c r="Q29">
        <v>1.003505544190757</v>
      </c>
      <c r="R29">
        <v>0.99040975868121917</v>
      </c>
      <c r="S29">
        <v>0.96891957310183319</v>
      </c>
      <c r="T29" s="132">
        <v>0.93881297900526051</v>
      </c>
      <c r="U29" s="133">
        <v>0.90009377047689332</v>
      </c>
    </row>
    <row r="30" spans="1:21" x14ac:dyDescent="0.25">
      <c r="A30" t="s">
        <v>191</v>
      </c>
      <c r="B30">
        <f>M30</f>
        <v>1</v>
      </c>
      <c r="C30">
        <f>N30*$L$30</f>
        <v>0.87316864979462228</v>
      </c>
      <c r="D30">
        <f t="shared" ref="D30:J30" si="7">O30*$L$30</f>
        <v>0.78820935715200002</v>
      </c>
      <c r="E30">
        <f t="shared" si="7"/>
        <v>0.70556339824920344</v>
      </c>
      <c r="F30">
        <f t="shared" si="7"/>
        <v>0.6249303191964205</v>
      </c>
      <c r="G30">
        <f t="shared" si="7"/>
        <v>0.54694022391798136</v>
      </c>
      <c r="H30">
        <f t="shared" si="7"/>
        <v>0.47229446732553954</v>
      </c>
      <c r="I30">
        <f t="shared" si="7"/>
        <v>0.40173662929265208</v>
      </c>
      <c r="J30">
        <f t="shared" si="7"/>
        <v>0.33598944582472251</v>
      </c>
      <c r="L30" s="131">
        <v>0.95</v>
      </c>
      <c r="M30">
        <v>1</v>
      </c>
      <c r="N30">
        <v>0.91912489452065504</v>
      </c>
      <c r="O30">
        <v>0.82969406016000002</v>
      </c>
      <c r="P30">
        <v>0.74269831394652996</v>
      </c>
      <c r="Q30">
        <v>0.65782138862781103</v>
      </c>
      <c r="R30">
        <v>0.57572655149261198</v>
      </c>
      <c r="S30">
        <v>0.49715207086898899</v>
      </c>
      <c r="T30">
        <v>0.42288066241331801</v>
      </c>
      <c r="U30">
        <v>0.35367310086812898</v>
      </c>
    </row>
    <row r="31" spans="1:21" x14ac:dyDescent="0.25">
      <c r="A31" t="s">
        <v>185</v>
      </c>
      <c r="B31">
        <v>1</v>
      </c>
      <c r="C31">
        <v>0.97066605609340073</v>
      </c>
      <c r="D31">
        <v>0.92856472441440374</v>
      </c>
      <c r="E31">
        <v>0.87946812746096226</v>
      </c>
      <c r="F31">
        <v>0.82515036943339537</v>
      </c>
      <c r="G31">
        <v>0.76708378213066231</v>
      </c>
      <c r="H31">
        <v>0.70662148158534677</v>
      </c>
      <c r="I31">
        <v>0.64502482357866664</v>
      </c>
      <c r="J31">
        <v>0.58342155552389718</v>
      </c>
      <c r="L31" s="131">
        <v>1</v>
      </c>
      <c r="M31">
        <v>1</v>
      </c>
      <c r="N31">
        <v>0.96863749589257853</v>
      </c>
      <c r="O31">
        <v>0.92409330519571475</v>
      </c>
      <c r="P31">
        <v>0.87271782385106456</v>
      </c>
      <c r="Q31">
        <v>0.81633763361595046</v>
      </c>
      <c r="R31">
        <v>0.75646670556137985</v>
      </c>
      <c r="S31">
        <v>0.69448884513420706</v>
      </c>
      <c r="T31" s="132">
        <v>0.63168489413725881</v>
      </c>
      <c r="U31" s="133">
        <v>0.56919176148672901</v>
      </c>
    </row>
    <row r="32" spans="1:21" x14ac:dyDescent="0.25">
      <c r="A32" t="s">
        <v>186</v>
      </c>
      <c r="B32" s="128">
        <f t="shared" ref="B32" si="8">M32 *( ((1-$L32) * ($J$25-B$25)/($J$25-$B$25))+$L32)</f>
        <v>1</v>
      </c>
      <c r="C32" s="128">
        <f t="shared" si="6"/>
        <v>0.95310742784164204</v>
      </c>
      <c r="D32" s="128">
        <f t="shared" si="6"/>
        <v>0.90151505143565336</v>
      </c>
      <c r="E32" s="128">
        <f t="shared" si="6"/>
        <v>0.84714081031849764</v>
      </c>
      <c r="F32" s="128">
        <f t="shared" si="6"/>
        <v>0.78948537402880026</v>
      </c>
      <c r="G32" s="128">
        <f t="shared" si="6"/>
        <v>0.72912799598196931</v>
      </c>
      <c r="H32" s="128">
        <f t="shared" si="6"/>
        <v>0.66681893886705224</v>
      </c>
      <c r="I32" s="128">
        <f t="shared" si="6"/>
        <v>0.60347994044105013</v>
      </c>
      <c r="J32" s="128">
        <f t="shared" si="6"/>
        <v>0.54015528132586965</v>
      </c>
      <c r="L32" s="131">
        <v>0.7</v>
      </c>
      <c r="M32">
        <v>1</v>
      </c>
      <c r="N32">
        <v>0.98336480650328151</v>
      </c>
      <c r="O32">
        <v>0.96856988997218951</v>
      </c>
      <c r="P32">
        <v>0.94938194259831643</v>
      </c>
      <c r="Q32">
        <v>0.92462251012382013</v>
      </c>
      <c r="R32">
        <v>0.89421357997788686</v>
      </c>
      <c r="S32">
        <v>0.85828180250214636</v>
      </c>
      <c r="T32" s="132">
        <v>0.81721241934725553</v>
      </c>
      <c r="U32" s="133">
        <v>0.77165040189409961</v>
      </c>
    </row>
    <row r="33" spans="1:21" x14ac:dyDescent="0.25">
      <c r="A33" t="s">
        <v>192</v>
      </c>
      <c r="B33">
        <v>1</v>
      </c>
      <c r="C33">
        <v>0.96037713916813838</v>
      </c>
      <c r="D33">
        <v>0.89889345671912457</v>
      </c>
      <c r="E33">
        <v>0.82917077872424128</v>
      </c>
      <c r="F33">
        <v>0.75450573048137215</v>
      </c>
      <c r="G33">
        <v>0.67740500156783479</v>
      </c>
      <c r="H33">
        <v>0.59998104517898887</v>
      </c>
      <c r="I33">
        <v>0.52401090735460498</v>
      </c>
      <c r="J33">
        <v>0.45096827846919002</v>
      </c>
      <c r="L33" s="131">
        <v>1</v>
      </c>
      <c r="M33">
        <v>1</v>
      </c>
      <c r="N33">
        <v>0.99119137892754394</v>
      </c>
      <c r="O33">
        <v>0.96745312714685439</v>
      </c>
      <c r="P33">
        <v>0.93343776287519387</v>
      </c>
      <c r="Q33">
        <v>0.891470146524169</v>
      </c>
      <c r="R33">
        <v>0.84330010399261057</v>
      </c>
      <c r="S33">
        <v>0.79048597558253653</v>
      </c>
      <c r="T33" s="132">
        <v>0.73444048432377707</v>
      </c>
      <c r="U33" s="133">
        <v>0.67645241770378506</v>
      </c>
    </row>
    <row r="34" spans="1:21" x14ac:dyDescent="0.25">
      <c r="A34" t="s">
        <v>193</v>
      </c>
      <c r="B34">
        <v>1</v>
      </c>
      <c r="C34">
        <v>0.97979457699710037</v>
      </c>
      <c r="D34">
        <v>0.94868611089850396</v>
      </c>
      <c r="E34">
        <v>0.90984449370550213</v>
      </c>
      <c r="F34">
        <v>0.8648076806118975</v>
      </c>
      <c r="G34">
        <v>0.81486062669243375</v>
      </c>
      <c r="H34">
        <v>0.76121834561547574</v>
      </c>
      <c r="I34" s="132">
        <v>0.70505450606500242</v>
      </c>
      <c r="J34" s="133">
        <v>0.64745562869115425</v>
      </c>
      <c r="L34" s="131">
        <v>1</v>
      </c>
      <c r="M34">
        <v>1</v>
      </c>
      <c r="N34">
        <v>1.0244229014151878</v>
      </c>
      <c r="O34">
        <v>1.0470573337096607</v>
      </c>
      <c r="P34">
        <v>1.0583511731232522</v>
      </c>
      <c r="Q34">
        <v>1.0586878685956858</v>
      </c>
      <c r="R34">
        <v>1.0484363112166493</v>
      </c>
      <c r="S34">
        <v>1.0281363475405505</v>
      </c>
      <c r="T34">
        <v>0.99853295377597728</v>
      </c>
      <c r="U34">
        <v>0.96051109750885522</v>
      </c>
    </row>
    <row r="37" spans="1:21" x14ac:dyDescent="0.25">
      <c r="A37" t="s">
        <v>195</v>
      </c>
      <c r="B37">
        <v>2011</v>
      </c>
      <c r="C37">
        <v>2015</v>
      </c>
      <c r="D37">
        <v>2020</v>
      </c>
      <c r="E37">
        <v>2025</v>
      </c>
      <c r="F37">
        <v>2030</v>
      </c>
      <c r="G37">
        <v>2035</v>
      </c>
      <c r="H37">
        <v>2040</v>
      </c>
      <c r="I37">
        <v>2045</v>
      </c>
      <c r="J37">
        <v>2050</v>
      </c>
      <c r="M37">
        <v>2011</v>
      </c>
      <c r="N37">
        <v>2015</v>
      </c>
      <c r="O37">
        <v>2020</v>
      </c>
      <c r="P37">
        <v>2025</v>
      </c>
      <c r="Q37">
        <v>2030</v>
      </c>
      <c r="R37">
        <v>2035</v>
      </c>
      <c r="S37">
        <v>2040</v>
      </c>
      <c r="T37">
        <v>2045</v>
      </c>
      <c r="U37">
        <v>2050</v>
      </c>
    </row>
    <row r="38" spans="1:21" x14ac:dyDescent="0.25">
      <c r="A38" t="s">
        <v>183</v>
      </c>
      <c r="B38">
        <f>M38 *( ((1-$L38) * ($J$37-B$37)/($J$37-$B$37))+$L38)</f>
        <v>1</v>
      </c>
      <c r="C38">
        <f t="shared" ref="C38:J44" si="9">N38 *( ((1-$L38) * ($J$37-C$37)/($J$37-$B$37))+$L38)</f>
        <v>0.92455275053771757</v>
      </c>
      <c r="D38">
        <f t="shared" si="9"/>
        <v>0.84499247527436938</v>
      </c>
      <c r="E38">
        <f t="shared" si="9"/>
        <v>0.76731097914285717</v>
      </c>
      <c r="F38">
        <f t="shared" si="9"/>
        <v>0.69166297112995678</v>
      </c>
      <c r="G38">
        <f t="shared" si="9"/>
        <v>0.61820316022244459</v>
      </c>
      <c r="H38">
        <f t="shared" si="9"/>
        <v>0.54708625540709699</v>
      </c>
      <c r="I38">
        <f t="shared" si="9"/>
        <v>0.47846696567069014</v>
      </c>
      <c r="J38">
        <f t="shared" si="9"/>
        <v>0.41250000000000003</v>
      </c>
      <c r="L38" s="131">
        <v>0.75</v>
      </c>
      <c r="M38">
        <v>1</v>
      </c>
      <c r="N38">
        <v>0.94888308607818383</v>
      </c>
      <c r="O38">
        <v>0.89672670845443281</v>
      </c>
      <c r="P38">
        <v>0.84296135736820932</v>
      </c>
      <c r="Q38">
        <v>0.78758703281951281</v>
      </c>
      <c r="R38">
        <v>0.73060373480834362</v>
      </c>
      <c r="S38">
        <v>0.67201146333470185</v>
      </c>
      <c r="T38">
        <v>0.6118102183985874</v>
      </c>
      <c r="U38">
        <v>0.55000000000000004</v>
      </c>
    </row>
    <row r="39" spans="1:21" x14ac:dyDescent="0.25">
      <c r="A39" t="s">
        <v>189</v>
      </c>
      <c r="B39">
        <v>1</v>
      </c>
      <c r="C39">
        <v>0.94269827523702898</v>
      </c>
      <c r="D39">
        <v>0.8704707281939521</v>
      </c>
      <c r="E39">
        <v>0.79507803319538561</v>
      </c>
      <c r="F39">
        <v>0.71802684325578181</v>
      </c>
      <c r="G39">
        <v>0.6407901569972877</v>
      </c>
      <c r="H39">
        <v>0.56475593534673407</v>
      </c>
      <c r="I39">
        <v>0.49117518353683098</v>
      </c>
      <c r="J39">
        <v>0.42113601613284107</v>
      </c>
      <c r="L39" s="131">
        <v>1</v>
      </c>
      <c r="M39">
        <v>1</v>
      </c>
      <c r="N39">
        <v>1.0233569511931386</v>
      </c>
      <c r="O39">
        <v>1.0475156220639086</v>
      </c>
      <c r="P39">
        <v>1.0616910263627006</v>
      </c>
      <c r="Q39">
        <v>1.0656067164241856</v>
      </c>
      <c r="R39">
        <v>1.059265361566945</v>
      </c>
      <c r="S39">
        <v>1.0429434426476183</v>
      </c>
      <c r="T39" s="132">
        <v>1.0171580572455634</v>
      </c>
      <c r="U39" s="133">
        <v>0.98265070430996249</v>
      </c>
    </row>
    <row r="40" spans="1:21" x14ac:dyDescent="0.25">
      <c r="A40" t="s">
        <v>190</v>
      </c>
      <c r="B40">
        <v>1</v>
      </c>
      <c r="C40">
        <v>0.96455651793083608</v>
      </c>
      <c r="D40">
        <v>1.0029984021269438</v>
      </c>
      <c r="E40">
        <v>0.93692394691026759</v>
      </c>
      <c r="F40">
        <v>0.86540948803503359</v>
      </c>
      <c r="G40">
        <v>0.79061791607404741</v>
      </c>
      <c r="H40">
        <v>0.71444788600032505</v>
      </c>
      <c r="I40">
        <v>0.63856760845987992</v>
      </c>
      <c r="J40">
        <v>0.56440487167028808</v>
      </c>
      <c r="L40" s="131">
        <v>1</v>
      </c>
      <c r="M40">
        <v>1</v>
      </c>
      <c r="N40">
        <v>1.0360051488886759</v>
      </c>
      <c r="O40">
        <v>1.0700659136140198</v>
      </c>
      <c r="P40">
        <v>1.0916094052298311</v>
      </c>
      <c r="Q40">
        <v>1.1009577434461524</v>
      </c>
      <c r="R40">
        <v>1.0984571389708033</v>
      </c>
      <c r="S40">
        <v>1.0846403549839916</v>
      </c>
      <c r="T40" s="132">
        <v>1.0602479862686138</v>
      </c>
      <c r="U40" s="133">
        <v>1.0261906757641601</v>
      </c>
    </row>
    <row r="41" spans="1:21" x14ac:dyDescent="0.25">
      <c r="A41" t="s">
        <v>184</v>
      </c>
      <c r="B41">
        <v>1</v>
      </c>
      <c r="C41">
        <v>0.88810445596450405</v>
      </c>
      <c r="D41">
        <v>0.78624789060047529</v>
      </c>
      <c r="E41">
        <v>0.69793810627469499</v>
      </c>
      <c r="F41">
        <v>0.61916555925529615</v>
      </c>
      <c r="G41">
        <v>0.54809083732844166</v>
      </c>
      <c r="H41">
        <v>0.48336784112668468</v>
      </c>
      <c r="I41" s="132">
        <v>0.42398005503463382</v>
      </c>
      <c r="J41" s="133">
        <v>0.36926923917000753</v>
      </c>
      <c r="L41" s="131">
        <v>1</v>
      </c>
      <c r="M41">
        <v>1</v>
      </c>
      <c r="N41">
        <v>0.9950489716042088</v>
      </c>
      <c r="O41">
        <v>1.0050023440336722</v>
      </c>
      <c r="P41">
        <v>1.0083470430432748</v>
      </c>
      <c r="Q41">
        <v>1.003505544190757</v>
      </c>
      <c r="R41">
        <v>0.99040975868121917</v>
      </c>
      <c r="S41">
        <v>0.96891957310183319</v>
      </c>
      <c r="T41" s="132">
        <v>0.93881297900526051</v>
      </c>
      <c r="U41" s="133">
        <v>0.90009377047689332</v>
      </c>
    </row>
    <row r="42" spans="1:21" x14ac:dyDescent="0.25">
      <c r="A42" t="s">
        <v>191</v>
      </c>
      <c r="B42">
        <f>M42</f>
        <v>1</v>
      </c>
      <c r="C42">
        <f>N42*$L$42</f>
        <v>0.64338742616445854</v>
      </c>
      <c r="D42">
        <f t="shared" ref="D42:J42" si="10">O42*$L$42</f>
        <v>0.58078584211200002</v>
      </c>
      <c r="E42">
        <f t="shared" si="10"/>
        <v>0.51988881976257095</v>
      </c>
      <c r="F42">
        <f t="shared" si="10"/>
        <v>0.46047497203946769</v>
      </c>
      <c r="G42">
        <f t="shared" si="10"/>
        <v>0.40300858604482837</v>
      </c>
      <c r="H42">
        <f t="shared" si="10"/>
        <v>0.3480064496082923</v>
      </c>
      <c r="I42">
        <f t="shared" si="10"/>
        <v>0.29601646368932261</v>
      </c>
      <c r="J42">
        <f t="shared" si="10"/>
        <v>0.24757117060769027</v>
      </c>
      <c r="L42" s="131">
        <v>0.7</v>
      </c>
      <c r="M42">
        <v>1</v>
      </c>
      <c r="N42">
        <v>0.91912489452065504</v>
      </c>
      <c r="O42">
        <v>0.82969406016000002</v>
      </c>
      <c r="P42">
        <v>0.74269831394652996</v>
      </c>
      <c r="Q42">
        <v>0.65782138862781103</v>
      </c>
      <c r="R42">
        <v>0.57572655149261198</v>
      </c>
      <c r="S42">
        <v>0.49715207086898899</v>
      </c>
      <c r="T42">
        <v>0.42288066241331801</v>
      </c>
      <c r="U42">
        <v>0.35367310086812898</v>
      </c>
    </row>
    <row r="43" spans="1:21" x14ac:dyDescent="0.25">
      <c r="A43" t="s">
        <v>185</v>
      </c>
      <c r="B43">
        <v>1</v>
      </c>
      <c r="C43">
        <v>0.97066605609340073</v>
      </c>
      <c r="D43">
        <v>0.92856472441440374</v>
      </c>
      <c r="E43">
        <v>0.87946812746096226</v>
      </c>
      <c r="F43">
        <v>0.82515036943339537</v>
      </c>
      <c r="G43">
        <v>0.76708378213066231</v>
      </c>
      <c r="H43">
        <v>0.70662148158534677</v>
      </c>
      <c r="I43">
        <v>0.64502482357866664</v>
      </c>
      <c r="J43">
        <v>0.58342155552389718</v>
      </c>
      <c r="L43" s="131">
        <v>1</v>
      </c>
      <c r="M43">
        <v>1</v>
      </c>
      <c r="N43">
        <v>0.96863749589257853</v>
      </c>
      <c r="O43">
        <v>0.92409330519571475</v>
      </c>
      <c r="P43">
        <v>0.87271782385106456</v>
      </c>
      <c r="Q43">
        <v>0.81633763361595046</v>
      </c>
      <c r="R43">
        <v>0.75646670556137985</v>
      </c>
      <c r="S43">
        <v>0.69448884513420706</v>
      </c>
      <c r="T43" s="132">
        <v>0.63168489413725881</v>
      </c>
      <c r="U43" s="133">
        <v>0.56919176148672901</v>
      </c>
    </row>
    <row r="44" spans="1:21" x14ac:dyDescent="0.25">
      <c r="A44" t="s">
        <v>186</v>
      </c>
      <c r="B44">
        <f t="shared" ref="B44" si="11">M44 *( ((1-$L44) * ($J$37-B$37)/($J$37-$B$37))+$L44)</f>
        <v>1</v>
      </c>
      <c r="C44">
        <f t="shared" si="9"/>
        <v>0.98336480650328151</v>
      </c>
      <c r="D44">
        <f t="shared" si="9"/>
        <v>0.96856988997218951</v>
      </c>
      <c r="E44">
        <f t="shared" si="9"/>
        <v>0.94938194259831643</v>
      </c>
      <c r="F44">
        <f t="shared" si="9"/>
        <v>0.92462251012382013</v>
      </c>
      <c r="G44">
        <f t="shared" si="9"/>
        <v>0.89421357997788686</v>
      </c>
      <c r="H44">
        <f t="shared" si="9"/>
        <v>0.85828180250214636</v>
      </c>
      <c r="I44">
        <f t="shared" si="9"/>
        <v>0.81721241934725553</v>
      </c>
      <c r="J44">
        <f t="shared" si="9"/>
        <v>0.77165040189409961</v>
      </c>
      <c r="L44" s="131">
        <v>1</v>
      </c>
      <c r="M44">
        <v>1</v>
      </c>
      <c r="N44">
        <v>0.98336480650328151</v>
      </c>
      <c r="O44">
        <v>0.96856988997218951</v>
      </c>
      <c r="P44">
        <v>0.94938194259831643</v>
      </c>
      <c r="Q44">
        <v>0.92462251012382013</v>
      </c>
      <c r="R44">
        <v>0.89421357997788686</v>
      </c>
      <c r="S44">
        <v>0.85828180250214636</v>
      </c>
      <c r="T44" s="132">
        <v>0.81721241934725553</v>
      </c>
      <c r="U44" s="133">
        <v>0.77165040189409961</v>
      </c>
    </row>
    <row r="45" spans="1:21" x14ac:dyDescent="0.25">
      <c r="A45" t="s">
        <v>192</v>
      </c>
      <c r="B45">
        <v>1</v>
      </c>
      <c r="C45">
        <v>0.96037713916813838</v>
      </c>
      <c r="D45">
        <v>0.89889345671912457</v>
      </c>
      <c r="E45">
        <v>0.82917077872424128</v>
      </c>
      <c r="F45">
        <v>0.75450573048137215</v>
      </c>
      <c r="G45">
        <v>0.67740500156783479</v>
      </c>
      <c r="H45">
        <v>0.59998104517898887</v>
      </c>
      <c r="I45">
        <v>0.52401090735460498</v>
      </c>
      <c r="J45">
        <v>0.45096827846919002</v>
      </c>
      <c r="L45" s="131">
        <v>0.8</v>
      </c>
      <c r="M45">
        <v>1</v>
      </c>
      <c r="N45">
        <v>0.99119137892754394</v>
      </c>
      <c r="O45">
        <v>0.96745312714685439</v>
      </c>
      <c r="P45">
        <v>0.93343776287519387</v>
      </c>
      <c r="Q45">
        <v>0.891470146524169</v>
      </c>
      <c r="R45">
        <v>0.84330010399261057</v>
      </c>
      <c r="S45">
        <v>0.79048597558253653</v>
      </c>
      <c r="T45" s="132">
        <v>0.73444048432377707</v>
      </c>
      <c r="U45" s="133">
        <v>0.67645241770378506</v>
      </c>
    </row>
    <row r="46" spans="1:21" x14ac:dyDescent="0.25">
      <c r="A46" t="s">
        <v>193</v>
      </c>
      <c r="B46">
        <v>1</v>
      </c>
      <c r="C46">
        <v>0.97979457699710037</v>
      </c>
      <c r="D46">
        <v>0.94868611089850396</v>
      </c>
      <c r="E46">
        <v>0.90984449370550213</v>
      </c>
      <c r="F46">
        <v>0.8648076806118975</v>
      </c>
      <c r="G46">
        <v>0.81486062669243375</v>
      </c>
      <c r="H46">
        <v>0.76121834561547574</v>
      </c>
      <c r="I46" s="132">
        <v>0.70505450606500242</v>
      </c>
      <c r="J46" s="133">
        <v>0.64745562869115425</v>
      </c>
      <c r="L46" s="131">
        <v>1</v>
      </c>
      <c r="M46">
        <v>1</v>
      </c>
      <c r="N46">
        <v>1.0244229014151878</v>
      </c>
      <c r="O46">
        <v>1.0470573337096607</v>
      </c>
      <c r="P46">
        <v>1.0583511731232522</v>
      </c>
      <c r="Q46">
        <v>1.0586878685956858</v>
      </c>
      <c r="R46">
        <v>1.0484363112166493</v>
      </c>
      <c r="S46">
        <v>1.0281363475405505</v>
      </c>
      <c r="T46">
        <v>0.99853295377597728</v>
      </c>
      <c r="U46">
        <v>0.96051109750885522</v>
      </c>
    </row>
    <row r="49" spans="1:23" x14ac:dyDescent="0.25">
      <c r="L49" s="131">
        <v>0.8</v>
      </c>
    </row>
    <row r="50" spans="1:23" x14ac:dyDescent="0.25">
      <c r="L50" s="131">
        <v>0.7</v>
      </c>
    </row>
    <row r="51" spans="1:23" x14ac:dyDescent="0.25">
      <c r="L51" s="131">
        <v>0.55000000000000004</v>
      </c>
    </row>
    <row r="52" spans="1:23" x14ac:dyDescent="0.25">
      <c r="L52" s="131">
        <v>0.7</v>
      </c>
    </row>
    <row r="53" spans="1:23" x14ac:dyDescent="0.25">
      <c r="L53" s="131">
        <v>0.6</v>
      </c>
      <c r="O53">
        <v>1</v>
      </c>
      <c r="P53">
        <v>1.0636862891711933</v>
      </c>
      <c r="Q53">
        <v>1.1360380689988867</v>
      </c>
      <c r="R53">
        <v>1.1949975229463583</v>
      </c>
      <c r="S53">
        <v>1.2393966530083875</v>
      </c>
      <c r="T53">
        <v>1.2685029638517737</v>
      </c>
      <c r="U53">
        <v>1.2820371962980606</v>
      </c>
      <c r="V53">
        <v>1.2801494940999296</v>
      </c>
      <c r="W53">
        <v>1.2634080483985233</v>
      </c>
    </row>
    <row r="54" spans="1:23" x14ac:dyDescent="0.25">
      <c r="L54" s="131">
        <v>0.95</v>
      </c>
      <c r="O54">
        <v>1</v>
      </c>
    </row>
    <row r="55" spans="1:23" x14ac:dyDescent="0.25">
      <c r="L55" s="131">
        <v>0.8</v>
      </c>
      <c r="O55">
        <v>1.0636862891711933</v>
      </c>
    </row>
    <row r="56" spans="1:23" x14ac:dyDescent="0.25">
      <c r="L56" s="131">
        <v>0.65</v>
      </c>
      <c r="O56">
        <v>1.1360380689988867</v>
      </c>
    </row>
    <row r="57" spans="1:23" x14ac:dyDescent="0.25">
      <c r="L57" s="131">
        <v>0.55000000000000004</v>
      </c>
      <c r="O57">
        <v>1.1949975229463583</v>
      </c>
    </row>
    <row r="58" spans="1:23" x14ac:dyDescent="0.25">
      <c r="A58" t="s">
        <v>196</v>
      </c>
      <c r="O58">
        <v>1.2393966530083875</v>
      </c>
    </row>
    <row r="59" spans="1:23" x14ac:dyDescent="0.25">
      <c r="A59" t="s">
        <v>187</v>
      </c>
      <c r="B59">
        <v>2011</v>
      </c>
      <c r="C59">
        <v>2015</v>
      </c>
      <c r="D59">
        <v>2020</v>
      </c>
      <c r="E59">
        <v>2025</v>
      </c>
      <c r="F59">
        <v>2030</v>
      </c>
      <c r="G59">
        <v>2035</v>
      </c>
      <c r="H59">
        <v>2040</v>
      </c>
      <c r="I59">
        <v>2045</v>
      </c>
      <c r="J59">
        <v>2050</v>
      </c>
      <c r="O59">
        <v>1.2685029638517737</v>
      </c>
    </row>
    <row r="60" spans="1:23" x14ac:dyDescent="0.25">
      <c r="A60" t="s">
        <v>183</v>
      </c>
      <c r="B60">
        <v>1</v>
      </c>
      <c r="C60">
        <v>0.97280084082027984</v>
      </c>
      <c r="D60">
        <v>0.94634147590064344</v>
      </c>
      <c r="E60">
        <v>0.92060178345925059</v>
      </c>
      <c r="F60">
        <v>0.89556218900980822</v>
      </c>
      <c r="G60">
        <v>0.86770484505190026</v>
      </c>
      <c r="H60">
        <v>0.86826745267312966</v>
      </c>
      <c r="I60">
        <v>0.8205694578735524</v>
      </c>
      <c r="J60">
        <v>0.764380908049068</v>
      </c>
      <c r="O60">
        <v>1.2820371962980606</v>
      </c>
    </row>
    <row r="61" spans="1:23" x14ac:dyDescent="0.25">
      <c r="A61" t="s">
        <v>189</v>
      </c>
      <c r="O61">
        <v>1.2801494940999296</v>
      </c>
    </row>
    <row r="62" spans="1:23" x14ac:dyDescent="0.25">
      <c r="A62" t="s">
        <v>190</v>
      </c>
      <c r="O62">
        <v>1.2634080483985233</v>
      </c>
    </row>
    <row r="63" spans="1:23" x14ac:dyDescent="0.25">
      <c r="A63" t="s">
        <v>184</v>
      </c>
      <c r="B63">
        <v>1</v>
      </c>
      <c r="C63">
        <v>1.1524085432426765</v>
      </c>
      <c r="D63">
        <v>1.266590386019693</v>
      </c>
      <c r="E63">
        <v>1.34110665573721</v>
      </c>
      <c r="F63">
        <v>1.5401242415724308</v>
      </c>
      <c r="G63">
        <v>1.560758150025898</v>
      </c>
      <c r="H63">
        <v>1.6377078064856714</v>
      </c>
      <c r="I63">
        <v>1.6152410978661147</v>
      </c>
      <c r="J63">
        <v>1.6418217183247257</v>
      </c>
    </row>
    <row r="64" spans="1:23" x14ac:dyDescent="0.25">
      <c r="A64" t="s">
        <v>191</v>
      </c>
    </row>
    <row r="65" spans="1:22" x14ac:dyDescent="0.25">
      <c r="A65" t="s">
        <v>185</v>
      </c>
      <c r="B65">
        <v>1</v>
      </c>
      <c r="C65">
        <v>0.98992909799136319</v>
      </c>
      <c r="D65">
        <v>1.0199247691437474</v>
      </c>
      <c r="E65">
        <v>1.1010866567358211</v>
      </c>
      <c r="F65">
        <v>1.1254219252373558</v>
      </c>
      <c r="G65">
        <v>1.1710290906613008</v>
      </c>
      <c r="H65">
        <v>1.224953862337343</v>
      </c>
      <c r="I65">
        <v>1.2196421821475263</v>
      </c>
      <c r="J65">
        <v>1.1744291853268349</v>
      </c>
    </row>
    <row r="66" spans="1:22" x14ac:dyDescent="0.25">
      <c r="A66" t="s">
        <v>186</v>
      </c>
      <c r="B66">
        <v>1</v>
      </c>
      <c r="C66">
        <v>1.1393844643828515</v>
      </c>
      <c r="D66">
        <v>1.1316704247380274</v>
      </c>
      <c r="E66">
        <v>1.1872942118771377</v>
      </c>
      <c r="F66">
        <v>1.1782066387598396</v>
      </c>
      <c r="G66">
        <v>1.1487282783019852</v>
      </c>
      <c r="H66">
        <v>1.126838832807793</v>
      </c>
      <c r="I66">
        <v>1.0998759758153516</v>
      </c>
      <c r="J66">
        <v>1.0479100024419044</v>
      </c>
    </row>
    <row r="67" spans="1:22" x14ac:dyDescent="0.25">
      <c r="A67" t="s">
        <v>192</v>
      </c>
    </row>
    <row r="68" spans="1:22" x14ac:dyDescent="0.25">
      <c r="A68" t="s">
        <v>193</v>
      </c>
    </row>
    <row r="69" spans="1:22" x14ac:dyDescent="0.25">
      <c r="L69" t="s">
        <v>197</v>
      </c>
      <c r="M69" t="s">
        <v>183</v>
      </c>
      <c r="N69">
        <v>1</v>
      </c>
      <c r="O69">
        <v>1.2</v>
      </c>
      <c r="P69">
        <v>0.7817457034754689</v>
      </c>
      <c r="Q69">
        <v>0.66151649545376789</v>
      </c>
      <c r="R69">
        <v>0.5439540478792898</v>
      </c>
      <c r="S69">
        <v>0.43126736712119096</v>
      </c>
      <c r="T69">
        <v>0.32539917626865272</v>
      </c>
      <c r="U69" s="132">
        <v>0.2279636774339007</v>
      </c>
      <c r="V69" s="133">
        <v>0.14022048203429446</v>
      </c>
    </row>
    <row r="70" spans="1:22" x14ac:dyDescent="0.25">
      <c r="N70">
        <v>1</v>
      </c>
      <c r="O70">
        <v>1.0233569511931386</v>
      </c>
      <c r="P70">
        <v>1.0475156220639086</v>
      </c>
      <c r="Q70">
        <v>1.0616910263627006</v>
      </c>
      <c r="R70">
        <v>1.0656067164241856</v>
      </c>
      <c r="S70">
        <v>1.059265361566945</v>
      </c>
      <c r="T70">
        <v>1.0429434426476183</v>
      </c>
      <c r="U70" s="132">
        <v>1.0171580572455634</v>
      </c>
      <c r="V70" s="133">
        <v>0.98265070430996249</v>
      </c>
    </row>
    <row r="71" spans="1:22" x14ac:dyDescent="0.25">
      <c r="M71" t="s">
        <v>190</v>
      </c>
      <c r="N71">
        <v>1</v>
      </c>
      <c r="O71">
        <v>1.0360051488886759</v>
      </c>
      <c r="P71">
        <v>1.0700659136140198</v>
      </c>
      <c r="Q71">
        <v>1.0916094052298311</v>
      </c>
      <c r="R71">
        <v>1.1009577434461524</v>
      </c>
      <c r="S71">
        <v>1.0984571389708033</v>
      </c>
      <c r="T71">
        <v>1.0846403549839916</v>
      </c>
      <c r="U71" s="132">
        <v>1.0602479862686138</v>
      </c>
      <c r="V71" s="133">
        <v>1.0261906757641601</v>
      </c>
    </row>
    <row r="72" spans="1:22" x14ac:dyDescent="0.25">
      <c r="B72">
        <v>1</v>
      </c>
      <c r="C72">
        <v>0.97979457699710037</v>
      </c>
      <c r="D72">
        <v>0.94868611089850396</v>
      </c>
      <c r="E72">
        <v>0.90984449370550213</v>
      </c>
      <c r="F72">
        <v>0.8648076806118975</v>
      </c>
      <c r="G72">
        <v>0.81486062669243375</v>
      </c>
      <c r="H72">
        <v>0.76121834561547574</v>
      </c>
      <c r="I72" s="132">
        <v>0.70505450606500242</v>
      </c>
      <c r="J72" s="133">
        <v>0.64745562869115425</v>
      </c>
      <c r="M72" t="s">
        <v>184</v>
      </c>
      <c r="N72">
        <v>1</v>
      </c>
      <c r="O72">
        <v>0.9950489716042088</v>
      </c>
      <c r="P72">
        <v>1.0050023440336722</v>
      </c>
      <c r="Q72">
        <v>1.0083470430432748</v>
      </c>
      <c r="R72">
        <v>1.003505544190757</v>
      </c>
      <c r="S72">
        <v>0.99040975868121917</v>
      </c>
      <c r="T72">
        <v>0.96891957310183319</v>
      </c>
      <c r="U72" s="132">
        <v>0.93881297900526051</v>
      </c>
      <c r="V72" s="133">
        <v>0.90009377047689332</v>
      </c>
    </row>
    <row r="73" spans="1:22" x14ac:dyDescent="0.25">
      <c r="M73" t="s">
        <v>191</v>
      </c>
      <c r="N73">
        <v>1</v>
      </c>
      <c r="O73">
        <v>0.9635986797393965</v>
      </c>
      <c r="P73">
        <v>0.92583886541459282</v>
      </c>
      <c r="Q73">
        <v>0.88578697993622824</v>
      </c>
      <c r="R73">
        <v>0.84252985735581754</v>
      </c>
      <c r="S73">
        <v>0.79621757121318693</v>
      </c>
      <c r="T73">
        <v>0.74716496199963645</v>
      </c>
      <c r="U73" s="132">
        <v>0.69587957105989007</v>
      </c>
      <c r="V73" s="133">
        <v>0.6430420015784164</v>
      </c>
    </row>
    <row r="74" spans="1:22" x14ac:dyDescent="0.25">
      <c r="M74" t="s">
        <v>185</v>
      </c>
      <c r="N74">
        <v>1</v>
      </c>
      <c r="O74">
        <v>0.96863749589257853</v>
      </c>
      <c r="P74">
        <v>0.92409330519571475</v>
      </c>
      <c r="Q74">
        <v>0.87271782385106456</v>
      </c>
      <c r="R74">
        <v>0.81633763361595046</v>
      </c>
      <c r="S74">
        <v>0.75646670556137985</v>
      </c>
      <c r="T74">
        <v>0.69448884513420706</v>
      </c>
      <c r="U74" s="132">
        <v>0.63168489413725881</v>
      </c>
      <c r="V74" s="133">
        <v>0.56919176148672901</v>
      </c>
    </row>
    <row r="75" spans="1:22" x14ac:dyDescent="0.25">
      <c r="M75" t="s">
        <v>186</v>
      </c>
      <c r="N75">
        <v>1</v>
      </c>
      <c r="O75">
        <v>0.98336480650328151</v>
      </c>
      <c r="P75">
        <v>0.96856988997218951</v>
      </c>
      <c r="Q75">
        <v>0.94938194259831643</v>
      </c>
      <c r="R75">
        <v>0.92462251012382013</v>
      </c>
      <c r="S75">
        <v>0.89421357997788686</v>
      </c>
      <c r="T75">
        <v>0.85828180250214636</v>
      </c>
      <c r="U75" s="132">
        <v>0.81721241934725553</v>
      </c>
      <c r="V75" s="133">
        <v>0.77165040189409961</v>
      </c>
    </row>
    <row r="76" spans="1:22" x14ac:dyDescent="0.25">
      <c r="M76" t="s">
        <v>192</v>
      </c>
      <c r="N76">
        <v>1</v>
      </c>
      <c r="O76">
        <v>0.99119137892754394</v>
      </c>
      <c r="P76">
        <v>0.96745312714685439</v>
      </c>
      <c r="Q76">
        <v>0.93343776287519387</v>
      </c>
      <c r="R76">
        <v>0.891470146524169</v>
      </c>
      <c r="S76">
        <v>0.84330010399261057</v>
      </c>
      <c r="T76">
        <v>0.79048597558253653</v>
      </c>
      <c r="U76" s="132">
        <v>0.73444048432377707</v>
      </c>
      <c r="V76" s="133">
        <v>0.67645241770378506</v>
      </c>
    </row>
    <row r="77" spans="1:22" x14ac:dyDescent="0.25">
      <c r="M77" t="s">
        <v>193</v>
      </c>
      <c r="N77">
        <v>1</v>
      </c>
      <c r="O77">
        <v>1.0244229014151878</v>
      </c>
      <c r="P77">
        <v>1.0470573337096607</v>
      </c>
      <c r="Q77">
        <v>1.0583511731232522</v>
      </c>
      <c r="R77">
        <v>1.0586878685956858</v>
      </c>
      <c r="S77">
        <v>1.0484363112166493</v>
      </c>
      <c r="T77">
        <v>1.0281363475405505</v>
      </c>
      <c r="U77">
        <v>0.99853295377597728</v>
      </c>
      <c r="V77">
        <v>0.96051109750885522</v>
      </c>
    </row>
    <row r="85" spans="3:11" x14ac:dyDescent="0.25">
      <c r="C85" s="132"/>
      <c r="D85" s="132"/>
      <c r="E85" s="132"/>
      <c r="F85" s="132"/>
      <c r="G85" s="132"/>
      <c r="H85" s="132"/>
      <c r="I85" s="132"/>
      <c r="J85" s="132"/>
      <c r="K85" s="132"/>
    </row>
    <row r="86" spans="3:11" x14ac:dyDescent="0.25">
      <c r="C86" s="133"/>
      <c r="D86" s="133"/>
      <c r="E86" s="133"/>
      <c r="F86" s="133"/>
      <c r="G86" s="133"/>
      <c r="H86" s="133"/>
      <c r="I86" s="133"/>
      <c r="J86" s="133"/>
      <c r="K86" s="133"/>
    </row>
    <row r="87" spans="3:11" x14ac:dyDescent="0.25">
      <c r="C87" s="133"/>
      <c r="D87" s="133"/>
      <c r="E87" s="133"/>
      <c r="F87" s="133"/>
      <c r="G87" s="133"/>
      <c r="H87" s="133"/>
      <c r="I87" s="133"/>
      <c r="J87" s="133"/>
      <c r="K87" s="133"/>
    </row>
    <row r="88" spans="3:11" x14ac:dyDescent="0.25">
      <c r="C88" s="133"/>
      <c r="D88" s="133"/>
      <c r="E88" s="133"/>
      <c r="F88" s="133"/>
      <c r="G88" s="133"/>
      <c r="H88" s="133"/>
      <c r="I88" s="133"/>
      <c r="J88" s="133"/>
      <c r="K88" s="133"/>
    </row>
    <row r="89" spans="3:11" x14ac:dyDescent="0.25">
      <c r="C89" s="133"/>
      <c r="D89" s="133"/>
      <c r="E89" s="133"/>
      <c r="F89" s="133"/>
      <c r="G89" s="133"/>
      <c r="H89" s="133"/>
      <c r="I89" s="133"/>
      <c r="J89" s="133"/>
      <c r="K89" s="133"/>
    </row>
    <row r="90" spans="3:11" x14ac:dyDescent="0.25">
      <c r="C90" s="133"/>
      <c r="D90" s="133"/>
      <c r="E90" s="133"/>
      <c r="F90" s="133"/>
      <c r="G90" s="133"/>
      <c r="H90" s="133"/>
      <c r="I90" s="133"/>
      <c r="J90" s="133"/>
      <c r="K90" s="133"/>
    </row>
    <row r="91" spans="3:11" x14ac:dyDescent="0.25">
      <c r="C91" s="133"/>
      <c r="D91" s="133"/>
      <c r="E91" s="133"/>
      <c r="F91" s="133"/>
      <c r="G91" s="133"/>
      <c r="H91" s="133"/>
      <c r="I91" s="133"/>
      <c r="J91" s="133"/>
      <c r="K91" s="133"/>
    </row>
    <row r="92" spans="3:11" x14ac:dyDescent="0.25">
      <c r="C92" s="133"/>
      <c r="D92" s="133"/>
      <c r="E92" s="133"/>
      <c r="F92" s="133"/>
      <c r="G92" s="133"/>
      <c r="H92" s="133"/>
      <c r="I92" s="133"/>
      <c r="J92" s="133"/>
      <c r="K92" s="133"/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"/>
  <dimension ref="A2:U119"/>
  <sheetViews>
    <sheetView workbookViewId="0">
      <pane ySplit="2" topLeftCell="A27" activePane="bottomLeft" state="frozen"/>
      <selection activeCell="J29" sqref="J29"/>
      <selection pane="bottomLeft" activeCell="H3" sqref="H3"/>
    </sheetView>
  </sheetViews>
  <sheetFormatPr baseColWidth="10" defaultRowHeight="15" x14ac:dyDescent="0.25"/>
  <sheetData>
    <row r="2" spans="1:21" ht="15.75" thickBot="1" x14ac:dyDescent="0.3">
      <c r="C2">
        <v>2011</v>
      </c>
      <c r="D2">
        <v>2015</v>
      </c>
      <c r="E2">
        <v>2020</v>
      </c>
      <c r="F2">
        <v>2025</v>
      </c>
      <c r="G2">
        <v>2030</v>
      </c>
      <c r="H2">
        <v>2035</v>
      </c>
      <c r="I2">
        <v>2040</v>
      </c>
      <c r="J2">
        <v>2045</v>
      </c>
      <c r="K2">
        <v>2050</v>
      </c>
      <c r="O2">
        <v>2020</v>
      </c>
      <c r="P2">
        <v>2025</v>
      </c>
      <c r="Q2">
        <v>2030</v>
      </c>
      <c r="R2">
        <v>2035</v>
      </c>
      <c r="S2">
        <v>2040</v>
      </c>
      <c r="T2">
        <v>2045</v>
      </c>
      <c r="U2">
        <v>2050</v>
      </c>
    </row>
    <row r="3" spans="1:21" x14ac:dyDescent="0.25">
      <c r="A3" s="136" t="s">
        <v>183</v>
      </c>
      <c r="B3" s="137" t="s">
        <v>198</v>
      </c>
      <c r="C3" s="137">
        <v>1</v>
      </c>
      <c r="D3" s="137">
        <v>0.9</v>
      </c>
      <c r="E3" s="137" t="e">
        <f>SUMIFS(AEEI_ele_2!E$3:E$127,AEEI_ele_2!$B$3:$B$127,AEEI_ele_3!$B3,AEEI_ele_2!$A$3:$A$127,AEEI_ele_3!$A3)*(1-SUMIFS([3]CO2_sec_dis_EU!$AQ$2:$AQ$109,[3]CO2_sec_dis_EU!$AO$2:$AO$109,$B3,[3]CO2_sec_dis_EU!$AM$2:$AM$109,$A3)*$M$3)</f>
        <v>#VALUE!</v>
      </c>
      <c r="F3" s="137" t="e">
        <f>SUMIFS(AEEI_ele_2!F$3:F$127,AEEI_ele_2!$B$3:$B$127,AEEI_ele_3!$B3,AEEI_ele_2!$A$3:$A$127,AEEI_ele_3!$A3)*(1-SUMIFS([3]CO2_sec_dis_EU!$AQ$2:$AQ$109,[3]CO2_sec_dis_EU!$AO$2:$AO$109,$B3,[3]CO2_sec_dis_EU!$AM$2:$AM$109,$A3)*$M$3)</f>
        <v>#VALUE!</v>
      </c>
      <c r="G3" s="137" t="e">
        <f>SUMIFS(AEEI_ele_2!G$3:G$127,AEEI_ele_2!$B$3:$B$127,AEEI_ele_3!$B3,AEEI_ele_2!$A$3:$A$127,AEEI_ele_3!$A3)*(1-SUMIFS([3]CO2_sec_dis_EU!$AQ$2:$AQ$109,[3]CO2_sec_dis_EU!$AO$2:$AO$109,$B3,[3]CO2_sec_dis_EU!$AM$2:$AM$109,$A3)*$M$3)</f>
        <v>#VALUE!</v>
      </c>
      <c r="H3" s="137" t="e">
        <f>SUMIFS(AEEI_ele_2!H$3:H$127,AEEI_ele_2!$B$3:$B$127,AEEI_ele_3!$B3,AEEI_ele_2!$A$3:$A$127,AEEI_ele_3!$A3)*(1-SUMIFS([3]CO2_sec_dis_EU!$AQ$2:$AQ$109,[3]CO2_sec_dis_EU!$AO$2:$AO$109,$B3,[3]CO2_sec_dis_EU!$AM$2:$AM$109,$A3)*$M$3)</f>
        <v>#VALUE!</v>
      </c>
      <c r="I3" s="137" t="e">
        <f>SUMIFS(AEEI_ele_2!I$3:I$127,AEEI_ele_2!$B$3:$B$127,AEEI_ele_3!$B3,AEEI_ele_2!$A$3:$A$127,AEEI_ele_3!$A3)*(1-SUMIFS([3]CO2_sec_dis_EU!$AQ$2:$AQ$109,[3]CO2_sec_dis_EU!$AO$2:$AO$109,$B3,[3]CO2_sec_dis_EU!$AM$2:$AM$109,$A3)*$M$3)</f>
        <v>#VALUE!</v>
      </c>
      <c r="J3" s="137" t="e">
        <f>SUMIFS(AEEI_ele_2!J$3:J$127,AEEI_ele_2!$B$3:$B$127,AEEI_ele_3!$B3,AEEI_ele_2!$A$3:$A$127,AEEI_ele_3!$A3)*(1-SUMIFS([3]CO2_sec_dis_EU!$AQ$2:$AQ$109,[3]CO2_sec_dis_EU!$AO$2:$AO$109,$B3,[3]CO2_sec_dis_EU!$AM$2:$AM$109,$A3)*$M$3)</f>
        <v>#VALUE!</v>
      </c>
      <c r="K3" s="138" t="e">
        <f>SUMIFS(AEEI_ele_2!K$3:K$127,AEEI_ele_2!$B$3:$B$127,AEEI_ele_3!$B3,AEEI_ele_2!$A$3:$A$127,AEEI_ele_3!$A3)*(1-SUMIFS([3]CO2_sec_dis_EU!$AQ$2:$AQ$109,[3]CO2_sec_dis_EU!$AO$2:$AO$109,$B3,[3]CO2_sec_dis_EU!$AM$2:$AM$109,$A3)*$M$3)</f>
        <v>#VALUE!</v>
      </c>
      <c r="M3" s="135">
        <v>0</v>
      </c>
      <c r="O3">
        <v>0.94634147590064333</v>
      </c>
      <c r="P3">
        <v>0.94499999999999995</v>
      </c>
      <c r="Q3">
        <v>0.94</v>
      </c>
      <c r="R3">
        <v>0.93</v>
      </c>
      <c r="S3">
        <v>0.92</v>
      </c>
      <c r="T3">
        <v>0.88</v>
      </c>
      <c r="U3">
        <v>0.86</v>
      </c>
    </row>
    <row r="4" spans="1:21" x14ac:dyDescent="0.25">
      <c r="A4" s="139" t="s">
        <v>183</v>
      </c>
      <c r="B4" s="134" t="s">
        <v>203</v>
      </c>
      <c r="C4" s="134">
        <v>1</v>
      </c>
      <c r="D4" s="134">
        <v>1.2</v>
      </c>
      <c r="E4" s="134" t="e">
        <f>SUMIFS(AEEI_ele_2!E$3:E$127,AEEI_ele_2!$B$3:$B$127,AEEI_ele_3!$B4,AEEI_ele_2!$A$3:$A$127,AEEI_ele_3!$A4)*(1-SUMIFS([3]CO2_sec_dis_EU!$AQ$2:$AQ$109,[3]CO2_sec_dis_EU!$AO$2:$AO$109,$B4,[3]CO2_sec_dis_EU!$AM$2:$AM$109,$A4)*$M$3)</f>
        <v>#VALUE!</v>
      </c>
      <c r="F4" s="134" t="e">
        <f>SUMIFS(AEEI_ele_2!F$3:F$127,AEEI_ele_2!$B$3:$B$127,AEEI_ele_3!$B4,AEEI_ele_2!$A$3:$A$127,AEEI_ele_3!$A4)*(1-SUMIFS([3]CO2_sec_dis_EU!$AQ$2:$AQ$109,[3]CO2_sec_dis_EU!$AO$2:$AO$109,$B4,[3]CO2_sec_dis_EU!$AM$2:$AM$109,$A4)*$M$3)</f>
        <v>#VALUE!</v>
      </c>
      <c r="G4" s="134" t="e">
        <f>SUMIFS(AEEI_ele_2!G$3:G$127,AEEI_ele_2!$B$3:$B$127,AEEI_ele_3!$B4,AEEI_ele_2!$A$3:$A$127,AEEI_ele_3!$A4)*(1-SUMIFS([3]CO2_sec_dis_EU!$AQ$2:$AQ$109,[3]CO2_sec_dis_EU!$AO$2:$AO$109,$B4,[3]CO2_sec_dis_EU!$AM$2:$AM$109,$A4)*$M$3)</f>
        <v>#VALUE!</v>
      </c>
      <c r="H4" s="134" t="e">
        <f>SUMIFS(AEEI_ele_2!H$3:H$127,AEEI_ele_2!$B$3:$B$127,AEEI_ele_3!$B4,AEEI_ele_2!$A$3:$A$127,AEEI_ele_3!$A4)*(1-SUMIFS([3]CO2_sec_dis_EU!$AQ$2:$AQ$109,[3]CO2_sec_dis_EU!$AO$2:$AO$109,$B4,[3]CO2_sec_dis_EU!$AM$2:$AM$109,$A4)*$M$3)</f>
        <v>#VALUE!</v>
      </c>
      <c r="I4" s="134" t="e">
        <f>SUMIFS(AEEI_ele_2!I$3:I$127,AEEI_ele_2!$B$3:$B$127,AEEI_ele_3!$B4,AEEI_ele_2!$A$3:$A$127,AEEI_ele_3!$A4)*(1-SUMIFS([3]CO2_sec_dis_EU!$AQ$2:$AQ$109,[3]CO2_sec_dis_EU!$AO$2:$AO$109,$B4,[3]CO2_sec_dis_EU!$AM$2:$AM$109,$A4)*$M$3)</f>
        <v>#VALUE!</v>
      </c>
      <c r="J4" s="134" t="e">
        <f>SUMIFS(AEEI_ele_2!J$3:J$127,AEEI_ele_2!$B$3:$B$127,AEEI_ele_3!$B4,AEEI_ele_2!$A$3:$A$127,AEEI_ele_3!$A4)*(1-SUMIFS([3]CO2_sec_dis_EU!$AQ$2:$AQ$109,[3]CO2_sec_dis_EU!$AO$2:$AO$109,$B4,[3]CO2_sec_dis_EU!$AM$2:$AM$109,$A4)*$M$3)</f>
        <v>#VALUE!</v>
      </c>
      <c r="K4" s="140" t="e">
        <f>SUMIFS(AEEI_ele_2!K$3:K$127,AEEI_ele_2!$B$3:$B$127,AEEI_ele_3!$B4,AEEI_ele_2!$A$3:$A$127,AEEI_ele_3!$A4)*(1-SUMIFS([3]CO2_sec_dis_EU!$AQ$2:$AQ$109,[3]CO2_sec_dis_EU!$AO$2:$AO$109,$B4,[3]CO2_sec_dis_EU!$AM$2:$AM$109,$A4)*$M$3)</f>
        <v>#VALUE!</v>
      </c>
      <c r="M4" s="134"/>
      <c r="O4">
        <v>0.94634147590064333</v>
      </c>
      <c r="P4">
        <v>0.94499999999999995</v>
      </c>
      <c r="Q4">
        <v>0.94</v>
      </c>
      <c r="R4">
        <v>0.93</v>
      </c>
      <c r="S4">
        <v>0.92</v>
      </c>
      <c r="T4">
        <v>0.88</v>
      </c>
      <c r="U4">
        <v>0.86</v>
      </c>
    </row>
    <row r="5" spans="1:21" x14ac:dyDescent="0.25">
      <c r="A5" s="141" t="s">
        <v>183</v>
      </c>
      <c r="B5" s="135" t="s">
        <v>210</v>
      </c>
      <c r="C5" s="135">
        <v>1</v>
      </c>
      <c r="D5" s="135">
        <v>0.9</v>
      </c>
      <c r="E5" s="135" t="e">
        <f>SUMIFS(AEEI_ele_2!E$3:E$127,AEEI_ele_2!$B$3:$B$127,AEEI_ele_3!$B5,AEEI_ele_2!$A$3:$A$127,AEEI_ele_3!$A5)*(1-SUMIFS([3]CO2_sec_dis_EU!$AQ$2:$AQ$109,[3]CO2_sec_dis_EU!$AO$2:$AO$109,$B5,[3]CO2_sec_dis_EU!$AM$2:$AM$109,$A5)*$M$3)</f>
        <v>#VALUE!</v>
      </c>
      <c r="F5" s="135" t="e">
        <f>SUMIFS(AEEI_ele_2!F$3:F$127,AEEI_ele_2!$B$3:$B$127,AEEI_ele_3!$B5,AEEI_ele_2!$A$3:$A$127,AEEI_ele_3!$A5)*(1-SUMIFS([3]CO2_sec_dis_EU!$AQ$2:$AQ$109,[3]CO2_sec_dis_EU!$AO$2:$AO$109,$B5,[3]CO2_sec_dis_EU!$AM$2:$AM$109,$A5)*$M$3)</f>
        <v>#VALUE!</v>
      </c>
      <c r="G5" s="135" t="e">
        <f>SUMIFS(AEEI_ele_2!G$3:G$127,AEEI_ele_2!$B$3:$B$127,AEEI_ele_3!$B5,AEEI_ele_2!$A$3:$A$127,AEEI_ele_3!$A5)*(1-SUMIFS([3]CO2_sec_dis_EU!$AQ$2:$AQ$109,[3]CO2_sec_dis_EU!$AO$2:$AO$109,$B5,[3]CO2_sec_dis_EU!$AM$2:$AM$109,$A5)*$M$3)</f>
        <v>#VALUE!</v>
      </c>
      <c r="H5" s="135" t="e">
        <f>SUMIFS(AEEI_ele_2!H$3:H$127,AEEI_ele_2!$B$3:$B$127,AEEI_ele_3!$B5,AEEI_ele_2!$A$3:$A$127,AEEI_ele_3!$A5)*(1-SUMIFS([3]CO2_sec_dis_EU!$AQ$2:$AQ$109,[3]CO2_sec_dis_EU!$AO$2:$AO$109,$B5,[3]CO2_sec_dis_EU!$AM$2:$AM$109,$A5)*$M$3)</f>
        <v>#VALUE!</v>
      </c>
      <c r="I5" s="135" t="e">
        <f>SUMIFS(AEEI_ele_2!I$3:I$127,AEEI_ele_2!$B$3:$B$127,AEEI_ele_3!$B5,AEEI_ele_2!$A$3:$A$127,AEEI_ele_3!$A5)*(1-SUMIFS([3]CO2_sec_dis_EU!$AQ$2:$AQ$109,[3]CO2_sec_dis_EU!$AO$2:$AO$109,$B5,[3]CO2_sec_dis_EU!$AM$2:$AM$109,$A5)*$M$3)</f>
        <v>#VALUE!</v>
      </c>
      <c r="J5" s="135" t="e">
        <f>SUMIFS(AEEI_ele_2!J$3:J$127,AEEI_ele_2!$B$3:$B$127,AEEI_ele_3!$B5,AEEI_ele_2!$A$3:$A$127,AEEI_ele_3!$A5)*(1-SUMIFS([3]CO2_sec_dis_EU!$AQ$2:$AQ$109,[3]CO2_sec_dis_EU!$AO$2:$AO$109,$B5,[3]CO2_sec_dis_EU!$AM$2:$AM$109,$A5)*$M$3)</f>
        <v>#VALUE!</v>
      </c>
      <c r="K5" s="142" t="e">
        <f>SUMIFS(AEEI_ele_2!K$3:K$127,AEEI_ele_2!$B$3:$B$127,AEEI_ele_3!$B5,AEEI_ele_2!$A$3:$A$127,AEEI_ele_3!$A5)*(1-SUMIFS([3]CO2_sec_dis_EU!$AQ$2:$AQ$109,[3]CO2_sec_dis_EU!$AO$2:$AO$109,$B5,[3]CO2_sec_dis_EU!$AM$2:$AM$109,$A5)*$M$3)</f>
        <v>#VALUE!</v>
      </c>
      <c r="O5">
        <v>0.94634147590064333</v>
      </c>
      <c r="P5">
        <v>0.94499999999999995</v>
      </c>
      <c r="Q5">
        <v>0.94</v>
      </c>
      <c r="R5">
        <v>0.93</v>
      </c>
      <c r="S5">
        <v>0.92</v>
      </c>
      <c r="T5">
        <v>0.88</v>
      </c>
      <c r="U5">
        <v>0.86</v>
      </c>
    </row>
    <row r="6" spans="1:21" x14ac:dyDescent="0.25">
      <c r="A6" s="139" t="s">
        <v>183</v>
      </c>
      <c r="B6" s="134" t="s">
        <v>204</v>
      </c>
      <c r="C6" s="134">
        <v>1</v>
      </c>
      <c r="D6" s="134">
        <v>0.9</v>
      </c>
      <c r="E6" s="134" t="e">
        <f>SUMIFS(AEEI_ele_2!E$3:E$127,AEEI_ele_2!$B$3:$B$127,AEEI_ele_3!$B6,AEEI_ele_2!$A$3:$A$127,AEEI_ele_3!$A6)*(1-SUMIFS([3]CO2_sec_dis_EU!$AQ$2:$AQ$109,[3]CO2_sec_dis_EU!$AO$2:$AO$109,$B6,[3]CO2_sec_dis_EU!$AM$2:$AM$109,$A6)*$M$3)</f>
        <v>#VALUE!</v>
      </c>
      <c r="F6" s="134" t="e">
        <f>SUMIFS(AEEI_ele_2!F$3:F$127,AEEI_ele_2!$B$3:$B$127,AEEI_ele_3!$B6,AEEI_ele_2!$A$3:$A$127,AEEI_ele_3!$A6)*(1-SUMIFS([3]CO2_sec_dis_EU!$AQ$2:$AQ$109,[3]CO2_sec_dis_EU!$AO$2:$AO$109,$B6,[3]CO2_sec_dis_EU!$AM$2:$AM$109,$A6)*$M$3)</f>
        <v>#VALUE!</v>
      </c>
      <c r="G6" s="134" t="e">
        <f>SUMIFS(AEEI_ele_2!G$3:G$127,AEEI_ele_2!$B$3:$B$127,AEEI_ele_3!$B6,AEEI_ele_2!$A$3:$A$127,AEEI_ele_3!$A6)*(1-SUMIFS([3]CO2_sec_dis_EU!$AQ$2:$AQ$109,[3]CO2_sec_dis_EU!$AO$2:$AO$109,$B6,[3]CO2_sec_dis_EU!$AM$2:$AM$109,$A6)*$M$3)</f>
        <v>#VALUE!</v>
      </c>
      <c r="H6" s="134" t="e">
        <f>SUMIFS(AEEI_ele_2!H$3:H$127,AEEI_ele_2!$B$3:$B$127,AEEI_ele_3!$B6,AEEI_ele_2!$A$3:$A$127,AEEI_ele_3!$A6)*(1-SUMIFS([3]CO2_sec_dis_EU!$AQ$2:$AQ$109,[3]CO2_sec_dis_EU!$AO$2:$AO$109,$B6,[3]CO2_sec_dis_EU!$AM$2:$AM$109,$A6)*$M$3)</f>
        <v>#VALUE!</v>
      </c>
      <c r="I6" s="134" t="e">
        <f>SUMIFS(AEEI_ele_2!I$3:I$127,AEEI_ele_2!$B$3:$B$127,AEEI_ele_3!$B6,AEEI_ele_2!$A$3:$A$127,AEEI_ele_3!$A6)*(1-SUMIFS([3]CO2_sec_dis_EU!$AQ$2:$AQ$109,[3]CO2_sec_dis_EU!$AO$2:$AO$109,$B6,[3]CO2_sec_dis_EU!$AM$2:$AM$109,$A6)*$M$3)</f>
        <v>#VALUE!</v>
      </c>
      <c r="J6" s="134" t="e">
        <f>SUMIFS(AEEI_ele_2!J$3:J$127,AEEI_ele_2!$B$3:$B$127,AEEI_ele_3!$B6,AEEI_ele_2!$A$3:$A$127,AEEI_ele_3!$A6)*(1-SUMIFS([3]CO2_sec_dis_EU!$AQ$2:$AQ$109,[3]CO2_sec_dis_EU!$AO$2:$AO$109,$B6,[3]CO2_sec_dis_EU!$AM$2:$AM$109,$A6)*$M$3)</f>
        <v>#VALUE!</v>
      </c>
      <c r="K6" s="140" t="e">
        <f>SUMIFS(AEEI_ele_2!K$3:K$127,AEEI_ele_2!$B$3:$B$127,AEEI_ele_3!$B6,AEEI_ele_2!$A$3:$A$127,AEEI_ele_3!$A6)*(1-SUMIFS([3]CO2_sec_dis_EU!$AQ$2:$AQ$109,[3]CO2_sec_dis_EU!$AO$2:$AO$109,$B6,[3]CO2_sec_dis_EU!$AM$2:$AM$109,$A6)*$M$3)</f>
        <v>#VALUE!</v>
      </c>
      <c r="O6">
        <v>0.94634147590064333</v>
      </c>
      <c r="P6">
        <v>0.94499999999999995</v>
      </c>
      <c r="Q6">
        <v>0.94</v>
      </c>
      <c r="R6">
        <v>0.93</v>
      </c>
      <c r="S6">
        <v>0.92</v>
      </c>
      <c r="T6">
        <v>0.88</v>
      </c>
      <c r="U6">
        <v>0.86</v>
      </c>
    </row>
    <row r="7" spans="1:21" x14ac:dyDescent="0.25">
      <c r="A7" s="141" t="s">
        <v>183</v>
      </c>
      <c r="B7" s="135" t="s">
        <v>205</v>
      </c>
      <c r="C7" s="135">
        <v>1</v>
      </c>
      <c r="D7" s="135">
        <v>0.9</v>
      </c>
      <c r="E7" s="135" t="e">
        <f>SUMIFS(AEEI_ele_2!E$3:E$127,AEEI_ele_2!$B$3:$B$127,AEEI_ele_3!$B7,AEEI_ele_2!$A$3:$A$127,AEEI_ele_3!$A7)*(1-SUMIFS([3]CO2_sec_dis_EU!$AQ$2:$AQ$109,[3]CO2_sec_dis_EU!$AO$2:$AO$109,$B7,[3]CO2_sec_dis_EU!$AM$2:$AM$109,$A7)*$M$3)</f>
        <v>#VALUE!</v>
      </c>
      <c r="F7" s="135" t="e">
        <f>SUMIFS(AEEI_ele_2!F$3:F$127,AEEI_ele_2!$B$3:$B$127,AEEI_ele_3!$B7,AEEI_ele_2!$A$3:$A$127,AEEI_ele_3!$A7)*(1-SUMIFS([3]CO2_sec_dis_EU!$AQ$2:$AQ$109,[3]CO2_sec_dis_EU!$AO$2:$AO$109,$B7,[3]CO2_sec_dis_EU!$AM$2:$AM$109,$A7)*$M$3)</f>
        <v>#VALUE!</v>
      </c>
      <c r="G7" s="135" t="e">
        <f>SUMIFS(AEEI_ele_2!G$3:G$127,AEEI_ele_2!$B$3:$B$127,AEEI_ele_3!$B7,AEEI_ele_2!$A$3:$A$127,AEEI_ele_3!$A7)*(1-SUMIFS([3]CO2_sec_dis_EU!$AQ$2:$AQ$109,[3]CO2_sec_dis_EU!$AO$2:$AO$109,$B7,[3]CO2_sec_dis_EU!$AM$2:$AM$109,$A7)*$M$3)</f>
        <v>#VALUE!</v>
      </c>
      <c r="H7" s="135" t="e">
        <f>SUMIFS(AEEI_ele_2!H$3:H$127,AEEI_ele_2!$B$3:$B$127,AEEI_ele_3!$B7,AEEI_ele_2!$A$3:$A$127,AEEI_ele_3!$A7)*(1-SUMIFS([3]CO2_sec_dis_EU!$AQ$2:$AQ$109,[3]CO2_sec_dis_EU!$AO$2:$AO$109,$B7,[3]CO2_sec_dis_EU!$AM$2:$AM$109,$A7)*$M$3)</f>
        <v>#VALUE!</v>
      </c>
      <c r="I7" s="135" t="e">
        <f>SUMIFS(AEEI_ele_2!I$3:I$127,AEEI_ele_2!$B$3:$B$127,AEEI_ele_3!$B7,AEEI_ele_2!$A$3:$A$127,AEEI_ele_3!$A7)*(1-SUMIFS([3]CO2_sec_dis_EU!$AQ$2:$AQ$109,[3]CO2_sec_dis_EU!$AO$2:$AO$109,$B7,[3]CO2_sec_dis_EU!$AM$2:$AM$109,$A7)*$M$3)</f>
        <v>#VALUE!</v>
      </c>
      <c r="J7" s="135" t="e">
        <f>SUMIFS(AEEI_ele_2!J$3:J$127,AEEI_ele_2!$B$3:$B$127,AEEI_ele_3!$B7,AEEI_ele_2!$A$3:$A$127,AEEI_ele_3!$A7)*(1-SUMIFS([3]CO2_sec_dis_EU!$AQ$2:$AQ$109,[3]CO2_sec_dis_EU!$AO$2:$AO$109,$B7,[3]CO2_sec_dis_EU!$AM$2:$AM$109,$A7)*$M$3)</f>
        <v>#VALUE!</v>
      </c>
      <c r="K7" s="142" t="e">
        <f>SUMIFS(AEEI_ele_2!K$3:K$127,AEEI_ele_2!$B$3:$B$127,AEEI_ele_3!$B7,AEEI_ele_2!$A$3:$A$127,AEEI_ele_3!$A7)*(1-SUMIFS([3]CO2_sec_dis_EU!$AQ$2:$AQ$109,[3]CO2_sec_dis_EU!$AO$2:$AO$109,$B7,[3]CO2_sec_dis_EU!$AM$2:$AM$109,$A7)*$M$3)</f>
        <v>#VALUE!</v>
      </c>
      <c r="O7">
        <v>0.94634147590064333</v>
      </c>
      <c r="P7">
        <v>0.94499999999999995</v>
      </c>
      <c r="Q7">
        <v>0.94</v>
      </c>
      <c r="R7">
        <v>0.93</v>
      </c>
      <c r="S7">
        <v>0.92</v>
      </c>
      <c r="T7">
        <v>0.88</v>
      </c>
      <c r="U7">
        <v>0.86</v>
      </c>
    </row>
    <row r="8" spans="1:21" x14ac:dyDescent="0.25">
      <c r="A8" s="139" t="s">
        <v>183</v>
      </c>
      <c r="B8" s="134" t="s">
        <v>206</v>
      </c>
      <c r="C8" s="134">
        <v>1</v>
      </c>
      <c r="D8" s="134">
        <v>0.9</v>
      </c>
      <c r="E8" s="134" t="e">
        <f>SUMIFS(AEEI_ele_2!E$3:E$127,AEEI_ele_2!$B$3:$B$127,AEEI_ele_3!$B8,AEEI_ele_2!$A$3:$A$127,AEEI_ele_3!$A8)*(1-SUMIFS([3]CO2_sec_dis_EU!$AQ$2:$AQ$109,[3]CO2_sec_dis_EU!$AO$2:$AO$109,$B8,[3]CO2_sec_dis_EU!$AM$2:$AM$109,$A8)*$M$3)</f>
        <v>#VALUE!</v>
      </c>
      <c r="F8" s="134" t="e">
        <f>SUMIFS(AEEI_ele_2!F$3:F$127,AEEI_ele_2!$B$3:$B$127,AEEI_ele_3!$B8,AEEI_ele_2!$A$3:$A$127,AEEI_ele_3!$A8)*(1-SUMIFS([3]CO2_sec_dis_EU!$AQ$2:$AQ$109,[3]CO2_sec_dis_EU!$AO$2:$AO$109,$B8,[3]CO2_sec_dis_EU!$AM$2:$AM$109,$A8)*$M$3)</f>
        <v>#VALUE!</v>
      </c>
      <c r="G8" s="134" t="e">
        <f>SUMIFS(AEEI_ele_2!G$3:G$127,AEEI_ele_2!$B$3:$B$127,AEEI_ele_3!$B8,AEEI_ele_2!$A$3:$A$127,AEEI_ele_3!$A8)*(1-SUMIFS([3]CO2_sec_dis_EU!$AQ$2:$AQ$109,[3]CO2_sec_dis_EU!$AO$2:$AO$109,$B8,[3]CO2_sec_dis_EU!$AM$2:$AM$109,$A8)*$M$3)</f>
        <v>#VALUE!</v>
      </c>
      <c r="H8" s="134" t="e">
        <f>SUMIFS(AEEI_ele_2!H$3:H$127,AEEI_ele_2!$B$3:$B$127,AEEI_ele_3!$B8,AEEI_ele_2!$A$3:$A$127,AEEI_ele_3!$A8)*(1-SUMIFS([3]CO2_sec_dis_EU!$AQ$2:$AQ$109,[3]CO2_sec_dis_EU!$AO$2:$AO$109,$B8,[3]CO2_sec_dis_EU!$AM$2:$AM$109,$A8)*$M$3)</f>
        <v>#VALUE!</v>
      </c>
      <c r="I8" s="134" t="e">
        <f>SUMIFS(AEEI_ele_2!I$3:I$127,AEEI_ele_2!$B$3:$B$127,AEEI_ele_3!$B8,AEEI_ele_2!$A$3:$A$127,AEEI_ele_3!$A8)*(1-SUMIFS([3]CO2_sec_dis_EU!$AQ$2:$AQ$109,[3]CO2_sec_dis_EU!$AO$2:$AO$109,$B8,[3]CO2_sec_dis_EU!$AM$2:$AM$109,$A8)*$M$3)</f>
        <v>#VALUE!</v>
      </c>
      <c r="J8" s="134" t="e">
        <f>SUMIFS(AEEI_ele_2!J$3:J$127,AEEI_ele_2!$B$3:$B$127,AEEI_ele_3!$B8,AEEI_ele_2!$A$3:$A$127,AEEI_ele_3!$A8)*(1-SUMIFS([3]CO2_sec_dis_EU!$AQ$2:$AQ$109,[3]CO2_sec_dis_EU!$AO$2:$AO$109,$B8,[3]CO2_sec_dis_EU!$AM$2:$AM$109,$A8)*$M$3)</f>
        <v>#VALUE!</v>
      </c>
      <c r="K8" s="140" t="e">
        <f>SUMIFS(AEEI_ele_2!K$3:K$127,AEEI_ele_2!$B$3:$B$127,AEEI_ele_3!$B8,AEEI_ele_2!$A$3:$A$127,AEEI_ele_3!$A8)*(1-SUMIFS([3]CO2_sec_dis_EU!$AQ$2:$AQ$109,[3]CO2_sec_dis_EU!$AO$2:$AO$109,$B8,[3]CO2_sec_dis_EU!$AM$2:$AM$109,$A8)*$M$3)</f>
        <v>#VALUE!</v>
      </c>
      <c r="O8">
        <v>0.94634147590064333</v>
      </c>
      <c r="P8">
        <v>0.94499999999999995</v>
      </c>
      <c r="Q8">
        <v>0.94</v>
      </c>
      <c r="R8">
        <v>0.93</v>
      </c>
      <c r="S8">
        <v>0.92</v>
      </c>
      <c r="T8">
        <v>0.88</v>
      </c>
      <c r="U8">
        <v>0.86</v>
      </c>
    </row>
    <row r="9" spans="1:21" x14ac:dyDescent="0.25">
      <c r="A9" s="141" t="s">
        <v>183</v>
      </c>
      <c r="B9" s="135" t="s">
        <v>207</v>
      </c>
      <c r="C9" s="135">
        <v>1</v>
      </c>
      <c r="D9" s="135">
        <v>0.9</v>
      </c>
      <c r="E9" s="135">
        <v>0.94634147590064333</v>
      </c>
      <c r="F9" s="135">
        <v>0.94499999999999995</v>
      </c>
      <c r="G9" s="135">
        <v>0.94</v>
      </c>
      <c r="H9" s="135">
        <v>0.93</v>
      </c>
      <c r="I9" s="135">
        <v>0.92</v>
      </c>
      <c r="J9" s="135">
        <v>0.88</v>
      </c>
      <c r="K9" s="142">
        <v>0.86</v>
      </c>
      <c r="O9">
        <v>0.94634147590064333</v>
      </c>
      <c r="P9">
        <v>0.94499999999999995</v>
      </c>
      <c r="Q9">
        <v>0.94</v>
      </c>
      <c r="R9">
        <v>0.93</v>
      </c>
      <c r="S9">
        <v>0.92</v>
      </c>
      <c r="T9">
        <v>0.88</v>
      </c>
      <c r="U9">
        <v>0.86</v>
      </c>
    </row>
    <row r="10" spans="1:21" x14ac:dyDescent="0.25">
      <c r="A10" s="139" t="s">
        <v>183</v>
      </c>
      <c r="B10" s="134" t="s">
        <v>208</v>
      </c>
      <c r="C10" s="134">
        <v>1</v>
      </c>
      <c r="D10" s="134">
        <v>0.9</v>
      </c>
      <c r="E10" s="134">
        <v>0.94634147590064333</v>
      </c>
      <c r="F10" s="134">
        <v>0.94499999999999995</v>
      </c>
      <c r="G10" s="134">
        <v>0.94</v>
      </c>
      <c r="H10" s="134">
        <v>0.93</v>
      </c>
      <c r="I10" s="134">
        <v>0.92</v>
      </c>
      <c r="J10" s="134">
        <v>0.88</v>
      </c>
      <c r="K10" s="140">
        <v>0.86</v>
      </c>
      <c r="O10">
        <v>0.94634147590064333</v>
      </c>
      <c r="P10">
        <v>0.94499999999999995</v>
      </c>
      <c r="Q10">
        <v>0.94</v>
      </c>
      <c r="R10">
        <v>0.93</v>
      </c>
      <c r="S10">
        <v>0.92</v>
      </c>
      <c r="T10">
        <v>0.88</v>
      </c>
      <c r="U10">
        <v>0.86</v>
      </c>
    </row>
    <row r="11" spans="1:21" x14ac:dyDescent="0.25">
      <c r="A11" s="141" t="s">
        <v>183</v>
      </c>
      <c r="B11" s="135" t="s">
        <v>209</v>
      </c>
      <c r="C11" s="135">
        <v>1</v>
      </c>
      <c r="D11" s="135">
        <v>0.9</v>
      </c>
      <c r="E11" s="135">
        <v>0.94634147590064333</v>
      </c>
      <c r="F11" s="135">
        <v>0.94499999999999995</v>
      </c>
      <c r="G11" s="135">
        <v>0.94</v>
      </c>
      <c r="H11" s="135">
        <v>0.93</v>
      </c>
      <c r="I11" s="135">
        <v>0.92</v>
      </c>
      <c r="J11" s="135">
        <v>0.88</v>
      </c>
      <c r="K11" s="142">
        <v>0.86</v>
      </c>
      <c r="O11">
        <v>0.94634147590064333</v>
      </c>
      <c r="P11">
        <v>0.94499999999999995</v>
      </c>
      <c r="Q11">
        <v>0.94</v>
      </c>
      <c r="R11">
        <v>0.93</v>
      </c>
      <c r="S11">
        <v>0.92</v>
      </c>
      <c r="T11">
        <v>0.88</v>
      </c>
      <c r="U11">
        <v>0.86</v>
      </c>
    </row>
    <row r="12" spans="1:21" x14ac:dyDescent="0.25">
      <c r="A12" s="139" t="s">
        <v>183</v>
      </c>
      <c r="B12" s="134" t="s">
        <v>199</v>
      </c>
      <c r="C12" s="134">
        <v>1</v>
      </c>
      <c r="D12" s="134">
        <v>0.9</v>
      </c>
      <c r="E12" s="134">
        <v>0.94634147590064299</v>
      </c>
      <c r="F12" s="134">
        <v>0.94499999999999995</v>
      </c>
      <c r="G12" s="134">
        <v>0.94</v>
      </c>
      <c r="H12" s="134">
        <v>0.93</v>
      </c>
      <c r="I12" s="134">
        <v>0.92</v>
      </c>
      <c r="J12" s="134">
        <v>0.88</v>
      </c>
      <c r="K12" s="140">
        <v>0.86</v>
      </c>
      <c r="O12">
        <v>0.94634147590064299</v>
      </c>
      <c r="P12">
        <v>0.94499999999999995</v>
      </c>
      <c r="Q12">
        <v>0.94</v>
      </c>
      <c r="R12">
        <v>0.93</v>
      </c>
      <c r="S12">
        <v>0.92</v>
      </c>
      <c r="T12">
        <v>0.88</v>
      </c>
      <c r="U12">
        <v>0.86</v>
      </c>
    </row>
    <row r="13" spans="1:21" x14ac:dyDescent="0.25">
      <c r="A13" s="141" t="s">
        <v>183</v>
      </c>
      <c r="B13" s="135" t="s">
        <v>200</v>
      </c>
      <c r="C13" s="135">
        <v>1</v>
      </c>
      <c r="D13" s="135">
        <v>1.016162666443732</v>
      </c>
      <c r="E13" s="135" t="e">
        <f>SUMIFS(AEEI_ele_2!E$3:E$127,AEEI_ele_2!$B$3:$B$127,AEEI_ele_3!$B13,AEEI_ele_2!$A$3:$A$127,AEEI_ele_3!$A13)*(1-SUMIFS([3]CO2_sec_dis_EU!$AQ$2:$AQ$109,[3]CO2_sec_dis_EU!$AO$2:$AO$109,$B13,[3]CO2_sec_dis_EU!$AM$2:$AM$109,$A13)*$M$3)</f>
        <v>#VALUE!</v>
      </c>
      <c r="F13" s="135" t="e">
        <f>SUMIFS(AEEI_ele_2!F$3:F$127,AEEI_ele_2!$B$3:$B$127,AEEI_ele_3!$B13,AEEI_ele_2!$A$3:$A$127,AEEI_ele_3!$A13)*(1-SUMIFS([3]CO2_sec_dis_EU!$AQ$2:$AQ$109,[3]CO2_sec_dis_EU!$AO$2:$AO$109,$B13,[3]CO2_sec_dis_EU!$AM$2:$AM$109,$A13)*$M$3)</f>
        <v>#VALUE!</v>
      </c>
      <c r="G13" s="135" t="e">
        <f>SUMIFS(AEEI_ele_2!G$3:G$127,AEEI_ele_2!$B$3:$B$127,AEEI_ele_3!$B13,AEEI_ele_2!$A$3:$A$127,AEEI_ele_3!$A13)*(1-SUMIFS([3]CO2_sec_dis_EU!$AQ$2:$AQ$109,[3]CO2_sec_dis_EU!$AO$2:$AO$109,$B13,[3]CO2_sec_dis_EU!$AM$2:$AM$109,$A13)*$M$3)</f>
        <v>#VALUE!</v>
      </c>
      <c r="H13" s="135" t="e">
        <f>SUMIFS(AEEI_ele_2!H$3:H$127,AEEI_ele_2!$B$3:$B$127,AEEI_ele_3!$B13,AEEI_ele_2!$A$3:$A$127,AEEI_ele_3!$A13)*(1-SUMIFS([3]CO2_sec_dis_EU!$AQ$2:$AQ$109,[3]CO2_sec_dis_EU!$AO$2:$AO$109,$B13,[3]CO2_sec_dis_EU!$AM$2:$AM$109,$A13)*$M$3)</f>
        <v>#VALUE!</v>
      </c>
      <c r="I13" s="135" t="e">
        <f>SUMIFS(AEEI_ele_2!I$3:I$127,AEEI_ele_2!$B$3:$B$127,AEEI_ele_3!$B13,AEEI_ele_2!$A$3:$A$127,AEEI_ele_3!$A13)*(1-SUMIFS([3]CO2_sec_dis_EU!$AQ$2:$AQ$109,[3]CO2_sec_dis_EU!$AO$2:$AO$109,$B13,[3]CO2_sec_dis_EU!$AM$2:$AM$109,$A13)*$M$3)</f>
        <v>#VALUE!</v>
      </c>
      <c r="J13" s="135" t="e">
        <f>SUMIFS(AEEI_ele_2!J$3:J$127,AEEI_ele_2!$B$3:$B$127,AEEI_ele_3!$B13,AEEI_ele_2!$A$3:$A$127,AEEI_ele_3!$A13)*(1-SUMIFS([3]CO2_sec_dis_EU!$AQ$2:$AQ$109,[3]CO2_sec_dis_EU!$AO$2:$AO$109,$B13,[3]CO2_sec_dis_EU!$AM$2:$AM$109,$A13)*$M$3)</f>
        <v>#VALUE!</v>
      </c>
      <c r="K13" s="142" t="e">
        <f>SUMIFS(AEEI_ele_2!K$3:K$127,AEEI_ele_2!$B$3:$B$127,AEEI_ele_3!$B13,AEEI_ele_2!$A$3:$A$127,AEEI_ele_3!$A13)*(1-SUMIFS([3]CO2_sec_dis_EU!$AQ$2:$AQ$109,[3]CO2_sec_dis_EU!$AO$2:$AO$109,$B13,[3]CO2_sec_dis_EU!$AM$2:$AM$109,$A13)*$M$3)</f>
        <v>#VALUE!</v>
      </c>
      <c r="O13">
        <v>0.93840186717172369</v>
      </c>
      <c r="P13">
        <v>0.80984615384615388</v>
      </c>
      <c r="Q13">
        <v>0.77529487179487178</v>
      </c>
      <c r="R13">
        <v>0.75076923076923086</v>
      </c>
      <c r="S13">
        <v>0.74051282051282064</v>
      </c>
      <c r="T13">
        <v>0.73318027847745904</v>
      </c>
      <c r="U13">
        <v>0.72450000000000003</v>
      </c>
    </row>
    <row r="14" spans="1:21" x14ac:dyDescent="0.25">
      <c r="A14" s="139" t="s">
        <v>183</v>
      </c>
      <c r="B14" s="134" t="s">
        <v>202</v>
      </c>
      <c r="C14" s="134">
        <v>1</v>
      </c>
      <c r="D14" s="134">
        <v>0.97807948872674322</v>
      </c>
      <c r="E14" s="134" t="e">
        <f>SUMIFS(AEEI_ele_2!E$3:E$127,AEEI_ele_2!$B$3:$B$127,AEEI_ele_3!$B14,AEEI_ele_2!$A$3:$A$127,AEEI_ele_3!$A14)*(1-SUMIFS([3]CO2_sec_dis_EU!$AQ$2:$AQ$109,[3]CO2_sec_dis_EU!$AO$2:$AO$109,$B14,[3]CO2_sec_dis_EU!$AM$2:$AM$109,$A14)*$M$3)</f>
        <v>#VALUE!</v>
      </c>
      <c r="F14" s="134" t="e">
        <f>SUMIFS(AEEI_ele_2!F$3:F$127,AEEI_ele_2!$B$3:$B$127,AEEI_ele_3!$B14,AEEI_ele_2!$A$3:$A$127,AEEI_ele_3!$A14)*(1-SUMIFS([3]CO2_sec_dis_EU!$AQ$2:$AQ$109,[3]CO2_sec_dis_EU!$AO$2:$AO$109,$B14,[3]CO2_sec_dis_EU!$AM$2:$AM$109,$A14)*$M$3)</f>
        <v>#VALUE!</v>
      </c>
      <c r="G14" s="134" t="e">
        <f>SUMIFS(AEEI_ele_2!G$3:G$127,AEEI_ele_2!$B$3:$B$127,AEEI_ele_3!$B14,AEEI_ele_2!$A$3:$A$127,AEEI_ele_3!$A14)*(1-SUMIFS([3]CO2_sec_dis_EU!$AQ$2:$AQ$109,[3]CO2_sec_dis_EU!$AO$2:$AO$109,$B14,[3]CO2_sec_dis_EU!$AM$2:$AM$109,$A14)*$M$3)</f>
        <v>#VALUE!</v>
      </c>
      <c r="H14" s="134" t="e">
        <f>SUMIFS(AEEI_ele_2!H$3:H$127,AEEI_ele_2!$B$3:$B$127,AEEI_ele_3!$B14,AEEI_ele_2!$A$3:$A$127,AEEI_ele_3!$A14)*(1-SUMIFS([3]CO2_sec_dis_EU!$AQ$2:$AQ$109,[3]CO2_sec_dis_EU!$AO$2:$AO$109,$B14,[3]CO2_sec_dis_EU!$AM$2:$AM$109,$A14)*$M$3)</f>
        <v>#VALUE!</v>
      </c>
      <c r="I14" s="134" t="e">
        <f>SUMIFS(AEEI_ele_2!I$3:I$127,AEEI_ele_2!$B$3:$B$127,AEEI_ele_3!$B14,AEEI_ele_2!$A$3:$A$127,AEEI_ele_3!$A14)*(1-SUMIFS([3]CO2_sec_dis_EU!$AQ$2:$AQ$109,[3]CO2_sec_dis_EU!$AO$2:$AO$109,$B14,[3]CO2_sec_dis_EU!$AM$2:$AM$109,$A14)*$M$3)</f>
        <v>#VALUE!</v>
      </c>
      <c r="J14" s="134" t="e">
        <f>SUMIFS(AEEI_ele_2!J$3:J$127,AEEI_ele_2!$B$3:$B$127,AEEI_ele_3!$B14,AEEI_ele_2!$A$3:$A$127,AEEI_ele_3!$A14)*(1-SUMIFS([3]CO2_sec_dis_EU!$AQ$2:$AQ$109,[3]CO2_sec_dis_EU!$AO$2:$AO$109,$B14,[3]CO2_sec_dis_EU!$AM$2:$AM$109,$A14)*$M$3)</f>
        <v>#VALUE!</v>
      </c>
      <c r="K14" s="140" t="e">
        <f>SUMIFS(AEEI_ele_2!K$3:K$127,AEEI_ele_2!$B$3:$B$127,AEEI_ele_3!$B14,AEEI_ele_2!$A$3:$A$127,AEEI_ele_3!$A14)*(1-SUMIFS([3]CO2_sec_dis_EU!$AQ$2:$AQ$109,[3]CO2_sec_dis_EU!$AO$2:$AO$109,$B14,[3]CO2_sec_dis_EU!$AM$2:$AM$109,$A14)*$M$3)</f>
        <v>#VALUE!</v>
      </c>
      <c r="O14">
        <v>0.95880778827050894</v>
      </c>
      <c r="P14">
        <v>0.93374181123863187</v>
      </c>
      <c r="Q14">
        <v>0.90269590684697998</v>
      </c>
      <c r="R14">
        <v>0.86548442431142247</v>
      </c>
      <c r="S14">
        <v>0.82192171284782767</v>
      </c>
      <c r="T14">
        <v>0.7718221216720641</v>
      </c>
      <c r="U14">
        <v>0.71500000000000008</v>
      </c>
    </row>
    <row r="15" spans="1:21" ht="15.75" thickBot="1" x14ac:dyDescent="0.3">
      <c r="A15" s="143" t="s">
        <v>183</v>
      </c>
      <c r="B15" s="144" t="s">
        <v>201</v>
      </c>
      <c r="C15" s="144">
        <v>1</v>
      </c>
      <c r="D15" s="144">
        <v>1.0259497326632141</v>
      </c>
      <c r="E15" s="144" t="e">
        <f>SUMIFS(AEEI_ele_2!E$3:E$127,AEEI_ele_2!$B$3:$B$127,AEEI_ele_3!$B15,AEEI_ele_2!$A$3:$A$127,AEEI_ele_3!$A15)*(1-SUMIFS([3]CO2_sec_dis_EU!$AQ$2:$AQ$109,[3]CO2_sec_dis_EU!$AO$2:$AO$109,$B15,[3]CO2_sec_dis_EU!$AM$2:$AM$109,$A15)*$M$3)</f>
        <v>#VALUE!</v>
      </c>
      <c r="F15" s="144" t="e">
        <f>SUMIFS(AEEI_ele_2!F$3:F$127,AEEI_ele_2!$B$3:$B$127,AEEI_ele_3!$B15,AEEI_ele_2!$A$3:$A$127,AEEI_ele_3!$A15)*(1-SUMIFS([3]CO2_sec_dis_EU!$AQ$2:$AQ$109,[3]CO2_sec_dis_EU!$AO$2:$AO$109,$B15,[3]CO2_sec_dis_EU!$AM$2:$AM$109,$A15)*$M$3)</f>
        <v>#VALUE!</v>
      </c>
      <c r="G15" s="144" t="e">
        <f>SUMIFS(AEEI_ele_2!G$3:G$127,AEEI_ele_2!$B$3:$B$127,AEEI_ele_3!$B15,AEEI_ele_2!$A$3:$A$127,AEEI_ele_3!$A15)*(1-SUMIFS([3]CO2_sec_dis_EU!$AQ$2:$AQ$109,[3]CO2_sec_dis_EU!$AO$2:$AO$109,$B15,[3]CO2_sec_dis_EU!$AM$2:$AM$109,$A15)*$M$3)</f>
        <v>#VALUE!</v>
      </c>
      <c r="H15" s="144" t="e">
        <f>SUMIFS(AEEI_ele_2!H$3:H$127,AEEI_ele_2!$B$3:$B$127,AEEI_ele_3!$B15,AEEI_ele_2!$A$3:$A$127,AEEI_ele_3!$A15)*(1-SUMIFS([3]CO2_sec_dis_EU!$AQ$2:$AQ$109,[3]CO2_sec_dis_EU!$AO$2:$AO$109,$B15,[3]CO2_sec_dis_EU!$AM$2:$AM$109,$A15)*$M$3)</f>
        <v>#VALUE!</v>
      </c>
      <c r="I15" s="144" t="e">
        <f>SUMIFS(AEEI_ele_2!I$3:I$127,AEEI_ele_2!$B$3:$B$127,AEEI_ele_3!$B15,AEEI_ele_2!$A$3:$A$127,AEEI_ele_3!$A15)*(1-SUMIFS([3]CO2_sec_dis_EU!$AQ$2:$AQ$109,[3]CO2_sec_dis_EU!$AO$2:$AO$109,$B15,[3]CO2_sec_dis_EU!$AM$2:$AM$109,$A15)*$M$3)</f>
        <v>#VALUE!</v>
      </c>
      <c r="J15" s="144" t="e">
        <f>SUMIFS(AEEI_ele_2!J$3:J$127,AEEI_ele_2!$B$3:$B$127,AEEI_ele_3!$B15,AEEI_ele_2!$A$3:$A$127,AEEI_ele_3!$A15)*(1-SUMIFS([3]CO2_sec_dis_EU!$AQ$2:$AQ$109,[3]CO2_sec_dis_EU!$AO$2:$AO$109,$B15,[3]CO2_sec_dis_EU!$AM$2:$AM$109,$A15)*$M$3)</f>
        <v>#VALUE!</v>
      </c>
      <c r="K15" s="145" t="e">
        <f>SUMIFS(AEEI_ele_2!K$3:K$127,AEEI_ele_2!$B$3:$B$127,AEEI_ele_3!$B15,AEEI_ele_2!$A$3:$A$127,AEEI_ele_3!$A15)*(1-SUMIFS([3]CO2_sec_dis_EU!$AQ$2:$AQ$109,[3]CO2_sec_dis_EU!$AO$2:$AO$109,$B15,[3]CO2_sec_dis_EU!$AM$2:$AM$109,$A15)*$M$3)</f>
        <v>#VALUE!</v>
      </c>
      <c r="O15">
        <v>1.0585420543409472</v>
      </c>
      <c r="P15">
        <v>1.0766536148564256</v>
      </c>
      <c r="Q15">
        <v>1.0802844142096495</v>
      </c>
      <c r="R15">
        <v>1.069434452400619</v>
      </c>
      <c r="S15">
        <v>1.0441037294293338</v>
      </c>
      <c r="T15">
        <v>1.0042922452957943</v>
      </c>
      <c r="U15">
        <v>0.95</v>
      </c>
    </row>
    <row r="16" spans="1:21" x14ac:dyDescent="0.25">
      <c r="A16" s="136" t="s">
        <v>189</v>
      </c>
      <c r="B16" s="137" t="s">
        <v>198</v>
      </c>
      <c r="C16" s="137">
        <v>1</v>
      </c>
      <c r="D16" s="137">
        <v>0.91</v>
      </c>
      <c r="E16" s="137">
        <v>0.85</v>
      </c>
      <c r="F16" s="137">
        <v>0.8</v>
      </c>
      <c r="G16" s="137">
        <v>0.7</v>
      </c>
      <c r="H16" s="137">
        <v>0.64</v>
      </c>
      <c r="I16" s="137">
        <v>0.63</v>
      </c>
      <c r="J16" s="137">
        <v>0.62</v>
      </c>
      <c r="K16" s="138">
        <v>0.6</v>
      </c>
    </row>
    <row r="17" spans="1:11" x14ac:dyDescent="0.25">
      <c r="A17" s="139" t="s">
        <v>189</v>
      </c>
      <c r="B17" s="134" t="s">
        <v>203</v>
      </c>
      <c r="C17" s="134">
        <v>1</v>
      </c>
      <c r="D17" s="134">
        <v>0.91</v>
      </c>
      <c r="E17" s="134">
        <v>0.85</v>
      </c>
      <c r="F17" s="134">
        <v>0.8</v>
      </c>
      <c r="G17" s="134">
        <v>0.7</v>
      </c>
      <c r="H17" s="134">
        <v>0.64</v>
      </c>
      <c r="I17" s="134">
        <v>0.63</v>
      </c>
      <c r="J17" s="134">
        <v>0.62</v>
      </c>
      <c r="K17" s="140">
        <v>0.6</v>
      </c>
    </row>
    <row r="18" spans="1:11" x14ac:dyDescent="0.25">
      <c r="A18" s="141" t="s">
        <v>189</v>
      </c>
      <c r="B18" s="135" t="s">
        <v>210</v>
      </c>
      <c r="C18" s="135">
        <v>1</v>
      </c>
      <c r="D18" s="135">
        <v>0.91</v>
      </c>
      <c r="E18" s="135">
        <v>0.85</v>
      </c>
      <c r="F18" s="135">
        <v>0.8</v>
      </c>
      <c r="G18" s="135">
        <v>0.7</v>
      </c>
      <c r="H18" s="135">
        <v>0.64</v>
      </c>
      <c r="I18" s="135">
        <v>0.63</v>
      </c>
      <c r="J18" s="135">
        <v>0.62</v>
      </c>
      <c r="K18" s="142">
        <v>0.6</v>
      </c>
    </row>
    <row r="19" spans="1:11" x14ac:dyDescent="0.25">
      <c r="A19" s="139" t="s">
        <v>189</v>
      </c>
      <c r="B19" s="134" t="s">
        <v>204</v>
      </c>
      <c r="C19" s="134">
        <v>1</v>
      </c>
      <c r="D19" s="134">
        <v>0.91</v>
      </c>
      <c r="E19" s="134">
        <v>0.85</v>
      </c>
      <c r="F19" s="134">
        <v>0.8</v>
      </c>
      <c r="G19" s="134">
        <v>0.7</v>
      </c>
      <c r="H19" s="134">
        <v>0.64</v>
      </c>
      <c r="I19" s="134">
        <v>0.63</v>
      </c>
      <c r="J19" s="134">
        <v>0.62</v>
      </c>
      <c r="K19" s="140">
        <v>0.6</v>
      </c>
    </row>
    <row r="20" spans="1:11" x14ac:dyDescent="0.25">
      <c r="A20" s="141" t="s">
        <v>189</v>
      </c>
      <c r="B20" s="135" t="s">
        <v>205</v>
      </c>
      <c r="C20" s="135">
        <v>1</v>
      </c>
      <c r="D20" s="135">
        <v>0.91</v>
      </c>
      <c r="E20" s="135">
        <v>0.85</v>
      </c>
      <c r="F20" s="135">
        <v>0.8</v>
      </c>
      <c r="G20" s="135">
        <v>0.7</v>
      </c>
      <c r="H20" s="135">
        <v>0.64</v>
      </c>
      <c r="I20" s="135">
        <v>0.63</v>
      </c>
      <c r="J20" s="135">
        <v>0.62</v>
      </c>
      <c r="K20" s="142">
        <v>0.6</v>
      </c>
    </row>
    <row r="21" spans="1:11" x14ac:dyDescent="0.25">
      <c r="A21" s="139" t="s">
        <v>189</v>
      </c>
      <c r="B21" s="134" t="s">
        <v>206</v>
      </c>
      <c r="C21" s="134">
        <v>1</v>
      </c>
      <c r="D21" s="134">
        <v>0.91</v>
      </c>
      <c r="E21" s="134">
        <v>0.85</v>
      </c>
      <c r="F21" s="134">
        <v>0.8</v>
      </c>
      <c r="G21" s="134">
        <v>0.7</v>
      </c>
      <c r="H21" s="134">
        <v>0.64</v>
      </c>
      <c r="I21" s="134">
        <v>0.63</v>
      </c>
      <c r="J21" s="134">
        <v>0.62</v>
      </c>
      <c r="K21" s="140">
        <v>0.6</v>
      </c>
    </row>
    <row r="22" spans="1:11" x14ac:dyDescent="0.25">
      <c r="A22" s="141" t="s">
        <v>189</v>
      </c>
      <c r="B22" s="135" t="s">
        <v>207</v>
      </c>
      <c r="C22" s="135">
        <v>1</v>
      </c>
      <c r="D22" s="135">
        <v>0.91</v>
      </c>
      <c r="E22" s="135">
        <v>0.85</v>
      </c>
      <c r="F22" s="135">
        <v>0.8</v>
      </c>
      <c r="G22" s="135">
        <v>0.7</v>
      </c>
      <c r="H22" s="135">
        <v>0.64</v>
      </c>
      <c r="I22" s="135">
        <v>0.63</v>
      </c>
      <c r="J22" s="135">
        <v>0.62</v>
      </c>
      <c r="K22" s="142">
        <v>0.6</v>
      </c>
    </row>
    <row r="23" spans="1:11" x14ac:dyDescent="0.25">
      <c r="A23" s="139" t="s">
        <v>189</v>
      </c>
      <c r="B23" s="134" t="s">
        <v>208</v>
      </c>
      <c r="C23" s="134">
        <v>1</v>
      </c>
      <c r="D23" s="134">
        <v>0.91</v>
      </c>
      <c r="E23" s="134">
        <v>0.85</v>
      </c>
      <c r="F23" s="134">
        <v>0.8</v>
      </c>
      <c r="G23" s="134">
        <v>0.7</v>
      </c>
      <c r="H23" s="134">
        <v>0.64</v>
      </c>
      <c r="I23" s="134">
        <v>0.63</v>
      </c>
      <c r="J23" s="134">
        <v>0.62</v>
      </c>
      <c r="K23" s="140">
        <v>0.6</v>
      </c>
    </row>
    <row r="24" spans="1:11" x14ac:dyDescent="0.25">
      <c r="A24" s="141" t="s">
        <v>189</v>
      </c>
      <c r="B24" s="135" t="s">
        <v>209</v>
      </c>
      <c r="C24" s="135">
        <v>1</v>
      </c>
      <c r="D24" s="135">
        <v>0.91</v>
      </c>
      <c r="E24" s="135">
        <v>0.85</v>
      </c>
      <c r="F24" s="135">
        <v>0.8</v>
      </c>
      <c r="G24" s="135">
        <v>0.7</v>
      </c>
      <c r="H24" s="135">
        <v>0.64</v>
      </c>
      <c r="I24" s="135">
        <v>0.63</v>
      </c>
      <c r="J24" s="135">
        <v>0.62</v>
      </c>
      <c r="K24" s="142">
        <v>0.6</v>
      </c>
    </row>
    <row r="25" spans="1:11" x14ac:dyDescent="0.25">
      <c r="A25" s="139" t="s">
        <v>189</v>
      </c>
      <c r="B25" s="134" t="s">
        <v>199</v>
      </c>
      <c r="C25" s="134">
        <v>1</v>
      </c>
      <c r="D25" s="134">
        <v>0.91</v>
      </c>
      <c r="E25" s="134">
        <v>0.85</v>
      </c>
      <c r="F25" s="134">
        <v>0.8</v>
      </c>
      <c r="G25" s="134">
        <v>0.7</v>
      </c>
      <c r="H25" s="134">
        <v>0.64</v>
      </c>
      <c r="I25" s="134">
        <v>0.63</v>
      </c>
      <c r="J25" s="134">
        <v>0.62</v>
      </c>
      <c r="K25" s="140">
        <v>0.6</v>
      </c>
    </row>
    <row r="26" spans="1:11" x14ac:dyDescent="0.25">
      <c r="A26" s="141" t="s">
        <v>189</v>
      </c>
      <c r="B26" s="135" t="s">
        <v>200</v>
      </c>
      <c r="C26" s="135">
        <v>1</v>
      </c>
      <c r="D26" s="135">
        <v>1</v>
      </c>
      <c r="E26" s="135">
        <v>0.9</v>
      </c>
      <c r="F26" s="135">
        <v>0.86</v>
      </c>
      <c r="G26" s="135">
        <v>0.8</v>
      </c>
      <c r="H26" s="135">
        <v>0.75</v>
      </c>
      <c r="I26" s="135">
        <v>0.7</v>
      </c>
      <c r="J26" s="135">
        <v>0.66</v>
      </c>
      <c r="K26" s="142">
        <v>0.62</v>
      </c>
    </row>
    <row r="27" spans="1:11" x14ac:dyDescent="0.25">
      <c r="A27" s="139" t="s">
        <v>189</v>
      </c>
      <c r="B27" s="134" t="s">
        <v>202</v>
      </c>
      <c r="C27" s="134">
        <v>1</v>
      </c>
      <c r="D27" s="134">
        <v>0.94269827523702898</v>
      </c>
      <c r="E27" s="134">
        <v>0.8704707281939521</v>
      </c>
      <c r="F27" s="134">
        <v>0.79507803319538561</v>
      </c>
      <c r="G27" s="134">
        <v>0.71802684325578181</v>
      </c>
      <c r="H27" s="134">
        <v>0.6407901569972877</v>
      </c>
      <c r="I27" s="134">
        <v>0.63</v>
      </c>
      <c r="J27" s="134">
        <v>0.62</v>
      </c>
      <c r="K27" s="140">
        <v>0.6</v>
      </c>
    </row>
    <row r="28" spans="1:11" ht="15.75" thickBot="1" x14ac:dyDescent="0.3">
      <c r="A28" s="143" t="s">
        <v>189</v>
      </c>
      <c r="B28" s="144" t="s">
        <v>201</v>
      </c>
      <c r="C28" s="144">
        <v>1</v>
      </c>
      <c r="D28" s="144">
        <v>0.91</v>
      </c>
      <c r="E28" s="144">
        <v>0.85</v>
      </c>
      <c r="F28" s="144">
        <v>0.8</v>
      </c>
      <c r="G28" s="144">
        <v>0.7</v>
      </c>
      <c r="H28" s="144">
        <v>0.64</v>
      </c>
      <c r="I28" s="144">
        <v>0.63</v>
      </c>
      <c r="J28" s="144">
        <v>0.62</v>
      </c>
      <c r="K28" s="145">
        <v>0.6</v>
      </c>
    </row>
    <row r="29" spans="1:11" x14ac:dyDescent="0.25">
      <c r="A29" s="136" t="s">
        <v>190</v>
      </c>
      <c r="B29" s="137" t="s">
        <v>198</v>
      </c>
      <c r="C29" s="137">
        <v>1</v>
      </c>
      <c r="D29" s="137">
        <v>0.96455651793083608</v>
      </c>
      <c r="E29" s="137" t="e">
        <f>SUMIFS(AEEI_ele_2!E$3:E$127,AEEI_ele_2!$B$3:$B$127,AEEI_ele_3!$B29,AEEI_ele_2!$A$3:$A$127,AEEI_ele_3!$A29)*(1-SUMIFS([3]CO2_sec_dis_EU!$AQ$2:$AQ$109,[3]CO2_sec_dis_EU!$AO$2:$AO$109,$B29,[3]CO2_sec_dis_EU!$AM$2:$AM$109,$A29)*$M$3)</f>
        <v>#VALUE!</v>
      </c>
      <c r="F29" s="137" t="e">
        <f>SUMIFS(AEEI_ele_2!F$3:F$127,AEEI_ele_2!$B$3:$B$127,AEEI_ele_3!$B29,AEEI_ele_2!$A$3:$A$127,AEEI_ele_3!$A29)*(1-SUMIFS([3]CO2_sec_dis_EU!$AQ$2:$AQ$109,[3]CO2_sec_dis_EU!$AO$2:$AO$109,$B29,[3]CO2_sec_dis_EU!$AM$2:$AM$109,$A29)*$M$3)</f>
        <v>#VALUE!</v>
      </c>
      <c r="G29" s="137" t="e">
        <f>SUMIFS(AEEI_ele_2!G$3:G$127,AEEI_ele_2!$B$3:$B$127,AEEI_ele_3!$B29,AEEI_ele_2!$A$3:$A$127,AEEI_ele_3!$A29)*(1-SUMIFS([3]CO2_sec_dis_EU!$AQ$2:$AQ$109,[3]CO2_sec_dis_EU!$AO$2:$AO$109,$B29,[3]CO2_sec_dis_EU!$AM$2:$AM$109,$A29)*$M$3)</f>
        <v>#VALUE!</v>
      </c>
      <c r="H29" s="137" t="e">
        <f>SUMIFS(AEEI_ele_2!H$3:H$127,AEEI_ele_2!$B$3:$B$127,AEEI_ele_3!$B29,AEEI_ele_2!$A$3:$A$127,AEEI_ele_3!$A29)*(1-SUMIFS([3]CO2_sec_dis_EU!$AQ$2:$AQ$109,[3]CO2_sec_dis_EU!$AO$2:$AO$109,$B29,[3]CO2_sec_dis_EU!$AM$2:$AM$109,$A29)*$M$3)</f>
        <v>#VALUE!</v>
      </c>
      <c r="I29" s="137" t="e">
        <f>SUMIFS(AEEI_ele_2!I$3:I$127,AEEI_ele_2!$B$3:$B$127,AEEI_ele_3!$B29,AEEI_ele_2!$A$3:$A$127,AEEI_ele_3!$A29)*(1-SUMIFS([3]CO2_sec_dis_EU!$AQ$2:$AQ$109,[3]CO2_sec_dis_EU!$AO$2:$AO$109,$B29,[3]CO2_sec_dis_EU!$AM$2:$AM$109,$A29)*$M$3)</f>
        <v>#VALUE!</v>
      </c>
      <c r="J29" s="137" t="e">
        <f>SUMIFS(AEEI_ele_2!J$3:J$127,AEEI_ele_2!$B$3:$B$127,AEEI_ele_3!$B29,AEEI_ele_2!$A$3:$A$127,AEEI_ele_3!$A29)*(1-SUMIFS([3]CO2_sec_dis_EU!$AQ$2:$AQ$109,[3]CO2_sec_dis_EU!$AO$2:$AO$109,$B29,[3]CO2_sec_dis_EU!$AM$2:$AM$109,$A29)*$M$3)</f>
        <v>#VALUE!</v>
      </c>
      <c r="K29" s="138" t="e">
        <f>SUMIFS(AEEI_ele_2!K$3:K$127,AEEI_ele_2!$B$3:$B$127,AEEI_ele_3!$B29,AEEI_ele_2!$A$3:$A$127,AEEI_ele_3!$A29)*(1-SUMIFS([3]CO2_sec_dis_EU!$AQ$2:$AQ$109,[3]CO2_sec_dis_EU!$AO$2:$AO$109,$B29,[3]CO2_sec_dis_EU!$AM$2:$AM$109,$A29)*$M$3)</f>
        <v>#VALUE!</v>
      </c>
    </row>
    <row r="30" spans="1:11" x14ac:dyDescent="0.25">
      <c r="A30" s="139" t="s">
        <v>190</v>
      </c>
      <c r="B30" s="134" t="s">
        <v>203</v>
      </c>
      <c r="C30" s="134">
        <v>1</v>
      </c>
      <c r="D30" s="134">
        <v>0.96455651793083608</v>
      </c>
      <c r="E30" s="134" t="e">
        <f>SUMIFS(AEEI_ele_2!E$3:E$127,AEEI_ele_2!$B$3:$B$127,AEEI_ele_3!$B30,AEEI_ele_2!$A$3:$A$127,AEEI_ele_3!$A30)*(1-SUMIFS([3]CO2_sec_dis_EU!$AQ$2:$AQ$109,[3]CO2_sec_dis_EU!$AO$2:$AO$109,$B30,[3]CO2_sec_dis_EU!$AM$2:$AM$109,$A30)*$M$3)</f>
        <v>#VALUE!</v>
      </c>
      <c r="F30" s="134" t="e">
        <f>SUMIFS(AEEI_ele_2!F$3:F$127,AEEI_ele_2!$B$3:$B$127,AEEI_ele_3!$B30,AEEI_ele_2!$A$3:$A$127,AEEI_ele_3!$A30)*(1-SUMIFS([3]CO2_sec_dis_EU!$AQ$2:$AQ$109,[3]CO2_sec_dis_EU!$AO$2:$AO$109,$B30,[3]CO2_sec_dis_EU!$AM$2:$AM$109,$A30)*$M$3)</f>
        <v>#VALUE!</v>
      </c>
      <c r="G30" s="134" t="e">
        <f>SUMIFS(AEEI_ele_2!G$3:G$127,AEEI_ele_2!$B$3:$B$127,AEEI_ele_3!$B30,AEEI_ele_2!$A$3:$A$127,AEEI_ele_3!$A30)*(1-SUMIFS([3]CO2_sec_dis_EU!$AQ$2:$AQ$109,[3]CO2_sec_dis_EU!$AO$2:$AO$109,$B30,[3]CO2_sec_dis_EU!$AM$2:$AM$109,$A30)*$M$3)</f>
        <v>#VALUE!</v>
      </c>
      <c r="H30" s="134" t="e">
        <f>SUMIFS(AEEI_ele_2!H$3:H$127,AEEI_ele_2!$B$3:$B$127,AEEI_ele_3!$B30,AEEI_ele_2!$A$3:$A$127,AEEI_ele_3!$A30)*(1-SUMIFS([3]CO2_sec_dis_EU!$AQ$2:$AQ$109,[3]CO2_sec_dis_EU!$AO$2:$AO$109,$B30,[3]CO2_sec_dis_EU!$AM$2:$AM$109,$A30)*$M$3)</f>
        <v>#VALUE!</v>
      </c>
      <c r="I30" s="134" t="e">
        <f>SUMIFS(AEEI_ele_2!I$3:I$127,AEEI_ele_2!$B$3:$B$127,AEEI_ele_3!$B30,AEEI_ele_2!$A$3:$A$127,AEEI_ele_3!$A30)*(1-SUMIFS([3]CO2_sec_dis_EU!$AQ$2:$AQ$109,[3]CO2_sec_dis_EU!$AO$2:$AO$109,$B30,[3]CO2_sec_dis_EU!$AM$2:$AM$109,$A30)*$M$3)</f>
        <v>#VALUE!</v>
      </c>
      <c r="J30" s="134" t="e">
        <f>SUMIFS(AEEI_ele_2!J$3:J$127,AEEI_ele_2!$B$3:$B$127,AEEI_ele_3!$B30,AEEI_ele_2!$A$3:$A$127,AEEI_ele_3!$A30)*(1-SUMIFS([3]CO2_sec_dis_EU!$AQ$2:$AQ$109,[3]CO2_sec_dis_EU!$AO$2:$AO$109,$B30,[3]CO2_sec_dis_EU!$AM$2:$AM$109,$A30)*$M$3)</f>
        <v>#VALUE!</v>
      </c>
      <c r="K30" s="140" t="e">
        <f>SUMIFS(AEEI_ele_2!K$3:K$127,AEEI_ele_2!$B$3:$B$127,AEEI_ele_3!$B30,AEEI_ele_2!$A$3:$A$127,AEEI_ele_3!$A30)*(1-SUMIFS([3]CO2_sec_dis_EU!$AQ$2:$AQ$109,[3]CO2_sec_dis_EU!$AO$2:$AO$109,$B30,[3]CO2_sec_dis_EU!$AM$2:$AM$109,$A30)*$M$3)</f>
        <v>#VALUE!</v>
      </c>
    </row>
    <row r="31" spans="1:11" x14ac:dyDescent="0.25">
      <c r="A31" s="141" t="s">
        <v>190</v>
      </c>
      <c r="B31" s="135" t="s">
        <v>210</v>
      </c>
      <c r="C31" s="135">
        <v>1</v>
      </c>
      <c r="D31" s="135">
        <v>0.96455651793083608</v>
      </c>
      <c r="E31" s="135" t="e">
        <f>SUMIFS(AEEI_ele_2!E$3:E$127,AEEI_ele_2!$B$3:$B$127,AEEI_ele_3!$B31,AEEI_ele_2!$A$3:$A$127,AEEI_ele_3!$A31)*(1-SUMIFS([3]CO2_sec_dis_EU!$AQ$2:$AQ$109,[3]CO2_sec_dis_EU!$AO$2:$AO$109,$B31,[3]CO2_sec_dis_EU!$AM$2:$AM$109,$A31)*$M$3)</f>
        <v>#VALUE!</v>
      </c>
      <c r="F31" s="135" t="e">
        <f>SUMIFS(AEEI_ele_2!F$3:F$127,AEEI_ele_2!$B$3:$B$127,AEEI_ele_3!$B31,AEEI_ele_2!$A$3:$A$127,AEEI_ele_3!$A31)*(1-SUMIFS([3]CO2_sec_dis_EU!$AQ$2:$AQ$109,[3]CO2_sec_dis_EU!$AO$2:$AO$109,$B31,[3]CO2_sec_dis_EU!$AM$2:$AM$109,$A31)*$M$3)</f>
        <v>#VALUE!</v>
      </c>
      <c r="G31" s="135" t="e">
        <f>SUMIFS(AEEI_ele_2!G$3:G$127,AEEI_ele_2!$B$3:$B$127,AEEI_ele_3!$B31,AEEI_ele_2!$A$3:$A$127,AEEI_ele_3!$A31)*(1-SUMIFS([3]CO2_sec_dis_EU!$AQ$2:$AQ$109,[3]CO2_sec_dis_EU!$AO$2:$AO$109,$B31,[3]CO2_sec_dis_EU!$AM$2:$AM$109,$A31)*$M$3)</f>
        <v>#VALUE!</v>
      </c>
      <c r="H31" s="135" t="e">
        <f>SUMIFS(AEEI_ele_2!H$3:H$127,AEEI_ele_2!$B$3:$B$127,AEEI_ele_3!$B31,AEEI_ele_2!$A$3:$A$127,AEEI_ele_3!$A31)*(1-SUMIFS([3]CO2_sec_dis_EU!$AQ$2:$AQ$109,[3]CO2_sec_dis_EU!$AO$2:$AO$109,$B31,[3]CO2_sec_dis_EU!$AM$2:$AM$109,$A31)*$M$3)</f>
        <v>#VALUE!</v>
      </c>
      <c r="I31" s="135" t="e">
        <f>SUMIFS(AEEI_ele_2!I$3:I$127,AEEI_ele_2!$B$3:$B$127,AEEI_ele_3!$B31,AEEI_ele_2!$A$3:$A$127,AEEI_ele_3!$A31)*(1-SUMIFS([3]CO2_sec_dis_EU!$AQ$2:$AQ$109,[3]CO2_sec_dis_EU!$AO$2:$AO$109,$B31,[3]CO2_sec_dis_EU!$AM$2:$AM$109,$A31)*$M$3)</f>
        <v>#VALUE!</v>
      </c>
      <c r="J31" s="135" t="e">
        <f>SUMIFS(AEEI_ele_2!J$3:J$127,AEEI_ele_2!$B$3:$B$127,AEEI_ele_3!$B31,AEEI_ele_2!$A$3:$A$127,AEEI_ele_3!$A31)*(1-SUMIFS([3]CO2_sec_dis_EU!$AQ$2:$AQ$109,[3]CO2_sec_dis_EU!$AO$2:$AO$109,$B31,[3]CO2_sec_dis_EU!$AM$2:$AM$109,$A31)*$M$3)</f>
        <v>#VALUE!</v>
      </c>
      <c r="K31" s="142" t="e">
        <f>SUMIFS(AEEI_ele_2!K$3:K$127,AEEI_ele_2!$B$3:$B$127,AEEI_ele_3!$B31,AEEI_ele_2!$A$3:$A$127,AEEI_ele_3!$A31)*(1-SUMIFS([3]CO2_sec_dis_EU!$AQ$2:$AQ$109,[3]CO2_sec_dis_EU!$AO$2:$AO$109,$B31,[3]CO2_sec_dis_EU!$AM$2:$AM$109,$A31)*$M$3)</f>
        <v>#VALUE!</v>
      </c>
    </row>
    <row r="32" spans="1:11" x14ac:dyDescent="0.25">
      <c r="A32" s="139" t="s">
        <v>190</v>
      </c>
      <c r="B32" s="134" t="s">
        <v>204</v>
      </c>
      <c r="C32" s="134">
        <v>1</v>
      </c>
      <c r="D32" s="134">
        <v>0.96455651793083608</v>
      </c>
      <c r="E32" s="134" t="e">
        <f>SUMIFS(AEEI_ele_2!E$3:E$127,AEEI_ele_2!$B$3:$B$127,AEEI_ele_3!$B32,AEEI_ele_2!$A$3:$A$127,AEEI_ele_3!$A32)*(1-SUMIFS([3]CO2_sec_dis_EU!$AQ$2:$AQ$109,[3]CO2_sec_dis_EU!$AO$2:$AO$109,$B32,[3]CO2_sec_dis_EU!$AM$2:$AM$109,$A32)*$M$3)</f>
        <v>#VALUE!</v>
      </c>
      <c r="F32" s="134" t="e">
        <f>SUMIFS(AEEI_ele_2!F$3:F$127,AEEI_ele_2!$B$3:$B$127,AEEI_ele_3!$B32,AEEI_ele_2!$A$3:$A$127,AEEI_ele_3!$A32)*(1-SUMIFS([3]CO2_sec_dis_EU!$AQ$2:$AQ$109,[3]CO2_sec_dis_EU!$AO$2:$AO$109,$B32,[3]CO2_sec_dis_EU!$AM$2:$AM$109,$A32)*$M$3)</f>
        <v>#VALUE!</v>
      </c>
      <c r="G32" s="134" t="e">
        <f>SUMIFS(AEEI_ele_2!G$3:G$127,AEEI_ele_2!$B$3:$B$127,AEEI_ele_3!$B32,AEEI_ele_2!$A$3:$A$127,AEEI_ele_3!$A32)*(1-SUMIFS([3]CO2_sec_dis_EU!$AQ$2:$AQ$109,[3]CO2_sec_dis_EU!$AO$2:$AO$109,$B32,[3]CO2_sec_dis_EU!$AM$2:$AM$109,$A32)*$M$3)</f>
        <v>#VALUE!</v>
      </c>
      <c r="H32" s="134" t="e">
        <f>SUMIFS(AEEI_ele_2!H$3:H$127,AEEI_ele_2!$B$3:$B$127,AEEI_ele_3!$B32,AEEI_ele_2!$A$3:$A$127,AEEI_ele_3!$A32)*(1-SUMIFS([3]CO2_sec_dis_EU!$AQ$2:$AQ$109,[3]CO2_sec_dis_EU!$AO$2:$AO$109,$B32,[3]CO2_sec_dis_EU!$AM$2:$AM$109,$A32)*$M$3)</f>
        <v>#VALUE!</v>
      </c>
      <c r="I32" s="134" t="e">
        <f>SUMIFS(AEEI_ele_2!I$3:I$127,AEEI_ele_2!$B$3:$B$127,AEEI_ele_3!$B32,AEEI_ele_2!$A$3:$A$127,AEEI_ele_3!$A32)*(1-SUMIFS([3]CO2_sec_dis_EU!$AQ$2:$AQ$109,[3]CO2_sec_dis_EU!$AO$2:$AO$109,$B32,[3]CO2_sec_dis_EU!$AM$2:$AM$109,$A32)*$M$3)</f>
        <v>#VALUE!</v>
      </c>
      <c r="J32" s="134" t="e">
        <f>SUMIFS(AEEI_ele_2!J$3:J$127,AEEI_ele_2!$B$3:$B$127,AEEI_ele_3!$B32,AEEI_ele_2!$A$3:$A$127,AEEI_ele_3!$A32)*(1-SUMIFS([3]CO2_sec_dis_EU!$AQ$2:$AQ$109,[3]CO2_sec_dis_EU!$AO$2:$AO$109,$B32,[3]CO2_sec_dis_EU!$AM$2:$AM$109,$A32)*$M$3)</f>
        <v>#VALUE!</v>
      </c>
      <c r="K32" s="140" t="e">
        <f>SUMIFS(AEEI_ele_2!K$3:K$127,AEEI_ele_2!$B$3:$B$127,AEEI_ele_3!$B32,AEEI_ele_2!$A$3:$A$127,AEEI_ele_3!$A32)*(1-SUMIFS([3]CO2_sec_dis_EU!$AQ$2:$AQ$109,[3]CO2_sec_dis_EU!$AO$2:$AO$109,$B32,[3]CO2_sec_dis_EU!$AM$2:$AM$109,$A32)*$M$3)</f>
        <v>#VALUE!</v>
      </c>
    </row>
    <row r="33" spans="1:11" x14ac:dyDescent="0.25">
      <c r="A33" s="141" t="s">
        <v>190</v>
      </c>
      <c r="B33" s="135" t="s">
        <v>205</v>
      </c>
      <c r="C33" s="135">
        <v>1</v>
      </c>
      <c r="D33" s="135">
        <v>0.96455651793083608</v>
      </c>
      <c r="E33" s="135" t="e">
        <f>SUMIFS(AEEI_ele_2!E$3:E$127,AEEI_ele_2!$B$3:$B$127,AEEI_ele_3!$B33,AEEI_ele_2!$A$3:$A$127,AEEI_ele_3!$A33)*(1-SUMIFS([3]CO2_sec_dis_EU!$AQ$2:$AQ$109,[3]CO2_sec_dis_EU!$AO$2:$AO$109,$B33,[3]CO2_sec_dis_EU!$AM$2:$AM$109,$A33)*$M$3)</f>
        <v>#VALUE!</v>
      </c>
      <c r="F33" s="135" t="e">
        <f>SUMIFS(AEEI_ele_2!F$3:F$127,AEEI_ele_2!$B$3:$B$127,AEEI_ele_3!$B33,AEEI_ele_2!$A$3:$A$127,AEEI_ele_3!$A33)*(1-SUMIFS([3]CO2_sec_dis_EU!$AQ$2:$AQ$109,[3]CO2_sec_dis_EU!$AO$2:$AO$109,$B33,[3]CO2_sec_dis_EU!$AM$2:$AM$109,$A33)*$M$3)</f>
        <v>#VALUE!</v>
      </c>
      <c r="G33" s="135" t="e">
        <f>SUMIFS(AEEI_ele_2!G$3:G$127,AEEI_ele_2!$B$3:$B$127,AEEI_ele_3!$B33,AEEI_ele_2!$A$3:$A$127,AEEI_ele_3!$A33)*(1-SUMIFS([3]CO2_sec_dis_EU!$AQ$2:$AQ$109,[3]CO2_sec_dis_EU!$AO$2:$AO$109,$B33,[3]CO2_sec_dis_EU!$AM$2:$AM$109,$A33)*$M$3)</f>
        <v>#VALUE!</v>
      </c>
      <c r="H33" s="135" t="e">
        <f>SUMIFS(AEEI_ele_2!H$3:H$127,AEEI_ele_2!$B$3:$B$127,AEEI_ele_3!$B33,AEEI_ele_2!$A$3:$A$127,AEEI_ele_3!$A33)*(1-SUMIFS([3]CO2_sec_dis_EU!$AQ$2:$AQ$109,[3]CO2_sec_dis_EU!$AO$2:$AO$109,$B33,[3]CO2_sec_dis_EU!$AM$2:$AM$109,$A33)*$M$3)</f>
        <v>#VALUE!</v>
      </c>
      <c r="I33" s="135" t="e">
        <f>SUMIFS(AEEI_ele_2!I$3:I$127,AEEI_ele_2!$B$3:$B$127,AEEI_ele_3!$B33,AEEI_ele_2!$A$3:$A$127,AEEI_ele_3!$A33)*(1-SUMIFS([3]CO2_sec_dis_EU!$AQ$2:$AQ$109,[3]CO2_sec_dis_EU!$AO$2:$AO$109,$B33,[3]CO2_sec_dis_EU!$AM$2:$AM$109,$A33)*$M$3)</f>
        <v>#VALUE!</v>
      </c>
      <c r="J33" s="135" t="e">
        <f>SUMIFS(AEEI_ele_2!J$3:J$127,AEEI_ele_2!$B$3:$B$127,AEEI_ele_3!$B33,AEEI_ele_2!$A$3:$A$127,AEEI_ele_3!$A33)*(1-SUMIFS([3]CO2_sec_dis_EU!$AQ$2:$AQ$109,[3]CO2_sec_dis_EU!$AO$2:$AO$109,$B33,[3]CO2_sec_dis_EU!$AM$2:$AM$109,$A33)*$M$3)</f>
        <v>#VALUE!</v>
      </c>
      <c r="K33" s="142" t="e">
        <f>SUMIFS(AEEI_ele_2!K$3:K$127,AEEI_ele_2!$B$3:$B$127,AEEI_ele_3!$B33,AEEI_ele_2!$A$3:$A$127,AEEI_ele_3!$A33)*(1-SUMIFS([3]CO2_sec_dis_EU!$AQ$2:$AQ$109,[3]CO2_sec_dis_EU!$AO$2:$AO$109,$B33,[3]CO2_sec_dis_EU!$AM$2:$AM$109,$A33)*$M$3)</f>
        <v>#VALUE!</v>
      </c>
    </row>
    <row r="34" spans="1:11" x14ac:dyDescent="0.25">
      <c r="A34" s="139" t="s">
        <v>190</v>
      </c>
      <c r="B34" s="134" t="s">
        <v>206</v>
      </c>
      <c r="C34" s="134">
        <v>1</v>
      </c>
      <c r="D34" s="134">
        <v>0.96455651793083608</v>
      </c>
      <c r="E34" s="134" t="e">
        <f>SUMIFS(AEEI_ele_2!E$3:E$127,AEEI_ele_2!$B$3:$B$127,AEEI_ele_3!$B34,AEEI_ele_2!$A$3:$A$127,AEEI_ele_3!$A34)*(1-SUMIFS([3]CO2_sec_dis_EU!$AQ$2:$AQ$109,[3]CO2_sec_dis_EU!$AO$2:$AO$109,$B34,[3]CO2_sec_dis_EU!$AM$2:$AM$109,$A34)*$M$3)</f>
        <v>#VALUE!</v>
      </c>
      <c r="F34" s="134" t="e">
        <f>SUMIFS(AEEI_ele_2!F$3:F$127,AEEI_ele_2!$B$3:$B$127,AEEI_ele_3!$B34,AEEI_ele_2!$A$3:$A$127,AEEI_ele_3!$A34)*(1-SUMIFS([3]CO2_sec_dis_EU!$AQ$2:$AQ$109,[3]CO2_sec_dis_EU!$AO$2:$AO$109,$B34,[3]CO2_sec_dis_EU!$AM$2:$AM$109,$A34)*$M$3)</f>
        <v>#VALUE!</v>
      </c>
      <c r="G34" s="134" t="e">
        <f>SUMIFS(AEEI_ele_2!G$3:G$127,AEEI_ele_2!$B$3:$B$127,AEEI_ele_3!$B34,AEEI_ele_2!$A$3:$A$127,AEEI_ele_3!$A34)*(1-SUMIFS([3]CO2_sec_dis_EU!$AQ$2:$AQ$109,[3]CO2_sec_dis_EU!$AO$2:$AO$109,$B34,[3]CO2_sec_dis_EU!$AM$2:$AM$109,$A34)*$M$3)</f>
        <v>#VALUE!</v>
      </c>
      <c r="H34" s="134" t="e">
        <f>SUMIFS(AEEI_ele_2!H$3:H$127,AEEI_ele_2!$B$3:$B$127,AEEI_ele_3!$B34,AEEI_ele_2!$A$3:$A$127,AEEI_ele_3!$A34)*(1-SUMIFS([3]CO2_sec_dis_EU!$AQ$2:$AQ$109,[3]CO2_sec_dis_EU!$AO$2:$AO$109,$B34,[3]CO2_sec_dis_EU!$AM$2:$AM$109,$A34)*$M$3)</f>
        <v>#VALUE!</v>
      </c>
      <c r="I34" s="134" t="e">
        <f>SUMIFS(AEEI_ele_2!I$3:I$127,AEEI_ele_2!$B$3:$B$127,AEEI_ele_3!$B34,AEEI_ele_2!$A$3:$A$127,AEEI_ele_3!$A34)*(1-SUMIFS([3]CO2_sec_dis_EU!$AQ$2:$AQ$109,[3]CO2_sec_dis_EU!$AO$2:$AO$109,$B34,[3]CO2_sec_dis_EU!$AM$2:$AM$109,$A34)*$M$3)</f>
        <v>#VALUE!</v>
      </c>
      <c r="J34" s="134" t="e">
        <f>SUMIFS(AEEI_ele_2!J$3:J$127,AEEI_ele_2!$B$3:$B$127,AEEI_ele_3!$B34,AEEI_ele_2!$A$3:$A$127,AEEI_ele_3!$A34)*(1-SUMIFS([3]CO2_sec_dis_EU!$AQ$2:$AQ$109,[3]CO2_sec_dis_EU!$AO$2:$AO$109,$B34,[3]CO2_sec_dis_EU!$AM$2:$AM$109,$A34)*$M$3)</f>
        <v>#VALUE!</v>
      </c>
      <c r="K34" s="140" t="e">
        <f>SUMIFS(AEEI_ele_2!K$3:K$127,AEEI_ele_2!$B$3:$B$127,AEEI_ele_3!$B34,AEEI_ele_2!$A$3:$A$127,AEEI_ele_3!$A34)*(1-SUMIFS([3]CO2_sec_dis_EU!$AQ$2:$AQ$109,[3]CO2_sec_dis_EU!$AO$2:$AO$109,$B34,[3]CO2_sec_dis_EU!$AM$2:$AM$109,$A34)*$M$3)</f>
        <v>#VALUE!</v>
      </c>
    </row>
    <row r="35" spans="1:11" x14ac:dyDescent="0.25">
      <c r="A35" s="141" t="s">
        <v>190</v>
      </c>
      <c r="B35" s="135" t="s">
        <v>207</v>
      </c>
      <c r="C35" s="135">
        <v>1</v>
      </c>
      <c r="D35" s="135">
        <v>0.96455651793083608</v>
      </c>
      <c r="E35" s="135">
        <v>0.91181672920631252</v>
      </c>
      <c r="F35" s="135">
        <v>0.85174904264569773</v>
      </c>
      <c r="G35" s="135">
        <v>0.78673589821366685</v>
      </c>
      <c r="H35" s="135">
        <v>0.71874356006731577</v>
      </c>
      <c r="I35" s="135">
        <v>0.7</v>
      </c>
      <c r="J35" s="135">
        <v>0.69</v>
      </c>
      <c r="K35" s="142">
        <v>0.68</v>
      </c>
    </row>
    <row r="36" spans="1:11" x14ac:dyDescent="0.25">
      <c r="A36" s="139" t="s">
        <v>190</v>
      </c>
      <c r="B36" s="134" t="s">
        <v>208</v>
      </c>
      <c r="C36" s="134">
        <v>1</v>
      </c>
      <c r="D36" s="134">
        <v>0.96455651793083608</v>
      </c>
      <c r="E36" s="134">
        <v>0.91181672920631252</v>
      </c>
      <c r="F36" s="134">
        <v>0.85174904264569773</v>
      </c>
      <c r="G36" s="134">
        <v>0.78673589821366685</v>
      </c>
      <c r="H36" s="134">
        <v>0.71874356006731577</v>
      </c>
      <c r="I36" s="134">
        <v>0.7</v>
      </c>
      <c r="J36" s="134">
        <v>0.69</v>
      </c>
      <c r="K36" s="140">
        <v>0.68</v>
      </c>
    </row>
    <row r="37" spans="1:11" x14ac:dyDescent="0.25">
      <c r="A37" s="141" t="s">
        <v>190</v>
      </c>
      <c r="B37" s="135" t="s">
        <v>209</v>
      </c>
      <c r="C37" s="135">
        <v>1</v>
      </c>
      <c r="D37" s="135">
        <v>0.96455651793083608</v>
      </c>
      <c r="E37" s="135">
        <v>0.91181672920631252</v>
      </c>
      <c r="F37" s="135">
        <v>0.85174904264569773</v>
      </c>
      <c r="G37" s="135">
        <v>0.78673589821366685</v>
      </c>
      <c r="H37" s="135">
        <v>0.71874356006731577</v>
      </c>
      <c r="I37" s="135">
        <v>0.7</v>
      </c>
      <c r="J37" s="135">
        <v>0.69</v>
      </c>
      <c r="K37" s="142">
        <v>0.68</v>
      </c>
    </row>
    <row r="38" spans="1:11" x14ac:dyDescent="0.25">
      <c r="A38" s="139" t="s">
        <v>190</v>
      </c>
      <c r="B38" s="134" t="s">
        <v>199</v>
      </c>
      <c r="C38" s="134">
        <v>1</v>
      </c>
      <c r="D38" s="134">
        <v>0.96455651793083608</v>
      </c>
      <c r="E38" s="134">
        <v>0.91181672920631252</v>
      </c>
      <c r="F38" s="134">
        <v>0.85174904264569773</v>
      </c>
      <c r="G38" s="134">
        <v>0.78673589821366685</v>
      </c>
      <c r="H38" s="134">
        <v>0.71874356006731577</v>
      </c>
      <c r="I38" s="134">
        <v>0.7</v>
      </c>
      <c r="J38" s="134">
        <v>0.69</v>
      </c>
      <c r="K38" s="140">
        <v>0.68</v>
      </c>
    </row>
    <row r="39" spans="1:11" x14ac:dyDescent="0.25">
      <c r="A39" s="141" t="s">
        <v>190</v>
      </c>
      <c r="B39" s="135" t="s">
        <v>200</v>
      </c>
      <c r="C39" s="135">
        <v>1</v>
      </c>
      <c r="D39" s="135">
        <v>0.96455651793083608</v>
      </c>
      <c r="E39" s="135" t="e">
        <f>SUMIFS(AEEI_ele_2!E$3:E$127,AEEI_ele_2!$B$3:$B$127,AEEI_ele_3!$B39,AEEI_ele_2!$A$3:$A$127,AEEI_ele_3!$A39)*(1-SUMIFS([3]CO2_sec_dis_EU!$AQ$2:$AQ$109,[3]CO2_sec_dis_EU!$AO$2:$AO$109,$B39,[3]CO2_sec_dis_EU!$AM$2:$AM$109,$A39)*$M$3)</f>
        <v>#VALUE!</v>
      </c>
      <c r="F39" s="135" t="e">
        <f>SUMIFS(AEEI_ele_2!F$3:F$127,AEEI_ele_2!$B$3:$B$127,AEEI_ele_3!$B39,AEEI_ele_2!$A$3:$A$127,AEEI_ele_3!$A39)*(1-SUMIFS([3]CO2_sec_dis_EU!$AQ$2:$AQ$109,[3]CO2_sec_dis_EU!$AO$2:$AO$109,$B39,[3]CO2_sec_dis_EU!$AM$2:$AM$109,$A39)*$M$3)</f>
        <v>#VALUE!</v>
      </c>
      <c r="G39" s="135" t="e">
        <f>SUMIFS(AEEI_ele_2!G$3:G$127,AEEI_ele_2!$B$3:$B$127,AEEI_ele_3!$B39,AEEI_ele_2!$A$3:$A$127,AEEI_ele_3!$A39)*(1-SUMIFS([3]CO2_sec_dis_EU!$AQ$2:$AQ$109,[3]CO2_sec_dis_EU!$AO$2:$AO$109,$B39,[3]CO2_sec_dis_EU!$AM$2:$AM$109,$A39)*$M$3)</f>
        <v>#VALUE!</v>
      </c>
      <c r="H39" s="135" t="e">
        <f>SUMIFS(AEEI_ele_2!H$3:H$127,AEEI_ele_2!$B$3:$B$127,AEEI_ele_3!$B39,AEEI_ele_2!$A$3:$A$127,AEEI_ele_3!$A39)*(1-SUMIFS([3]CO2_sec_dis_EU!$AQ$2:$AQ$109,[3]CO2_sec_dis_EU!$AO$2:$AO$109,$B39,[3]CO2_sec_dis_EU!$AM$2:$AM$109,$A39)*$M$3)</f>
        <v>#VALUE!</v>
      </c>
      <c r="I39" s="135" t="e">
        <f>SUMIFS(AEEI_ele_2!I$3:I$127,AEEI_ele_2!$B$3:$B$127,AEEI_ele_3!$B39,AEEI_ele_2!$A$3:$A$127,AEEI_ele_3!$A39)*(1-SUMIFS([3]CO2_sec_dis_EU!$AQ$2:$AQ$109,[3]CO2_sec_dis_EU!$AO$2:$AO$109,$B39,[3]CO2_sec_dis_EU!$AM$2:$AM$109,$A39)*$M$3)</f>
        <v>#VALUE!</v>
      </c>
      <c r="J39" s="135" t="e">
        <f>SUMIFS(AEEI_ele_2!J$3:J$127,AEEI_ele_2!$B$3:$B$127,AEEI_ele_3!$B39,AEEI_ele_2!$A$3:$A$127,AEEI_ele_3!$A39)*(1-SUMIFS([3]CO2_sec_dis_EU!$AQ$2:$AQ$109,[3]CO2_sec_dis_EU!$AO$2:$AO$109,$B39,[3]CO2_sec_dis_EU!$AM$2:$AM$109,$A39)*$M$3)</f>
        <v>#VALUE!</v>
      </c>
      <c r="K39" s="142" t="e">
        <f>SUMIFS(AEEI_ele_2!K$3:K$127,AEEI_ele_2!$B$3:$B$127,AEEI_ele_3!$B39,AEEI_ele_2!$A$3:$A$127,AEEI_ele_3!$A39)*(1-SUMIFS([3]CO2_sec_dis_EU!$AQ$2:$AQ$109,[3]CO2_sec_dis_EU!$AO$2:$AO$109,$B39,[3]CO2_sec_dis_EU!$AM$2:$AM$109,$A39)*$M$3)</f>
        <v>#VALUE!</v>
      </c>
    </row>
    <row r="40" spans="1:11" x14ac:dyDescent="0.25">
      <c r="A40" s="139" t="s">
        <v>190</v>
      </c>
      <c r="B40" s="134" t="s">
        <v>202</v>
      </c>
      <c r="C40" s="134">
        <v>1</v>
      </c>
      <c r="D40" s="134">
        <v>0.96455651793083608</v>
      </c>
      <c r="E40" s="134" t="e">
        <f>SUMIFS(AEEI_ele_2!E$3:E$127,AEEI_ele_2!$B$3:$B$127,AEEI_ele_3!$B40,AEEI_ele_2!$A$3:$A$127,AEEI_ele_3!$A40)*(1-SUMIFS([3]CO2_sec_dis_EU!$AQ$2:$AQ$109,[3]CO2_sec_dis_EU!$AO$2:$AO$109,$B40,[3]CO2_sec_dis_EU!$AM$2:$AM$109,$A40)*$M$3)</f>
        <v>#VALUE!</v>
      </c>
      <c r="F40" s="134" t="e">
        <f>SUMIFS(AEEI_ele_2!F$3:F$127,AEEI_ele_2!$B$3:$B$127,AEEI_ele_3!$B40,AEEI_ele_2!$A$3:$A$127,AEEI_ele_3!$A40)*(1-SUMIFS([3]CO2_sec_dis_EU!$AQ$2:$AQ$109,[3]CO2_sec_dis_EU!$AO$2:$AO$109,$B40,[3]CO2_sec_dis_EU!$AM$2:$AM$109,$A40)*$M$3)</f>
        <v>#VALUE!</v>
      </c>
      <c r="G40" s="134" t="e">
        <f>SUMIFS(AEEI_ele_2!G$3:G$127,AEEI_ele_2!$B$3:$B$127,AEEI_ele_3!$B40,AEEI_ele_2!$A$3:$A$127,AEEI_ele_3!$A40)*(1-SUMIFS([3]CO2_sec_dis_EU!$AQ$2:$AQ$109,[3]CO2_sec_dis_EU!$AO$2:$AO$109,$B40,[3]CO2_sec_dis_EU!$AM$2:$AM$109,$A40)*$M$3)</f>
        <v>#VALUE!</v>
      </c>
      <c r="H40" s="134" t="e">
        <f>SUMIFS(AEEI_ele_2!H$3:H$127,AEEI_ele_2!$B$3:$B$127,AEEI_ele_3!$B40,AEEI_ele_2!$A$3:$A$127,AEEI_ele_3!$A40)*(1-SUMIFS([3]CO2_sec_dis_EU!$AQ$2:$AQ$109,[3]CO2_sec_dis_EU!$AO$2:$AO$109,$B40,[3]CO2_sec_dis_EU!$AM$2:$AM$109,$A40)*$M$3)</f>
        <v>#VALUE!</v>
      </c>
      <c r="I40" s="134" t="e">
        <f>SUMIFS(AEEI_ele_2!I$3:I$127,AEEI_ele_2!$B$3:$B$127,AEEI_ele_3!$B40,AEEI_ele_2!$A$3:$A$127,AEEI_ele_3!$A40)*(1-SUMIFS([3]CO2_sec_dis_EU!$AQ$2:$AQ$109,[3]CO2_sec_dis_EU!$AO$2:$AO$109,$B40,[3]CO2_sec_dis_EU!$AM$2:$AM$109,$A40)*$M$3)</f>
        <v>#VALUE!</v>
      </c>
      <c r="J40" s="134" t="e">
        <f>SUMIFS(AEEI_ele_2!J$3:J$127,AEEI_ele_2!$B$3:$B$127,AEEI_ele_3!$B40,AEEI_ele_2!$A$3:$A$127,AEEI_ele_3!$A40)*(1-SUMIFS([3]CO2_sec_dis_EU!$AQ$2:$AQ$109,[3]CO2_sec_dis_EU!$AO$2:$AO$109,$B40,[3]CO2_sec_dis_EU!$AM$2:$AM$109,$A40)*$M$3)</f>
        <v>#VALUE!</v>
      </c>
      <c r="K40" s="140" t="e">
        <f>SUMIFS(AEEI_ele_2!K$3:K$127,AEEI_ele_2!$B$3:$B$127,AEEI_ele_3!$B40,AEEI_ele_2!$A$3:$A$127,AEEI_ele_3!$A40)*(1-SUMIFS([3]CO2_sec_dis_EU!$AQ$2:$AQ$109,[3]CO2_sec_dis_EU!$AO$2:$AO$109,$B40,[3]CO2_sec_dis_EU!$AM$2:$AM$109,$A40)*$M$3)</f>
        <v>#VALUE!</v>
      </c>
    </row>
    <row r="41" spans="1:11" ht="15.75" thickBot="1" x14ac:dyDescent="0.3">
      <c r="A41" s="143" t="s">
        <v>190</v>
      </c>
      <c r="B41" s="144" t="s">
        <v>201</v>
      </c>
      <c r="C41" s="144">
        <v>1</v>
      </c>
      <c r="D41" s="144">
        <v>0.96455651793083608</v>
      </c>
      <c r="E41" s="144" t="e">
        <f>SUMIFS(AEEI_ele_2!E$3:E$127,AEEI_ele_2!$B$3:$B$127,AEEI_ele_3!$B41,AEEI_ele_2!$A$3:$A$127,AEEI_ele_3!$A41)*(1-SUMIFS([3]CO2_sec_dis_EU!$AQ$2:$AQ$109,[3]CO2_sec_dis_EU!$AO$2:$AO$109,$B41,[3]CO2_sec_dis_EU!$AM$2:$AM$109,$A41)*$M$3)</f>
        <v>#VALUE!</v>
      </c>
      <c r="F41" s="144" t="e">
        <f>SUMIFS(AEEI_ele_2!F$3:F$127,AEEI_ele_2!$B$3:$B$127,AEEI_ele_3!$B41,AEEI_ele_2!$A$3:$A$127,AEEI_ele_3!$A41)*(1-SUMIFS([3]CO2_sec_dis_EU!$AQ$2:$AQ$109,[3]CO2_sec_dis_EU!$AO$2:$AO$109,$B41,[3]CO2_sec_dis_EU!$AM$2:$AM$109,$A41)*$M$3)</f>
        <v>#VALUE!</v>
      </c>
      <c r="G41" s="144" t="e">
        <f>SUMIFS(AEEI_ele_2!G$3:G$127,AEEI_ele_2!$B$3:$B$127,AEEI_ele_3!$B41,AEEI_ele_2!$A$3:$A$127,AEEI_ele_3!$A41)*(1-SUMIFS([3]CO2_sec_dis_EU!$AQ$2:$AQ$109,[3]CO2_sec_dis_EU!$AO$2:$AO$109,$B41,[3]CO2_sec_dis_EU!$AM$2:$AM$109,$A41)*$M$3)</f>
        <v>#VALUE!</v>
      </c>
      <c r="H41" s="144" t="e">
        <f>SUMIFS(AEEI_ele_2!H$3:H$127,AEEI_ele_2!$B$3:$B$127,AEEI_ele_3!$B41,AEEI_ele_2!$A$3:$A$127,AEEI_ele_3!$A41)*(1-SUMIFS([3]CO2_sec_dis_EU!$AQ$2:$AQ$109,[3]CO2_sec_dis_EU!$AO$2:$AO$109,$B41,[3]CO2_sec_dis_EU!$AM$2:$AM$109,$A41)*$M$3)</f>
        <v>#VALUE!</v>
      </c>
      <c r="I41" s="144" t="e">
        <f>SUMIFS(AEEI_ele_2!I$3:I$127,AEEI_ele_2!$B$3:$B$127,AEEI_ele_3!$B41,AEEI_ele_2!$A$3:$A$127,AEEI_ele_3!$A41)*(1-SUMIFS([3]CO2_sec_dis_EU!$AQ$2:$AQ$109,[3]CO2_sec_dis_EU!$AO$2:$AO$109,$B41,[3]CO2_sec_dis_EU!$AM$2:$AM$109,$A41)*$M$3)</f>
        <v>#VALUE!</v>
      </c>
      <c r="J41" s="144" t="e">
        <f>SUMIFS(AEEI_ele_2!J$3:J$127,AEEI_ele_2!$B$3:$B$127,AEEI_ele_3!$B41,AEEI_ele_2!$A$3:$A$127,AEEI_ele_3!$A41)*(1-SUMIFS([3]CO2_sec_dis_EU!$AQ$2:$AQ$109,[3]CO2_sec_dis_EU!$AO$2:$AO$109,$B41,[3]CO2_sec_dis_EU!$AM$2:$AM$109,$A41)*$M$3)</f>
        <v>#VALUE!</v>
      </c>
      <c r="K41" s="145" t="e">
        <f>SUMIFS(AEEI_ele_2!K$3:K$127,AEEI_ele_2!$B$3:$B$127,AEEI_ele_3!$B41,AEEI_ele_2!$A$3:$A$127,AEEI_ele_3!$A41)*(1-SUMIFS([3]CO2_sec_dis_EU!$AQ$2:$AQ$109,[3]CO2_sec_dis_EU!$AO$2:$AO$109,$B41,[3]CO2_sec_dis_EU!$AM$2:$AM$109,$A41)*$M$3)</f>
        <v>#VALUE!</v>
      </c>
    </row>
    <row r="42" spans="1:11" x14ac:dyDescent="0.25">
      <c r="A42" s="136" t="s">
        <v>184</v>
      </c>
      <c r="B42" s="137" t="s">
        <v>198</v>
      </c>
      <c r="C42" s="137">
        <v>1</v>
      </c>
      <c r="D42" s="137">
        <v>0.88810445596450405</v>
      </c>
      <c r="E42" s="137">
        <v>0.82</v>
      </c>
      <c r="F42" s="137">
        <v>0.78</v>
      </c>
      <c r="G42" s="137">
        <v>0.75</v>
      </c>
      <c r="H42" s="137">
        <v>0.7</v>
      </c>
      <c r="I42" s="137">
        <v>0.65</v>
      </c>
      <c r="J42" s="137">
        <v>0.62</v>
      </c>
      <c r="K42" s="138">
        <v>0.6</v>
      </c>
    </row>
    <row r="43" spans="1:11" x14ac:dyDescent="0.25">
      <c r="A43" s="139" t="s">
        <v>184</v>
      </c>
      <c r="B43" s="134" t="s">
        <v>203</v>
      </c>
      <c r="C43" s="134">
        <v>1</v>
      </c>
      <c r="D43" s="134">
        <v>0.88810445596450405</v>
      </c>
      <c r="E43" s="134">
        <v>0.82</v>
      </c>
      <c r="F43" s="134">
        <v>0.78</v>
      </c>
      <c r="G43" s="134">
        <v>0.75</v>
      </c>
      <c r="H43" s="134">
        <v>0.7</v>
      </c>
      <c r="I43" s="134">
        <v>0.65</v>
      </c>
      <c r="J43" s="134">
        <v>0.62</v>
      </c>
      <c r="K43" s="140">
        <v>0.6</v>
      </c>
    </row>
    <row r="44" spans="1:11" x14ac:dyDescent="0.25">
      <c r="A44" s="141" t="s">
        <v>184</v>
      </c>
      <c r="B44" s="135" t="s">
        <v>210</v>
      </c>
      <c r="C44" s="135">
        <v>1</v>
      </c>
      <c r="D44" s="135">
        <v>0.88810445596450405</v>
      </c>
      <c r="E44" s="135">
        <v>0.82</v>
      </c>
      <c r="F44" s="135">
        <v>0.78</v>
      </c>
      <c r="G44" s="135">
        <v>0.75</v>
      </c>
      <c r="H44" s="135">
        <v>0.7</v>
      </c>
      <c r="I44" s="135">
        <v>0.65</v>
      </c>
      <c r="J44" s="135">
        <v>0.62</v>
      </c>
      <c r="K44" s="142">
        <v>0.6</v>
      </c>
    </row>
    <row r="45" spans="1:11" x14ac:dyDescent="0.25">
      <c r="A45" s="139" t="s">
        <v>184</v>
      </c>
      <c r="B45" s="134" t="s">
        <v>204</v>
      </c>
      <c r="C45" s="134">
        <v>1</v>
      </c>
      <c r="D45" s="134">
        <v>0.88810445596450405</v>
      </c>
      <c r="E45" s="134">
        <v>0.82</v>
      </c>
      <c r="F45" s="134">
        <v>0.78</v>
      </c>
      <c r="G45" s="134">
        <v>0.75</v>
      </c>
      <c r="H45" s="134">
        <v>0.7</v>
      </c>
      <c r="I45" s="134">
        <v>0.65</v>
      </c>
      <c r="J45" s="134">
        <v>0.62</v>
      </c>
      <c r="K45" s="140">
        <v>0.6</v>
      </c>
    </row>
    <row r="46" spans="1:11" x14ac:dyDescent="0.25">
      <c r="A46" s="141" t="s">
        <v>184</v>
      </c>
      <c r="B46" s="135" t="s">
        <v>205</v>
      </c>
      <c r="C46" s="135">
        <v>1</v>
      </c>
      <c r="D46" s="135">
        <v>0.88810445596450405</v>
      </c>
      <c r="E46" s="135">
        <v>0.82</v>
      </c>
      <c r="F46" s="135">
        <v>0.78</v>
      </c>
      <c r="G46" s="135">
        <v>0.75</v>
      </c>
      <c r="H46" s="135">
        <v>0.7</v>
      </c>
      <c r="I46" s="135">
        <v>0.65</v>
      </c>
      <c r="J46" s="135">
        <v>0.62</v>
      </c>
      <c r="K46" s="142">
        <v>0.6</v>
      </c>
    </row>
    <row r="47" spans="1:11" x14ac:dyDescent="0.25">
      <c r="A47" s="139" t="s">
        <v>184</v>
      </c>
      <c r="B47" s="134" t="s">
        <v>206</v>
      </c>
      <c r="C47" s="134">
        <v>1</v>
      </c>
      <c r="D47" s="134">
        <v>0.88810445596450405</v>
      </c>
      <c r="E47" s="134">
        <v>0.82</v>
      </c>
      <c r="F47" s="134">
        <v>0.78</v>
      </c>
      <c r="G47" s="134">
        <v>0.75</v>
      </c>
      <c r="H47" s="134">
        <v>0.7</v>
      </c>
      <c r="I47" s="134">
        <v>0.65</v>
      </c>
      <c r="J47" s="134">
        <v>0.62</v>
      </c>
      <c r="K47" s="140">
        <v>0.6</v>
      </c>
    </row>
    <row r="48" spans="1:11" x14ac:dyDescent="0.25">
      <c r="A48" s="141" t="s">
        <v>184</v>
      </c>
      <c r="B48" s="135" t="s">
        <v>207</v>
      </c>
      <c r="C48" s="135">
        <v>1</v>
      </c>
      <c r="D48" s="135">
        <v>0.88810445596450405</v>
      </c>
      <c r="E48" s="135">
        <v>0.82</v>
      </c>
      <c r="F48" s="135">
        <v>0.78</v>
      </c>
      <c r="G48" s="135">
        <v>0.75</v>
      </c>
      <c r="H48" s="135">
        <v>0.7</v>
      </c>
      <c r="I48" s="135">
        <v>0.65</v>
      </c>
      <c r="J48" s="135">
        <v>0.62</v>
      </c>
      <c r="K48" s="142">
        <v>0.6</v>
      </c>
    </row>
    <row r="49" spans="1:11" x14ac:dyDescent="0.25">
      <c r="A49" s="139" t="s">
        <v>184</v>
      </c>
      <c r="B49" s="134" t="s">
        <v>208</v>
      </c>
      <c r="C49" s="134">
        <v>1</v>
      </c>
      <c r="D49" s="134">
        <v>0.88810445596450405</v>
      </c>
      <c r="E49" s="134">
        <v>0.82</v>
      </c>
      <c r="F49" s="134">
        <v>0.78</v>
      </c>
      <c r="G49" s="134">
        <v>0.75</v>
      </c>
      <c r="H49" s="134">
        <v>0.7</v>
      </c>
      <c r="I49" s="134">
        <v>0.65</v>
      </c>
      <c r="J49" s="134">
        <v>0.62</v>
      </c>
      <c r="K49" s="140">
        <v>0.6</v>
      </c>
    </row>
    <row r="50" spans="1:11" x14ac:dyDescent="0.25">
      <c r="A50" s="141" t="s">
        <v>184</v>
      </c>
      <c r="B50" s="135" t="s">
        <v>209</v>
      </c>
      <c r="C50" s="135">
        <v>1</v>
      </c>
      <c r="D50" s="135">
        <v>0.88810445596450405</v>
      </c>
      <c r="E50" s="135">
        <v>0.82</v>
      </c>
      <c r="F50" s="135">
        <v>0.78</v>
      </c>
      <c r="G50" s="135">
        <v>0.75</v>
      </c>
      <c r="H50" s="135">
        <v>0.7</v>
      </c>
      <c r="I50" s="135">
        <v>0.65</v>
      </c>
      <c r="J50" s="135">
        <v>0.62</v>
      </c>
      <c r="K50" s="142">
        <v>0.6</v>
      </c>
    </row>
    <row r="51" spans="1:11" x14ac:dyDescent="0.25">
      <c r="A51" s="139" t="s">
        <v>184</v>
      </c>
      <c r="B51" s="134" t="s">
        <v>199</v>
      </c>
      <c r="C51" s="134">
        <v>1</v>
      </c>
      <c r="D51" s="134">
        <v>0.88810445596450405</v>
      </c>
      <c r="E51" s="134">
        <v>0.82</v>
      </c>
      <c r="F51" s="134">
        <v>0.78</v>
      </c>
      <c r="G51" s="134">
        <v>0.75</v>
      </c>
      <c r="H51" s="134">
        <v>0.7</v>
      </c>
      <c r="I51" s="134">
        <v>0.65</v>
      </c>
      <c r="J51" s="134">
        <v>0.62</v>
      </c>
      <c r="K51" s="140">
        <v>0.6</v>
      </c>
    </row>
    <row r="52" spans="1:11" x14ac:dyDescent="0.25">
      <c r="A52" s="141" t="s">
        <v>184</v>
      </c>
      <c r="B52" s="135" t="s">
        <v>200</v>
      </c>
      <c r="C52" s="135">
        <v>1</v>
      </c>
      <c r="D52" s="135">
        <v>0.88810445596450405</v>
      </c>
      <c r="E52" s="135">
        <v>0.78624789060047529</v>
      </c>
      <c r="F52" s="135">
        <v>0.69793810627469499</v>
      </c>
      <c r="G52" s="135">
        <v>0.61916555925529615</v>
      </c>
      <c r="H52" s="135">
        <v>0.54809083732844166</v>
      </c>
      <c r="I52" s="135">
        <v>0.48336784112668468</v>
      </c>
      <c r="J52" s="135">
        <v>0.42398005503463382</v>
      </c>
      <c r="K52" s="142">
        <v>0.36926923917000753</v>
      </c>
    </row>
    <row r="53" spans="1:11" x14ac:dyDescent="0.25">
      <c r="A53" s="139" t="s">
        <v>184</v>
      </c>
      <c r="B53" s="134" t="s">
        <v>202</v>
      </c>
      <c r="C53" s="134">
        <v>1</v>
      </c>
      <c r="D53" s="134">
        <v>0.88810445596450405</v>
      </c>
      <c r="E53" s="134">
        <v>0.78624789060047529</v>
      </c>
      <c r="F53" s="134">
        <v>0.69793810627469499</v>
      </c>
      <c r="G53" s="134">
        <v>0.61916555925529615</v>
      </c>
      <c r="H53" s="134">
        <v>0.54809083732844166</v>
      </c>
      <c r="I53" s="134">
        <v>0.48336784112668468</v>
      </c>
      <c r="J53" s="134">
        <v>0.42398005503463382</v>
      </c>
      <c r="K53" s="140">
        <v>0.36926923917000753</v>
      </c>
    </row>
    <row r="54" spans="1:11" ht="15.75" thickBot="1" x14ac:dyDescent="0.3">
      <c r="A54" s="143" t="s">
        <v>184</v>
      </c>
      <c r="B54" s="144" t="s">
        <v>201</v>
      </c>
      <c r="C54" s="144">
        <v>1</v>
      </c>
      <c r="D54" s="144">
        <v>0.88810445596450405</v>
      </c>
      <c r="E54" s="144">
        <v>0.8</v>
      </c>
      <c r="F54" s="144">
        <v>0.76</v>
      </c>
      <c r="G54" s="144">
        <v>0.72</v>
      </c>
      <c r="H54" s="144">
        <v>0.68</v>
      </c>
      <c r="I54" s="144">
        <v>0.6</v>
      </c>
      <c r="J54" s="144">
        <v>0.55000000000000004</v>
      </c>
      <c r="K54" s="145">
        <v>0.5</v>
      </c>
    </row>
    <row r="55" spans="1:11" x14ac:dyDescent="0.25">
      <c r="A55" s="136" t="s">
        <v>191</v>
      </c>
      <c r="B55" s="137" t="s">
        <v>198</v>
      </c>
      <c r="C55" s="137">
        <v>1</v>
      </c>
      <c r="D55" s="137">
        <v>0.98</v>
      </c>
      <c r="E55" s="137">
        <v>0.85</v>
      </c>
      <c r="F55" s="137">
        <v>0.8</v>
      </c>
      <c r="G55" s="137">
        <v>0.75</v>
      </c>
      <c r="H55" s="137">
        <v>0.7</v>
      </c>
      <c r="I55" s="137">
        <v>0.68</v>
      </c>
      <c r="J55" s="137">
        <v>0.63432099361997696</v>
      </c>
      <c r="K55" s="138">
        <v>0.53050965130219341</v>
      </c>
    </row>
    <row r="56" spans="1:11" x14ac:dyDescent="0.25">
      <c r="A56" s="139" t="s">
        <v>191</v>
      </c>
      <c r="B56" s="134" t="s">
        <v>203</v>
      </c>
      <c r="C56" s="134">
        <v>1</v>
      </c>
      <c r="D56" s="134">
        <v>0.98</v>
      </c>
      <c r="E56" s="134">
        <v>0.85</v>
      </c>
      <c r="F56" s="134">
        <v>0.8</v>
      </c>
      <c r="G56" s="134">
        <v>0.75</v>
      </c>
      <c r="H56" s="134">
        <v>0.7</v>
      </c>
      <c r="I56" s="134">
        <v>0.68</v>
      </c>
      <c r="J56" s="134">
        <v>0.63432099361997696</v>
      </c>
      <c r="K56" s="140">
        <v>0.53050965130219341</v>
      </c>
    </row>
    <row r="57" spans="1:11" x14ac:dyDescent="0.25">
      <c r="A57" s="141" t="s">
        <v>191</v>
      </c>
      <c r="B57" s="135" t="s">
        <v>210</v>
      </c>
      <c r="C57" s="135">
        <v>1</v>
      </c>
      <c r="D57" s="135">
        <v>0.9</v>
      </c>
      <c r="E57" s="135">
        <v>0.85</v>
      </c>
      <c r="F57" s="135">
        <v>0.8</v>
      </c>
      <c r="G57" s="135">
        <v>0.75</v>
      </c>
      <c r="H57" s="135">
        <v>0.7</v>
      </c>
      <c r="I57" s="135">
        <v>0.68</v>
      </c>
      <c r="J57" s="135">
        <v>0.63432099361997696</v>
      </c>
      <c r="K57" s="142">
        <v>0.53050965130219341</v>
      </c>
    </row>
    <row r="58" spans="1:11" x14ac:dyDescent="0.25">
      <c r="A58" s="139" t="s">
        <v>191</v>
      </c>
      <c r="B58" s="134" t="s">
        <v>204</v>
      </c>
      <c r="C58" s="134">
        <v>1</v>
      </c>
      <c r="D58" s="134">
        <v>1.2</v>
      </c>
      <c r="E58" s="134">
        <v>0.85</v>
      </c>
      <c r="F58" s="134">
        <v>0.8</v>
      </c>
      <c r="G58" s="134">
        <v>0.75</v>
      </c>
      <c r="H58" s="134">
        <v>0.7</v>
      </c>
      <c r="I58" s="134">
        <v>0.68</v>
      </c>
      <c r="J58" s="134">
        <v>0.63432099361997696</v>
      </c>
      <c r="K58" s="140">
        <v>0.53050965130219341</v>
      </c>
    </row>
    <row r="59" spans="1:11" x14ac:dyDescent="0.25">
      <c r="A59" s="141" t="s">
        <v>191</v>
      </c>
      <c r="B59" s="135" t="s">
        <v>205</v>
      </c>
      <c r="C59" s="135">
        <v>1</v>
      </c>
      <c r="D59" s="135">
        <v>0.98</v>
      </c>
      <c r="E59" s="135">
        <v>0.85</v>
      </c>
      <c r="F59" s="135">
        <v>0.8</v>
      </c>
      <c r="G59" s="135">
        <v>0.75</v>
      </c>
      <c r="H59" s="135">
        <v>0.7</v>
      </c>
      <c r="I59" s="135">
        <v>0.68</v>
      </c>
      <c r="J59" s="135">
        <v>0.63432099361997696</v>
      </c>
      <c r="K59" s="142">
        <v>0.53050965130219341</v>
      </c>
    </row>
    <row r="60" spans="1:11" x14ac:dyDescent="0.25">
      <c r="A60" s="139" t="s">
        <v>191</v>
      </c>
      <c r="B60" s="134" t="s">
        <v>206</v>
      </c>
      <c r="C60" s="134">
        <v>1</v>
      </c>
      <c r="D60" s="134">
        <v>0.98</v>
      </c>
      <c r="E60" s="134">
        <v>0.85</v>
      </c>
      <c r="F60" s="134">
        <v>0.8</v>
      </c>
      <c r="G60" s="134">
        <v>0.75</v>
      </c>
      <c r="H60" s="134">
        <v>0.7</v>
      </c>
      <c r="I60" s="134">
        <v>0.68</v>
      </c>
      <c r="J60" s="134">
        <v>0.63432099361997696</v>
      </c>
      <c r="K60" s="140">
        <v>0.53050965130219341</v>
      </c>
    </row>
    <row r="61" spans="1:11" x14ac:dyDescent="0.25">
      <c r="A61" s="141" t="s">
        <v>191</v>
      </c>
      <c r="B61" s="135" t="s">
        <v>207</v>
      </c>
      <c r="C61" s="135">
        <v>1</v>
      </c>
      <c r="D61" s="135">
        <v>0.98</v>
      </c>
      <c r="E61" s="135">
        <v>0.85</v>
      </c>
      <c r="F61" s="135">
        <v>0.8</v>
      </c>
      <c r="G61" s="135">
        <v>0.75</v>
      </c>
      <c r="H61" s="135">
        <v>0.7</v>
      </c>
      <c r="I61" s="135">
        <v>0.68</v>
      </c>
      <c r="J61" s="135">
        <v>0.63432099361997696</v>
      </c>
      <c r="K61" s="142">
        <v>0.53050965130219341</v>
      </c>
    </row>
    <row r="62" spans="1:11" x14ac:dyDescent="0.25">
      <c r="A62" s="139" t="s">
        <v>191</v>
      </c>
      <c r="B62" s="134" t="s">
        <v>208</v>
      </c>
      <c r="C62" s="134">
        <v>1</v>
      </c>
      <c r="D62" s="134">
        <v>0.98</v>
      </c>
      <c r="E62" s="134">
        <v>0.85</v>
      </c>
      <c r="F62" s="134">
        <v>0.8</v>
      </c>
      <c r="G62" s="134">
        <v>0.75</v>
      </c>
      <c r="H62" s="134">
        <v>0.7</v>
      </c>
      <c r="I62" s="134">
        <v>0.68</v>
      </c>
      <c r="J62" s="134">
        <v>0.63432099361997696</v>
      </c>
      <c r="K62" s="140">
        <v>0.53050965130219341</v>
      </c>
    </row>
    <row r="63" spans="1:11" x14ac:dyDescent="0.25">
      <c r="A63" s="141" t="s">
        <v>191</v>
      </c>
      <c r="B63" s="135" t="s">
        <v>209</v>
      </c>
      <c r="C63" s="135">
        <v>1</v>
      </c>
      <c r="D63" s="135">
        <v>0.98</v>
      </c>
      <c r="E63" s="135">
        <v>0.85</v>
      </c>
      <c r="F63" s="135">
        <v>0.8</v>
      </c>
      <c r="G63" s="135">
        <v>0.75</v>
      </c>
      <c r="H63" s="135">
        <v>0.7</v>
      </c>
      <c r="I63" s="135">
        <v>0.68</v>
      </c>
      <c r="J63" s="135">
        <v>0.63432099361997696</v>
      </c>
      <c r="K63" s="142">
        <v>0.53050965130219341</v>
      </c>
    </row>
    <row r="64" spans="1:11" x14ac:dyDescent="0.25">
      <c r="A64" s="139" t="s">
        <v>191</v>
      </c>
      <c r="B64" s="134" t="s">
        <v>199</v>
      </c>
      <c r="C64" s="134">
        <v>1</v>
      </c>
      <c r="D64" s="134">
        <v>0.98</v>
      </c>
      <c r="E64" s="134">
        <v>0.85</v>
      </c>
      <c r="F64" s="134">
        <v>0.8</v>
      </c>
      <c r="G64" s="134">
        <v>0.75</v>
      </c>
      <c r="H64" s="134">
        <v>0.7</v>
      </c>
      <c r="I64" s="134">
        <v>0.68</v>
      </c>
      <c r="J64" s="134">
        <v>0.63432099361997696</v>
      </c>
      <c r="K64" s="140">
        <v>0.53050965130219341</v>
      </c>
    </row>
    <row r="65" spans="1:11" x14ac:dyDescent="0.25">
      <c r="A65" s="141" t="s">
        <v>191</v>
      </c>
      <c r="B65" s="135" t="s">
        <v>200</v>
      </c>
      <c r="C65" s="135">
        <v>1</v>
      </c>
      <c r="D65" s="135">
        <v>0.91912489452065504</v>
      </c>
      <c r="E65" s="135">
        <v>0.82969406016000002</v>
      </c>
      <c r="F65" s="135">
        <v>0.74269831394652996</v>
      </c>
      <c r="G65" s="135">
        <v>0.65782138862781103</v>
      </c>
      <c r="H65" s="135">
        <v>0.57572655149261198</v>
      </c>
      <c r="I65" s="135">
        <v>0.49715207086898899</v>
      </c>
      <c r="J65" s="135">
        <v>0.42288066241331801</v>
      </c>
      <c r="K65" s="142">
        <v>0.35367310086812898</v>
      </c>
    </row>
    <row r="66" spans="1:11" x14ac:dyDescent="0.25">
      <c r="A66" s="139" t="s">
        <v>191</v>
      </c>
      <c r="B66" s="134" t="s">
        <v>202</v>
      </c>
      <c r="C66" s="134">
        <v>1</v>
      </c>
      <c r="D66" s="134">
        <v>0.91912489452065504</v>
      </c>
      <c r="E66" s="134">
        <v>0.82969406016000002</v>
      </c>
      <c r="F66" s="134">
        <v>0.74269831394652996</v>
      </c>
      <c r="G66" s="134">
        <v>0.65782138862781103</v>
      </c>
      <c r="H66" s="134">
        <v>0.57572655149261198</v>
      </c>
      <c r="I66" s="134">
        <v>0.49715207086898899</v>
      </c>
      <c r="J66" s="134">
        <v>0.42288066241331801</v>
      </c>
      <c r="K66" s="140">
        <v>0.35367310086812898</v>
      </c>
    </row>
    <row r="67" spans="1:11" ht="15.75" thickBot="1" x14ac:dyDescent="0.3">
      <c r="A67" s="143" t="s">
        <v>191</v>
      </c>
      <c r="B67" s="144" t="s">
        <v>201</v>
      </c>
      <c r="C67" s="144">
        <v>1</v>
      </c>
      <c r="D67" s="144">
        <v>0.98</v>
      </c>
      <c r="E67" s="144">
        <v>0.85</v>
      </c>
      <c r="F67" s="144">
        <v>0.8</v>
      </c>
      <c r="G67" s="144">
        <v>0.75</v>
      </c>
      <c r="H67" s="144">
        <v>0.7</v>
      </c>
      <c r="I67" s="144">
        <v>0.68</v>
      </c>
      <c r="J67" s="144">
        <v>0.59203292737864521</v>
      </c>
      <c r="K67" s="145">
        <v>0.49514234121538053</v>
      </c>
    </row>
    <row r="68" spans="1:11" x14ac:dyDescent="0.25">
      <c r="A68" s="136" t="s">
        <v>185</v>
      </c>
      <c r="B68" s="137" t="s">
        <v>198</v>
      </c>
      <c r="C68" s="137">
        <v>1</v>
      </c>
      <c r="D68" s="137">
        <v>0.8</v>
      </c>
      <c r="E68" s="137">
        <v>0.84</v>
      </c>
      <c r="F68" s="137">
        <v>0.8</v>
      </c>
      <c r="G68" s="137">
        <v>0.78</v>
      </c>
      <c r="H68" s="137">
        <v>0.75</v>
      </c>
      <c r="I68" s="137">
        <v>0.70662148158534677</v>
      </c>
      <c r="J68" s="137">
        <v>0.64502482357866664</v>
      </c>
      <c r="K68" s="138">
        <v>0.58342155552389718</v>
      </c>
    </row>
    <row r="69" spans="1:11" x14ac:dyDescent="0.25">
      <c r="A69" s="139" t="s">
        <v>185</v>
      </c>
      <c r="B69" s="134" t="s">
        <v>203</v>
      </c>
      <c r="C69" s="134">
        <v>1</v>
      </c>
      <c r="D69" s="134">
        <v>0.9</v>
      </c>
      <c r="E69" s="134">
        <v>0.84</v>
      </c>
      <c r="F69" s="134">
        <v>0.8</v>
      </c>
      <c r="G69" s="134">
        <v>0.78</v>
      </c>
      <c r="H69" s="134">
        <v>0.75</v>
      </c>
      <c r="I69" s="134">
        <v>0.70662148158534677</v>
      </c>
      <c r="J69" s="134">
        <v>0.64502482357866664</v>
      </c>
      <c r="K69" s="140">
        <v>0.58342155552389718</v>
      </c>
    </row>
    <row r="70" spans="1:11" x14ac:dyDescent="0.25">
      <c r="A70" s="141" t="s">
        <v>185</v>
      </c>
      <c r="B70" s="135" t="s">
        <v>210</v>
      </c>
      <c r="C70" s="135">
        <v>1</v>
      </c>
      <c r="D70" s="135">
        <v>0.9</v>
      </c>
      <c r="E70" s="135">
        <v>0.84</v>
      </c>
      <c r="F70" s="135">
        <v>0.8</v>
      </c>
      <c r="G70" s="135">
        <v>0.78</v>
      </c>
      <c r="H70" s="135">
        <v>0.75</v>
      </c>
      <c r="I70" s="135">
        <v>0.70662148158534677</v>
      </c>
      <c r="J70" s="135">
        <v>0.64502482357866664</v>
      </c>
      <c r="K70" s="142">
        <v>0.58342155552389718</v>
      </c>
    </row>
    <row r="71" spans="1:11" x14ac:dyDescent="0.25">
      <c r="A71" s="139" t="s">
        <v>185</v>
      </c>
      <c r="B71" s="134" t="s">
        <v>204</v>
      </c>
      <c r="C71" s="134">
        <v>1</v>
      </c>
      <c r="D71" s="134">
        <v>1</v>
      </c>
      <c r="E71" s="134">
        <v>0.84</v>
      </c>
      <c r="F71" s="134">
        <v>0.8</v>
      </c>
      <c r="G71" s="134">
        <v>0.78</v>
      </c>
      <c r="H71" s="134">
        <v>0.75</v>
      </c>
      <c r="I71" s="134">
        <v>0.70662148158534677</v>
      </c>
      <c r="J71" s="134">
        <v>0.64502482357866664</v>
      </c>
      <c r="K71" s="140">
        <v>0.58342155552389718</v>
      </c>
    </row>
    <row r="72" spans="1:11" x14ac:dyDescent="0.25">
      <c r="A72" s="141" t="s">
        <v>185</v>
      </c>
      <c r="B72" s="135" t="s">
        <v>205</v>
      </c>
      <c r="C72" s="135">
        <v>1</v>
      </c>
      <c r="D72" s="135">
        <v>0.9</v>
      </c>
      <c r="E72" s="135">
        <v>0.84</v>
      </c>
      <c r="F72" s="135">
        <v>0.8</v>
      </c>
      <c r="G72" s="135">
        <v>0.78</v>
      </c>
      <c r="H72" s="135">
        <v>0.75</v>
      </c>
      <c r="I72" s="135">
        <v>0.70662148158534677</v>
      </c>
      <c r="J72" s="135">
        <v>0.64502482357866664</v>
      </c>
      <c r="K72" s="142">
        <v>0.58342155552389718</v>
      </c>
    </row>
    <row r="73" spans="1:11" x14ac:dyDescent="0.25">
      <c r="A73" s="139" t="s">
        <v>185</v>
      </c>
      <c r="B73" s="134" t="s">
        <v>206</v>
      </c>
      <c r="C73" s="134">
        <v>1</v>
      </c>
      <c r="D73" s="134">
        <v>0.9</v>
      </c>
      <c r="E73" s="134">
        <v>0.84</v>
      </c>
      <c r="F73" s="134">
        <v>0.8</v>
      </c>
      <c r="G73" s="134">
        <v>0.78</v>
      </c>
      <c r="H73" s="134">
        <v>0.75</v>
      </c>
      <c r="I73" s="134">
        <v>0.70662148158534677</v>
      </c>
      <c r="J73" s="134">
        <v>0.64502482357866664</v>
      </c>
      <c r="K73" s="140">
        <v>0.58342155552389718</v>
      </c>
    </row>
    <row r="74" spans="1:11" x14ac:dyDescent="0.25">
      <c r="A74" s="141" t="s">
        <v>185</v>
      </c>
      <c r="B74" s="135" t="s">
        <v>207</v>
      </c>
      <c r="C74" s="135">
        <v>1</v>
      </c>
      <c r="D74" s="135">
        <v>0.9</v>
      </c>
      <c r="E74" s="135">
        <v>0.84</v>
      </c>
      <c r="F74" s="135">
        <v>0.8</v>
      </c>
      <c r="G74" s="135">
        <v>0.78</v>
      </c>
      <c r="H74" s="135">
        <v>0.75</v>
      </c>
      <c r="I74" s="135">
        <v>0.70662148158534677</v>
      </c>
      <c r="J74" s="135">
        <v>0.64502482357866664</v>
      </c>
      <c r="K74" s="142">
        <v>0.58342155552389718</v>
      </c>
    </row>
    <row r="75" spans="1:11" x14ac:dyDescent="0.25">
      <c r="A75" s="139" t="s">
        <v>185</v>
      </c>
      <c r="B75" s="134" t="s">
        <v>208</v>
      </c>
      <c r="C75" s="134">
        <v>1</v>
      </c>
      <c r="D75" s="134">
        <v>0.9</v>
      </c>
      <c r="E75" s="134">
        <v>0.84</v>
      </c>
      <c r="F75" s="134">
        <v>0.8</v>
      </c>
      <c r="G75" s="134">
        <v>0.78</v>
      </c>
      <c r="H75" s="134">
        <v>0.75</v>
      </c>
      <c r="I75" s="134">
        <v>0.70662148158534677</v>
      </c>
      <c r="J75" s="134">
        <v>0.64502482357866664</v>
      </c>
      <c r="K75" s="140">
        <v>0.58342155552389718</v>
      </c>
    </row>
    <row r="76" spans="1:11" x14ac:dyDescent="0.25">
      <c r="A76" s="141" t="s">
        <v>185</v>
      </c>
      <c r="B76" s="135" t="s">
        <v>209</v>
      </c>
      <c r="C76" s="135">
        <v>1</v>
      </c>
      <c r="D76" s="135">
        <v>0.9</v>
      </c>
      <c r="E76" s="135">
        <v>0.84</v>
      </c>
      <c r="F76" s="135">
        <v>0.8</v>
      </c>
      <c r="G76" s="135">
        <v>0.78</v>
      </c>
      <c r="H76" s="135">
        <v>0.75</v>
      </c>
      <c r="I76" s="135">
        <v>0.70662148158534677</v>
      </c>
      <c r="J76" s="135">
        <v>0.64502482357866664</v>
      </c>
      <c r="K76" s="142">
        <v>0.58342155552389718</v>
      </c>
    </row>
    <row r="77" spans="1:11" x14ac:dyDescent="0.25">
      <c r="A77" s="139" t="s">
        <v>185</v>
      </c>
      <c r="B77" s="134" t="s">
        <v>199</v>
      </c>
      <c r="C77" s="134">
        <v>1</v>
      </c>
      <c r="D77" s="134">
        <v>0.9</v>
      </c>
      <c r="E77" s="134">
        <v>0.84</v>
      </c>
      <c r="F77" s="134">
        <v>0.8</v>
      </c>
      <c r="G77" s="134">
        <v>0.78</v>
      </c>
      <c r="H77" s="134">
        <v>0.75</v>
      </c>
      <c r="I77" s="134">
        <v>0.70662148158534677</v>
      </c>
      <c r="J77" s="134">
        <v>0.64502482357866664</v>
      </c>
      <c r="K77" s="140">
        <v>0.58342155552389718</v>
      </c>
    </row>
    <row r="78" spans="1:11" x14ac:dyDescent="0.25">
      <c r="A78" s="141" t="s">
        <v>185</v>
      </c>
      <c r="B78" s="135" t="s">
        <v>200</v>
      </c>
      <c r="C78" s="135">
        <v>1</v>
      </c>
      <c r="D78" s="135">
        <v>0.97066605609340073</v>
      </c>
      <c r="E78" s="135">
        <v>0.92856472441440374</v>
      </c>
      <c r="F78" s="135">
        <v>0.87946812746096226</v>
      </c>
      <c r="G78" s="135">
        <v>0.82515036943339537</v>
      </c>
      <c r="H78" s="135">
        <v>0.76708378213066231</v>
      </c>
      <c r="I78" s="135">
        <v>0.70662148158534677</v>
      </c>
      <c r="J78" s="135">
        <v>0.64502482357866664</v>
      </c>
      <c r="K78" s="142">
        <v>0.58342155552389718</v>
      </c>
    </row>
    <row r="79" spans="1:11" x14ac:dyDescent="0.25">
      <c r="A79" s="139" t="s">
        <v>185</v>
      </c>
      <c r="B79" s="134" t="s">
        <v>202</v>
      </c>
      <c r="C79" s="134">
        <v>1</v>
      </c>
      <c r="D79" s="134">
        <v>0.97066605609340073</v>
      </c>
      <c r="E79" s="134">
        <v>0.9</v>
      </c>
      <c r="F79" s="134">
        <v>0.85</v>
      </c>
      <c r="G79" s="134">
        <v>0.8</v>
      </c>
      <c r="H79" s="134">
        <v>0.74</v>
      </c>
      <c r="I79" s="134">
        <v>0.66</v>
      </c>
      <c r="J79" s="134">
        <v>0.6</v>
      </c>
      <c r="K79" s="140">
        <v>0.55000000000000004</v>
      </c>
    </row>
    <row r="80" spans="1:11" ht="15.75" thickBot="1" x14ac:dyDescent="0.3">
      <c r="A80" s="143" t="s">
        <v>185</v>
      </c>
      <c r="B80" s="144" t="s">
        <v>201</v>
      </c>
      <c r="C80" s="144">
        <v>1</v>
      </c>
      <c r="D80" s="144">
        <v>0.9</v>
      </c>
      <c r="E80" s="144">
        <v>0.81</v>
      </c>
      <c r="F80" s="144">
        <v>0.8</v>
      </c>
      <c r="G80" s="144">
        <v>0.78</v>
      </c>
      <c r="H80" s="144">
        <v>0.75</v>
      </c>
      <c r="I80" s="144">
        <v>0.70662148158534677</v>
      </c>
      <c r="J80" s="144">
        <v>0.64502482357866664</v>
      </c>
      <c r="K80" s="145">
        <v>0.58342155552389718</v>
      </c>
    </row>
    <row r="81" spans="1:11" x14ac:dyDescent="0.25">
      <c r="A81" s="136" t="s">
        <v>186</v>
      </c>
      <c r="B81" s="137" t="s">
        <v>198</v>
      </c>
      <c r="C81" s="137">
        <v>1</v>
      </c>
      <c r="D81" s="137">
        <v>0.92</v>
      </c>
      <c r="E81" s="137">
        <v>0.92</v>
      </c>
      <c r="F81" s="137">
        <v>0.88</v>
      </c>
      <c r="G81" s="137">
        <v>0.86</v>
      </c>
      <c r="H81" s="137">
        <v>0.86</v>
      </c>
      <c r="I81" s="137">
        <v>0.8</v>
      </c>
      <c r="J81" s="137">
        <v>0.78</v>
      </c>
      <c r="K81" s="138">
        <v>0.65</v>
      </c>
    </row>
    <row r="82" spans="1:11" x14ac:dyDescent="0.25">
      <c r="A82" s="139" t="s">
        <v>186</v>
      </c>
      <c r="B82" s="134" t="s">
        <v>203</v>
      </c>
      <c r="C82" s="134">
        <v>1</v>
      </c>
      <c r="D82" s="134">
        <v>0.92</v>
      </c>
      <c r="E82" s="134">
        <v>0.92</v>
      </c>
      <c r="F82" s="134">
        <v>0.88</v>
      </c>
      <c r="G82" s="134">
        <v>0.86</v>
      </c>
      <c r="H82" s="134">
        <v>0.86</v>
      </c>
      <c r="I82" s="134">
        <v>0.8</v>
      </c>
      <c r="J82" s="134">
        <v>0.78</v>
      </c>
      <c r="K82" s="140">
        <v>0.75</v>
      </c>
    </row>
    <row r="83" spans="1:11" x14ac:dyDescent="0.25">
      <c r="A83" s="141" t="s">
        <v>186</v>
      </c>
      <c r="B83" s="135" t="s">
        <v>210</v>
      </c>
      <c r="C83" s="135">
        <v>1</v>
      </c>
      <c r="D83" s="135">
        <v>0.92</v>
      </c>
      <c r="E83" s="135">
        <v>0.92</v>
      </c>
      <c r="F83" s="135">
        <v>0.88</v>
      </c>
      <c r="G83" s="135">
        <v>0.86</v>
      </c>
      <c r="H83" s="135">
        <v>0.86</v>
      </c>
      <c r="I83" s="135">
        <v>0.8</v>
      </c>
      <c r="J83" s="135">
        <v>0.78</v>
      </c>
      <c r="K83" s="142">
        <v>0.75</v>
      </c>
    </row>
    <row r="84" spans="1:11" x14ac:dyDescent="0.25">
      <c r="A84" s="139" t="s">
        <v>186</v>
      </c>
      <c r="B84" s="134" t="s">
        <v>204</v>
      </c>
      <c r="C84" s="134">
        <v>1</v>
      </c>
      <c r="D84" s="134">
        <v>0.92</v>
      </c>
      <c r="E84" s="134">
        <v>0.92</v>
      </c>
      <c r="F84" s="134">
        <v>0.88</v>
      </c>
      <c r="G84" s="134">
        <v>0.86</v>
      </c>
      <c r="H84" s="134">
        <v>0.86</v>
      </c>
      <c r="I84" s="134">
        <v>0.8</v>
      </c>
      <c r="J84" s="134">
        <v>0.78</v>
      </c>
      <c r="K84" s="140">
        <v>0.75</v>
      </c>
    </row>
    <row r="85" spans="1:11" x14ac:dyDescent="0.25">
      <c r="A85" s="141" t="s">
        <v>186</v>
      </c>
      <c r="B85" s="135" t="s">
        <v>205</v>
      </c>
      <c r="C85" s="135">
        <v>1</v>
      </c>
      <c r="D85" s="135">
        <v>0.92</v>
      </c>
      <c r="E85" s="135">
        <v>0.92</v>
      </c>
      <c r="F85" s="135">
        <v>0.88</v>
      </c>
      <c r="G85" s="135">
        <v>0.86</v>
      </c>
      <c r="H85" s="135">
        <v>0.86</v>
      </c>
      <c r="I85" s="135">
        <v>0.8</v>
      </c>
      <c r="J85" s="135">
        <v>0.78</v>
      </c>
      <c r="K85" s="142">
        <v>0.75</v>
      </c>
    </row>
    <row r="86" spans="1:11" x14ac:dyDescent="0.25">
      <c r="A86" s="139" t="s">
        <v>186</v>
      </c>
      <c r="B86" s="134" t="s">
        <v>206</v>
      </c>
      <c r="C86" s="134">
        <v>1</v>
      </c>
      <c r="D86" s="134">
        <v>0.92</v>
      </c>
      <c r="E86" s="134">
        <v>0.92</v>
      </c>
      <c r="F86" s="134">
        <v>0.88</v>
      </c>
      <c r="G86" s="134">
        <v>0.86</v>
      </c>
      <c r="H86" s="134">
        <v>0.86</v>
      </c>
      <c r="I86" s="134">
        <v>0.8</v>
      </c>
      <c r="J86" s="134">
        <v>0.78</v>
      </c>
      <c r="K86" s="140">
        <v>0.75</v>
      </c>
    </row>
    <row r="87" spans="1:11" x14ac:dyDescent="0.25">
      <c r="A87" s="141" t="s">
        <v>186</v>
      </c>
      <c r="B87" s="135" t="s">
        <v>207</v>
      </c>
      <c r="C87" s="135">
        <v>1</v>
      </c>
      <c r="D87" s="135">
        <v>0.92</v>
      </c>
      <c r="E87" s="135">
        <v>0.92</v>
      </c>
      <c r="F87" s="135">
        <v>0.88</v>
      </c>
      <c r="G87" s="135">
        <v>0.86</v>
      </c>
      <c r="H87" s="135">
        <v>0.86</v>
      </c>
      <c r="I87" s="135">
        <v>0.8</v>
      </c>
      <c r="J87" s="135">
        <v>0.78</v>
      </c>
      <c r="K87" s="142">
        <v>0.75</v>
      </c>
    </row>
    <row r="88" spans="1:11" x14ac:dyDescent="0.25">
      <c r="A88" s="139" t="s">
        <v>186</v>
      </c>
      <c r="B88" s="134" t="s">
        <v>208</v>
      </c>
      <c r="C88" s="134">
        <v>1</v>
      </c>
      <c r="D88" s="134">
        <v>0.92</v>
      </c>
      <c r="E88" s="134">
        <v>0.92</v>
      </c>
      <c r="F88" s="134">
        <v>0.88</v>
      </c>
      <c r="G88" s="134">
        <v>0.86</v>
      </c>
      <c r="H88" s="134">
        <v>0.86</v>
      </c>
      <c r="I88" s="134">
        <v>0.8</v>
      </c>
      <c r="J88" s="134">
        <v>0.78</v>
      </c>
      <c r="K88" s="140">
        <v>0.75</v>
      </c>
    </row>
    <row r="89" spans="1:11" x14ac:dyDescent="0.25">
      <c r="A89" s="141" t="s">
        <v>186</v>
      </c>
      <c r="B89" s="135" t="s">
        <v>209</v>
      </c>
      <c r="C89" s="135">
        <v>1</v>
      </c>
      <c r="D89" s="135">
        <v>0.92</v>
      </c>
      <c r="E89" s="135">
        <v>0.92</v>
      </c>
      <c r="F89" s="135">
        <v>0.88</v>
      </c>
      <c r="G89" s="135">
        <v>0.86</v>
      </c>
      <c r="H89" s="135">
        <v>0.86</v>
      </c>
      <c r="I89" s="135">
        <v>0.8</v>
      </c>
      <c r="J89" s="135">
        <v>0.78</v>
      </c>
      <c r="K89" s="142">
        <v>0.75</v>
      </c>
    </row>
    <row r="90" spans="1:11" x14ac:dyDescent="0.25">
      <c r="A90" s="139" t="s">
        <v>186</v>
      </c>
      <c r="B90" s="134" t="s">
        <v>199</v>
      </c>
      <c r="C90" s="134">
        <v>1</v>
      </c>
      <c r="D90" s="134">
        <v>0.92</v>
      </c>
      <c r="E90" s="134">
        <v>0.92</v>
      </c>
      <c r="F90" s="134">
        <v>0.88</v>
      </c>
      <c r="G90" s="134">
        <v>0.86</v>
      </c>
      <c r="H90" s="134">
        <v>0.86</v>
      </c>
      <c r="I90" s="134">
        <v>0.8</v>
      </c>
      <c r="J90" s="134">
        <v>0.78</v>
      </c>
      <c r="K90" s="140">
        <v>0.75</v>
      </c>
    </row>
    <row r="91" spans="1:11" x14ac:dyDescent="0.25">
      <c r="A91" s="141" t="s">
        <v>186</v>
      </c>
      <c r="B91" s="135" t="s">
        <v>200</v>
      </c>
      <c r="C91" s="135">
        <v>1</v>
      </c>
      <c r="D91" s="135">
        <v>0.98336480650328151</v>
      </c>
      <c r="E91" s="135">
        <v>0.96856988997218951</v>
      </c>
      <c r="F91" s="135">
        <v>0.94938194259831643</v>
      </c>
      <c r="G91" s="135">
        <v>0.92462251012382013</v>
      </c>
      <c r="H91" s="135">
        <v>0.89421357997788686</v>
      </c>
      <c r="I91" s="135">
        <v>0.85828180250214636</v>
      </c>
      <c r="J91" s="135">
        <v>0.81721241934725553</v>
      </c>
      <c r="K91" s="142">
        <v>0.77165040189409961</v>
      </c>
    </row>
    <row r="92" spans="1:11" x14ac:dyDescent="0.25">
      <c r="A92" s="139" t="s">
        <v>186</v>
      </c>
      <c r="B92" s="134" t="s">
        <v>202</v>
      </c>
      <c r="C92" s="134">
        <v>1</v>
      </c>
      <c r="D92" s="134">
        <v>0.98336480650328151</v>
      </c>
      <c r="E92" s="134">
        <v>0.96856988997218951</v>
      </c>
      <c r="F92" s="134">
        <v>0.94938194259831643</v>
      </c>
      <c r="G92" s="134">
        <v>0.92462251012382013</v>
      </c>
      <c r="H92" s="134">
        <v>0.91</v>
      </c>
      <c r="I92" s="134">
        <v>0.89</v>
      </c>
      <c r="J92" s="134">
        <v>0.85</v>
      </c>
      <c r="K92" s="140">
        <v>0.8</v>
      </c>
    </row>
    <row r="93" spans="1:11" ht="15.75" thickBot="1" x14ac:dyDescent="0.3">
      <c r="A93" s="143" t="s">
        <v>186</v>
      </c>
      <c r="B93" s="144" t="s">
        <v>201</v>
      </c>
      <c r="C93" s="144">
        <v>1</v>
      </c>
      <c r="D93" s="144">
        <v>0.98336480650328151</v>
      </c>
      <c r="E93" s="144">
        <v>0.96856988997218951</v>
      </c>
      <c r="F93" s="144">
        <v>0.94938194259831643</v>
      </c>
      <c r="G93" s="144">
        <v>0.92462251012382013</v>
      </c>
      <c r="H93" s="144">
        <v>0.91</v>
      </c>
      <c r="I93" s="144">
        <v>0.89</v>
      </c>
      <c r="J93" s="144">
        <v>0.85</v>
      </c>
      <c r="K93" s="145">
        <v>0.8</v>
      </c>
    </row>
    <row r="94" spans="1:11" x14ac:dyDescent="0.25">
      <c r="A94" s="136" t="s">
        <v>192</v>
      </c>
      <c r="B94" s="137" t="s">
        <v>198</v>
      </c>
      <c r="C94" s="137">
        <v>1</v>
      </c>
      <c r="D94" s="137">
        <v>0.96037713916813838</v>
      </c>
      <c r="E94" s="137">
        <v>0.89889345671912457</v>
      </c>
      <c r="F94" s="137">
        <v>0.85</v>
      </c>
      <c r="G94" s="137">
        <v>0.84</v>
      </c>
      <c r="H94" s="137">
        <v>0.8</v>
      </c>
      <c r="I94" s="137">
        <v>0.71</v>
      </c>
      <c r="J94" s="137">
        <v>0.62</v>
      </c>
      <c r="K94" s="138">
        <v>0.55000000000000004</v>
      </c>
    </row>
    <row r="95" spans="1:11" x14ac:dyDescent="0.25">
      <c r="A95" s="139" t="s">
        <v>192</v>
      </c>
      <c r="B95" s="134" t="s">
        <v>203</v>
      </c>
      <c r="C95" s="134">
        <v>1</v>
      </c>
      <c r="D95" s="134">
        <v>0.96037713916813838</v>
      </c>
      <c r="E95" s="134">
        <v>0.89889345671912457</v>
      </c>
      <c r="F95" s="134">
        <v>0.85</v>
      </c>
      <c r="G95" s="134">
        <v>0.84</v>
      </c>
      <c r="H95" s="134">
        <v>0.8</v>
      </c>
      <c r="I95" s="134">
        <v>0.71</v>
      </c>
      <c r="J95" s="134">
        <v>0.62</v>
      </c>
      <c r="K95" s="140">
        <v>0.55000000000000004</v>
      </c>
    </row>
    <row r="96" spans="1:11" x14ac:dyDescent="0.25">
      <c r="A96" s="141" t="s">
        <v>192</v>
      </c>
      <c r="B96" s="135" t="s">
        <v>210</v>
      </c>
      <c r="C96" s="135">
        <v>1</v>
      </c>
      <c r="D96" s="135">
        <v>1.1000000000000001</v>
      </c>
      <c r="E96" s="135">
        <v>0.89889345671912457</v>
      </c>
      <c r="F96" s="135">
        <v>0.85</v>
      </c>
      <c r="G96" s="135">
        <v>0.84</v>
      </c>
      <c r="H96" s="135">
        <v>0.8</v>
      </c>
      <c r="I96" s="135">
        <v>0.71</v>
      </c>
      <c r="J96" s="135">
        <v>0.62</v>
      </c>
      <c r="K96" s="142">
        <v>0.55000000000000004</v>
      </c>
    </row>
    <row r="97" spans="1:11" x14ac:dyDescent="0.25">
      <c r="A97" s="139" t="s">
        <v>192</v>
      </c>
      <c r="B97" s="134" t="s">
        <v>204</v>
      </c>
      <c r="C97" s="134">
        <v>1</v>
      </c>
      <c r="D97" s="134">
        <v>0.96037713916813838</v>
      </c>
      <c r="E97" s="134">
        <v>0.89889345671912457</v>
      </c>
      <c r="F97" s="134">
        <v>0.85</v>
      </c>
      <c r="G97" s="134">
        <v>0.84</v>
      </c>
      <c r="H97" s="134">
        <v>0.8</v>
      </c>
      <c r="I97" s="134">
        <v>0.71</v>
      </c>
      <c r="J97" s="134">
        <v>0.62</v>
      </c>
      <c r="K97" s="140">
        <v>0.55000000000000004</v>
      </c>
    </row>
    <row r="98" spans="1:11" x14ac:dyDescent="0.25">
      <c r="A98" s="141" t="s">
        <v>192</v>
      </c>
      <c r="B98" s="135" t="s">
        <v>205</v>
      </c>
      <c r="C98" s="135">
        <v>1</v>
      </c>
      <c r="D98" s="135">
        <v>0.96037713916813838</v>
      </c>
      <c r="E98" s="135">
        <v>0.89889345671912457</v>
      </c>
      <c r="F98" s="135">
        <v>0.85</v>
      </c>
      <c r="G98" s="135">
        <v>0.84</v>
      </c>
      <c r="H98" s="135">
        <v>0.8</v>
      </c>
      <c r="I98" s="135">
        <v>0.71</v>
      </c>
      <c r="J98" s="135">
        <v>0.62</v>
      </c>
      <c r="K98" s="142">
        <v>0.55000000000000004</v>
      </c>
    </row>
    <row r="99" spans="1:11" x14ac:dyDescent="0.25">
      <c r="A99" s="139" t="s">
        <v>192</v>
      </c>
      <c r="B99" s="134" t="s">
        <v>206</v>
      </c>
      <c r="C99" s="134">
        <v>1</v>
      </c>
      <c r="D99" s="134">
        <v>0.96037713916813838</v>
      </c>
      <c r="E99" s="134">
        <v>0.89889345671912457</v>
      </c>
      <c r="F99" s="134">
        <v>0.85</v>
      </c>
      <c r="G99" s="134">
        <v>0.84</v>
      </c>
      <c r="H99" s="134">
        <v>0.8</v>
      </c>
      <c r="I99" s="134">
        <v>0.71</v>
      </c>
      <c r="J99" s="134">
        <v>0.62</v>
      </c>
      <c r="K99" s="140">
        <v>0.55000000000000004</v>
      </c>
    </row>
    <row r="100" spans="1:11" x14ac:dyDescent="0.25">
      <c r="A100" s="141" t="s">
        <v>192</v>
      </c>
      <c r="B100" s="135" t="s">
        <v>207</v>
      </c>
      <c r="C100" s="135">
        <v>1</v>
      </c>
      <c r="D100" s="135">
        <v>0.96037713916813838</v>
      </c>
      <c r="E100" s="135">
        <v>0.89889345671912457</v>
      </c>
      <c r="F100" s="135">
        <v>0.85</v>
      </c>
      <c r="G100" s="135">
        <v>0.84</v>
      </c>
      <c r="H100" s="135">
        <v>0.8</v>
      </c>
      <c r="I100" s="135">
        <v>0.71</v>
      </c>
      <c r="J100" s="135">
        <v>0.62</v>
      </c>
      <c r="K100" s="142">
        <v>0.55000000000000004</v>
      </c>
    </row>
    <row r="101" spans="1:11" x14ac:dyDescent="0.25">
      <c r="A101" s="139" t="s">
        <v>192</v>
      </c>
      <c r="B101" s="134" t="s">
        <v>208</v>
      </c>
      <c r="C101" s="134">
        <v>1</v>
      </c>
      <c r="D101" s="134">
        <v>0.96037713916813838</v>
      </c>
      <c r="E101" s="134">
        <v>0.89889345671912457</v>
      </c>
      <c r="F101" s="134">
        <v>0.85</v>
      </c>
      <c r="G101" s="134">
        <v>0.84</v>
      </c>
      <c r="H101" s="134">
        <v>0.8</v>
      </c>
      <c r="I101" s="134">
        <v>0.71</v>
      </c>
      <c r="J101" s="134">
        <v>0.62</v>
      </c>
      <c r="K101" s="140">
        <v>0.55000000000000004</v>
      </c>
    </row>
    <row r="102" spans="1:11" x14ac:dyDescent="0.25">
      <c r="A102" s="141" t="s">
        <v>192</v>
      </c>
      <c r="B102" s="135" t="s">
        <v>209</v>
      </c>
      <c r="C102" s="135">
        <v>1</v>
      </c>
      <c r="D102" s="135">
        <v>0.96037713916813838</v>
      </c>
      <c r="E102" s="135">
        <v>0.89889345671912457</v>
      </c>
      <c r="F102" s="135">
        <v>0.85</v>
      </c>
      <c r="G102" s="135">
        <v>0.84</v>
      </c>
      <c r="H102" s="135">
        <v>0.8</v>
      </c>
      <c r="I102" s="135">
        <v>0.71</v>
      </c>
      <c r="J102" s="135">
        <v>0.62</v>
      </c>
      <c r="K102" s="142">
        <v>0.55000000000000004</v>
      </c>
    </row>
    <row r="103" spans="1:11" x14ac:dyDescent="0.25">
      <c r="A103" s="139" t="s">
        <v>192</v>
      </c>
      <c r="B103" s="134" t="s">
        <v>199</v>
      </c>
      <c r="C103" s="134">
        <v>1</v>
      </c>
      <c r="D103" s="134">
        <v>0.96037713916813838</v>
      </c>
      <c r="E103" s="134">
        <v>0.89889345671912457</v>
      </c>
      <c r="F103" s="134">
        <v>0.85</v>
      </c>
      <c r="G103" s="134">
        <v>0.84</v>
      </c>
      <c r="H103" s="134">
        <v>0.8</v>
      </c>
      <c r="I103" s="134">
        <v>0.71</v>
      </c>
      <c r="J103" s="134">
        <v>0.62</v>
      </c>
      <c r="K103" s="140">
        <v>0.55000000000000004</v>
      </c>
    </row>
    <row r="104" spans="1:11" x14ac:dyDescent="0.25">
      <c r="A104" s="141" t="s">
        <v>192</v>
      </c>
      <c r="B104" s="135" t="s">
        <v>200</v>
      </c>
      <c r="C104" s="135">
        <v>1</v>
      </c>
      <c r="D104" s="135">
        <v>0.96037713916813838</v>
      </c>
      <c r="E104" s="135">
        <v>0.89889345671912457</v>
      </c>
      <c r="F104" s="135">
        <v>0.82917077872424128</v>
      </c>
      <c r="G104" s="135">
        <v>0.75450573048137215</v>
      </c>
      <c r="H104" s="135">
        <v>0.67740500156783479</v>
      </c>
      <c r="I104" s="135">
        <v>0.59998104517898887</v>
      </c>
      <c r="J104" s="135">
        <v>0.52401090735460498</v>
      </c>
      <c r="K104" s="142">
        <v>0.45096827846919002</v>
      </c>
    </row>
    <row r="105" spans="1:11" x14ac:dyDescent="0.25">
      <c r="A105" s="139" t="s">
        <v>192</v>
      </c>
      <c r="B105" s="134" t="s">
        <v>202</v>
      </c>
      <c r="C105" s="134">
        <v>1</v>
      </c>
      <c r="D105" s="134">
        <v>0.96037713916813838</v>
      </c>
      <c r="E105" s="134">
        <v>0.89889345671912457</v>
      </c>
      <c r="F105" s="134">
        <v>0.85</v>
      </c>
      <c r="G105" s="134">
        <v>0.84</v>
      </c>
      <c r="H105" s="134">
        <v>0.8</v>
      </c>
      <c r="I105" s="134">
        <v>0.78</v>
      </c>
      <c r="J105" s="134">
        <v>0.71</v>
      </c>
      <c r="K105" s="140">
        <v>0.66</v>
      </c>
    </row>
    <row r="106" spans="1:11" ht="15.75" thickBot="1" x14ac:dyDescent="0.3">
      <c r="A106" s="143" t="s">
        <v>192</v>
      </c>
      <c r="B106" s="144" t="s">
        <v>201</v>
      </c>
      <c r="C106" s="144">
        <v>1</v>
      </c>
      <c r="D106" s="144">
        <v>0.96037713916813838</v>
      </c>
      <c r="E106" s="144">
        <v>0.89889345671912457</v>
      </c>
      <c r="F106" s="144">
        <v>0.84</v>
      </c>
      <c r="G106" s="144">
        <v>0.82</v>
      </c>
      <c r="H106" s="144">
        <v>0.76</v>
      </c>
      <c r="I106" s="144">
        <v>0.72</v>
      </c>
      <c r="J106" s="144">
        <v>0.65</v>
      </c>
      <c r="K106" s="145">
        <v>0.6</v>
      </c>
    </row>
    <row r="107" spans="1:11" ht="15.75" thickBot="1" x14ac:dyDescent="0.3">
      <c r="A107" s="136" t="s">
        <v>193</v>
      </c>
      <c r="B107" s="137" t="s">
        <v>198</v>
      </c>
      <c r="C107" s="137">
        <v>1</v>
      </c>
      <c r="D107" s="137">
        <v>0.97979457699710037</v>
      </c>
      <c r="E107" s="137">
        <v>0.96</v>
      </c>
      <c r="F107" s="137">
        <v>0.9</v>
      </c>
      <c r="G107" s="137">
        <v>0.6</v>
      </c>
      <c r="H107" s="137">
        <v>0.57999999999999996</v>
      </c>
      <c r="I107" s="137">
        <v>0.48</v>
      </c>
      <c r="J107" s="137">
        <v>0.45</v>
      </c>
      <c r="K107" s="138">
        <v>0.35</v>
      </c>
    </row>
    <row r="108" spans="1:11" x14ac:dyDescent="0.25">
      <c r="A108" s="139" t="s">
        <v>193</v>
      </c>
      <c r="B108" s="134" t="s">
        <v>203</v>
      </c>
      <c r="C108" s="134">
        <v>1</v>
      </c>
      <c r="D108" s="134">
        <v>0.97979457699710037</v>
      </c>
      <c r="E108" s="134">
        <v>0.96</v>
      </c>
      <c r="F108" s="134">
        <v>0.96</v>
      </c>
      <c r="G108" s="137">
        <v>0.6</v>
      </c>
      <c r="H108" s="137">
        <v>0.57999999999999996</v>
      </c>
      <c r="I108" s="137">
        <v>0.48</v>
      </c>
      <c r="J108" s="137">
        <v>0.45</v>
      </c>
      <c r="K108" s="138">
        <v>0.35</v>
      </c>
    </row>
    <row r="109" spans="1:11" x14ac:dyDescent="0.25">
      <c r="A109" s="141" t="s">
        <v>193</v>
      </c>
      <c r="B109" s="135" t="s">
        <v>210</v>
      </c>
      <c r="C109" s="135">
        <v>1</v>
      </c>
      <c r="D109" s="135">
        <v>0.97979457699710037</v>
      </c>
      <c r="E109" s="135">
        <v>0.96</v>
      </c>
      <c r="F109" s="135">
        <v>0.96</v>
      </c>
      <c r="G109" s="135">
        <v>0.8</v>
      </c>
      <c r="H109" s="135">
        <v>0.7</v>
      </c>
      <c r="I109" s="135">
        <v>0.6</v>
      </c>
      <c r="J109" s="135">
        <v>0.6</v>
      </c>
      <c r="K109" s="142">
        <v>0.5</v>
      </c>
    </row>
    <row r="110" spans="1:11" x14ac:dyDescent="0.25">
      <c r="A110" s="139" t="s">
        <v>193</v>
      </c>
      <c r="B110" s="134" t="s">
        <v>204</v>
      </c>
      <c r="C110" s="134">
        <v>1</v>
      </c>
      <c r="D110" s="134">
        <v>0.97979457699710037</v>
      </c>
      <c r="E110" s="134">
        <v>0.96</v>
      </c>
      <c r="F110" s="134">
        <v>0.96</v>
      </c>
      <c r="G110" s="134">
        <v>0.93</v>
      </c>
      <c r="H110" s="134">
        <v>0.9</v>
      </c>
      <c r="I110" s="134">
        <v>0.85</v>
      </c>
      <c r="J110" s="134">
        <v>0.8</v>
      </c>
      <c r="K110" s="140">
        <v>0.76</v>
      </c>
    </row>
    <row r="111" spans="1:11" x14ac:dyDescent="0.25">
      <c r="A111" s="141" t="s">
        <v>193</v>
      </c>
      <c r="B111" s="135" t="s">
        <v>205</v>
      </c>
      <c r="C111" s="135">
        <v>1</v>
      </c>
      <c r="D111" s="135">
        <v>0.97979457699710037</v>
      </c>
      <c r="E111" s="135">
        <v>0.96</v>
      </c>
      <c r="F111" s="135">
        <v>0.9</v>
      </c>
      <c r="G111" s="135">
        <v>0.6</v>
      </c>
      <c r="H111" s="135">
        <v>0.57999999999999996</v>
      </c>
      <c r="I111" s="135">
        <v>0.5</v>
      </c>
      <c r="J111" s="135">
        <v>0.45</v>
      </c>
      <c r="K111" s="142">
        <v>0.35</v>
      </c>
    </row>
    <row r="112" spans="1:11" x14ac:dyDescent="0.25">
      <c r="A112" s="139" t="s">
        <v>193</v>
      </c>
      <c r="B112" s="134" t="s">
        <v>206</v>
      </c>
      <c r="C112" s="134">
        <v>1</v>
      </c>
      <c r="D112" s="134">
        <v>0.97979457699710037</v>
      </c>
      <c r="E112" s="134">
        <v>0.96</v>
      </c>
      <c r="F112" s="134">
        <v>0.96</v>
      </c>
      <c r="G112" s="134">
        <v>0.93</v>
      </c>
      <c r="H112" s="134">
        <v>0.9</v>
      </c>
      <c r="I112" s="134">
        <v>0.85</v>
      </c>
      <c r="J112" s="134">
        <v>0.8</v>
      </c>
      <c r="K112" s="140">
        <v>0.76</v>
      </c>
    </row>
    <row r="113" spans="1:11" x14ac:dyDescent="0.25">
      <c r="A113" s="141" t="s">
        <v>193</v>
      </c>
      <c r="B113" s="135" t="s">
        <v>207</v>
      </c>
      <c r="C113" s="135">
        <v>1</v>
      </c>
      <c r="D113" s="135">
        <v>0.97979457699710037</v>
      </c>
      <c r="E113" s="135">
        <v>0.96</v>
      </c>
      <c r="F113" s="135">
        <v>0.96</v>
      </c>
      <c r="G113" s="135">
        <v>0.93</v>
      </c>
      <c r="H113" s="135">
        <v>0.9</v>
      </c>
      <c r="I113" s="135">
        <v>0.85</v>
      </c>
      <c r="J113" s="135">
        <v>0.8</v>
      </c>
      <c r="K113" s="142">
        <v>0.76</v>
      </c>
    </row>
    <row r="114" spans="1:11" x14ac:dyDescent="0.25">
      <c r="A114" s="139" t="s">
        <v>193</v>
      </c>
      <c r="B114" s="134" t="s">
        <v>208</v>
      </c>
      <c r="C114" s="134">
        <v>1</v>
      </c>
      <c r="D114" s="134">
        <v>0.97979457699710037</v>
      </c>
      <c r="E114" s="134">
        <v>0.96</v>
      </c>
      <c r="F114" s="134">
        <v>0.96</v>
      </c>
      <c r="G114" s="134">
        <v>0.93</v>
      </c>
      <c r="H114" s="134">
        <v>0.9</v>
      </c>
      <c r="I114" s="134">
        <v>0.85</v>
      </c>
      <c r="J114" s="134">
        <v>0.8</v>
      </c>
      <c r="K114" s="140">
        <v>0.76</v>
      </c>
    </row>
    <row r="115" spans="1:11" x14ac:dyDescent="0.25">
      <c r="A115" s="141" t="s">
        <v>193</v>
      </c>
      <c r="B115" s="135" t="s">
        <v>209</v>
      </c>
      <c r="C115" s="135">
        <v>1</v>
      </c>
      <c r="D115" s="135">
        <v>0.97979457699710037</v>
      </c>
      <c r="E115" s="135">
        <v>0.96</v>
      </c>
      <c r="F115" s="135">
        <v>0.96</v>
      </c>
      <c r="G115" s="135">
        <v>0.93</v>
      </c>
      <c r="H115" s="135">
        <v>0.9</v>
      </c>
      <c r="I115" s="135">
        <v>0.85</v>
      </c>
      <c r="J115" s="135">
        <v>0.8</v>
      </c>
      <c r="K115" s="142">
        <v>0.76</v>
      </c>
    </row>
    <row r="116" spans="1:11" x14ac:dyDescent="0.25">
      <c r="A116" s="139" t="s">
        <v>193</v>
      </c>
      <c r="B116" s="134" t="s">
        <v>199</v>
      </c>
      <c r="C116" s="134">
        <v>1</v>
      </c>
      <c r="D116" s="134">
        <v>0.97979457699710037</v>
      </c>
      <c r="E116" s="134">
        <v>0.96</v>
      </c>
      <c r="F116" s="134">
        <v>0.96</v>
      </c>
      <c r="G116" s="134">
        <v>0.93</v>
      </c>
      <c r="H116" s="134">
        <v>0.9</v>
      </c>
      <c r="I116" s="134">
        <v>0.85</v>
      </c>
      <c r="J116" s="134">
        <v>0.8</v>
      </c>
      <c r="K116" s="140">
        <v>0.76</v>
      </c>
    </row>
    <row r="117" spans="1:11" x14ac:dyDescent="0.25">
      <c r="A117" s="141" t="s">
        <v>193</v>
      </c>
      <c r="B117" s="135" t="s">
        <v>200</v>
      </c>
      <c r="C117" s="135">
        <v>1</v>
      </c>
      <c r="D117" s="135">
        <v>0.97979457699710037</v>
      </c>
      <c r="E117" s="135">
        <v>0.94868611089850396</v>
      </c>
      <c r="F117" s="135">
        <v>0.90984449370550213</v>
      </c>
      <c r="G117" s="135">
        <v>0.8648076806118975</v>
      </c>
      <c r="H117" s="135">
        <v>0.81486062669243375</v>
      </c>
      <c r="I117" s="135">
        <v>0.76121834561547574</v>
      </c>
      <c r="J117" s="135">
        <v>0.70505450606500242</v>
      </c>
      <c r="K117" s="142">
        <v>0.64745562869115425</v>
      </c>
    </row>
    <row r="118" spans="1:11" x14ac:dyDescent="0.25">
      <c r="A118" s="139" t="s">
        <v>193</v>
      </c>
      <c r="B118" s="134" t="s">
        <v>202</v>
      </c>
      <c r="C118" s="134">
        <v>1</v>
      </c>
      <c r="D118" s="134">
        <v>0.97979457699710037</v>
      </c>
      <c r="E118" s="134">
        <v>0.96</v>
      </c>
      <c r="F118" s="134">
        <v>0.95</v>
      </c>
      <c r="G118" s="134">
        <v>0.91</v>
      </c>
      <c r="H118" s="134">
        <v>0.87</v>
      </c>
      <c r="I118" s="134">
        <v>0.8</v>
      </c>
      <c r="J118" s="134">
        <v>0.75</v>
      </c>
      <c r="K118" s="140">
        <v>0.7</v>
      </c>
    </row>
    <row r="119" spans="1:11" ht="15.75" thickBot="1" x14ac:dyDescent="0.3">
      <c r="A119" s="143" t="s">
        <v>193</v>
      </c>
      <c r="B119" s="144" t="s">
        <v>201</v>
      </c>
      <c r="C119" s="144">
        <v>1</v>
      </c>
      <c r="D119" s="144">
        <v>0.97979457699710037</v>
      </c>
      <c r="E119" s="144">
        <v>0.96</v>
      </c>
      <c r="F119" s="144">
        <v>0.96</v>
      </c>
      <c r="G119" s="144">
        <v>0.93</v>
      </c>
      <c r="H119" s="144">
        <v>0.9</v>
      </c>
      <c r="I119" s="144">
        <v>0.85</v>
      </c>
      <c r="J119" s="144">
        <v>0.8</v>
      </c>
      <c r="K119" s="145">
        <v>0.76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6"/>
  <dimension ref="A2:M119"/>
  <sheetViews>
    <sheetView zoomScaleNormal="100" workbookViewId="0">
      <pane xSplit="2" ySplit="2" topLeftCell="C3" activePane="bottomRight" state="frozen"/>
      <selection activeCell="J29" sqref="J29"/>
      <selection pane="topRight" activeCell="J29" sqref="J29"/>
      <selection pane="bottomLeft" activeCell="J29" sqref="J29"/>
      <selection pane="bottomRight" activeCell="I27" sqref="I27"/>
    </sheetView>
  </sheetViews>
  <sheetFormatPr baseColWidth="10" defaultRowHeight="15" x14ac:dyDescent="0.25"/>
  <sheetData>
    <row r="2" spans="1:13" ht="15.75" thickBot="1" x14ac:dyDescent="0.3">
      <c r="C2">
        <v>2011</v>
      </c>
      <c r="D2">
        <v>2015</v>
      </c>
      <c r="E2">
        <v>2020</v>
      </c>
      <c r="F2">
        <v>2025</v>
      </c>
      <c r="G2">
        <v>2030</v>
      </c>
      <c r="H2">
        <v>2035</v>
      </c>
      <c r="I2">
        <v>2040</v>
      </c>
      <c r="J2">
        <v>2045</v>
      </c>
      <c r="K2">
        <v>2050</v>
      </c>
    </row>
    <row r="3" spans="1:13" x14ac:dyDescent="0.25">
      <c r="A3" s="136" t="s">
        <v>183</v>
      </c>
      <c r="B3" s="137" t="s">
        <v>198</v>
      </c>
      <c r="C3" s="137">
        <v>1</v>
      </c>
      <c r="D3" s="137">
        <v>0.75</v>
      </c>
      <c r="E3" s="137" t="e">
        <f>SUMIFS(AEEI_ff_2!E$3:E$127,AEEI_ff_2!$B$3:$B$127,AEEI_ff_3!$B3,AEEI_ff_2!$A$3:$A$127,AEEI_ff_3!$A3)*(1-SUMIFS([3]CO2_sec_dis_EU!$AQ$2:$AQ$109,[3]CO2_sec_dis_EU!$AO$2:$AO$109,$B3,[3]CO2_sec_dis_EU!$AM$2:$AM$109,$A3)*$M$3)</f>
        <v>#VALUE!</v>
      </c>
      <c r="F3" s="137" t="e">
        <f>SUMIFS(AEEI_ff_2!F$3:F$127,AEEI_ff_2!$B$3:$B$127,AEEI_ff_3!$B3,AEEI_ff_2!$A$3:$A$127,AEEI_ff_3!$A3)*(1-SUMIFS([3]CO2_sec_dis_EU!$AQ$2:$AQ$109,[3]CO2_sec_dis_EU!$AO$2:$AO$109,$B3,[3]CO2_sec_dis_EU!$AM$2:$AM$109,$A3)*$M$3)</f>
        <v>#VALUE!</v>
      </c>
      <c r="G3" s="137" t="e">
        <f>SUMIFS(AEEI_ff_2!G$3:G$127,AEEI_ff_2!$B$3:$B$127,AEEI_ff_3!$B3,AEEI_ff_2!$A$3:$A$127,AEEI_ff_3!$A3)*(1-SUMIFS([3]CO2_sec_dis_EU!$AQ$2:$AQ$109,[3]CO2_sec_dis_EU!$AO$2:$AO$109,$B3,[3]CO2_sec_dis_EU!$AM$2:$AM$109,$A3)*$M$3)</f>
        <v>#VALUE!</v>
      </c>
      <c r="H3" s="137" t="e">
        <f>SUMIFS(AEEI_ff_2!H$3:H$127,AEEI_ff_2!$B$3:$B$127,AEEI_ff_3!$B3,AEEI_ff_2!$A$3:$A$127,AEEI_ff_3!$A3)*(1-SUMIFS([3]CO2_sec_dis_EU!$AQ$2:$AQ$109,[3]CO2_sec_dis_EU!$AO$2:$AO$109,$B3,[3]CO2_sec_dis_EU!$AM$2:$AM$109,$A3)*$M$3)</f>
        <v>#VALUE!</v>
      </c>
      <c r="I3" s="137" t="e">
        <f>SUMIFS(AEEI_ff_2!I$3:I$127,AEEI_ff_2!$B$3:$B$127,AEEI_ff_3!$B3,AEEI_ff_2!$A$3:$A$127,AEEI_ff_3!$A3)*(1-SUMIFS([3]CO2_sec_dis_EU!$AQ$2:$AQ$109,[3]CO2_sec_dis_EU!$AO$2:$AO$109,$B3,[3]CO2_sec_dis_EU!$AM$2:$AM$109,$A3)*$M$3)</f>
        <v>#VALUE!</v>
      </c>
      <c r="J3" s="137" t="e">
        <f>SUMIFS(AEEI_ff_2!J$3:J$127,AEEI_ff_2!$B$3:$B$127,AEEI_ff_3!$B3,AEEI_ff_2!$A$3:$A$127,AEEI_ff_3!$A3)*(1-SUMIFS([3]CO2_sec_dis_EU!$AQ$2:$AQ$109,[3]CO2_sec_dis_EU!$AO$2:$AO$109,$B3,[3]CO2_sec_dis_EU!$AM$2:$AM$109,$A3)*$M$3)</f>
        <v>#VALUE!</v>
      </c>
      <c r="K3" s="138" t="e">
        <f>SUMIFS(AEEI_ff_2!K$3:K$127,AEEI_ff_2!$B$3:$B$127,AEEI_ff_3!$B3,AEEI_ff_2!$A$3:$A$127,AEEI_ff_3!$A3)*(1-SUMIFS([3]CO2_sec_dis_EU!$AQ$2:$AQ$109,[3]CO2_sec_dis_EU!$AO$2:$AO$109,$B3,[3]CO2_sec_dis_EU!$AM$2:$AM$109,$A3)*$M$3)</f>
        <v>#VALUE!</v>
      </c>
      <c r="M3" s="135">
        <v>0</v>
      </c>
    </row>
    <row r="4" spans="1:13" x14ac:dyDescent="0.25">
      <c r="A4" s="139" t="s">
        <v>183</v>
      </c>
      <c r="B4" s="134" t="s">
        <v>203</v>
      </c>
      <c r="C4" s="134">
        <v>1</v>
      </c>
      <c r="D4" s="134">
        <v>0.35</v>
      </c>
      <c r="E4" s="134" t="e">
        <f>SUMIFS(AEEI_ff_2!E$3:E$127,AEEI_ff_2!$B$3:$B$127,AEEI_ff_3!$B4,AEEI_ff_2!$A$3:$A$127,AEEI_ff_3!$A4)*(1-SUMIFS([3]CO2_sec_dis_EU!$AQ$2:$AQ$109,[3]CO2_sec_dis_EU!$AO$2:$AO$109,$B4,[3]CO2_sec_dis_EU!$AM$2:$AM$109,$A4)*$M$3)</f>
        <v>#VALUE!</v>
      </c>
      <c r="F4" s="134" t="e">
        <f>SUMIFS(AEEI_ff_2!F$3:F$127,AEEI_ff_2!$B$3:$B$127,AEEI_ff_3!$B4,AEEI_ff_2!$A$3:$A$127,AEEI_ff_3!$A4)*(1-SUMIFS([3]CO2_sec_dis_EU!$AQ$2:$AQ$109,[3]CO2_sec_dis_EU!$AO$2:$AO$109,$B4,[3]CO2_sec_dis_EU!$AM$2:$AM$109,$A4)*$M$3)</f>
        <v>#VALUE!</v>
      </c>
      <c r="G4" s="134" t="e">
        <f>SUMIFS(AEEI_ff_2!G$3:G$127,AEEI_ff_2!$B$3:$B$127,AEEI_ff_3!$B4,AEEI_ff_2!$A$3:$A$127,AEEI_ff_3!$A4)*(1-SUMIFS([3]CO2_sec_dis_EU!$AQ$2:$AQ$109,[3]CO2_sec_dis_EU!$AO$2:$AO$109,$B4,[3]CO2_sec_dis_EU!$AM$2:$AM$109,$A4)*$M$3)</f>
        <v>#VALUE!</v>
      </c>
      <c r="H4" s="134" t="e">
        <f>SUMIFS(AEEI_ff_2!H$3:H$127,AEEI_ff_2!$B$3:$B$127,AEEI_ff_3!$B4,AEEI_ff_2!$A$3:$A$127,AEEI_ff_3!$A4)*(1-SUMIFS([3]CO2_sec_dis_EU!$AQ$2:$AQ$109,[3]CO2_sec_dis_EU!$AO$2:$AO$109,$B4,[3]CO2_sec_dis_EU!$AM$2:$AM$109,$A4)*$M$3)</f>
        <v>#VALUE!</v>
      </c>
      <c r="I4" s="134" t="e">
        <f>SUMIFS(AEEI_ff_2!I$3:I$127,AEEI_ff_2!$B$3:$B$127,AEEI_ff_3!$B4,AEEI_ff_2!$A$3:$A$127,AEEI_ff_3!$A4)*(1-SUMIFS([3]CO2_sec_dis_EU!$AQ$2:$AQ$109,[3]CO2_sec_dis_EU!$AO$2:$AO$109,$B4,[3]CO2_sec_dis_EU!$AM$2:$AM$109,$A4)*$M$3)</f>
        <v>#VALUE!</v>
      </c>
      <c r="J4" s="134" t="e">
        <f>SUMIFS(AEEI_ff_2!J$3:J$127,AEEI_ff_2!$B$3:$B$127,AEEI_ff_3!$B4,AEEI_ff_2!$A$3:$A$127,AEEI_ff_3!$A4)*(1-SUMIFS([3]CO2_sec_dis_EU!$AQ$2:$AQ$109,[3]CO2_sec_dis_EU!$AO$2:$AO$109,$B4,[3]CO2_sec_dis_EU!$AM$2:$AM$109,$A4)*$M$3)</f>
        <v>#VALUE!</v>
      </c>
      <c r="K4" s="140" t="e">
        <f>SUMIFS(AEEI_ff_2!K$3:K$127,AEEI_ff_2!$B$3:$B$127,AEEI_ff_3!$B4,AEEI_ff_2!$A$3:$A$127,AEEI_ff_3!$A4)*(1-SUMIFS([3]CO2_sec_dis_EU!$AQ$2:$AQ$109,[3]CO2_sec_dis_EU!$AO$2:$AO$109,$B4,[3]CO2_sec_dis_EU!$AM$2:$AM$109,$A4)*$M$3)</f>
        <v>#VALUE!</v>
      </c>
    </row>
    <row r="5" spans="1:13" x14ac:dyDescent="0.25">
      <c r="A5" s="141" t="s">
        <v>183</v>
      </c>
      <c r="B5" s="135" t="s">
        <v>210</v>
      </c>
      <c r="C5" s="135">
        <v>1</v>
      </c>
      <c r="D5" s="135">
        <v>1.1000000000000001</v>
      </c>
      <c r="E5" s="135" t="e">
        <f>SUMIFS(AEEI_ff_2!E$3:E$127,AEEI_ff_2!$B$3:$B$127,AEEI_ff_3!$B5,AEEI_ff_2!$A$3:$A$127,AEEI_ff_3!$A5)*(1-SUMIFS([3]CO2_sec_dis_EU!$AQ$2:$AQ$109,[3]CO2_sec_dis_EU!$AO$2:$AO$109,$B5,[3]CO2_sec_dis_EU!$AM$2:$AM$109,$A5)*$M$3)</f>
        <v>#VALUE!</v>
      </c>
      <c r="F5" s="135" t="e">
        <f>SUMIFS(AEEI_ff_2!F$3:F$127,AEEI_ff_2!$B$3:$B$127,AEEI_ff_3!$B5,AEEI_ff_2!$A$3:$A$127,AEEI_ff_3!$A5)*(1-SUMIFS([3]CO2_sec_dis_EU!$AQ$2:$AQ$109,[3]CO2_sec_dis_EU!$AO$2:$AO$109,$B5,[3]CO2_sec_dis_EU!$AM$2:$AM$109,$A5)*$M$3)</f>
        <v>#VALUE!</v>
      </c>
      <c r="G5" s="135" t="e">
        <f>SUMIFS(AEEI_ff_2!G$3:G$127,AEEI_ff_2!$B$3:$B$127,AEEI_ff_3!$B5,AEEI_ff_2!$A$3:$A$127,AEEI_ff_3!$A5)*(1-SUMIFS([3]CO2_sec_dis_EU!$AQ$2:$AQ$109,[3]CO2_sec_dis_EU!$AO$2:$AO$109,$B5,[3]CO2_sec_dis_EU!$AM$2:$AM$109,$A5)*$M$3)</f>
        <v>#VALUE!</v>
      </c>
      <c r="H5" s="135" t="e">
        <f>SUMIFS(AEEI_ff_2!H$3:H$127,AEEI_ff_2!$B$3:$B$127,AEEI_ff_3!$B5,AEEI_ff_2!$A$3:$A$127,AEEI_ff_3!$A5)*(1-SUMIFS([3]CO2_sec_dis_EU!$AQ$2:$AQ$109,[3]CO2_sec_dis_EU!$AO$2:$AO$109,$B5,[3]CO2_sec_dis_EU!$AM$2:$AM$109,$A5)*$M$3)</f>
        <v>#VALUE!</v>
      </c>
      <c r="I5" s="135" t="e">
        <f>SUMIFS(AEEI_ff_2!I$3:I$127,AEEI_ff_2!$B$3:$B$127,AEEI_ff_3!$B5,AEEI_ff_2!$A$3:$A$127,AEEI_ff_3!$A5)*(1-SUMIFS([3]CO2_sec_dis_EU!$AQ$2:$AQ$109,[3]CO2_sec_dis_EU!$AO$2:$AO$109,$B5,[3]CO2_sec_dis_EU!$AM$2:$AM$109,$A5)*$M$3)</f>
        <v>#VALUE!</v>
      </c>
      <c r="J5" s="135" t="e">
        <f>SUMIFS(AEEI_ff_2!J$3:J$127,AEEI_ff_2!$B$3:$B$127,AEEI_ff_3!$B5,AEEI_ff_2!$A$3:$A$127,AEEI_ff_3!$A5)*(1-SUMIFS([3]CO2_sec_dis_EU!$AQ$2:$AQ$109,[3]CO2_sec_dis_EU!$AO$2:$AO$109,$B5,[3]CO2_sec_dis_EU!$AM$2:$AM$109,$A5)*$M$3)</f>
        <v>#VALUE!</v>
      </c>
      <c r="K5" s="142" t="e">
        <f>SUMIFS(AEEI_ff_2!K$3:K$127,AEEI_ff_2!$B$3:$B$127,AEEI_ff_3!$B5,AEEI_ff_2!$A$3:$A$127,AEEI_ff_3!$A5)*(1-SUMIFS([3]CO2_sec_dis_EU!$AQ$2:$AQ$109,[3]CO2_sec_dis_EU!$AO$2:$AO$109,$B5,[3]CO2_sec_dis_EU!$AM$2:$AM$109,$A5)*$M$3)</f>
        <v>#VALUE!</v>
      </c>
    </row>
    <row r="6" spans="1:13" x14ac:dyDescent="0.25">
      <c r="A6" s="139" t="s">
        <v>183</v>
      </c>
      <c r="B6" s="134" t="s">
        <v>204</v>
      </c>
      <c r="C6" s="134">
        <v>1</v>
      </c>
      <c r="D6" s="134">
        <v>1.85</v>
      </c>
      <c r="E6" s="134" t="e">
        <f>SUMIFS(AEEI_ff_2!E$3:E$127,AEEI_ff_2!$B$3:$B$127,AEEI_ff_3!$B6,AEEI_ff_2!$A$3:$A$127,AEEI_ff_3!$A6)*(1-SUMIFS([3]CO2_sec_dis_EU!$AQ$2:$AQ$109,[3]CO2_sec_dis_EU!$AO$2:$AO$109,$B6,[3]CO2_sec_dis_EU!$AM$2:$AM$109,$A6)*$M$3)</f>
        <v>#VALUE!</v>
      </c>
      <c r="F6" s="134" t="e">
        <f>SUMIFS(AEEI_ff_2!F$3:F$127,AEEI_ff_2!$B$3:$B$127,AEEI_ff_3!$B6,AEEI_ff_2!$A$3:$A$127,AEEI_ff_3!$A6)*(1-SUMIFS([3]CO2_sec_dis_EU!$AQ$2:$AQ$109,[3]CO2_sec_dis_EU!$AO$2:$AO$109,$B6,[3]CO2_sec_dis_EU!$AM$2:$AM$109,$A6)*$M$3)</f>
        <v>#VALUE!</v>
      </c>
      <c r="G6" s="134" t="e">
        <f>SUMIFS(AEEI_ff_2!G$3:G$127,AEEI_ff_2!$B$3:$B$127,AEEI_ff_3!$B6,AEEI_ff_2!$A$3:$A$127,AEEI_ff_3!$A6)*(1-SUMIFS([3]CO2_sec_dis_EU!$AQ$2:$AQ$109,[3]CO2_sec_dis_EU!$AO$2:$AO$109,$B6,[3]CO2_sec_dis_EU!$AM$2:$AM$109,$A6)*$M$3)</f>
        <v>#VALUE!</v>
      </c>
      <c r="H6" s="134" t="e">
        <f>SUMIFS(AEEI_ff_2!H$3:H$127,AEEI_ff_2!$B$3:$B$127,AEEI_ff_3!$B6,AEEI_ff_2!$A$3:$A$127,AEEI_ff_3!$A6)*(1-SUMIFS([3]CO2_sec_dis_EU!$AQ$2:$AQ$109,[3]CO2_sec_dis_EU!$AO$2:$AO$109,$B6,[3]CO2_sec_dis_EU!$AM$2:$AM$109,$A6)*$M$3)</f>
        <v>#VALUE!</v>
      </c>
      <c r="I6" s="134" t="e">
        <f>SUMIFS(AEEI_ff_2!I$3:I$127,AEEI_ff_2!$B$3:$B$127,AEEI_ff_3!$B6,AEEI_ff_2!$A$3:$A$127,AEEI_ff_3!$A6)*(1-SUMIFS([3]CO2_sec_dis_EU!$AQ$2:$AQ$109,[3]CO2_sec_dis_EU!$AO$2:$AO$109,$B6,[3]CO2_sec_dis_EU!$AM$2:$AM$109,$A6)*$M$3)</f>
        <v>#VALUE!</v>
      </c>
      <c r="J6" s="134" t="e">
        <f>SUMIFS(AEEI_ff_2!J$3:J$127,AEEI_ff_2!$B$3:$B$127,AEEI_ff_3!$B6,AEEI_ff_2!$A$3:$A$127,AEEI_ff_3!$A6)*(1-SUMIFS([3]CO2_sec_dis_EU!$AQ$2:$AQ$109,[3]CO2_sec_dis_EU!$AO$2:$AO$109,$B6,[3]CO2_sec_dis_EU!$AM$2:$AM$109,$A6)*$M$3)</f>
        <v>#VALUE!</v>
      </c>
      <c r="K6" s="140" t="e">
        <f>SUMIFS(AEEI_ff_2!K$3:K$127,AEEI_ff_2!$B$3:$B$127,AEEI_ff_3!$B6,AEEI_ff_2!$A$3:$A$127,AEEI_ff_3!$A6)*(1-SUMIFS([3]CO2_sec_dis_EU!$AQ$2:$AQ$109,[3]CO2_sec_dis_EU!$AO$2:$AO$109,$B6,[3]CO2_sec_dis_EU!$AM$2:$AM$109,$A6)*$M$3)</f>
        <v>#VALUE!</v>
      </c>
    </row>
    <row r="7" spans="1:13" x14ac:dyDescent="0.25">
      <c r="A7" s="141" t="s">
        <v>183</v>
      </c>
      <c r="B7" s="135" t="s">
        <v>205</v>
      </c>
      <c r="C7" s="135">
        <v>1</v>
      </c>
      <c r="D7" s="135">
        <v>0.8</v>
      </c>
      <c r="E7" s="135" t="e">
        <f>SUMIFS(AEEI_ff_2!E$3:E$127,AEEI_ff_2!$B$3:$B$127,AEEI_ff_3!$B7,AEEI_ff_2!$A$3:$A$127,AEEI_ff_3!$A7)*(1-SUMIFS([3]CO2_sec_dis_EU!$AQ$2:$AQ$109,[3]CO2_sec_dis_EU!$AO$2:$AO$109,$B7,[3]CO2_sec_dis_EU!$AM$2:$AM$109,$A7)*$M$3)</f>
        <v>#VALUE!</v>
      </c>
      <c r="F7" s="135" t="e">
        <f>SUMIFS(AEEI_ff_2!F$3:F$127,AEEI_ff_2!$B$3:$B$127,AEEI_ff_3!$B7,AEEI_ff_2!$A$3:$A$127,AEEI_ff_3!$A7)*(1-SUMIFS([3]CO2_sec_dis_EU!$AQ$2:$AQ$109,[3]CO2_sec_dis_EU!$AO$2:$AO$109,$B7,[3]CO2_sec_dis_EU!$AM$2:$AM$109,$A7)*$M$3)</f>
        <v>#VALUE!</v>
      </c>
      <c r="G7" s="135" t="e">
        <f>SUMIFS(AEEI_ff_2!G$3:G$127,AEEI_ff_2!$B$3:$B$127,AEEI_ff_3!$B7,AEEI_ff_2!$A$3:$A$127,AEEI_ff_3!$A7)*(1-SUMIFS([3]CO2_sec_dis_EU!$AQ$2:$AQ$109,[3]CO2_sec_dis_EU!$AO$2:$AO$109,$B7,[3]CO2_sec_dis_EU!$AM$2:$AM$109,$A7)*$M$3)</f>
        <v>#VALUE!</v>
      </c>
      <c r="H7" s="135" t="e">
        <f>SUMIFS(AEEI_ff_2!H$3:H$127,AEEI_ff_2!$B$3:$B$127,AEEI_ff_3!$B7,AEEI_ff_2!$A$3:$A$127,AEEI_ff_3!$A7)*(1-SUMIFS([3]CO2_sec_dis_EU!$AQ$2:$AQ$109,[3]CO2_sec_dis_EU!$AO$2:$AO$109,$B7,[3]CO2_sec_dis_EU!$AM$2:$AM$109,$A7)*$M$3)</f>
        <v>#VALUE!</v>
      </c>
      <c r="I7" s="135" t="e">
        <f>SUMIFS(AEEI_ff_2!I$3:I$127,AEEI_ff_2!$B$3:$B$127,AEEI_ff_3!$B7,AEEI_ff_2!$A$3:$A$127,AEEI_ff_3!$A7)*(1-SUMIFS([3]CO2_sec_dis_EU!$AQ$2:$AQ$109,[3]CO2_sec_dis_EU!$AO$2:$AO$109,$B7,[3]CO2_sec_dis_EU!$AM$2:$AM$109,$A7)*$M$3)</f>
        <v>#VALUE!</v>
      </c>
      <c r="J7" s="135" t="e">
        <f>SUMIFS(AEEI_ff_2!J$3:J$127,AEEI_ff_2!$B$3:$B$127,AEEI_ff_3!$B7,AEEI_ff_2!$A$3:$A$127,AEEI_ff_3!$A7)*(1-SUMIFS([3]CO2_sec_dis_EU!$AQ$2:$AQ$109,[3]CO2_sec_dis_EU!$AO$2:$AO$109,$B7,[3]CO2_sec_dis_EU!$AM$2:$AM$109,$A7)*$M$3)</f>
        <v>#VALUE!</v>
      </c>
      <c r="K7" s="142" t="e">
        <f>SUMIFS(AEEI_ff_2!K$3:K$127,AEEI_ff_2!$B$3:$B$127,AEEI_ff_3!$B7,AEEI_ff_2!$A$3:$A$127,AEEI_ff_3!$A7)*(1-SUMIFS([3]CO2_sec_dis_EU!$AQ$2:$AQ$109,[3]CO2_sec_dis_EU!$AO$2:$AO$109,$B7,[3]CO2_sec_dis_EU!$AM$2:$AM$109,$A7)*$M$3)</f>
        <v>#VALUE!</v>
      </c>
    </row>
    <row r="8" spans="1:13" x14ac:dyDescent="0.25">
      <c r="A8" s="139" t="s">
        <v>183</v>
      </c>
      <c r="B8" s="134" t="s">
        <v>206</v>
      </c>
      <c r="C8" s="134">
        <v>1</v>
      </c>
      <c r="D8" s="134">
        <v>0.67</v>
      </c>
      <c r="E8" s="134" t="e">
        <f>SUMIFS(AEEI_ff_2!E$3:E$127,AEEI_ff_2!$B$3:$B$127,AEEI_ff_3!$B8,AEEI_ff_2!$A$3:$A$127,AEEI_ff_3!$A8)*(1-SUMIFS([3]CO2_sec_dis_EU!$AQ$2:$AQ$109,[3]CO2_sec_dis_EU!$AO$2:$AO$109,$B8,[3]CO2_sec_dis_EU!$AM$2:$AM$109,$A8)*$M$3)</f>
        <v>#VALUE!</v>
      </c>
      <c r="F8" s="134" t="e">
        <f>SUMIFS(AEEI_ff_2!F$3:F$127,AEEI_ff_2!$B$3:$B$127,AEEI_ff_3!$B8,AEEI_ff_2!$A$3:$A$127,AEEI_ff_3!$A8)*(1-SUMIFS([3]CO2_sec_dis_EU!$AQ$2:$AQ$109,[3]CO2_sec_dis_EU!$AO$2:$AO$109,$B8,[3]CO2_sec_dis_EU!$AM$2:$AM$109,$A8)*$M$3)</f>
        <v>#VALUE!</v>
      </c>
      <c r="G8" s="134" t="e">
        <f>SUMIFS(AEEI_ff_2!G$3:G$127,AEEI_ff_2!$B$3:$B$127,AEEI_ff_3!$B8,AEEI_ff_2!$A$3:$A$127,AEEI_ff_3!$A8)*(1-SUMIFS([3]CO2_sec_dis_EU!$AQ$2:$AQ$109,[3]CO2_sec_dis_EU!$AO$2:$AO$109,$B8,[3]CO2_sec_dis_EU!$AM$2:$AM$109,$A8)*$M$3)</f>
        <v>#VALUE!</v>
      </c>
      <c r="H8" s="134" t="e">
        <f>SUMIFS(AEEI_ff_2!H$3:H$127,AEEI_ff_2!$B$3:$B$127,AEEI_ff_3!$B8,AEEI_ff_2!$A$3:$A$127,AEEI_ff_3!$A8)*(1-SUMIFS([3]CO2_sec_dis_EU!$AQ$2:$AQ$109,[3]CO2_sec_dis_EU!$AO$2:$AO$109,$B8,[3]CO2_sec_dis_EU!$AM$2:$AM$109,$A8)*$M$3)</f>
        <v>#VALUE!</v>
      </c>
      <c r="I8" s="134" t="e">
        <f>SUMIFS(AEEI_ff_2!I$3:I$127,AEEI_ff_2!$B$3:$B$127,AEEI_ff_3!$B8,AEEI_ff_2!$A$3:$A$127,AEEI_ff_3!$A8)*(1-SUMIFS([3]CO2_sec_dis_EU!$AQ$2:$AQ$109,[3]CO2_sec_dis_EU!$AO$2:$AO$109,$B8,[3]CO2_sec_dis_EU!$AM$2:$AM$109,$A8)*$M$3)</f>
        <v>#VALUE!</v>
      </c>
      <c r="J8" s="134" t="e">
        <f>SUMIFS(AEEI_ff_2!J$3:J$127,AEEI_ff_2!$B$3:$B$127,AEEI_ff_3!$B8,AEEI_ff_2!$A$3:$A$127,AEEI_ff_3!$A8)*(1-SUMIFS([3]CO2_sec_dis_EU!$AQ$2:$AQ$109,[3]CO2_sec_dis_EU!$AO$2:$AO$109,$B8,[3]CO2_sec_dis_EU!$AM$2:$AM$109,$A8)*$M$3)</f>
        <v>#VALUE!</v>
      </c>
      <c r="K8" s="140" t="e">
        <f>SUMIFS(AEEI_ff_2!K$3:K$127,AEEI_ff_2!$B$3:$B$127,AEEI_ff_3!$B8,AEEI_ff_2!$A$3:$A$127,AEEI_ff_3!$A8)*(1-SUMIFS([3]CO2_sec_dis_EU!$AQ$2:$AQ$109,[3]CO2_sec_dis_EU!$AO$2:$AO$109,$B8,[3]CO2_sec_dis_EU!$AM$2:$AM$109,$A8)*$M$3)</f>
        <v>#VALUE!</v>
      </c>
    </row>
    <row r="9" spans="1:13" x14ac:dyDescent="0.25">
      <c r="A9" s="141" t="s">
        <v>183</v>
      </c>
      <c r="B9" s="135" t="s">
        <v>207</v>
      </c>
      <c r="C9" s="135">
        <v>1</v>
      </c>
      <c r="D9" s="135">
        <v>0.85</v>
      </c>
      <c r="E9" s="135">
        <v>0.94634147590064344</v>
      </c>
      <c r="F9" s="135">
        <v>0.92060178345925059</v>
      </c>
      <c r="G9" s="135">
        <v>0.9</v>
      </c>
      <c r="H9" s="135">
        <v>0.87</v>
      </c>
      <c r="I9" s="135">
        <v>0.87</v>
      </c>
      <c r="J9" s="135">
        <v>0.84</v>
      </c>
      <c r="K9" s="142">
        <v>0.8</v>
      </c>
    </row>
    <row r="10" spans="1:13" x14ac:dyDescent="0.25">
      <c r="A10" s="139" t="s">
        <v>183</v>
      </c>
      <c r="B10" s="134" t="s">
        <v>208</v>
      </c>
      <c r="C10" s="134">
        <v>1</v>
      </c>
      <c r="D10" s="134">
        <f>D9</f>
        <v>0.85</v>
      </c>
      <c r="E10" s="134">
        <v>0.94634147590064344</v>
      </c>
      <c r="F10" s="134">
        <v>0.92060178345925059</v>
      </c>
      <c r="G10" s="134">
        <v>0.9</v>
      </c>
      <c r="H10" s="134">
        <v>0.87</v>
      </c>
      <c r="I10" s="134">
        <v>0.87</v>
      </c>
      <c r="J10" s="134">
        <v>0.84</v>
      </c>
      <c r="K10" s="140">
        <v>0.8</v>
      </c>
    </row>
    <row r="11" spans="1:13" x14ac:dyDescent="0.25">
      <c r="A11" s="141" t="s">
        <v>183</v>
      </c>
      <c r="B11" s="135" t="s">
        <v>209</v>
      </c>
      <c r="C11" s="135">
        <v>1</v>
      </c>
      <c r="D11" s="135">
        <f>D9</f>
        <v>0.85</v>
      </c>
      <c r="E11" s="135">
        <v>0.94634147590064344</v>
      </c>
      <c r="F11" s="135">
        <v>0.92060178345925059</v>
      </c>
      <c r="G11" s="135">
        <v>0.9</v>
      </c>
      <c r="H11" s="135">
        <v>0.87</v>
      </c>
      <c r="I11" s="135">
        <v>0.87</v>
      </c>
      <c r="J11" s="135">
        <v>0.84</v>
      </c>
      <c r="K11" s="142">
        <v>0.8</v>
      </c>
    </row>
    <row r="12" spans="1:13" ht="15.75" thickBot="1" x14ac:dyDescent="0.3">
      <c r="A12" s="139" t="s">
        <v>183</v>
      </c>
      <c r="B12" s="134" t="s">
        <v>199</v>
      </c>
      <c r="C12" s="134">
        <v>1</v>
      </c>
      <c r="D12" s="134">
        <v>0.97280084082027984</v>
      </c>
      <c r="E12" s="134">
        <v>0.94634147590064344</v>
      </c>
      <c r="F12" s="134">
        <v>0.92060178345925059</v>
      </c>
      <c r="G12" s="134">
        <v>0.9</v>
      </c>
      <c r="H12" s="134">
        <v>0.87</v>
      </c>
      <c r="I12" s="134">
        <v>0.87</v>
      </c>
      <c r="J12" s="134">
        <v>0.84</v>
      </c>
      <c r="K12" s="140">
        <v>0.8</v>
      </c>
    </row>
    <row r="13" spans="1:13" x14ac:dyDescent="0.25">
      <c r="A13" s="141" t="s">
        <v>183</v>
      </c>
      <c r="B13" s="135" t="s">
        <v>200</v>
      </c>
      <c r="C13" s="135">
        <v>1</v>
      </c>
      <c r="D13" s="135">
        <v>1.5</v>
      </c>
      <c r="E13" s="137" t="e">
        <f>SUMIFS(AEEI_ff_2!E$3:E$127,AEEI_ff_2!$B$3:$B$127,AEEI_ff_3!$B13,AEEI_ff_2!$A$3:$A$127,AEEI_ff_3!$A13)*(1-SUMIFS([3]CO2_sec_dis_EU!$AQ$2:$AQ$109,[3]CO2_sec_dis_EU!$AO$2:$AO$109,$B13,[3]CO2_sec_dis_EU!$AM$2:$AM$109,$A13)*$M$3)</f>
        <v>#VALUE!</v>
      </c>
      <c r="F13" s="135" t="e">
        <f>SUMIFS(AEEI_ff_2!F$3:F$127,AEEI_ff_2!$B$3:$B$127,AEEI_ff_3!$B13,AEEI_ff_2!$A$3:$A$127,AEEI_ff_3!$A13)*(1-SUMIFS([3]CO2_sec_dis_EU!$AQ$2:$AQ$109,[3]CO2_sec_dis_EU!$AO$2:$AO$109,$B13,[3]CO2_sec_dis_EU!$AM$2:$AM$109,$A13)*$M$3)</f>
        <v>#VALUE!</v>
      </c>
      <c r="G13" s="135" t="e">
        <f>SUMIFS(AEEI_ff_2!G$3:G$127,AEEI_ff_2!$B$3:$B$127,AEEI_ff_3!$B13,AEEI_ff_2!$A$3:$A$127,AEEI_ff_3!$A13)*(1-SUMIFS([3]CO2_sec_dis_EU!$AQ$2:$AQ$109,[3]CO2_sec_dis_EU!$AO$2:$AO$109,$B13,[3]CO2_sec_dis_EU!$AM$2:$AM$109,$A13)*$M$3)</f>
        <v>#VALUE!</v>
      </c>
      <c r="H13" s="135" t="e">
        <f>SUMIFS(AEEI_ff_2!H$3:H$127,AEEI_ff_2!$B$3:$B$127,AEEI_ff_3!$B13,AEEI_ff_2!$A$3:$A$127,AEEI_ff_3!$A13)*(1-SUMIFS([3]CO2_sec_dis_EU!$AQ$2:$AQ$109,[3]CO2_sec_dis_EU!$AO$2:$AO$109,$B13,[3]CO2_sec_dis_EU!$AM$2:$AM$109,$A13)*$M$3)</f>
        <v>#VALUE!</v>
      </c>
      <c r="I13" s="135" t="e">
        <f>SUMIFS(AEEI_ff_2!I$3:I$127,AEEI_ff_2!$B$3:$B$127,AEEI_ff_3!$B13,AEEI_ff_2!$A$3:$A$127,AEEI_ff_3!$A13)*(1-SUMIFS([3]CO2_sec_dis_EU!$AQ$2:$AQ$109,[3]CO2_sec_dis_EU!$AO$2:$AO$109,$B13,[3]CO2_sec_dis_EU!$AM$2:$AM$109,$A13)*$M$3)</f>
        <v>#VALUE!</v>
      </c>
      <c r="J13" s="135" t="e">
        <f>SUMIFS(AEEI_ff_2!J$3:J$127,AEEI_ff_2!$B$3:$B$127,AEEI_ff_3!$B13,AEEI_ff_2!$A$3:$A$127,AEEI_ff_3!$A13)*(1-SUMIFS([3]CO2_sec_dis_EU!$AQ$2:$AQ$109,[3]CO2_sec_dis_EU!$AO$2:$AO$109,$B13,[3]CO2_sec_dis_EU!$AM$2:$AM$109,$A13)*$M$3)</f>
        <v>#VALUE!</v>
      </c>
      <c r="K13" s="142" t="e">
        <f>SUMIFS(AEEI_ff_2!K$3:K$127,AEEI_ff_2!$B$3:$B$127,AEEI_ff_3!$B13,AEEI_ff_2!$A$3:$A$127,AEEI_ff_3!$A13)*(1-SUMIFS([3]CO2_sec_dis_EU!$AQ$2:$AQ$109,[3]CO2_sec_dis_EU!$AO$2:$AO$109,$B13,[3]CO2_sec_dis_EU!$AM$2:$AM$109,$A13)*$M$3)</f>
        <v>#VALUE!</v>
      </c>
    </row>
    <row r="14" spans="1:13" x14ac:dyDescent="0.25">
      <c r="A14" s="139" t="s">
        <v>183</v>
      </c>
      <c r="B14" s="134" t="s">
        <v>202</v>
      </c>
      <c r="C14" s="134">
        <v>1</v>
      </c>
      <c r="D14" s="134">
        <v>0.8</v>
      </c>
      <c r="E14" s="134" t="e">
        <f>SUMIFS(AEEI_ff_2!E$3:E$127,AEEI_ff_2!$B$3:$B$127,AEEI_ff_3!$B14,AEEI_ff_2!$A$3:$A$127,AEEI_ff_3!$A14)*(1-SUMIFS([3]CO2_sec_dis_EU!$AQ$2:$AQ$109,[3]CO2_sec_dis_EU!$AO$2:$AO$109,$B14,[3]CO2_sec_dis_EU!$AM$2:$AM$109,$A14)*$M$3)</f>
        <v>#VALUE!</v>
      </c>
      <c r="F14" s="134" t="e">
        <f>SUMIFS(AEEI_ff_2!F$3:F$127,AEEI_ff_2!$B$3:$B$127,AEEI_ff_3!$B14,AEEI_ff_2!$A$3:$A$127,AEEI_ff_3!$A14)*(1-SUMIFS([3]CO2_sec_dis_EU!$AQ$2:$AQ$109,[3]CO2_sec_dis_EU!$AO$2:$AO$109,$B14,[3]CO2_sec_dis_EU!$AM$2:$AM$109,$A14)*$M$3)</f>
        <v>#VALUE!</v>
      </c>
      <c r="G14" s="134" t="e">
        <f>SUMIFS(AEEI_ff_2!G$3:G$127,AEEI_ff_2!$B$3:$B$127,AEEI_ff_3!$B14,AEEI_ff_2!$A$3:$A$127,AEEI_ff_3!$A14)*(1-SUMIFS([3]CO2_sec_dis_EU!$AQ$2:$AQ$109,[3]CO2_sec_dis_EU!$AO$2:$AO$109,$B14,[3]CO2_sec_dis_EU!$AM$2:$AM$109,$A14)*$M$3)</f>
        <v>#VALUE!</v>
      </c>
      <c r="H14" s="134" t="e">
        <f>SUMIFS(AEEI_ff_2!H$3:H$127,AEEI_ff_2!$B$3:$B$127,AEEI_ff_3!$B14,AEEI_ff_2!$A$3:$A$127,AEEI_ff_3!$A14)*(1-SUMIFS([3]CO2_sec_dis_EU!$AQ$2:$AQ$109,[3]CO2_sec_dis_EU!$AO$2:$AO$109,$B14,[3]CO2_sec_dis_EU!$AM$2:$AM$109,$A14)*$M$3)</f>
        <v>#VALUE!</v>
      </c>
      <c r="I14" s="134" t="e">
        <f>SUMIFS(AEEI_ff_2!I$3:I$127,AEEI_ff_2!$B$3:$B$127,AEEI_ff_3!$B14,AEEI_ff_2!$A$3:$A$127,AEEI_ff_3!$A14)*(1-SUMIFS([3]CO2_sec_dis_EU!$AQ$2:$AQ$109,[3]CO2_sec_dis_EU!$AO$2:$AO$109,$B14,[3]CO2_sec_dis_EU!$AM$2:$AM$109,$A14)*$M$3)</f>
        <v>#VALUE!</v>
      </c>
      <c r="J14" s="134" t="e">
        <f>SUMIFS(AEEI_ff_2!J$3:J$127,AEEI_ff_2!$B$3:$B$127,AEEI_ff_3!$B14,AEEI_ff_2!$A$3:$A$127,AEEI_ff_3!$A14)*(1-SUMIFS([3]CO2_sec_dis_EU!$AQ$2:$AQ$109,[3]CO2_sec_dis_EU!$AO$2:$AO$109,$B14,[3]CO2_sec_dis_EU!$AM$2:$AM$109,$A14)*$M$3)</f>
        <v>#VALUE!</v>
      </c>
      <c r="K14" s="140" t="e">
        <f>SUMIFS(AEEI_ff_2!K$3:K$127,AEEI_ff_2!$B$3:$B$127,AEEI_ff_3!$B14,AEEI_ff_2!$A$3:$A$127,AEEI_ff_3!$A14)*(1-SUMIFS([3]CO2_sec_dis_EU!$AQ$2:$AQ$109,[3]CO2_sec_dis_EU!$AO$2:$AO$109,$B14,[3]CO2_sec_dis_EU!$AM$2:$AM$109,$A14)*$M$3)</f>
        <v>#VALUE!</v>
      </c>
    </row>
    <row r="15" spans="1:13" ht="15.75" thickBot="1" x14ac:dyDescent="0.3">
      <c r="A15" s="143" t="s">
        <v>183</v>
      </c>
      <c r="B15" s="144" t="s">
        <v>201</v>
      </c>
      <c r="C15" s="144">
        <v>1</v>
      </c>
      <c r="D15" s="144">
        <v>0.9103497627856687</v>
      </c>
      <c r="E15" s="144" t="e">
        <f>SUMIFS(AEEI_ff_2!E$3:E$127,AEEI_ff_2!$B$3:$B$127,AEEI_ff_3!$B15,AEEI_ff_2!$A$3:$A$127,AEEI_ff_3!$A15)*(1-SUMIFS([3]CO2_sec_dis_EU!$AQ$2:$AQ$109,[3]CO2_sec_dis_EU!$AO$2:$AO$109,$B15,[3]CO2_sec_dis_EU!$AM$2:$AM$109,$A15)*$M$3)</f>
        <v>#VALUE!</v>
      </c>
      <c r="F15" s="144" t="e">
        <f>SUMIFS(AEEI_ff_2!F$3:F$127,AEEI_ff_2!$B$3:$B$127,AEEI_ff_3!$B15,AEEI_ff_2!$A$3:$A$127,AEEI_ff_3!$A15)*(1-SUMIFS([3]CO2_sec_dis_EU!$AQ$2:$AQ$109,[3]CO2_sec_dis_EU!$AO$2:$AO$109,$B15,[3]CO2_sec_dis_EU!$AM$2:$AM$109,$A15)*$M$3)</f>
        <v>#VALUE!</v>
      </c>
      <c r="G15" s="144" t="e">
        <f>SUMIFS(AEEI_ff_2!G$3:G$127,AEEI_ff_2!$B$3:$B$127,AEEI_ff_3!$B15,AEEI_ff_2!$A$3:$A$127,AEEI_ff_3!$A15)*(1-SUMIFS([3]CO2_sec_dis_EU!$AQ$2:$AQ$109,[3]CO2_sec_dis_EU!$AO$2:$AO$109,$B15,[3]CO2_sec_dis_EU!$AM$2:$AM$109,$A15)*$M$3)</f>
        <v>#VALUE!</v>
      </c>
      <c r="H15" s="144" t="e">
        <f>SUMIFS(AEEI_ff_2!H$3:H$127,AEEI_ff_2!$B$3:$B$127,AEEI_ff_3!$B15,AEEI_ff_2!$A$3:$A$127,AEEI_ff_3!$A15)*(1-SUMIFS([3]CO2_sec_dis_EU!$AQ$2:$AQ$109,[3]CO2_sec_dis_EU!$AO$2:$AO$109,$B15,[3]CO2_sec_dis_EU!$AM$2:$AM$109,$A15)*$M$3)</f>
        <v>#VALUE!</v>
      </c>
      <c r="I15" s="144" t="e">
        <f>SUMIFS(AEEI_ff_2!I$3:I$127,AEEI_ff_2!$B$3:$B$127,AEEI_ff_3!$B15,AEEI_ff_2!$A$3:$A$127,AEEI_ff_3!$A15)*(1-SUMIFS([3]CO2_sec_dis_EU!$AQ$2:$AQ$109,[3]CO2_sec_dis_EU!$AO$2:$AO$109,$B15,[3]CO2_sec_dis_EU!$AM$2:$AM$109,$A15)*$M$3)</f>
        <v>#VALUE!</v>
      </c>
      <c r="J15" s="144" t="e">
        <f>SUMIFS(AEEI_ff_2!J$3:J$127,AEEI_ff_2!$B$3:$B$127,AEEI_ff_3!$B15,AEEI_ff_2!$A$3:$A$127,AEEI_ff_3!$A15)*(1-SUMIFS([3]CO2_sec_dis_EU!$AQ$2:$AQ$109,[3]CO2_sec_dis_EU!$AO$2:$AO$109,$B15,[3]CO2_sec_dis_EU!$AM$2:$AM$109,$A15)*$M$3)</f>
        <v>#VALUE!</v>
      </c>
      <c r="K15" s="145" t="e">
        <f>SUMIFS(AEEI_ff_2!K$3:K$127,AEEI_ff_2!$B$3:$B$127,AEEI_ff_3!$B15,AEEI_ff_2!$A$3:$A$127,AEEI_ff_3!$A15)*(1-SUMIFS([3]CO2_sec_dis_EU!$AQ$2:$AQ$109,[3]CO2_sec_dis_EU!$AO$2:$AO$109,$B15,[3]CO2_sec_dis_EU!$AM$2:$AM$109,$A15)*$M$3)</f>
        <v>#VALUE!</v>
      </c>
    </row>
    <row r="16" spans="1:13" x14ac:dyDescent="0.25">
      <c r="A16" s="136" t="s">
        <v>189</v>
      </c>
      <c r="B16" s="137" t="s">
        <v>198</v>
      </c>
      <c r="C16" s="137">
        <v>1</v>
      </c>
      <c r="D16" s="137">
        <v>0.85</v>
      </c>
      <c r="E16" s="137">
        <v>0.65</v>
      </c>
      <c r="F16" s="137">
        <v>0.48</v>
      </c>
      <c r="G16" s="137">
        <v>0.41</v>
      </c>
      <c r="H16" s="137">
        <v>0.42</v>
      </c>
      <c r="I16" s="137">
        <v>0.36</v>
      </c>
      <c r="J16" s="137">
        <v>0.35</v>
      </c>
      <c r="K16" s="138">
        <v>0.3</v>
      </c>
    </row>
    <row r="17" spans="1:11" x14ac:dyDescent="0.25">
      <c r="A17" s="139" t="s">
        <v>189</v>
      </c>
      <c r="B17" s="134" t="s">
        <v>203</v>
      </c>
      <c r="C17" s="134">
        <v>1</v>
      </c>
      <c r="D17" s="134">
        <v>1.2</v>
      </c>
      <c r="E17" s="134">
        <v>2.4</v>
      </c>
      <c r="F17" s="134">
        <v>3.3</v>
      </c>
      <c r="G17" s="134">
        <v>4.2</v>
      </c>
      <c r="H17" s="134">
        <v>5.2</v>
      </c>
      <c r="I17" s="134">
        <v>5.9</v>
      </c>
      <c r="J17" s="134">
        <v>6.4</v>
      </c>
      <c r="K17" s="140">
        <v>6</v>
      </c>
    </row>
    <row r="18" spans="1:11" x14ac:dyDescent="0.25">
      <c r="A18" s="141" t="s">
        <v>189</v>
      </c>
      <c r="B18" s="135" t="s">
        <v>210</v>
      </c>
      <c r="C18" s="135">
        <v>1</v>
      </c>
      <c r="D18" s="135">
        <v>1.3</v>
      </c>
      <c r="E18" s="135">
        <v>1.1000000000000001</v>
      </c>
      <c r="F18" s="135">
        <v>1</v>
      </c>
      <c r="G18" s="135">
        <v>0.95</v>
      </c>
      <c r="H18" s="135">
        <v>0.75</v>
      </c>
      <c r="I18" s="135">
        <v>0.57999999999999996</v>
      </c>
      <c r="J18" s="135">
        <v>0.51</v>
      </c>
      <c r="K18" s="142">
        <v>0.45</v>
      </c>
    </row>
    <row r="19" spans="1:11" x14ac:dyDescent="0.25">
      <c r="A19" s="139" t="s">
        <v>189</v>
      </c>
      <c r="B19" s="134" t="s">
        <v>204</v>
      </c>
      <c r="C19" s="134">
        <v>1</v>
      </c>
      <c r="D19" s="134">
        <v>0.96</v>
      </c>
      <c r="E19" s="134">
        <v>0.79</v>
      </c>
      <c r="F19" s="134">
        <v>0.75</v>
      </c>
      <c r="G19" s="134">
        <v>0.66</v>
      </c>
      <c r="H19" s="134">
        <v>0.46</v>
      </c>
      <c r="I19" s="134">
        <v>0.23</v>
      </c>
      <c r="J19" s="134">
        <v>0.36</v>
      </c>
      <c r="K19" s="140">
        <v>0.37</v>
      </c>
    </row>
    <row r="20" spans="1:11" x14ac:dyDescent="0.25">
      <c r="A20" s="141" t="s">
        <v>189</v>
      </c>
      <c r="B20" s="135" t="s">
        <v>205</v>
      </c>
      <c r="C20" s="135">
        <v>1</v>
      </c>
      <c r="D20" s="135">
        <v>0.8</v>
      </c>
      <c r="E20" s="135">
        <v>0.78</v>
      </c>
      <c r="F20" s="135">
        <v>0.82</v>
      </c>
      <c r="G20" s="135">
        <v>0.78</v>
      </c>
      <c r="H20" s="135">
        <v>0.8</v>
      </c>
      <c r="I20" s="135">
        <v>0.7</v>
      </c>
      <c r="J20" s="135">
        <v>0.95</v>
      </c>
      <c r="K20" s="142">
        <v>0.95</v>
      </c>
    </row>
    <row r="21" spans="1:11" x14ac:dyDescent="0.25">
      <c r="A21" s="139" t="s">
        <v>189</v>
      </c>
      <c r="B21" s="134" t="s">
        <v>206</v>
      </c>
      <c r="C21" s="134">
        <v>1</v>
      </c>
      <c r="D21" s="134">
        <v>0.98</v>
      </c>
      <c r="E21" s="134">
        <v>1.35</v>
      </c>
      <c r="F21" s="134">
        <v>2.1</v>
      </c>
      <c r="G21" s="134">
        <v>2.8</v>
      </c>
      <c r="H21" s="134">
        <v>3</v>
      </c>
      <c r="I21" s="134">
        <v>3.2</v>
      </c>
      <c r="J21" s="134">
        <v>3.4</v>
      </c>
      <c r="K21" s="140">
        <v>3.3</v>
      </c>
    </row>
    <row r="22" spans="1:11" x14ac:dyDescent="0.25">
      <c r="A22" s="141" t="s">
        <v>189</v>
      </c>
      <c r="B22" s="135" t="s">
        <v>207</v>
      </c>
      <c r="C22" s="135">
        <v>1</v>
      </c>
      <c r="D22" s="135">
        <v>1</v>
      </c>
      <c r="E22" s="135">
        <v>0.82</v>
      </c>
      <c r="F22" s="135">
        <v>0.75</v>
      </c>
      <c r="G22" s="135">
        <v>0.7</v>
      </c>
      <c r="H22" s="135">
        <v>0.6</v>
      </c>
      <c r="I22" s="135">
        <v>0.5</v>
      </c>
      <c r="J22" s="135">
        <v>0.4</v>
      </c>
      <c r="K22" s="142">
        <v>0.3</v>
      </c>
    </row>
    <row r="23" spans="1:11" x14ac:dyDescent="0.25">
      <c r="A23" s="139" t="s">
        <v>189</v>
      </c>
      <c r="B23" s="134" t="s">
        <v>208</v>
      </c>
      <c r="C23" s="134">
        <v>1</v>
      </c>
      <c r="D23" s="134">
        <f>D22</f>
        <v>1</v>
      </c>
      <c r="E23" s="134">
        <v>0.82</v>
      </c>
      <c r="F23" s="134">
        <v>0.75</v>
      </c>
      <c r="G23" s="134">
        <v>0.7</v>
      </c>
      <c r="H23" s="134">
        <v>0.6</v>
      </c>
      <c r="I23" s="134">
        <v>0.5</v>
      </c>
      <c r="J23" s="134">
        <v>0.4</v>
      </c>
      <c r="K23" s="140">
        <v>0.3</v>
      </c>
    </row>
    <row r="24" spans="1:11" x14ac:dyDescent="0.25">
      <c r="A24" s="141" t="s">
        <v>189</v>
      </c>
      <c r="B24" s="135" t="s">
        <v>209</v>
      </c>
      <c r="C24" s="135">
        <v>1</v>
      </c>
      <c r="D24" s="135">
        <f>D22</f>
        <v>1</v>
      </c>
      <c r="E24" s="135">
        <v>0.82</v>
      </c>
      <c r="F24" s="135">
        <v>0.75</v>
      </c>
      <c r="G24" s="135">
        <v>0.7</v>
      </c>
      <c r="H24" s="135">
        <v>0.6</v>
      </c>
      <c r="I24" s="135">
        <v>0.5</v>
      </c>
      <c r="J24" s="135">
        <v>0.4</v>
      </c>
      <c r="K24" s="142">
        <v>0.3</v>
      </c>
    </row>
    <row r="25" spans="1:11" x14ac:dyDescent="0.25">
      <c r="A25" s="139" t="s">
        <v>189</v>
      </c>
      <c r="B25" s="134" t="s">
        <v>199</v>
      </c>
      <c r="C25" s="134">
        <v>1</v>
      </c>
      <c r="D25" s="134">
        <v>0.94269827523702898</v>
      </c>
      <c r="E25" s="134">
        <v>0.82</v>
      </c>
      <c r="F25" s="134">
        <v>0.75</v>
      </c>
      <c r="G25" s="134">
        <v>0.7</v>
      </c>
      <c r="H25" s="134">
        <v>0.6</v>
      </c>
      <c r="I25" s="134">
        <v>0.5</v>
      </c>
      <c r="J25" s="134">
        <v>0.4</v>
      </c>
      <c r="K25" s="140">
        <v>0.3</v>
      </c>
    </row>
    <row r="26" spans="1:11" x14ac:dyDescent="0.25">
      <c r="A26" s="141" t="s">
        <v>189</v>
      </c>
      <c r="B26" s="135" t="s">
        <v>200</v>
      </c>
      <c r="C26" s="135">
        <v>1</v>
      </c>
      <c r="D26" s="135">
        <v>0.55000000000000004</v>
      </c>
      <c r="E26" s="135">
        <v>0.5</v>
      </c>
      <c r="F26" s="135">
        <v>0.4</v>
      </c>
      <c r="G26" s="135">
        <v>0.32</v>
      </c>
      <c r="H26" s="135">
        <v>0.2</v>
      </c>
      <c r="I26" s="135">
        <v>0.13</v>
      </c>
      <c r="J26" s="135">
        <v>0.11</v>
      </c>
      <c r="K26" s="142">
        <v>8.5000000000000006E-2</v>
      </c>
    </row>
    <row r="27" spans="1:11" x14ac:dyDescent="0.25">
      <c r="A27" s="139" t="s">
        <v>189</v>
      </c>
      <c r="B27" s="134" t="s">
        <v>202</v>
      </c>
      <c r="C27" s="134">
        <v>1</v>
      </c>
      <c r="D27" s="134">
        <v>0.94269827523702898</v>
      </c>
      <c r="E27" s="134">
        <v>0.8704707281939521</v>
      </c>
      <c r="F27" s="134">
        <v>0.88</v>
      </c>
      <c r="G27" s="134">
        <v>1.05</v>
      </c>
      <c r="H27" s="134">
        <v>1.2</v>
      </c>
      <c r="I27" s="134">
        <v>1.2</v>
      </c>
      <c r="J27" s="134">
        <v>1.1499999999999999</v>
      </c>
      <c r="K27" s="140">
        <v>0.82</v>
      </c>
    </row>
    <row r="28" spans="1:11" ht="15.75" thickBot="1" x14ac:dyDescent="0.3">
      <c r="A28" s="143" t="s">
        <v>189</v>
      </c>
      <c r="B28" s="144" t="s">
        <v>201</v>
      </c>
      <c r="C28" s="144">
        <v>1</v>
      </c>
      <c r="D28" s="144">
        <v>0.94269827523702898</v>
      </c>
      <c r="E28" s="144">
        <v>0.96</v>
      </c>
      <c r="F28" s="144">
        <v>0.9</v>
      </c>
      <c r="G28" s="144">
        <v>0.8</v>
      </c>
      <c r="H28" s="144">
        <v>0.75</v>
      </c>
      <c r="I28" s="144">
        <v>0.66</v>
      </c>
      <c r="J28" s="144">
        <v>0.6</v>
      </c>
      <c r="K28" s="145">
        <v>0.56000000000000005</v>
      </c>
    </row>
    <row r="29" spans="1:11" x14ac:dyDescent="0.25">
      <c r="A29" s="136" t="s">
        <v>190</v>
      </c>
      <c r="B29" s="137" t="s">
        <v>198</v>
      </c>
      <c r="C29" s="137">
        <v>1</v>
      </c>
      <c r="D29" s="137">
        <v>1.2</v>
      </c>
      <c r="E29" s="137" t="e">
        <f>SUMIFS(AEEI_ff_2!E$3:E$127,AEEI_ff_2!$B$3:$B$127,AEEI_ff_3!$B29,AEEI_ff_2!$A$3:$A$127,AEEI_ff_3!$A29)*(1-SUMIFS([3]CO2_sec_dis_EU!$AQ$2:$AQ$109,[3]CO2_sec_dis_EU!$AO$2:$AO$109,$B29,[3]CO2_sec_dis_EU!$AM$2:$AM$109,$A29)*$M$3)</f>
        <v>#VALUE!</v>
      </c>
      <c r="F29" s="137" t="e">
        <f>SUMIFS(AEEI_ff_2!F$3:F$127,AEEI_ff_2!$B$3:$B$127,AEEI_ff_3!$B29,AEEI_ff_2!$A$3:$A$127,AEEI_ff_3!$A29)*(1-SUMIFS([3]CO2_sec_dis_EU!$AQ$2:$AQ$109,[3]CO2_sec_dis_EU!$AO$2:$AO$109,$B29,[3]CO2_sec_dis_EU!$AM$2:$AM$109,$A29)*$M$3)</f>
        <v>#VALUE!</v>
      </c>
      <c r="G29" s="137" t="e">
        <f>SUMIFS(AEEI_ff_2!G$3:G$127,AEEI_ff_2!$B$3:$B$127,AEEI_ff_3!$B29,AEEI_ff_2!$A$3:$A$127,AEEI_ff_3!$A29)*(1-SUMIFS([3]CO2_sec_dis_EU!$AQ$2:$AQ$109,[3]CO2_sec_dis_EU!$AO$2:$AO$109,$B29,[3]CO2_sec_dis_EU!$AM$2:$AM$109,$A29)*$M$3)</f>
        <v>#VALUE!</v>
      </c>
      <c r="H29" s="137" t="e">
        <f>SUMIFS(AEEI_ff_2!H$3:H$127,AEEI_ff_2!$B$3:$B$127,AEEI_ff_3!$B29,AEEI_ff_2!$A$3:$A$127,AEEI_ff_3!$A29)*(1-SUMIFS([3]CO2_sec_dis_EU!$AQ$2:$AQ$109,[3]CO2_sec_dis_EU!$AO$2:$AO$109,$B29,[3]CO2_sec_dis_EU!$AM$2:$AM$109,$A29)*$M$3)</f>
        <v>#VALUE!</v>
      </c>
      <c r="I29" s="137" t="e">
        <f>SUMIFS(AEEI_ff_2!I$3:I$127,AEEI_ff_2!$B$3:$B$127,AEEI_ff_3!$B29,AEEI_ff_2!$A$3:$A$127,AEEI_ff_3!$A29)*(1-SUMIFS([3]CO2_sec_dis_EU!$AQ$2:$AQ$109,[3]CO2_sec_dis_EU!$AO$2:$AO$109,$B29,[3]CO2_sec_dis_EU!$AM$2:$AM$109,$A29)*$M$3)</f>
        <v>#VALUE!</v>
      </c>
      <c r="J29" s="137" t="e">
        <f>SUMIFS(AEEI_ff_2!J$3:J$127,AEEI_ff_2!$B$3:$B$127,AEEI_ff_3!$B29,AEEI_ff_2!$A$3:$A$127,AEEI_ff_3!$A29)*(1-SUMIFS([3]CO2_sec_dis_EU!$AQ$2:$AQ$109,[3]CO2_sec_dis_EU!$AO$2:$AO$109,$B29,[3]CO2_sec_dis_EU!$AM$2:$AM$109,$A29)*$M$3)</f>
        <v>#VALUE!</v>
      </c>
      <c r="K29" s="138" t="e">
        <f>SUMIFS(AEEI_ff_2!K$3:K$127,AEEI_ff_2!$B$3:$B$127,AEEI_ff_3!$B29,AEEI_ff_2!$A$3:$A$127,AEEI_ff_3!$A29)*(1-SUMIFS([3]CO2_sec_dis_EU!$AQ$2:$AQ$109,[3]CO2_sec_dis_EU!$AO$2:$AO$109,$B29,[3]CO2_sec_dis_EU!$AM$2:$AM$109,$A29)*$M$3)</f>
        <v>#VALUE!</v>
      </c>
    </row>
    <row r="30" spans="1:11" x14ac:dyDescent="0.25">
      <c r="A30" s="139" t="s">
        <v>190</v>
      </c>
      <c r="B30" s="134" t="s">
        <v>203</v>
      </c>
      <c r="C30" s="134">
        <v>1</v>
      </c>
      <c r="D30" s="134">
        <v>1.1000000000000001</v>
      </c>
      <c r="E30" s="134" t="e">
        <f>SUMIFS(AEEI_ff_2!E$3:E$127,AEEI_ff_2!$B$3:$B$127,AEEI_ff_3!$B30,AEEI_ff_2!$A$3:$A$127,AEEI_ff_3!$A30)*(1-SUMIFS([3]CO2_sec_dis_EU!$AQ$2:$AQ$109,[3]CO2_sec_dis_EU!$AO$2:$AO$109,$B30,[3]CO2_sec_dis_EU!$AM$2:$AM$109,$A30)*$M$3)</f>
        <v>#VALUE!</v>
      </c>
      <c r="F30" s="134" t="e">
        <f>SUMIFS(AEEI_ff_2!F$3:F$127,AEEI_ff_2!$B$3:$B$127,AEEI_ff_3!$B30,AEEI_ff_2!$A$3:$A$127,AEEI_ff_3!$A30)*(1-SUMIFS([3]CO2_sec_dis_EU!$AQ$2:$AQ$109,[3]CO2_sec_dis_EU!$AO$2:$AO$109,$B30,[3]CO2_sec_dis_EU!$AM$2:$AM$109,$A30)*$M$3)</f>
        <v>#VALUE!</v>
      </c>
      <c r="G30" s="134" t="e">
        <f>SUMIFS(AEEI_ff_2!G$3:G$127,AEEI_ff_2!$B$3:$B$127,AEEI_ff_3!$B30,AEEI_ff_2!$A$3:$A$127,AEEI_ff_3!$A30)*(1-SUMIFS([3]CO2_sec_dis_EU!$AQ$2:$AQ$109,[3]CO2_sec_dis_EU!$AO$2:$AO$109,$B30,[3]CO2_sec_dis_EU!$AM$2:$AM$109,$A30)*$M$3)</f>
        <v>#VALUE!</v>
      </c>
      <c r="H30" s="134" t="e">
        <f>SUMIFS(AEEI_ff_2!H$3:H$127,AEEI_ff_2!$B$3:$B$127,AEEI_ff_3!$B30,AEEI_ff_2!$A$3:$A$127,AEEI_ff_3!$A30)*(1-SUMIFS([3]CO2_sec_dis_EU!$AQ$2:$AQ$109,[3]CO2_sec_dis_EU!$AO$2:$AO$109,$B30,[3]CO2_sec_dis_EU!$AM$2:$AM$109,$A30)*$M$3)</f>
        <v>#VALUE!</v>
      </c>
      <c r="I30" s="134" t="e">
        <f>SUMIFS(AEEI_ff_2!I$3:I$127,AEEI_ff_2!$B$3:$B$127,AEEI_ff_3!$B30,AEEI_ff_2!$A$3:$A$127,AEEI_ff_3!$A30)*(1-SUMIFS([3]CO2_sec_dis_EU!$AQ$2:$AQ$109,[3]CO2_sec_dis_EU!$AO$2:$AO$109,$B30,[3]CO2_sec_dis_EU!$AM$2:$AM$109,$A30)*$M$3)</f>
        <v>#VALUE!</v>
      </c>
      <c r="J30" s="134" t="e">
        <f>SUMIFS(AEEI_ff_2!J$3:J$127,AEEI_ff_2!$B$3:$B$127,AEEI_ff_3!$B30,AEEI_ff_2!$A$3:$A$127,AEEI_ff_3!$A30)*(1-SUMIFS([3]CO2_sec_dis_EU!$AQ$2:$AQ$109,[3]CO2_sec_dis_EU!$AO$2:$AO$109,$B30,[3]CO2_sec_dis_EU!$AM$2:$AM$109,$A30)*$M$3)</f>
        <v>#VALUE!</v>
      </c>
      <c r="K30" s="140" t="e">
        <f>SUMIFS(AEEI_ff_2!K$3:K$127,AEEI_ff_2!$B$3:$B$127,AEEI_ff_3!$B30,AEEI_ff_2!$A$3:$A$127,AEEI_ff_3!$A30)*(1-SUMIFS([3]CO2_sec_dis_EU!$AQ$2:$AQ$109,[3]CO2_sec_dis_EU!$AO$2:$AO$109,$B30,[3]CO2_sec_dis_EU!$AM$2:$AM$109,$A30)*$M$3)</f>
        <v>#VALUE!</v>
      </c>
    </row>
    <row r="31" spans="1:11" x14ac:dyDescent="0.25">
      <c r="A31" s="141" t="s">
        <v>190</v>
      </c>
      <c r="B31" s="135" t="s">
        <v>210</v>
      </c>
      <c r="C31" s="135">
        <v>1</v>
      </c>
      <c r="D31" s="135">
        <v>0.6</v>
      </c>
      <c r="E31" s="135" t="e">
        <f>SUMIFS(AEEI_ff_2!E$3:E$127,AEEI_ff_2!$B$3:$B$127,AEEI_ff_3!$B31,AEEI_ff_2!$A$3:$A$127,AEEI_ff_3!$A31)*(1-SUMIFS([3]CO2_sec_dis_EU!$AQ$2:$AQ$109,[3]CO2_sec_dis_EU!$AO$2:$AO$109,$B31,[3]CO2_sec_dis_EU!$AM$2:$AM$109,$A31)*$M$3)</f>
        <v>#VALUE!</v>
      </c>
      <c r="F31" s="135" t="e">
        <f>SUMIFS(AEEI_ff_2!F$3:F$127,AEEI_ff_2!$B$3:$B$127,AEEI_ff_3!$B31,AEEI_ff_2!$A$3:$A$127,AEEI_ff_3!$A31)*(1-SUMIFS([3]CO2_sec_dis_EU!$AQ$2:$AQ$109,[3]CO2_sec_dis_EU!$AO$2:$AO$109,$B31,[3]CO2_sec_dis_EU!$AM$2:$AM$109,$A31)*$M$3)</f>
        <v>#VALUE!</v>
      </c>
      <c r="G31" s="135" t="e">
        <f>SUMIFS(AEEI_ff_2!G$3:G$127,AEEI_ff_2!$B$3:$B$127,AEEI_ff_3!$B31,AEEI_ff_2!$A$3:$A$127,AEEI_ff_3!$A31)*(1-SUMIFS([3]CO2_sec_dis_EU!$AQ$2:$AQ$109,[3]CO2_sec_dis_EU!$AO$2:$AO$109,$B31,[3]CO2_sec_dis_EU!$AM$2:$AM$109,$A31)*$M$3)</f>
        <v>#VALUE!</v>
      </c>
      <c r="H31" s="135" t="e">
        <f>SUMIFS(AEEI_ff_2!H$3:H$127,AEEI_ff_2!$B$3:$B$127,AEEI_ff_3!$B31,AEEI_ff_2!$A$3:$A$127,AEEI_ff_3!$A31)*(1-SUMIFS([3]CO2_sec_dis_EU!$AQ$2:$AQ$109,[3]CO2_sec_dis_EU!$AO$2:$AO$109,$B31,[3]CO2_sec_dis_EU!$AM$2:$AM$109,$A31)*$M$3)</f>
        <v>#VALUE!</v>
      </c>
      <c r="I31" s="135" t="e">
        <f>SUMIFS(AEEI_ff_2!I$3:I$127,AEEI_ff_2!$B$3:$B$127,AEEI_ff_3!$B31,AEEI_ff_2!$A$3:$A$127,AEEI_ff_3!$A31)*(1-SUMIFS([3]CO2_sec_dis_EU!$AQ$2:$AQ$109,[3]CO2_sec_dis_EU!$AO$2:$AO$109,$B31,[3]CO2_sec_dis_EU!$AM$2:$AM$109,$A31)*$M$3)</f>
        <v>#VALUE!</v>
      </c>
      <c r="J31" s="135" t="e">
        <f>SUMIFS(AEEI_ff_2!J$3:J$127,AEEI_ff_2!$B$3:$B$127,AEEI_ff_3!$B31,AEEI_ff_2!$A$3:$A$127,AEEI_ff_3!$A31)*(1-SUMIFS([3]CO2_sec_dis_EU!$AQ$2:$AQ$109,[3]CO2_sec_dis_EU!$AO$2:$AO$109,$B31,[3]CO2_sec_dis_EU!$AM$2:$AM$109,$A31)*$M$3)</f>
        <v>#VALUE!</v>
      </c>
      <c r="K31" s="142" t="e">
        <f>SUMIFS(AEEI_ff_2!K$3:K$127,AEEI_ff_2!$B$3:$B$127,AEEI_ff_3!$B31,AEEI_ff_2!$A$3:$A$127,AEEI_ff_3!$A31)*(1-SUMIFS([3]CO2_sec_dis_EU!$AQ$2:$AQ$109,[3]CO2_sec_dis_EU!$AO$2:$AO$109,$B31,[3]CO2_sec_dis_EU!$AM$2:$AM$109,$A31)*$M$3)</f>
        <v>#VALUE!</v>
      </c>
    </row>
    <row r="32" spans="1:11" x14ac:dyDescent="0.25">
      <c r="A32" s="139" t="s">
        <v>190</v>
      </c>
      <c r="B32" s="134" t="s">
        <v>204</v>
      </c>
      <c r="C32" s="134">
        <v>1</v>
      </c>
      <c r="D32" s="134">
        <v>0.98</v>
      </c>
      <c r="E32" s="134" t="e">
        <f>SUMIFS(AEEI_ff_2!E$3:E$127,AEEI_ff_2!$B$3:$B$127,AEEI_ff_3!$B32,AEEI_ff_2!$A$3:$A$127,AEEI_ff_3!$A32)*(1-SUMIFS([3]CO2_sec_dis_EU!$AQ$2:$AQ$109,[3]CO2_sec_dis_EU!$AO$2:$AO$109,$B32,[3]CO2_sec_dis_EU!$AM$2:$AM$109,$A32)*$M$3)</f>
        <v>#VALUE!</v>
      </c>
      <c r="F32" s="134" t="e">
        <f>SUMIFS(AEEI_ff_2!F$3:F$127,AEEI_ff_2!$B$3:$B$127,AEEI_ff_3!$B32,AEEI_ff_2!$A$3:$A$127,AEEI_ff_3!$A32)*(1-SUMIFS([3]CO2_sec_dis_EU!$AQ$2:$AQ$109,[3]CO2_sec_dis_EU!$AO$2:$AO$109,$B32,[3]CO2_sec_dis_EU!$AM$2:$AM$109,$A32)*$M$3)</f>
        <v>#VALUE!</v>
      </c>
      <c r="G32" s="134" t="e">
        <f>SUMIFS(AEEI_ff_2!G$3:G$127,AEEI_ff_2!$B$3:$B$127,AEEI_ff_3!$B32,AEEI_ff_2!$A$3:$A$127,AEEI_ff_3!$A32)*(1-SUMIFS([3]CO2_sec_dis_EU!$AQ$2:$AQ$109,[3]CO2_sec_dis_EU!$AO$2:$AO$109,$B32,[3]CO2_sec_dis_EU!$AM$2:$AM$109,$A32)*$M$3)</f>
        <v>#VALUE!</v>
      </c>
      <c r="H32" s="134" t="e">
        <f>SUMIFS(AEEI_ff_2!H$3:H$127,AEEI_ff_2!$B$3:$B$127,AEEI_ff_3!$B32,AEEI_ff_2!$A$3:$A$127,AEEI_ff_3!$A32)*(1-SUMIFS([3]CO2_sec_dis_EU!$AQ$2:$AQ$109,[3]CO2_sec_dis_EU!$AO$2:$AO$109,$B32,[3]CO2_sec_dis_EU!$AM$2:$AM$109,$A32)*$M$3)</f>
        <v>#VALUE!</v>
      </c>
      <c r="I32" s="134" t="e">
        <f>SUMIFS(AEEI_ff_2!I$3:I$127,AEEI_ff_2!$B$3:$B$127,AEEI_ff_3!$B32,AEEI_ff_2!$A$3:$A$127,AEEI_ff_3!$A32)*(1-SUMIFS([3]CO2_sec_dis_EU!$AQ$2:$AQ$109,[3]CO2_sec_dis_EU!$AO$2:$AO$109,$B32,[3]CO2_sec_dis_EU!$AM$2:$AM$109,$A32)*$M$3)</f>
        <v>#VALUE!</v>
      </c>
      <c r="J32" s="134" t="e">
        <f>SUMIFS(AEEI_ff_2!J$3:J$127,AEEI_ff_2!$B$3:$B$127,AEEI_ff_3!$B32,AEEI_ff_2!$A$3:$A$127,AEEI_ff_3!$A32)*(1-SUMIFS([3]CO2_sec_dis_EU!$AQ$2:$AQ$109,[3]CO2_sec_dis_EU!$AO$2:$AO$109,$B32,[3]CO2_sec_dis_EU!$AM$2:$AM$109,$A32)*$M$3)</f>
        <v>#VALUE!</v>
      </c>
      <c r="K32" s="140" t="e">
        <f>SUMIFS(AEEI_ff_2!K$3:K$127,AEEI_ff_2!$B$3:$B$127,AEEI_ff_3!$B32,AEEI_ff_2!$A$3:$A$127,AEEI_ff_3!$A32)*(1-SUMIFS([3]CO2_sec_dis_EU!$AQ$2:$AQ$109,[3]CO2_sec_dis_EU!$AO$2:$AO$109,$B32,[3]CO2_sec_dis_EU!$AM$2:$AM$109,$A32)*$M$3)</f>
        <v>#VALUE!</v>
      </c>
    </row>
    <row r="33" spans="1:11" x14ac:dyDescent="0.25">
      <c r="A33" s="141" t="s">
        <v>190</v>
      </c>
      <c r="B33" s="135" t="s">
        <v>205</v>
      </c>
      <c r="C33" s="135">
        <v>1</v>
      </c>
      <c r="D33" s="135">
        <v>0.755</v>
      </c>
      <c r="E33" s="135" t="e">
        <f>SUMIFS(AEEI_ff_2!E$3:E$127,AEEI_ff_2!$B$3:$B$127,AEEI_ff_3!$B33,AEEI_ff_2!$A$3:$A$127,AEEI_ff_3!$A33)*(1-SUMIFS([3]CO2_sec_dis_EU!$AQ$2:$AQ$109,[3]CO2_sec_dis_EU!$AO$2:$AO$109,$B33,[3]CO2_sec_dis_EU!$AM$2:$AM$109,$A33)*$M$3)</f>
        <v>#VALUE!</v>
      </c>
      <c r="F33" s="135" t="e">
        <f>SUMIFS(AEEI_ff_2!F$3:F$127,AEEI_ff_2!$B$3:$B$127,AEEI_ff_3!$B33,AEEI_ff_2!$A$3:$A$127,AEEI_ff_3!$A33)*(1-SUMIFS([3]CO2_sec_dis_EU!$AQ$2:$AQ$109,[3]CO2_sec_dis_EU!$AO$2:$AO$109,$B33,[3]CO2_sec_dis_EU!$AM$2:$AM$109,$A33)*$M$3)</f>
        <v>#VALUE!</v>
      </c>
      <c r="G33" s="135" t="e">
        <f>SUMIFS(AEEI_ff_2!G$3:G$127,AEEI_ff_2!$B$3:$B$127,AEEI_ff_3!$B33,AEEI_ff_2!$A$3:$A$127,AEEI_ff_3!$A33)*(1-SUMIFS([3]CO2_sec_dis_EU!$AQ$2:$AQ$109,[3]CO2_sec_dis_EU!$AO$2:$AO$109,$B33,[3]CO2_sec_dis_EU!$AM$2:$AM$109,$A33)*$M$3)</f>
        <v>#VALUE!</v>
      </c>
      <c r="H33" s="135" t="e">
        <f>SUMIFS(AEEI_ff_2!H$3:H$127,AEEI_ff_2!$B$3:$B$127,AEEI_ff_3!$B33,AEEI_ff_2!$A$3:$A$127,AEEI_ff_3!$A33)*(1-SUMIFS([3]CO2_sec_dis_EU!$AQ$2:$AQ$109,[3]CO2_sec_dis_EU!$AO$2:$AO$109,$B33,[3]CO2_sec_dis_EU!$AM$2:$AM$109,$A33)*$M$3)</f>
        <v>#VALUE!</v>
      </c>
      <c r="I33" s="135" t="e">
        <f>SUMIFS(AEEI_ff_2!I$3:I$127,AEEI_ff_2!$B$3:$B$127,AEEI_ff_3!$B33,AEEI_ff_2!$A$3:$A$127,AEEI_ff_3!$A33)*(1-SUMIFS([3]CO2_sec_dis_EU!$AQ$2:$AQ$109,[3]CO2_sec_dis_EU!$AO$2:$AO$109,$B33,[3]CO2_sec_dis_EU!$AM$2:$AM$109,$A33)*$M$3)</f>
        <v>#VALUE!</v>
      </c>
      <c r="J33" s="135" t="e">
        <f>SUMIFS(AEEI_ff_2!J$3:J$127,AEEI_ff_2!$B$3:$B$127,AEEI_ff_3!$B33,AEEI_ff_2!$A$3:$A$127,AEEI_ff_3!$A33)*(1-SUMIFS([3]CO2_sec_dis_EU!$AQ$2:$AQ$109,[3]CO2_sec_dis_EU!$AO$2:$AO$109,$B33,[3]CO2_sec_dis_EU!$AM$2:$AM$109,$A33)*$M$3)</f>
        <v>#VALUE!</v>
      </c>
      <c r="K33" s="142" t="e">
        <f>SUMIFS(AEEI_ff_2!K$3:K$127,AEEI_ff_2!$B$3:$B$127,AEEI_ff_3!$B33,AEEI_ff_2!$A$3:$A$127,AEEI_ff_3!$A33)*(1-SUMIFS([3]CO2_sec_dis_EU!$AQ$2:$AQ$109,[3]CO2_sec_dis_EU!$AO$2:$AO$109,$B33,[3]CO2_sec_dis_EU!$AM$2:$AM$109,$A33)*$M$3)</f>
        <v>#VALUE!</v>
      </c>
    </row>
    <row r="34" spans="1:11" x14ac:dyDescent="0.25">
      <c r="A34" s="139" t="s">
        <v>190</v>
      </c>
      <c r="B34" s="134" t="s">
        <v>206</v>
      </c>
      <c r="C34" s="134">
        <v>1</v>
      </c>
      <c r="D34" s="134">
        <v>0.88</v>
      </c>
      <c r="E34" s="134" t="e">
        <f>SUMIFS(AEEI_ff_2!E$3:E$127,AEEI_ff_2!$B$3:$B$127,AEEI_ff_3!$B34,AEEI_ff_2!$A$3:$A$127,AEEI_ff_3!$A34)*(1-SUMIFS([3]CO2_sec_dis_EU!$AQ$2:$AQ$109,[3]CO2_sec_dis_EU!$AO$2:$AO$109,$B34,[3]CO2_sec_dis_EU!$AM$2:$AM$109,$A34)*$M$3)</f>
        <v>#VALUE!</v>
      </c>
      <c r="F34" s="134" t="e">
        <f>SUMIFS(AEEI_ff_2!F$3:F$127,AEEI_ff_2!$B$3:$B$127,AEEI_ff_3!$B34,AEEI_ff_2!$A$3:$A$127,AEEI_ff_3!$A34)*(1-SUMIFS([3]CO2_sec_dis_EU!$AQ$2:$AQ$109,[3]CO2_sec_dis_EU!$AO$2:$AO$109,$B34,[3]CO2_sec_dis_EU!$AM$2:$AM$109,$A34)*$M$3)</f>
        <v>#VALUE!</v>
      </c>
      <c r="G34" s="134" t="e">
        <f>SUMIFS(AEEI_ff_2!G$3:G$127,AEEI_ff_2!$B$3:$B$127,AEEI_ff_3!$B34,AEEI_ff_2!$A$3:$A$127,AEEI_ff_3!$A34)*(1-SUMIFS([3]CO2_sec_dis_EU!$AQ$2:$AQ$109,[3]CO2_sec_dis_EU!$AO$2:$AO$109,$B34,[3]CO2_sec_dis_EU!$AM$2:$AM$109,$A34)*$M$3)</f>
        <v>#VALUE!</v>
      </c>
      <c r="H34" s="134" t="e">
        <f>SUMIFS(AEEI_ff_2!H$3:H$127,AEEI_ff_2!$B$3:$B$127,AEEI_ff_3!$B34,AEEI_ff_2!$A$3:$A$127,AEEI_ff_3!$A34)*(1-SUMIFS([3]CO2_sec_dis_EU!$AQ$2:$AQ$109,[3]CO2_sec_dis_EU!$AO$2:$AO$109,$B34,[3]CO2_sec_dis_EU!$AM$2:$AM$109,$A34)*$M$3)</f>
        <v>#VALUE!</v>
      </c>
      <c r="I34" s="134" t="e">
        <f>SUMIFS(AEEI_ff_2!I$3:I$127,AEEI_ff_2!$B$3:$B$127,AEEI_ff_3!$B34,AEEI_ff_2!$A$3:$A$127,AEEI_ff_3!$A34)*(1-SUMIFS([3]CO2_sec_dis_EU!$AQ$2:$AQ$109,[3]CO2_sec_dis_EU!$AO$2:$AO$109,$B34,[3]CO2_sec_dis_EU!$AM$2:$AM$109,$A34)*$M$3)</f>
        <v>#VALUE!</v>
      </c>
      <c r="J34" s="134" t="e">
        <f>SUMIFS(AEEI_ff_2!J$3:J$127,AEEI_ff_2!$B$3:$B$127,AEEI_ff_3!$B34,AEEI_ff_2!$A$3:$A$127,AEEI_ff_3!$A34)*(1-SUMIFS([3]CO2_sec_dis_EU!$AQ$2:$AQ$109,[3]CO2_sec_dis_EU!$AO$2:$AO$109,$B34,[3]CO2_sec_dis_EU!$AM$2:$AM$109,$A34)*$M$3)</f>
        <v>#VALUE!</v>
      </c>
      <c r="K34" s="140" t="e">
        <f>SUMIFS(AEEI_ff_2!K$3:K$127,AEEI_ff_2!$B$3:$B$127,AEEI_ff_3!$B34,AEEI_ff_2!$A$3:$A$127,AEEI_ff_3!$A34)*(1-SUMIFS([3]CO2_sec_dis_EU!$AQ$2:$AQ$109,[3]CO2_sec_dis_EU!$AO$2:$AO$109,$B34,[3]CO2_sec_dis_EU!$AM$2:$AM$109,$A34)*$M$3)</f>
        <v>#VALUE!</v>
      </c>
    </row>
    <row r="35" spans="1:11" x14ac:dyDescent="0.25">
      <c r="A35" s="141" t="s">
        <v>190</v>
      </c>
      <c r="B35" s="135" t="s">
        <v>207</v>
      </c>
      <c r="C35" s="135">
        <v>1</v>
      </c>
      <c r="D35" s="135">
        <v>1.2</v>
      </c>
      <c r="E35" s="135">
        <v>1.2</v>
      </c>
      <c r="F35" s="135">
        <v>1</v>
      </c>
      <c r="G35" s="135">
        <v>0.95</v>
      </c>
      <c r="H35" s="135">
        <v>0.83</v>
      </c>
      <c r="I35" s="135">
        <v>0.76</v>
      </c>
      <c r="J35" s="135">
        <v>0.68</v>
      </c>
      <c r="K35" s="142">
        <v>0.6</v>
      </c>
    </row>
    <row r="36" spans="1:11" x14ac:dyDescent="0.25">
      <c r="A36" s="139" t="s">
        <v>190</v>
      </c>
      <c r="B36" s="134" t="s">
        <v>208</v>
      </c>
      <c r="C36" s="134">
        <v>1</v>
      </c>
      <c r="D36" s="134">
        <f>D35</f>
        <v>1.2</v>
      </c>
      <c r="E36" s="134">
        <v>1.2</v>
      </c>
      <c r="F36" s="134">
        <v>1</v>
      </c>
      <c r="G36" s="134">
        <v>0.95</v>
      </c>
      <c r="H36" s="134">
        <v>0.83</v>
      </c>
      <c r="I36" s="134">
        <v>0.76</v>
      </c>
      <c r="J36" s="134">
        <v>0.68</v>
      </c>
      <c r="K36" s="140">
        <v>0.6</v>
      </c>
    </row>
    <row r="37" spans="1:11" x14ac:dyDescent="0.25">
      <c r="A37" s="141" t="s">
        <v>190</v>
      </c>
      <c r="B37" s="135" t="s">
        <v>209</v>
      </c>
      <c r="C37" s="135">
        <v>1</v>
      </c>
      <c r="D37" s="135">
        <f>D35</f>
        <v>1.2</v>
      </c>
      <c r="E37" s="135">
        <v>1.2</v>
      </c>
      <c r="F37" s="135">
        <v>1</v>
      </c>
      <c r="G37" s="135">
        <v>0.95</v>
      </c>
      <c r="H37" s="135">
        <v>0.83</v>
      </c>
      <c r="I37" s="135">
        <v>0.76</v>
      </c>
      <c r="J37" s="135">
        <v>0.68</v>
      </c>
      <c r="K37" s="142">
        <v>0.6</v>
      </c>
    </row>
    <row r="38" spans="1:11" x14ac:dyDescent="0.25">
      <c r="A38" s="139" t="s">
        <v>190</v>
      </c>
      <c r="B38" s="134" t="s">
        <v>199</v>
      </c>
      <c r="C38" s="134">
        <v>1</v>
      </c>
      <c r="D38" s="134">
        <v>0.96455651793083608</v>
      </c>
      <c r="E38" s="134">
        <v>1.0029984021269438</v>
      </c>
      <c r="F38" s="134">
        <v>0.93692394691026759</v>
      </c>
      <c r="G38" s="134">
        <v>0.86540948803503359</v>
      </c>
      <c r="H38" s="134">
        <v>0.79061791607404741</v>
      </c>
      <c r="I38" s="134">
        <v>0.71444788600032505</v>
      </c>
      <c r="J38" s="134">
        <v>0.63856760845987992</v>
      </c>
      <c r="K38" s="140">
        <v>0.56440487167028808</v>
      </c>
    </row>
    <row r="39" spans="1:11" x14ac:dyDescent="0.25">
      <c r="A39" s="141" t="s">
        <v>190</v>
      </c>
      <c r="B39" s="135" t="s">
        <v>200</v>
      </c>
      <c r="C39" s="135">
        <v>1</v>
      </c>
      <c r="D39" s="135">
        <v>0.8681008661377525</v>
      </c>
      <c r="E39" s="135" t="e">
        <f>SUMIFS(AEEI_ff_2!E$3:E$127,AEEI_ff_2!$B$3:$B$127,AEEI_ff_3!$B39,AEEI_ff_2!$A$3:$A$127,AEEI_ff_3!$A39)*(1-SUMIFS([3]CO2_sec_dis_EU!$AQ$2:$AQ$109,[3]CO2_sec_dis_EU!$AO$2:$AO$109,$B39,[3]CO2_sec_dis_EU!$AM$2:$AM$109,$A39)*$M$3)</f>
        <v>#VALUE!</v>
      </c>
      <c r="F39" s="135" t="e">
        <f>SUMIFS(AEEI_ff_2!F$3:F$127,AEEI_ff_2!$B$3:$B$127,AEEI_ff_3!$B39,AEEI_ff_2!$A$3:$A$127,AEEI_ff_3!$A39)*(1-SUMIFS([3]CO2_sec_dis_EU!$AQ$2:$AQ$109,[3]CO2_sec_dis_EU!$AO$2:$AO$109,$B39,[3]CO2_sec_dis_EU!$AM$2:$AM$109,$A39)*$M$3)</f>
        <v>#VALUE!</v>
      </c>
      <c r="G39" s="135" t="e">
        <f>SUMIFS(AEEI_ff_2!G$3:G$127,AEEI_ff_2!$B$3:$B$127,AEEI_ff_3!$B39,AEEI_ff_2!$A$3:$A$127,AEEI_ff_3!$A39)*(1-SUMIFS([3]CO2_sec_dis_EU!$AQ$2:$AQ$109,[3]CO2_sec_dis_EU!$AO$2:$AO$109,$B39,[3]CO2_sec_dis_EU!$AM$2:$AM$109,$A39)*$M$3)</f>
        <v>#VALUE!</v>
      </c>
      <c r="H39" s="135" t="e">
        <f>SUMIFS(AEEI_ff_2!H$3:H$127,AEEI_ff_2!$B$3:$B$127,AEEI_ff_3!$B39,AEEI_ff_2!$A$3:$A$127,AEEI_ff_3!$A39)*(1-SUMIFS([3]CO2_sec_dis_EU!$AQ$2:$AQ$109,[3]CO2_sec_dis_EU!$AO$2:$AO$109,$B39,[3]CO2_sec_dis_EU!$AM$2:$AM$109,$A39)*$M$3)</f>
        <v>#VALUE!</v>
      </c>
      <c r="I39" s="135" t="e">
        <f>SUMIFS(AEEI_ff_2!I$3:I$127,AEEI_ff_2!$B$3:$B$127,AEEI_ff_3!$B39,AEEI_ff_2!$A$3:$A$127,AEEI_ff_3!$A39)*(1-SUMIFS([3]CO2_sec_dis_EU!$AQ$2:$AQ$109,[3]CO2_sec_dis_EU!$AO$2:$AO$109,$B39,[3]CO2_sec_dis_EU!$AM$2:$AM$109,$A39)*$M$3)</f>
        <v>#VALUE!</v>
      </c>
      <c r="J39" s="135" t="e">
        <f>SUMIFS(AEEI_ff_2!J$3:J$127,AEEI_ff_2!$B$3:$B$127,AEEI_ff_3!$B39,AEEI_ff_2!$A$3:$A$127,AEEI_ff_3!$A39)*(1-SUMIFS([3]CO2_sec_dis_EU!$AQ$2:$AQ$109,[3]CO2_sec_dis_EU!$AO$2:$AO$109,$B39,[3]CO2_sec_dis_EU!$AM$2:$AM$109,$A39)*$M$3)</f>
        <v>#VALUE!</v>
      </c>
      <c r="K39" s="142" t="e">
        <f>SUMIFS(AEEI_ff_2!K$3:K$127,AEEI_ff_2!$B$3:$B$127,AEEI_ff_3!$B39,AEEI_ff_2!$A$3:$A$127,AEEI_ff_3!$A39)*(1-SUMIFS([3]CO2_sec_dis_EU!$AQ$2:$AQ$109,[3]CO2_sec_dis_EU!$AO$2:$AO$109,$B39,[3]CO2_sec_dis_EU!$AM$2:$AM$109,$A39)*$M$3)</f>
        <v>#VALUE!</v>
      </c>
    </row>
    <row r="40" spans="1:11" x14ac:dyDescent="0.25">
      <c r="A40" s="139" t="s">
        <v>190</v>
      </c>
      <c r="B40" s="134" t="s">
        <v>202</v>
      </c>
      <c r="C40" s="134">
        <v>1</v>
      </c>
      <c r="D40" s="134">
        <v>0.96455651793083608</v>
      </c>
      <c r="E40" s="134" t="e">
        <f>SUMIFS(AEEI_ff_2!E$3:E$127,AEEI_ff_2!$B$3:$B$127,AEEI_ff_3!$B40,AEEI_ff_2!$A$3:$A$127,AEEI_ff_3!$A40)*(1-SUMIFS([3]CO2_sec_dis_EU!$AQ$2:$AQ$109,[3]CO2_sec_dis_EU!$AO$2:$AO$109,$B40,[3]CO2_sec_dis_EU!$AM$2:$AM$109,$A40)*$M$3)</f>
        <v>#VALUE!</v>
      </c>
      <c r="F40" s="134" t="e">
        <f>SUMIFS(AEEI_ff_2!F$3:F$127,AEEI_ff_2!$B$3:$B$127,AEEI_ff_3!$B40,AEEI_ff_2!$A$3:$A$127,AEEI_ff_3!$A40)*(1-SUMIFS([3]CO2_sec_dis_EU!$AQ$2:$AQ$109,[3]CO2_sec_dis_EU!$AO$2:$AO$109,$B40,[3]CO2_sec_dis_EU!$AM$2:$AM$109,$A40)*$M$3)</f>
        <v>#VALUE!</v>
      </c>
      <c r="G40" s="134" t="e">
        <f>SUMIFS(AEEI_ff_2!G$3:G$127,AEEI_ff_2!$B$3:$B$127,AEEI_ff_3!$B40,AEEI_ff_2!$A$3:$A$127,AEEI_ff_3!$A40)*(1-SUMIFS([3]CO2_sec_dis_EU!$AQ$2:$AQ$109,[3]CO2_sec_dis_EU!$AO$2:$AO$109,$B40,[3]CO2_sec_dis_EU!$AM$2:$AM$109,$A40)*$M$3)</f>
        <v>#VALUE!</v>
      </c>
      <c r="H40" s="134" t="e">
        <f>SUMIFS(AEEI_ff_2!H$3:H$127,AEEI_ff_2!$B$3:$B$127,AEEI_ff_3!$B40,AEEI_ff_2!$A$3:$A$127,AEEI_ff_3!$A40)*(1-SUMIFS([3]CO2_sec_dis_EU!$AQ$2:$AQ$109,[3]CO2_sec_dis_EU!$AO$2:$AO$109,$B40,[3]CO2_sec_dis_EU!$AM$2:$AM$109,$A40)*$M$3)</f>
        <v>#VALUE!</v>
      </c>
      <c r="I40" s="134" t="e">
        <f>SUMIFS(AEEI_ff_2!I$3:I$127,AEEI_ff_2!$B$3:$B$127,AEEI_ff_3!$B40,AEEI_ff_2!$A$3:$A$127,AEEI_ff_3!$A40)*(1-SUMIFS([3]CO2_sec_dis_EU!$AQ$2:$AQ$109,[3]CO2_sec_dis_EU!$AO$2:$AO$109,$B40,[3]CO2_sec_dis_EU!$AM$2:$AM$109,$A40)*$M$3)</f>
        <v>#VALUE!</v>
      </c>
      <c r="J40" s="134" t="e">
        <f>SUMIFS(AEEI_ff_2!J$3:J$127,AEEI_ff_2!$B$3:$B$127,AEEI_ff_3!$B40,AEEI_ff_2!$A$3:$A$127,AEEI_ff_3!$A40)*(1-SUMIFS([3]CO2_sec_dis_EU!$AQ$2:$AQ$109,[3]CO2_sec_dis_EU!$AO$2:$AO$109,$B40,[3]CO2_sec_dis_EU!$AM$2:$AM$109,$A40)*$M$3)</f>
        <v>#VALUE!</v>
      </c>
      <c r="K40" s="140" t="e">
        <f>SUMIFS(AEEI_ff_2!K$3:K$127,AEEI_ff_2!$B$3:$B$127,AEEI_ff_3!$B40,AEEI_ff_2!$A$3:$A$127,AEEI_ff_3!$A40)*(1-SUMIFS([3]CO2_sec_dis_EU!$AQ$2:$AQ$109,[3]CO2_sec_dis_EU!$AO$2:$AO$109,$B40,[3]CO2_sec_dis_EU!$AM$2:$AM$109,$A40)*$M$3)</f>
        <v>#VALUE!</v>
      </c>
    </row>
    <row r="41" spans="1:11" ht="15.75" thickBot="1" x14ac:dyDescent="0.3">
      <c r="A41" s="143" t="s">
        <v>190</v>
      </c>
      <c r="B41" s="144" t="s">
        <v>201</v>
      </c>
      <c r="C41" s="144">
        <v>1</v>
      </c>
      <c r="D41" s="144">
        <v>0.94</v>
      </c>
      <c r="E41" s="144" t="e">
        <f>SUMIFS(AEEI_ff_2!E$3:E$127,AEEI_ff_2!$B$3:$B$127,AEEI_ff_3!$B41,AEEI_ff_2!$A$3:$A$127,AEEI_ff_3!$A41)*(1-SUMIFS([3]CO2_sec_dis_EU!$AQ$2:$AQ$109,[3]CO2_sec_dis_EU!$AO$2:$AO$109,$B41,[3]CO2_sec_dis_EU!$AM$2:$AM$109,$A41)*$M$3)</f>
        <v>#VALUE!</v>
      </c>
      <c r="F41" s="144" t="e">
        <f>SUMIFS(AEEI_ff_2!F$3:F$127,AEEI_ff_2!$B$3:$B$127,AEEI_ff_3!$B41,AEEI_ff_2!$A$3:$A$127,AEEI_ff_3!$A41)*(1-SUMIFS([3]CO2_sec_dis_EU!$AQ$2:$AQ$109,[3]CO2_sec_dis_EU!$AO$2:$AO$109,$B41,[3]CO2_sec_dis_EU!$AM$2:$AM$109,$A41)*$M$3)</f>
        <v>#VALUE!</v>
      </c>
      <c r="G41" s="144" t="e">
        <f>SUMIFS(AEEI_ff_2!G$3:G$127,AEEI_ff_2!$B$3:$B$127,AEEI_ff_3!$B41,AEEI_ff_2!$A$3:$A$127,AEEI_ff_3!$A41)*(1-SUMIFS([3]CO2_sec_dis_EU!$AQ$2:$AQ$109,[3]CO2_sec_dis_EU!$AO$2:$AO$109,$B41,[3]CO2_sec_dis_EU!$AM$2:$AM$109,$A41)*$M$3)</f>
        <v>#VALUE!</v>
      </c>
      <c r="H41" s="144" t="e">
        <f>SUMIFS(AEEI_ff_2!H$3:H$127,AEEI_ff_2!$B$3:$B$127,AEEI_ff_3!$B41,AEEI_ff_2!$A$3:$A$127,AEEI_ff_3!$A41)*(1-SUMIFS([3]CO2_sec_dis_EU!$AQ$2:$AQ$109,[3]CO2_sec_dis_EU!$AO$2:$AO$109,$B41,[3]CO2_sec_dis_EU!$AM$2:$AM$109,$A41)*$M$3)</f>
        <v>#VALUE!</v>
      </c>
      <c r="I41" s="144" t="e">
        <f>SUMIFS(AEEI_ff_2!I$3:I$127,AEEI_ff_2!$B$3:$B$127,AEEI_ff_3!$B41,AEEI_ff_2!$A$3:$A$127,AEEI_ff_3!$A41)*(1-SUMIFS([3]CO2_sec_dis_EU!$AQ$2:$AQ$109,[3]CO2_sec_dis_EU!$AO$2:$AO$109,$B41,[3]CO2_sec_dis_EU!$AM$2:$AM$109,$A41)*$M$3)</f>
        <v>#VALUE!</v>
      </c>
      <c r="J41" s="144" t="e">
        <f>SUMIFS(AEEI_ff_2!J$3:J$127,AEEI_ff_2!$B$3:$B$127,AEEI_ff_3!$B41,AEEI_ff_2!$A$3:$A$127,AEEI_ff_3!$A41)*(1-SUMIFS([3]CO2_sec_dis_EU!$AQ$2:$AQ$109,[3]CO2_sec_dis_EU!$AO$2:$AO$109,$B41,[3]CO2_sec_dis_EU!$AM$2:$AM$109,$A41)*$M$3)</f>
        <v>#VALUE!</v>
      </c>
      <c r="K41" s="145" t="e">
        <f>SUMIFS(AEEI_ff_2!K$3:K$127,AEEI_ff_2!$B$3:$B$127,AEEI_ff_3!$B41,AEEI_ff_2!$A$3:$A$127,AEEI_ff_3!$A41)*(1-SUMIFS([3]CO2_sec_dis_EU!$AQ$2:$AQ$109,[3]CO2_sec_dis_EU!$AO$2:$AO$109,$B41,[3]CO2_sec_dis_EU!$AM$2:$AM$109,$A41)*$M$3)</f>
        <v>#VALUE!</v>
      </c>
    </row>
    <row r="42" spans="1:11" x14ac:dyDescent="0.25">
      <c r="A42" s="136" t="s">
        <v>184</v>
      </c>
      <c r="B42" s="137" t="s">
        <v>198</v>
      </c>
      <c r="C42" s="137">
        <v>1</v>
      </c>
      <c r="D42" s="137">
        <v>0.85</v>
      </c>
      <c r="E42" s="137">
        <v>0.69</v>
      </c>
      <c r="F42" s="137">
        <v>0.67</v>
      </c>
      <c r="G42" s="137">
        <v>0.61916555925529615</v>
      </c>
      <c r="H42" s="137">
        <v>0.52</v>
      </c>
      <c r="I42" s="137">
        <v>0.38</v>
      </c>
      <c r="J42" s="137">
        <v>0.65</v>
      </c>
      <c r="K42" s="138">
        <v>0.8</v>
      </c>
    </row>
    <row r="43" spans="1:11" x14ac:dyDescent="0.25">
      <c r="A43" s="139" t="s">
        <v>184</v>
      </c>
      <c r="B43" s="134" t="s">
        <v>203</v>
      </c>
      <c r="C43" s="134">
        <v>1</v>
      </c>
      <c r="D43" s="134">
        <v>0.92</v>
      </c>
      <c r="E43" s="134">
        <v>0.9</v>
      </c>
      <c r="F43" s="134">
        <v>0.72</v>
      </c>
      <c r="G43" s="134">
        <v>0.82</v>
      </c>
      <c r="H43" s="134">
        <v>0.75</v>
      </c>
      <c r="I43" s="134">
        <v>0.82</v>
      </c>
      <c r="J43" s="134">
        <v>1.2</v>
      </c>
      <c r="K43" s="140">
        <v>1.2</v>
      </c>
    </row>
    <row r="44" spans="1:11" x14ac:dyDescent="0.25">
      <c r="A44" s="141" t="s">
        <v>184</v>
      </c>
      <c r="B44" s="135" t="s">
        <v>210</v>
      </c>
      <c r="C44" s="135">
        <v>1</v>
      </c>
      <c r="D44" s="135">
        <v>0.85</v>
      </c>
      <c r="E44" s="135">
        <v>0.97</v>
      </c>
      <c r="F44" s="135">
        <v>1.3</v>
      </c>
      <c r="G44" s="135">
        <v>1.4</v>
      </c>
      <c r="H44" s="135">
        <v>1.3</v>
      </c>
      <c r="I44" s="135">
        <v>1.5</v>
      </c>
      <c r="J44" s="135">
        <v>2</v>
      </c>
      <c r="K44" s="142">
        <v>2.5</v>
      </c>
    </row>
    <row r="45" spans="1:11" x14ac:dyDescent="0.25">
      <c r="A45" s="139" t="s">
        <v>184</v>
      </c>
      <c r="B45" s="134" t="s">
        <v>204</v>
      </c>
      <c r="C45" s="134">
        <v>1</v>
      </c>
      <c r="D45" s="134">
        <v>0.96</v>
      </c>
      <c r="E45" s="134">
        <v>1.1000000000000001</v>
      </c>
      <c r="F45" s="134">
        <v>1.45</v>
      </c>
      <c r="G45" s="134">
        <v>1.7</v>
      </c>
      <c r="H45" s="134">
        <v>1.8</v>
      </c>
      <c r="I45" s="134">
        <v>2</v>
      </c>
      <c r="J45" s="134">
        <v>2.8</v>
      </c>
      <c r="K45" s="140">
        <v>3.2</v>
      </c>
    </row>
    <row r="46" spans="1:11" x14ac:dyDescent="0.25">
      <c r="A46" s="141" t="s">
        <v>184</v>
      </c>
      <c r="B46" s="135" t="s">
        <v>205</v>
      </c>
      <c r="C46" s="135">
        <v>1</v>
      </c>
      <c r="D46" s="135">
        <v>0.75</v>
      </c>
      <c r="E46" s="135">
        <v>0.82</v>
      </c>
      <c r="F46" s="135">
        <v>0.55000000000000004</v>
      </c>
      <c r="G46" s="135">
        <v>0.51</v>
      </c>
      <c r="H46" s="135">
        <v>0.42</v>
      </c>
      <c r="I46" s="135">
        <v>0.5</v>
      </c>
      <c r="J46" s="135">
        <v>1</v>
      </c>
      <c r="K46" s="142">
        <v>1.1000000000000001</v>
      </c>
    </row>
    <row r="47" spans="1:11" x14ac:dyDescent="0.25">
      <c r="A47" s="139" t="s">
        <v>184</v>
      </c>
      <c r="B47" s="134" t="s">
        <v>206</v>
      </c>
      <c r="C47" s="134">
        <v>1</v>
      </c>
      <c r="D47" s="134">
        <v>0.83</v>
      </c>
      <c r="E47" s="134">
        <v>0.83</v>
      </c>
      <c r="F47" s="134">
        <v>0.89</v>
      </c>
      <c r="G47" s="134">
        <v>0.88</v>
      </c>
      <c r="H47" s="134">
        <v>0.75</v>
      </c>
      <c r="I47" s="134">
        <v>0.76</v>
      </c>
      <c r="J47" s="134">
        <v>0.83</v>
      </c>
      <c r="K47" s="140">
        <v>0.83</v>
      </c>
    </row>
    <row r="48" spans="1:11" x14ac:dyDescent="0.25">
      <c r="A48" s="141" t="s">
        <v>184</v>
      </c>
      <c r="B48" s="135" t="s">
        <v>207</v>
      </c>
      <c r="C48" s="135">
        <v>1</v>
      </c>
      <c r="D48" s="135">
        <v>0.72</v>
      </c>
      <c r="E48" s="135">
        <v>0.78624789060047529</v>
      </c>
      <c r="F48" s="135">
        <v>0.74</v>
      </c>
      <c r="G48" s="135">
        <v>0.65</v>
      </c>
      <c r="H48" s="135">
        <v>0.49</v>
      </c>
      <c r="I48" s="135">
        <v>0.42</v>
      </c>
      <c r="J48" s="135">
        <v>0.38</v>
      </c>
      <c r="K48" s="142">
        <v>0.32</v>
      </c>
    </row>
    <row r="49" spans="1:11" x14ac:dyDescent="0.25">
      <c r="A49" s="139" t="s">
        <v>184</v>
      </c>
      <c r="B49" s="134" t="s">
        <v>208</v>
      </c>
      <c r="C49" s="134">
        <v>1</v>
      </c>
      <c r="D49" s="134">
        <f>D48</f>
        <v>0.72</v>
      </c>
      <c r="E49" s="134">
        <v>0.78624789060047529</v>
      </c>
      <c r="F49" s="134">
        <v>0.74</v>
      </c>
      <c r="G49" s="134">
        <v>0.65</v>
      </c>
      <c r="H49" s="134">
        <v>0.49</v>
      </c>
      <c r="I49" s="134">
        <v>0.42</v>
      </c>
      <c r="J49" s="134">
        <v>0.38</v>
      </c>
      <c r="K49" s="140">
        <v>0.32</v>
      </c>
    </row>
    <row r="50" spans="1:11" x14ac:dyDescent="0.25">
      <c r="A50" s="141" t="s">
        <v>184</v>
      </c>
      <c r="B50" s="135" t="s">
        <v>209</v>
      </c>
      <c r="C50" s="135">
        <v>1</v>
      </c>
      <c r="D50" s="135">
        <f>D48</f>
        <v>0.72</v>
      </c>
      <c r="E50" s="135">
        <v>0.78624789060047529</v>
      </c>
      <c r="F50" s="135">
        <v>0.74</v>
      </c>
      <c r="G50" s="135">
        <v>0.65</v>
      </c>
      <c r="H50" s="135">
        <v>0.49</v>
      </c>
      <c r="I50" s="135">
        <v>0.42</v>
      </c>
      <c r="J50" s="135">
        <v>0.38</v>
      </c>
      <c r="K50" s="142">
        <v>0.32</v>
      </c>
    </row>
    <row r="51" spans="1:11" x14ac:dyDescent="0.25">
      <c r="A51" s="139" t="s">
        <v>184</v>
      </c>
      <c r="B51" s="134" t="s">
        <v>199</v>
      </c>
      <c r="C51" s="134">
        <v>1</v>
      </c>
      <c r="D51" s="134">
        <v>0.88810445596450405</v>
      </c>
      <c r="E51" s="134">
        <v>0.78624789060047529</v>
      </c>
      <c r="F51" s="134">
        <v>0.69793810627469499</v>
      </c>
      <c r="G51" s="134">
        <v>0.61916555925529615</v>
      </c>
      <c r="H51" s="134">
        <v>0.54809083732844166</v>
      </c>
      <c r="I51" s="134">
        <v>0.48336784112668468</v>
      </c>
      <c r="J51" s="134">
        <v>0.42398005503463382</v>
      </c>
      <c r="K51" s="140">
        <v>0.36926923917000753</v>
      </c>
    </row>
    <row r="52" spans="1:11" x14ac:dyDescent="0.25">
      <c r="A52" s="141" t="s">
        <v>184</v>
      </c>
      <c r="B52" s="135" t="s">
        <v>200</v>
      </c>
      <c r="C52" s="135">
        <v>1</v>
      </c>
      <c r="D52" s="135">
        <v>0.75</v>
      </c>
      <c r="E52" s="135">
        <v>0.59</v>
      </c>
      <c r="F52" s="135">
        <v>0.37</v>
      </c>
      <c r="G52" s="135">
        <v>0.25</v>
      </c>
      <c r="H52" s="135">
        <v>0.14000000000000001</v>
      </c>
      <c r="I52" s="135">
        <v>0.1</v>
      </c>
      <c r="J52" s="135">
        <v>8.5000000000000006E-2</v>
      </c>
      <c r="K52" s="142">
        <v>8.4000000000000005E-2</v>
      </c>
    </row>
    <row r="53" spans="1:11" x14ac:dyDescent="0.25">
      <c r="A53" s="139" t="s">
        <v>184</v>
      </c>
      <c r="B53" s="134" t="s">
        <v>202</v>
      </c>
      <c r="C53" s="134">
        <v>1</v>
      </c>
      <c r="D53" s="134">
        <v>0.7</v>
      </c>
      <c r="E53" s="134">
        <v>0.76</v>
      </c>
      <c r="F53" s="134">
        <v>0.75</v>
      </c>
      <c r="G53" s="134">
        <v>0.74</v>
      </c>
      <c r="H53" s="134">
        <v>0.59</v>
      </c>
      <c r="I53" s="134">
        <v>0.54</v>
      </c>
      <c r="J53" s="134">
        <v>0.5</v>
      </c>
      <c r="K53" s="140">
        <v>0.45</v>
      </c>
    </row>
    <row r="54" spans="1:11" ht="15.75" thickBot="1" x14ac:dyDescent="0.3">
      <c r="A54" s="143" t="s">
        <v>184</v>
      </c>
      <c r="B54" s="144" t="s">
        <v>201</v>
      </c>
      <c r="C54" s="144">
        <v>1</v>
      </c>
      <c r="D54" s="144">
        <v>0.82</v>
      </c>
      <c r="E54" s="144">
        <v>0.7</v>
      </c>
      <c r="F54" s="144">
        <v>0.54</v>
      </c>
      <c r="G54" s="144">
        <v>0.42</v>
      </c>
      <c r="H54" s="144">
        <v>0.39</v>
      </c>
      <c r="I54" s="144">
        <v>0.31</v>
      </c>
      <c r="J54" s="144">
        <v>0.24</v>
      </c>
      <c r="K54" s="145">
        <v>0.18</v>
      </c>
    </row>
    <row r="55" spans="1:11" x14ac:dyDescent="0.25">
      <c r="A55" s="136" t="s">
        <v>191</v>
      </c>
      <c r="B55" s="137" t="s">
        <v>198</v>
      </c>
      <c r="C55" s="137">
        <v>1</v>
      </c>
      <c r="D55" s="137">
        <v>0.75</v>
      </c>
      <c r="E55" s="137">
        <v>0.8</v>
      </c>
      <c r="F55" s="137">
        <v>0.78</v>
      </c>
      <c r="G55" s="137">
        <v>0.82</v>
      </c>
      <c r="H55" s="137">
        <v>0.46</v>
      </c>
      <c r="I55" s="137">
        <v>0.44</v>
      </c>
      <c r="J55" s="137">
        <v>0.82</v>
      </c>
      <c r="K55" s="138">
        <v>0.81</v>
      </c>
    </row>
    <row r="56" spans="1:11" x14ac:dyDescent="0.25">
      <c r="A56" s="139" t="s">
        <v>191</v>
      </c>
      <c r="B56" s="134" t="s">
        <v>203</v>
      </c>
      <c r="C56" s="134">
        <v>1</v>
      </c>
      <c r="D56" s="134">
        <v>1</v>
      </c>
      <c r="E56" s="134">
        <v>1.68</v>
      </c>
      <c r="F56" s="134">
        <v>2.4</v>
      </c>
      <c r="G56" s="134">
        <v>3.5</v>
      </c>
      <c r="H56" s="134">
        <v>3.8</v>
      </c>
      <c r="I56" s="134">
        <v>3.8</v>
      </c>
      <c r="J56" s="134">
        <v>3.9</v>
      </c>
      <c r="K56" s="140">
        <v>3.4</v>
      </c>
    </row>
    <row r="57" spans="1:11" x14ac:dyDescent="0.25">
      <c r="A57" s="141" t="s">
        <v>191</v>
      </c>
      <c r="B57" s="135" t="s">
        <v>210</v>
      </c>
      <c r="C57" s="135">
        <v>1</v>
      </c>
      <c r="D57" s="135">
        <v>1.6</v>
      </c>
      <c r="E57" s="135">
        <v>1.3</v>
      </c>
      <c r="F57" s="135">
        <v>1.32</v>
      </c>
      <c r="G57" s="135">
        <v>1.21</v>
      </c>
      <c r="H57" s="135">
        <v>0.73</v>
      </c>
      <c r="I57" s="135">
        <v>0.54</v>
      </c>
      <c r="J57" s="135">
        <v>0.48</v>
      </c>
      <c r="K57" s="142">
        <v>0.31</v>
      </c>
    </row>
    <row r="58" spans="1:11" x14ac:dyDescent="0.25">
      <c r="A58" s="139" t="s">
        <v>191</v>
      </c>
      <c r="B58" s="134" t="s">
        <v>204</v>
      </c>
      <c r="C58" s="134">
        <v>1</v>
      </c>
      <c r="D58" s="134">
        <v>0.28000000000000003</v>
      </c>
      <c r="E58" s="134">
        <v>0.2</v>
      </c>
      <c r="F58" s="134">
        <v>0.24</v>
      </c>
      <c r="G58" s="134">
        <v>0.27</v>
      </c>
      <c r="H58" s="134">
        <v>0.21</v>
      </c>
      <c r="I58" s="134">
        <v>0.2</v>
      </c>
      <c r="J58" s="134">
        <v>0.25</v>
      </c>
      <c r="K58" s="140">
        <v>0.16</v>
      </c>
    </row>
    <row r="59" spans="1:11" x14ac:dyDescent="0.25">
      <c r="A59" s="141" t="s">
        <v>191</v>
      </c>
      <c r="B59" s="135" t="s">
        <v>205</v>
      </c>
      <c r="C59" s="135">
        <v>1</v>
      </c>
      <c r="D59" s="135">
        <v>1.1000000000000001</v>
      </c>
      <c r="E59" s="135">
        <v>1.161571684224</v>
      </c>
      <c r="F59" s="135">
        <v>1.22</v>
      </c>
      <c r="G59" s="135">
        <v>1.19</v>
      </c>
      <c r="H59" s="135">
        <v>1.1499999999999999</v>
      </c>
      <c r="I59" s="135">
        <v>1.05</v>
      </c>
      <c r="J59" s="135">
        <v>1.24</v>
      </c>
      <c r="K59" s="142">
        <v>1.1200000000000001</v>
      </c>
    </row>
    <row r="60" spans="1:11" x14ac:dyDescent="0.25">
      <c r="A60" s="139" t="s">
        <v>191</v>
      </c>
      <c r="B60" s="134" t="s">
        <v>206</v>
      </c>
      <c r="C60" s="134">
        <v>1</v>
      </c>
      <c r="D60" s="134">
        <v>0.9</v>
      </c>
      <c r="E60" s="134">
        <v>0.9</v>
      </c>
      <c r="F60" s="134">
        <v>0.92</v>
      </c>
      <c r="G60" s="134">
        <v>1.3</v>
      </c>
      <c r="H60" s="134">
        <v>1.2</v>
      </c>
      <c r="I60" s="134">
        <v>1.1000000000000001</v>
      </c>
      <c r="J60" s="134">
        <v>0.75</v>
      </c>
      <c r="K60" s="140">
        <v>0.7</v>
      </c>
    </row>
    <row r="61" spans="1:11" x14ac:dyDescent="0.25">
      <c r="A61" s="141" t="s">
        <v>191</v>
      </c>
      <c r="B61" s="135" t="s">
        <v>207</v>
      </c>
      <c r="C61" s="135">
        <v>1</v>
      </c>
      <c r="D61" s="135">
        <v>1</v>
      </c>
      <c r="E61" s="135">
        <v>1.2</v>
      </c>
      <c r="F61" s="135">
        <v>1.1000000000000001</v>
      </c>
      <c r="G61" s="135">
        <v>1</v>
      </c>
      <c r="H61" s="135">
        <v>0.9</v>
      </c>
      <c r="I61" s="135">
        <v>0.8</v>
      </c>
      <c r="J61" s="135">
        <v>0.7</v>
      </c>
      <c r="K61" s="142">
        <v>0.6</v>
      </c>
    </row>
    <row r="62" spans="1:11" x14ac:dyDescent="0.25">
      <c r="A62" s="139" t="s">
        <v>191</v>
      </c>
      <c r="B62" s="134" t="s">
        <v>208</v>
      </c>
      <c r="C62" s="134">
        <v>1</v>
      </c>
      <c r="D62" s="134">
        <f>D61</f>
        <v>1</v>
      </c>
      <c r="E62" s="134">
        <v>1.2</v>
      </c>
      <c r="F62" s="134">
        <v>1.1000000000000001</v>
      </c>
      <c r="G62" s="134">
        <v>1</v>
      </c>
      <c r="H62" s="134">
        <v>0.9</v>
      </c>
      <c r="I62" s="134">
        <v>0.8</v>
      </c>
      <c r="J62" s="134">
        <v>0.7</v>
      </c>
      <c r="K62" s="140">
        <v>0.6</v>
      </c>
    </row>
    <row r="63" spans="1:11" x14ac:dyDescent="0.25">
      <c r="A63" s="141" t="s">
        <v>191</v>
      </c>
      <c r="B63" s="135" t="s">
        <v>209</v>
      </c>
      <c r="C63" s="135">
        <v>1</v>
      </c>
      <c r="D63" s="135">
        <f>D61</f>
        <v>1</v>
      </c>
      <c r="E63" s="135">
        <v>1.2</v>
      </c>
      <c r="F63" s="135">
        <v>1.1000000000000001</v>
      </c>
      <c r="G63" s="135">
        <v>1</v>
      </c>
      <c r="H63" s="135">
        <v>0.9</v>
      </c>
      <c r="I63" s="135">
        <v>0.8</v>
      </c>
      <c r="J63" s="135">
        <v>0.7</v>
      </c>
      <c r="K63" s="142">
        <v>0.6</v>
      </c>
    </row>
    <row r="64" spans="1:11" x14ac:dyDescent="0.25">
      <c r="A64" s="139" t="s">
        <v>191</v>
      </c>
      <c r="B64" s="134" t="s">
        <v>199</v>
      </c>
      <c r="C64" s="134">
        <v>1</v>
      </c>
      <c r="D64" s="134">
        <v>1.2867748523289171</v>
      </c>
      <c r="E64" s="134">
        <v>1.161571684224</v>
      </c>
      <c r="F64" s="134">
        <v>1.0397776395251419</v>
      </c>
      <c r="G64" s="134">
        <v>0.92094994407893538</v>
      </c>
      <c r="H64" s="134">
        <v>0.80601717208965673</v>
      </c>
      <c r="I64" s="134">
        <v>0.6960128992165846</v>
      </c>
      <c r="J64" s="134">
        <v>0.59203292737864521</v>
      </c>
      <c r="K64" s="140">
        <v>0.49514234121538053</v>
      </c>
    </row>
    <row r="65" spans="1:11" x14ac:dyDescent="0.25">
      <c r="A65" s="141" t="s">
        <v>191</v>
      </c>
      <c r="B65" s="135" t="s">
        <v>200</v>
      </c>
      <c r="C65" s="135">
        <v>1</v>
      </c>
      <c r="D65" s="135">
        <v>0.87316864979462228</v>
      </c>
      <c r="E65" s="135">
        <v>0.63</v>
      </c>
      <c r="F65" s="135">
        <v>0.46</v>
      </c>
      <c r="G65" s="135">
        <v>0.35</v>
      </c>
      <c r="H65" s="135">
        <v>0.25</v>
      </c>
      <c r="I65" s="135">
        <v>0.19</v>
      </c>
      <c r="J65" s="135">
        <v>0.14000000000000001</v>
      </c>
      <c r="K65" s="142">
        <v>0.12</v>
      </c>
    </row>
    <row r="66" spans="1:11" x14ac:dyDescent="0.25">
      <c r="A66" s="139" t="s">
        <v>191</v>
      </c>
      <c r="B66" s="134" t="s">
        <v>202</v>
      </c>
      <c r="C66" s="134">
        <v>1</v>
      </c>
      <c r="D66" s="134">
        <v>1.1000000000000001</v>
      </c>
      <c r="E66" s="134">
        <v>0.82</v>
      </c>
      <c r="F66" s="134">
        <v>0.89</v>
      </c>
      <c r="G66" s="134">
        <v>0.78</v>
      </c>
      <c r="H66" s="134">
        <v>0.57999999999999996</v>
      </c>
      <c r="I66" s="134">
        <v>0.48</v>
      </c>
      <c r="J66" s="134">
        <v>0.35</v>
      </c>
      <c r="K66" s="140">
        <v>0.24</v>
      </c>
    </row>
    <row r="67" spans="1:11" ht="15.75" thickBot="1" x14ac:dyDescent="0.3">
      <c r="A67" s="143" t="s">
        <v>191</v>
      </c>
      <c r="B67" s="144" t="s">
        <v>201</v>
      </c>
      <c r="C67" s="144">
        <v>1</v>
      </c>
      <c r="D67" s="144">
        <v>0.84</v>
      </c>
      <c r="E67" s="144">
        <v>0.82969406016000002</v>
      </c>
      <c r="F67" s="144">
        <v>0.74269831394652996</v>
      </c>
      <c r="G67" s="144">
        <v>0.65782138862781103</v>
      </c>
      <c r="H67" s="144">
        <v>0.59</v>
      </c>
      <c r="I67" s="144">
        <v>0.53</v>
      </c>
      <c r="J67" s="144">
        <v>0.48</v>
      </c>
      <c r="K67" s="145">
        <v>0.48</v>
      </c>
    </row>
    <row r="68" spans="1:11" x14ac:dyDescent="0.25">
      <c r="A68" s="136" t="s">
        <v>185</v>
      </c>
      <c r="B68" s="137" t="s">
        <v>198</v>
      </c>
      <c r="C68" s="137">
        <v>1</v>
      </c>
      <c r="D68" s="137">
        <v>2</v>
      </c>
      <c r="E68" s="137">
        <v>1.1499999999999999</v>
      </c>
      <c r="F68" s="137">
        <v>0.82</v>
      </c>
      <c r="G68" s="137">
        <v>0.7</v>
      </c>
      <c r="H68" s="137">
        <v>0.57999999999999996</v>
      </c>
      <c r="I68" s="137">
        <v>0.7</v>
      </c>
      <c r="J68" s="137">
        <v>1.3</v>
      </c>
      <c r="K68" s="138">
        <v>1.5</v>
      </c>
    </row>
    <row r="69" spans="1:11" x14ac:dyDescent="0.25">
      <c r="A69" s="139" t="s">
        <v>185</v>
      </c>
      <c r="B69" s="134" t="s">
        <v>203</v>
      </c>
      <c r="C69" s="134">
        <v>1</v>
      </c>
      <c r="D69" s="134">
        <v>0.84</v>
      </c>
      <c r="E69" s="134">
        <v>0.89</v>
      </c>
      <c r="F69" s="134">
        <v>0.87946812746096226</v>
      </c>
      <c r="G69" s="134">
        <v>0.8</v>
      </c>
      <c r="H69" s="134">
        <v>0.68</v>
      </c>
      <c r="I69" s="134">
        <v>0.6</v>
      </c>
      <c r="J69" s="134">
        <v>0.71</v>
      </c>
      <c r="K69" s="140">
        <v>0.78</v>
      </c>
    </row>
    <row r="70" spans="1:11" x14ac:dyDescent="0.25">
      <c r="A70" s="141" t="s">
        <v>185</v>
      </c>
      <c r="B70" s="135" t="s">
        <v>210</v>
      </c>
      <c r="C70" s="135">
        <v>1</v>
      </c>
      <c r="D70" s="135">
        <v>0.9</v>
      </c>
      <c r="E70" s="135">
        <v>0.92856472441440374</v>
      </c>
      <c r="F70" s="135">
        <v>0.9</v>
      </c>
      <c r="G70" s="135">
        <v>0.85</v>
      </c>
      <c r="H70" s="135">
        <v>0.82</v>
      </c>
      <c r="I70" s="135">
        <v>0.81</v>
      </c>
      <c r="J70" s="135">
        <v>0.83</v>
      </c>
      <c r="K70" s="142">
        <v>0.79</v>
      </c>
    </row>
    <row r="71" spans="1:11" x14ac:dyDescent="0.25">
      <c r="A71" s="139" t="s">
        <v>185</v>
      </c>
      <c r="B71" s="134" t="s">
        <v>204</v>
      </c>
      <c r="C71" s="134">
        <v>1</v>
      </c>
      <c r="D71" s="134">
        <v>0.4</v>
      </c>
      <c r="E71" s="134">
        <v>0.45</v>
      </c>
      <c r="F71" s="134">
        <v>0.52</v>
      </c>
      <c r="G71" s="134">
        <v>0.45</v>
      </c>
      <c r="H71" s="134">
        <v>0.37</v>
      </c>
      <c r="I71" s="134">
        <v>0.3</v>
      </c>
      <c r="J71" s="134">
        <v>0.28999999999999998</v>
      </c>
      <c r="K71" s="140">
        <v>0.27</v>
      </c>
    </row>
    <row r="72" spans="1:11" x14ac:dyDescent="0.25">
      <c r="A72" s="141" t="s">
        <v>185</v>
      </c>
      <c r="B72" s="135" t="s">
        <v>205</v>
      </c>
      <c r="C72" s="135">
        <v>1</v>
      </c>
      <c r="D72" s="135">
        <v>0.75</v>
      </c>
      <c r="E72" s="135">
        <v>0.92856472441440374</v>
      </c>
      <c r="F72" s="135">
        <v>0.68</v>
      </c>
      <c r="G72" s="135">
        <v>0.51</v>
      </c>
      <c r="H72" s="135">
        <v>0.3</v>
      </c>
      <c r="I72" s="135">
        <v>0.34</v>
      </c>
      <c r="J72" s="135">
        <v>0.4</v>
      </c>
      <c r="K72" s="142">
        <v>0.48</v>
      </c>
    </row>
    <row r="73" spans="1:11" x14ac:dyDescent="0.25">
      <c r="A73" s="139" t="s">
        <v>185</v>
      </c>
      <c r="B73" s="134" t="s">
        <v>206</v>
      </c>
      <c r="C73" s="134">
        <v>1</v>
      </c>
      <c r="D73" s="134">
        <v>1.6</v>
      </c>
      <c r="E73" s="134">
        <v>1.7</v>
      </c>
      <c r="F73" s="134">
        <v>1.4</v>
      </c>
      <c r="G73" s="134">
        <v>1.2</v>
      </c>
      <c r="H73" s="134">
        <v>1.2</v>
      </c>
      <c r="I73" s="134">
        <v>1.1399999999999999</v>
      </c>
      <c r="J73" s="134">
        <v>1.1000000000000001</v>
      </c>
      <c r="K73" s="140">
        <v>1.1000000000000001</v>
      </c>
    </row>
    <row r="74" spans="1:11" x14ac:dyDescent="0.25">
      <c r="A74" s="141" t="s">
        <v>185</v>
      </c>
      <c r="B74" s="135" t="s">
        <v>207</v>
      </c>
      <c r="C74" s="135">
        <v>1</v>
      </c>
      <c r="D74" s="135">
        <v>0.85</v>
      </c>
      <c r="E74" s="135">
        <v>0.9</v>
      </c>
      <c r="F74" s="135">
        <v>0.9</v>
      </c>
      <c r="G74" s="135">
        <v>0.87</v>
      </c>
      <c r="H74" s="135">
        <v>0.84</v>
      </c>
      <c r="I74" s="135">
        <v>0.8</v>
      </c>
      <c r="J74" s="135">
        <v>0.72</v>
      </c>
      <c r="K74" s="142">
        <v>0.62</v>
      </c>
    </row>
    <row r="75" spans="1:11" x14ac:dyDescent="0.25">
      <c r="A75" s="139" t="s">
        <v>185</v>
      </c>
      <c r="B75" s="134" t="s">
        <v>208</v>
      </c>
      <c r="C75" s="134">
        <v>1</v>
      </c>
      <c r="D75" s="134">
        <f>D74</f>
        <v>0.85</v>
      </c>
      <c r="E75" s="134">
        <v>0.9</v>
      </c>
      <c r="F75" s="134">
        <v>0.9</v>
      </c>
      <c r="G75" s="134">
        <v>0.87</v>
      </c>
      <c r="H75" s="134">
        <v>0.84</v>
      </c>
      <c r="I75" s="134">
        <v>0.8</v>
      </c>
      <c r="J75" s="134">
        <v>0.72</v>
      </c>
      <c r="K75" s="140">
        <v>0.62</v>
      </c>
    </row>
    <row r="76" spans="1:11" x14ac:dyDescent="0.25">
      <c r="A76" s="141" t="s">
        <v>185</v>
      </c>
      <c r="B76" s="135" t="s">
        <v>209</v>
      </c>
      <c r="C76" s="135">
        <v>1</v>
      </c>
      <c r="D76" s="135">
        <f>D74</f>
        <v>0.85</v>
      </c>
      <c r="E76" s="135">
        <v>0.9</v>
      </c>
      <c r="F76" s="135">
        <v>0.9</v>
      </c>
      <c r="G76" s="135">
        <v>0.87</v>
      </c>
      <c r="H76" s="135">
        <v>0.84</v>
      </c>
      <c r="I76" s="135">
        <v>0.8</v>
      </c>
      <c r="J76" s="135">
        <v>0.72</v>
      </c>
      <c r="K76" s="142">
        <v>0.62</v>
      </c>
    </row>
    <row r="77" spans="1:11" x14ac:dyDescent="0.25">
      <c r="A77" s="139" t="s">
        <v>185</v>
      </c>
      <c r="B77" s="134" t="s">
        <v>199</v>
      </c>
      <c r="C77" s="134">
        <v>1</v>
      </c>
      <c r="D77" s="134">
        <v>0.97066605609340073</v>
      </c>
      <c r="E77" s="134">
        <v>0.92856472441440374</v>
      </c>
      <c r="F77" s="134">
        <v>0.87946812746096226</v>
      </c>
      <c r="G77" s="134">
        <v>0.82515036943339537</v>
      </c>
      <c r="H77" s="134">
        <v>0.76708378213066231</v>
      </c>
      <c r="I77" s="134">
        <v>0.70662148158534677</v>
      </c>
      <c r="J77" s="134">
        <v>0.64502482357866664</v>
      </c>
      <c r="K77" s="140">
        <v>0.58342155552389718</v>
      </c>
    </row>
    <row r="78" spans="1:11" x14ac:dyDescent="0.25">
      <c r="A78" s="141" t="s">
        <v>185</v>
      </c>
      <c r="B78" s="135" t="s">
        <v>200</v>
      </c>
      <c r="C78" s="135">
        <v>1</v>
      </c>
      <c r="D78" s="135">
        <v>0.91</v>
      </c>
      <c r="E78" s="135">
        <v>0.92856472441440374</v>
      </c>
      <c r="F78" s="135">
        <v>0.6</v>
      </c>
      <c r="G78" s="135">
        <v>0.28999999999999998</v>
      </c>
      <c r="H78" s="135">
        <v>0.18</v>
      </c>
      <c r="I78" s="135">
        <v>0.12</v>
      </c>
      <c r="J78" s="135">
        <v>9.5000000000000001E-2</v>
      </c>
      <c r="K78" s="142">
        <v>0.08</v>
      </c>
    </row>
    <row r="79" spans="1:11" x14ac:dyDescent="0.25">
      <c r="A79" s="139" t="s">
        <v>185</v>
      </c>
      <c r="B79" s="134" t="s">
        <v>202</v>
      </c>
      <c r="C79" s="134">
        <v>1</v>
      </c>
      <c r="D79" s="134">
        <v>0.85</v>
      </c>
      <c r="E79" s="134">
        <v>0.68</v>
      </c>
      <c r="F79" s="134">
        <v>0.66</v>
      </c>
      <c r="G79" s="134">
        <v>0.57999999999999996</v>
      </c>
      <c r="H79" s="134">
        <v>0.4</v>
      </c>
      <c r="I79" s="134">
        <v>0.42</v>
      </c>
      <c r="J79" s="134">
        <v>0.34499999999999997</v>
      </c>
      <c r="K79" s="140">
        <v>0.33</v>
      </c>
    </row>
    <row r="80" spans="1:11" ht="15.75" thickBot="1" x14ac:dyDescent="0.3">
      <c r="A80" s="143" t="s">
        <v>185</v>
      </c>
      <c r="B80" s="144" t="s">
        <v>201</v>
      </c>
      <c r="C80" s="144">
        <v>1</v>
      </c>
      <c r="D80" s="144">
        <v>0.97066605609340073</v>
      </c>
      <c r="E80" s="144">
        <v>0.92856472441440374</v>
      </c>
      <c r="F80" s="144">
        <v>0.8</v>
      </c>
      <c r="G80" s="144">
        <v>0.72</v>
      </c>
      <c r="H80" s="144">
        <v>0.65</v>
      </c>
      <c r="I80" s="144">
        <v>0.52</v>
      </c>
      <c r="J80" s="144">
        <v>0.5</v>
      </c>
      <c r="K80" s="145">
        <v>0.45</v>
      </c>
    </row>
    <row r="81" spans="1:11" x14ac:dyDescent="0.25">
      <c r="A81" s="136" t="s">
        <v>186</v>
      </c>
      <c r="B81" s="137" t="s">
        <v>198</v>
      </c>
      <c r="C81" s="137">
        <v>1</v>
      </c>
      <c r="D81" s="137">
        <v>0.45</v>
      </c>
      <c r="E81" s="137">
        <v>0.75</v>
      </c>
      <c r="F81" s="137">
        <v>0.4</v>
      </c>
      <c r="G81" s="137">
        <v>0.3</v>
      </c>
      <c r="H81" s="137">
        <v>0.23</v>
      </c>
      <c r="I81" s="137">
        <v>0.18</v>
      </c>
      <c r="J81" s="137">
        <v>0.89</v>
      </c>
      <c r="K81" s="138">
        <v>2.2999999999999998</v>
      </c>
    </row>
    <row r="82" spans="1:11" x14ac:dyDescent="0.25">
      <c r="A82" s="139" t="s">
        <v>186</v>
      </c>
      <c r="B82" s="134" t="s">
        <v>203</v>
      </c>
      <c r="C82" s="134">
        <v>1</v>
      </c>
      <c r="D82" s="134">
        <v>0.9</v>
      </c>
      <c r="E82" s="134">
        <v>1.4</v>
      </c>
      <c r="F82" s="134">
        <v>1.5</v>
      </c>
      <c r="G82" s="134">
        <v>1.5</v>
      </c>
      <c r="H82" s="134">
        <v>1.6</v>
      </c>
      <c r="I82" s="134">
        <v>1.7</v>
      </c>
      <c r="J82" s="134">
        <v>2</v>
      </c>
      <c r="K82" s="140">
        <v>2</v>
      </c>
    </row>
    <row r="83" spans="1:11" x14ac:dyDescent="0.25">
      <c r="A83" s="141" t="s">
        <v>186</v>
      </c>
      <c r="B83" s="135" t="s">
        <v>210</v>
      </c>
      <c r="C83" s="135">
        <v>1</v>
      </c>
      <c r="D83" s="135">
        <v>0.87</v>
      </c>
      <c r="E83" s="135">
        <v>0.88</v>
      </c>
      <c r="F83" s="135">
        <v>0.88</v>
      </c>
      <c r="G83" s="135">
        <v>0.76</v>
      </c>
      <c r="H83" s="135">
        <v>0.69</v>
      </c>
      <c r="I83" s="135">
        <v>0.57999999999999996</v>
      </c>
      <c r="J83" s="135">
        <v>0.65</v>
      </c>
      <c r="K83" s="142">
        <v>0.57999999999999996</v>
      </c>
    </row>
    <row r="84" spans="1:11" x14ac:dyDescent="0.25">
      <c r="A84" s="139" t="s">
        <v>186</v>
      </c>
      <c r="B84" s="134" t="s">
        <v>204</v>
      </c>
      <c r="C84" s="134">
        <v>1</v>
      </c>
      <c r="D84" s="134">
        <v>1.1200000000000001</v>
      </c>
      <c r="E84" s="134">
        <v>1.4</v>
      </c>
      <c r="F84" s="134">
        <v>1.6</v>
      </c>
      <c r="G84" s="134">
        <v>1.5</v>
      </c>
      <c r="H84" s="134">
        <v>1.6</v>
      </c>
      <c r="I84" s="134">
        <v>1.5</v>
      </c>
      <c r="J84" s="134">
        <v>1.48</v>
      </c>
      <c r="K84" s="140">
        <v>1.4</v>
      </c>
    </row>
    <row r="85" spans="1:11" x14ac:dyDescent="0.25">
      <c r="A85" s="141" t="s">
        <v>186</v>
      </c>
      <c r="B85" s="135" t="s">
        <v>205</v>
      </c>
      <c r="C85" s="135">
        <v>1</v>
      </c>
      <c r="D85" s="135">
        <v>0.8</v>
      </c>
      <c r="E85" s="135">
        <v>0.8</v>
      </c>
      <c r="F85" s="135">
        <v>0.8</v>
      </c>
      <c r="G85" s="135">
        <v>0.78</v>
      </c>
      <c r="H85" s="135">
        <v>0.72</v>
      </c>
      <c r="I85" s="135">
        <v>0.8</v>
      </c>
      <c r="J85" s="135">
        <v>1.01</v>
      </c>
      <c r="K85" s="142">
        <v>1.05</v>
      </c>
    </row>
    <row r="86" spans="1:11" x14ac:dyDescent="0.25">
      <c r="A86" s="139" t="s">
        <v>186</v>
      </c>
      <c r="B86" s="134" t="s">
        <v>206</v>
      </c>
      <c r="C86" s="134">
        <v>1</v>
      </c>
      <c r="D86" s="134">
        <v>1.05</v>
      </c>
      <c r="E86" s="134">
        <v>0.96856988997218951</v>
      </c>
      <c r="F86" s="134">
        <v>1.6</v>
      </c>
      <c r="G86" s="134">
        <v>2</v>
      </c>
      <c r="H86" s="134">
        <v>2.2000000000000002</v>
      </c>
      <c r="I86" s="134">
        <v>3.2</v>
      </c>
      <c r="J86" s="134">
        <v>2.9</v>
      </c>
      <c r="K86" s="140">
        <v>2.9</v>
      </c>
    </row>
    <row r="87" spans="1:11" x14ac:dyDescent="0.25">
      <c r="A87" s="141" t="s">
        <v>186</v>
      </c>
      <c r="B87" s="135" t="s">
        <v>207</v>
      </c>
      <c r="C87" s="135">
        <v>1</v>
      </c>
      <c r="D87" s="135">
        <v>0.88</v>
      </c>
      <c r="E87" s="135">
        <v>0.96856988997218951</v>
      </c>
      <c r="F87" s="135">
        <v>0.94938194259831643</v>
      </c>
      <c r="G87" s="135">
        <v>0.92462251012382013</v>
      </c>
      <c r="H87" s="135">
        <v>0.89421357997788686</v>
      </c>
      <c r="I87" s="135">
        <v>0.85828180250214636</v>
      </c>
      <c r="J87" s="135">
        <v>0.81721241934725553</v>
      </c>
      <c r="K87" s="142">
        <v>0.77165040189409961</v>
      </c>
    </row>
    <row r="88" spans="1:11" x14ac:dyDescent="0.25">
      <c r="A88" s="139" t="s">
        <v>186</v>
      </c>
      <c r="B88" s="134" t="s">
        <v>208</v>
      </c>
      <c r="C88" s="134">
        <v>1</v>
      </c>
      <c r="D88" s="134">
        <f>D87</f>
        <v>0.88</v>
      </c>
      <c r="E88" s="134">
        <v>0.96856988997218951</v>
      </c>
      <c r="F88" s="134">
        <v>0.94938194259831643</v>
      </c>
      <c r="G88" s="134">
        <v>0.92462251012382013</v>
      </c>
      <c r="H88" s="134">
        <v>0.89421357997788686</v>
      </c>
      <c r="I88" s="134">
        <v>0.85828180250214636</v>
      </c>
      <c r="J88" s="134">
        <v>0.81721241934725553</v>
      </c>
      <c r="K88" s="140">
        <v>0.77165040189409961</v>
      </c>
    </row>
    <row r="89" spans="1:11" x14ac:dyDescent="0.25">
      <c r="A89" s="141" t="s">
        <v>186</v>
      </c>
      <c r="B89" s="135" t="s">
        <v>209</v>
      </c>
      <c r="C89" s="135">
        <v>1</v>
      </c>
      <c r="D89" s="135">
        <f>D87</f>
        <v>0.88</v>
      </c>
      <c r="E89" s="135">
        <v>0.96856988997218951</v>
      </c>
      <c r="F89" s="135">
        <v>0.94938194259831643</v>
      </c>
      <c r="G89" s="135">
        <v>0.92462251012382013</v>
      </c>
      <c r="H89" s="135">
        <v>0.89421357997788686</v>
      </c>
      <c r="I89" s="135">
        <v>0.85828180250214636</v>
      </c>
      <c r="J89" s="135">
        <v>0.81721241934725553</v>
      </c>
      <c r="K89" s="142">
        <v>0.77165040189409961</v>
      </c>
    </row>
    <row r="90" spans="1:11" x14ac:dyDescent="0.25">
      <c r="A90" s="139" t="s">
        <v>186</v>
      </c>
      <c r="B90" s="134" t="s">
        <v>199</v>
      </c>
      <c r="C90" s="134">
        <v>1</v>
      </c>
      <c r="D90" s="134">
        <v>0.98336480650328151</v>
      </c>
      <c r="E90" s="134">
        <v>0.96856988997218951</v>
      </c>
      <c r="F90" s="134">
        <v>0.94938194259831643</v>
      </c>
      <c r="G90" s="134">
        <v>0.92462251012382013</v>
      </c>
      <c r="H90" s="134">
        <v>0.89421357997788686</v>
      </c>
      <c r="I90" s="134">
        <v>0.85828180250214636</v>
      </c>
      <c r="J90" s="134">
        <v>0.81721241934725553</v>
      </c>
      <c r="K90" s="140">
        <v>0.77165040189409961</v>
      </c>
    </row>
    <row r="91" spans="1:11" x14ac:dyDescent="0.25">
      <c r="A91" s="141" t="s">
        <v>186</v>
      </c>
      <c r="B91" s="135" t="s">
        <v>200</v>
      </c>
      <c r="C91" s="135">
        <v>1</v>
      </c>
      <c r="D91" s="135">
        <v>0.65</v>
      </c>
      <c r="E91" s="135">
        <v>0.51</v>
      </c>
      <c r="F91" s="135">
        <v>0.22</v>
      </c>
      <c r="G91" s="135">
        <v>0.18</v>
      </c>
      <c r="H91" s="135">
        <v>0.14000000000000001</v>
      </c>
      <c r="I91" s="135">
        <v>0.13</v>
      </c>
      <c r="J91" s="135">
        <v>0.08</v>
      </c>
      <c r="K91" s="142">
        <v>7.0000000000000007E-2</v>
      </c>
    </row>
    <row r="92" spans="1:11" x14ac:dyDescent="0.25">
      <c r="A92" s="139" t="s">
        <v>186</v>
      </c>
      <c r="B92" s="134" t="s">
        <v>202</v>
      </c>
      <c r="C92" s="134">
        <v>1</v>
      </c>
      <c r="D92" s="134">
        <v>0.95</v>
      </c>
      <c r="E92" s="134">
        <v>0.96856988997218951</v>
      </c>
      <c r="F92" s="134">
        <v>0.94938194259831643</v>
      </c>
      <c r="G92" s="134">
        <v>0.92462251012382013</v>
      </c>
      <c r="H92" s="134">
        <v>0.82</v>
      </c>
      <c r="I92" s="134">
        <v>0.78</v>
      </c>
      <c r="J92" s="134">
        <v>0.7</v>
      </c>
      <c r="K92" s="140">
        <v>0.57999999999999996</v>
      </c>
    </row>
    <row r="93" spans="1:11" ht="15.75" thickBot="1" x14ac:dyDescent="0.3">
      <c r="A93" s="143" t="s">
        <v>186</v>
      </c>
      <c r="B93" s="144" t="s">
        <v>201</v>
      </c>
      <c r="C93" s="144">
        <v>1</v>
      </c>
      <c r="D93" s="144">
        <v>0.8</v>
      </c>
      <c r="E93" s="144">
        <v>0.7</v>
      </c>
      <c r="F93" s="144">
        <v>0.6</v>
      </c>
      <c r="G93" s="144">
        <v>0.55000000000000004</v>
      </c>
      <c r="H93" s="144">
        <v>0.5</v>
      </c>
      <c r="I93" s="144">
        <v>0.42</v>
      </c>
      <c r="J93" s="144">
        <v>0.4</v>
      </c>
      <c r="K93" s="145">
        <v>0.38</v>
      </c>
    </row>
    <row r="94" spans="1:11" x14ac:dyDescent="0.25">
      <c r="A94" s="136" t="s">
        <v>192</v>
      </c>
      <c r="B94" s="137" t="s">
        <v>198</v>
      </c>
      <c r="C94" s="137">
        <v>1</v>
      </c>
      <c r="D94" s="137">
        <v>0.9</v>
      </c>
      <c r="E94" s="137">
        <v>1.3</v>
      </c>
      <c r="F94" s="137">
        <v>1.4</v>
      </c>
      <c r="G94" s="137">
        <v>1.3</v>
      </c>
      <c r="H94" s="137">
        <v>1.35</v>
      </c>
      <c r="I94" s="137">
        <v>1.4</v>
      </c>
      <c r="J94" s="137">
        <v>1.3</v>
      </c>
      <c r="K94" s="138">
        <v>1.1499999999999999</v>
      </c>
    </row>
    <row r="95" spans="1:11" x14ac:dyDescent="0.25">
      <c r="A95" s="139" t="s">
        <v>192</v>
      </c>
      <c r="B95" s="134" t="s">
        <v>203</v>
      </c>
      <c r="C95" s="134">
        <v>1</v>
      </c>
      <c r="D95" s="134">
        <v>0.55000000000000004</v>
      </c>
      <c r="E95" s="134">
        <v>0.48</v>
      </c>
      <c r="F95" s="134">
        <v>0.35</v>
      </c>
      <c r="G95" s="134">
        <v>0.3</v>
      </c>
      <c r="H95" s="134">
        <v>0.2</v>
      </c>
      <c r="I95" s="134">
        <v>0.15</v>
      </c>
      <c r="J95" s="134">
        <v>0.14000000000000001</v>
      </c>
      <c r="K95" s="140">
        <v>0.11</v>
      </c>
    </row>
    <row r="96" spans="1:11" x14ac:dyDescent="0.25">
      <c r="A96" s="141" t="s">
        <v>192</v>
      </c>
      <c r="B96" s="135" t="s">
        <v>210</v>
      </c>
      <c r="C96" s="135">
        <v>1</v>
      </c>
      <c r="D96" s="135">
        <v>0.4</v>
      </c>
      <c r="E96" s="135">
        <v>0.35</v>
      </c>
      <c r="F96" s="135">
        <v>0.25</v>
      </c>
      <c r="G96" s="135">
        <v>0.38</v>
      </c>
      <c r="H96" s="135">
        <v>0.19</v>
      </c>
      <c r="I96" s="135">
        <v>0.15</v>
      </c>
      <c r="J96" s="135">
        <v>0.2</v>
      </c>
      <c r="K96" s="142">
        <v>0.23</v>
      </c>
    </row>
    <row r="97" spans="1:11" x14ac:dyDescent="0.25">
      <c r="A97" s="139" t="s">
        <v>192</v>
      </c>
      <c r="B97" s="134" t="s">
        <v>204</v>
      </c>
      <c r="C97" s="134">
        <v>1</v>
      </c>
      <c r="D97" s="134">
        <v>0.79</v>
      </c>
      <c r="E97" s="134">
        <v>1.2</v>
      </c>
      <c r="F97" s="134">
        <v>1.7</v>
      </c>
      <c r="G97" s="134">
        <v>2</v>
      </c>
      <c r="H97" s="134">
        <v>2.1</v>
      </c>
      <c r="I97" s="134">
        <v>2.5</v>
      </c>
      <c r="J97" s="134">
        <v>3.1</v>
      </c>
      <c r="K97" s="140">
        <v>2.2999999999999998</v>
      </c>
    </row>
    <row r="98" spans="1:11" x14ac:dyDescent="0.25">
      <c r="A98" s="141" t="s">
        <v>192</v>
      </c>
      <c r="B98" s="135" t="s">
        <v>205</v>
      </c>
      <c r="C98" s="135">
        <v>1</v>
      </c>
      <c r="D98" s="135">
        <v>0.8</v>
      </c>
      <c r="E98" s="135">
        <v>0.89889345671912457</v>
      </c>
      <c r="F98" s="135">
        <v>0.84</v>
      </c>
      <c r="G98" s="135">
        <v>0.88</v>
      </c>
      <c r="H98" s="135">
        <v>0.67740500156783479</v>
      </c>
      <c r="I98" s="135">
        <v>0.7</v>
      </c>
      <c r="J98" s="135">
        <v>0.9</v>
      </c>
      <c r="K98" s="142">
        <v>1.1499999999999999</v>
      </c>
    </row>
    <row r="99" spans="1:11" x14ac:dyDescent="0.25">
      <c r="A99" s="139" t="s">
        <v>192</v>
      </c>
      <c r="B99" s="134" t="s">
        <v>206</v>
      </c>
      <c r="C99" s="134">
        <v>1</v>
      </c>
      <c r="D99" s="134">
        <v>0.65</v>
      </c>
      <c r="E99" s="134">
        <v>0.85</v>
      </c>
      <c r="F99" s="134">
        <v>0.82917077872424128</v>
      </c>
      <c r="G99" s="134">
        <v>0.75450573048137215</v>
      </c>
      <c r="H99" s="134">
        <v>0.75</v>
      </c>
      <c r="I99" s="134">
        <v>0.82</v>
      </c>
      <c r="J99" s="134">
        <v>0.75</v>
      </c>
      <c r="K99" s="140">
        <v>0.7</v>
      </c>
    </row>
    <row r="100" spans="1:11" x14ac:dyDescent="0.25">
      <c r="A100" s="141" t="s">
        <v>192</v>
      </c>
      <c r="B100" s="135" t="s">
        <v>207</v>
      </c>
      <c r="C100" s="135">
        <v>1</v>
      </c>
      <c r="D100" s="135">
        <v>0.72</v>
      </c>
      <c r="E100" s="135">
        <v>0.89889345671912457</v>
      </c>
      <c r="F100" s="135">
        <v>0.82917077872424128</v>
      </c>
      <c r="G100" s="135">
        <v>0.75450573048137215</v>
      </c>
      <c r="H100" s="135">
        <v>0.67740500156783479</v>
      </c>
      <c r="I100" s="135">
        <v>0.59998104517898887</v>
      </c>
      <c r="J100" s="135">
        <v>0.52401090735460498</v>
      </c>
      <c r="K100" s="142">
        <v>0.45096827846919002</v>
      </c>
    </row>
    <row r="101" spans="1:11" x14ac:dyDescent="0.25">
      <c r="A101" s="139" t="s">
        <v>192</v>
      </c>
      <c r="B101" s="134" t="s">
        <v>208</v>
      </c>
      <c r="C101" s="134">
        <v>1</v>
      </c>
      <c r="D101" s="134">
        <f>D100</f>
        <v>0.72</v>
      </c>
      <c r="E101" s="134">
        <v>0.89889345671912457</v>
      </c>
      <c r="F101" s="134">
        <v>0.82917077872424128</v>
      </c>
      <c r="G101" s="134">
        <v>0.75450573048137215</v>
      </c>
      <c r="H101" s="134">
        <v>0.67740500156783479</v>
      </c>
      <c r="I101" s="134">
        <v>0.59998104517898887</v>
      </c>
      <c r="J101" s="134">
        <v>0.52401090735460498</v>
      </c>
      <c r="K101" s="140">
        <v>0.45096827846919002</v>
      </c>
    </row>
    <row r="102" spans="1:11" x14ac:dyDescent="0.25">
      <c r="A102" s="141" t="s">
        <v>192</v>
      </c>
      <c r="B102" s="135" t="s">
        <v>209</v>
      </c>
      <c r="C102" s="135">
        <v>1</v>
      </c>
      <c r="D102" s="135">
        <f>D100</f>
        <v>0.72</v>
      </c>
      <c r="E102" s="135">
        <v>0.89889345671912457</v>
      </c>
      <c r="F102" s="135">
        <v>0.82917077872424128</v>
      </c>
      <c r="G102" s="135">
        <v>0.75450573048137215</v>
      </c>
      <c r="H102" s="135">
        <v>0.67740500156783479</v>
      </c>
      <c r="I102" s="135">
        <v>0.59998104517898887</v>
      </c>
      <c r="J102" s="135">
        <v>0.52401090735460498</v>
      </c>
      <c r="K102" s="142">
        <v>0.45096827846919002</v>
      </c>
    </row>
    <row r="103" spans="1:11" x14ac:dyDescent="0.25">
      <c r="A103" s="139" t="s">
        <v>192</v>
      </c>
      <c r="B103" s="134" t="s">
        <v>199</v>
      </c>
      <c r="C103" s="134">
        <v>1</v>
      </c>
      <c r="D103" s="134">
        <v>0.96037713916813838</v>
      </c>
      <c r="E103" s="134">
        <v>0.89889345671912457</v>
      </c>
      <c r="F103" s="134">
        <v>0.82917077872424128</v>
      </c>
      <c r="G103" s="134">
        <v>0.75450573048137215</v>
      </c>
      <c r="H103" s="134">
        <v>0.67740500156783479</v>
      </c>
      <c r="I103" s="134">
        <v>0.59998104517898887</v>
      </c>
      <c r="J103" s="134">
        <v>0.52401090735460498</v>
      </c>
      <c r="K103" s="140">
        <v>0.45096827846919002</v>
      </c>
    </row>
    <row r="104" spans="1:11" x14ac:dyDescent="0.25">
      <c r="A104" s="141" t="s">
        <v>192</v>
      </c>
      <c r="B104" s="135" t="s">
        <v>200</v>
      </c>
      <c r="C104" s="135">
        <v>1</v>
      </c>
      <c r="D104" s="135">
        <v>0.84</v>
      </c>
      <c r="E104" s="135">
        <v>0.6</v>
      </c>
      <c r="F104" s="135">
        <v>0.3</v>
      </c>
      <c r="G104" s="135">
        <v>0.19</v>
      </c>
      <c r="H104" s="135">
        <v>0.15</v>
      </c>
      <c r="I104" s="135">
        <v>0.11</v>
      </c>
      <c r="J104" s="135">
        <v>9.5000000000000001E-2</v>
      </c>
      <c r="K104" s="142">
        <v>8.7999999999999995E-2</v>
      </c>
    </row>
    <row r="105" spans="1:11" x14ac:dyDescent="0.25">
      <c r="A105" s="139" t="s">
        <v>192</v>
      </c>
      <c r="B105" s="134" t="s">
        <v>202</v>
      </c>
      <c r="C105" s="134">
        <v>1</v>
      </c>
      <c r="D105" s="134">
        <v>0.78</v>
      </c>
      <c r="E105" s="134">
        <v>0.78</v>
      </c>
      <c r="F105" s="134">
        <v>0.66</v>
      </c>
      <c r="G105" s="134">
        <v>0.6</v>
      </c>
      <c r="H105" s="134">
        <v>0.49</v>
      </c>
      <c r="I105" s="134">
        <v>0.45</v>
      </c>
      <c r="J105" s="134">
        <v>0.4</v>
      </c>
      <c r="K105" s="140">
        <v>0.33</v>
      </c>
    </row>
    <row r="106" spans="1:11" ht="15.75" thickBot="1" x14ac:dyDescent="0.3">
      <c r="A106" s="143" t="s">
        <v>192</v>
      </c>
      <c r="B106" s="144" t="s">
        <v>201</v>
      </c>
      <c r="C106" s="144">
        <v>1</v>
      </c>
      <c r="D106" s="144">
        <v>0.85</v>
      </c>
      <c r="E106" s="144">
        <v>0.62</v>
      </c>
      <c r="F106" s="144">
        <v>0.5</v>
      </c>
      <c r="G106" s="144">
        <v>0.4</v>
      </c>
      <c r="H106" s="144">
        <v>0.35</v>
      </c>
      <c r="I106" s="144">
        <v>0.26</v>
      </c>
      <c r="J106" s="144">
        <v>0.22</v>
      </c>
      <c r="K106" s="145">
        <v>0.21</v>
      </c>
    </row>
    <row r="107" spans="1:11" x14ac:dyDescent="0.25">
      <c r="A107" s="136" t="s">
        <v>193</v>
      </c>
      <c r="B107" s="137" t="s">
        <v>198</v>
      </c>
      <c r="C107" s="137">
        <v>1</v>
      </c>
      <c r="D107" s="137">
        <v>0.65</v>
      </c>
      <c r="E107" s="137">
        <v>0.68</v>
      </c>
      <c r="F107" s="137">
        <v>0.90984449370550213</v>
      </c>
      <c r="G107" s="137">
        <v>1.9</v>
      </c>
      <c r="H107" s="137">
        <v>1.1000000000000001</v>
      </c>
      <c r="I107" s="137">
        <v>1.6</v>
      </c>
      <c r="J107" s="137">
        <v>1.5</v>
      </c>
      <c r="K107" s="138">
        <v>2.5</v>
      </c>
    </row>
    <row r="108" spans="1:11" x14ac:dyDescent="0.25">
      <c r="A108" s="139" t="s">
        <v>193</v>
      </c>
      <c r="B108" s="134" t="s">
        <v>203</v>
      </c>
      <c r="C108" s="134">
        <v>1</v>
      </c>
      <c r="D108" s="134">
        <v>0.82</v>
      </c>
      <c r="E108" s="134">
        <v>0.35</v>
      </c>
      <c r="F108" s="134">
        <v>0.35</v>
      </c>
      <c r="G108" s="134">
        <v>0.6</v>
      </c>
      <c r="H108" s="134">
        <v>0.7</v>
      </c>
      <c r="I108" s="134">
        <v>0.7</v>
      </c>
      <c r="J108" s="134">
        <v>0.65</v>
      </c>
      <c r="K108" s="140">
        <v>0.65</v>
      </c>
    </row>
    <row r="109" spans="1:11" x14ac:dyDescent="0.25">
      <c r="A109" s="141" t="s">
        <v>193</v>
      </c>
      <c r="B109" s="135" t="s">
        <v>210</v>
      </c>
      <c r="C109" s="135">
        <v>1</v>
      </c>
      <c r="D109" s="135">
        <v>0.64</v>
      </c>
      <c r="E109" s="135">
        <v>0.72</v>
      </c>
      <c r="F109" s="135">
        <v>0.7</v>
      </c>
      <c r="G109" s="135">
        <v>1.2</v>
      </c>
      <c r="H109" s="135">
        <v>1.3</v>
      </c>
      <c r="I109" s="135">
        <v>1.2</v>
      </c>
      <c r="J109" s="135">
        <v>1.9</v>
      </c>
      <c r="K109" s="142">
        <v>2.2000000000000002</v>
      </c>
    </row>
    <row r="110" spans="1:11" x14ac:dyDescent="0.25">
      <c r="A110" s="139" t="s">
        <v>193</v>
      </c>
      <c r="B110" s="134" t="s">
        <v>204</v>
      </c>
      <c r="C110" s="134">
        <v>1</v>
      </c>
      <c r="D110" s="134">
        <v>1.1000000000000001</v>
      </c>
      <c r="E110" s="134">
        <v>2</v>
      </c>
      <c r="F110" s="134">
        <v>3</v>
      </c>
      <c r="G110" s="134">
        <v>5</v>
      </c>
      <c r="H110" s="134">
        <v>7</v>
      </c>
      <c r="I110" s="134">
        <v>8</v>
      </c>
      <c r="J110" s="134">
        <v>9</v>
      </c>
      <c r="K110" s="140">
        <v>10</v>
      </c>
    </row>
    <row r="111" spans="1:11" x14ac:dyDescent="0.25">
      <c r="A111" s="141" t="s">
        <v>193</v>
      </c>
      <c r="B111" s="135" t="s">
        <v>205</v>
      </c>
      <c r="C111" s="135">
        <v>1</v>
      </c>
      <c r="D111" s="135">
        <v>1.1000000000000001</v>
      </c>
      <c r="E111" s="135">
        <v>1.3</v>
      </c>
      <c r="F111" s="135">
        <v>1.3</v>
      </c>
      <c r="G111" s="135">
        <v>2</v>
      </c>
      <c r="H111" s="135">
        <v>2.2999999999999998</v>
      </c>
      <c r="I111" s="135">
        <v>2.2000000000000002</v>
      </c>
      <c r="J111" s="135">
        <v>3</v>
      </c>
      <c r="K111" s="142">
        <v>3.5</v>
      </c>
    </row>
    <row r="112" spans="1:11" x14ac:dyDescent="0.25">
      <c r="A112" s="139" t="s">
        <v>193</v>
      </c>
      <c r="B112" s="134" t="s">
        <v>206</v>
      </c>
      <c r="C112" s="134">
        <v>1</v>
      </c>
      <c r="D112" s="134">
        <v>0.97979457699710037</v>
      </c>
      <c r="E112" s="134">
        <v>1.1000000000000001</v>
      </c>
      <c r="F112" s="134">
        <v>1.05</v>
      </c>
      <c r="G112" s="134">
        <v>1.1000000000000001</v>
      </c>
      <c r="H112" s="134">
        <v>1.35</v>
      </c>
      <c r="I112" s="134">
        <v>2</v>
      </c>
      <c r="J112" s="134">
        <v>2.1</v>
      </c>
      <c r="K112" s="140">
        <v>2.2999999999999998</v>
      </c>
    </row>
    <row r="113" spans="1:11" x14ac:dyDescent="0.25">
      <c r="A113" s="141" t="s">
        <v>193</v>
      </c>
      <c r="B113" s="135" t="s">
        <v>207</v>
      </c>
      <c r="C113" s="135">
        <v>1</v>
      </c>
      <c r="D113" s="135">
        <v>0.97979457699710037</v>
      </c>
      <c r="E113" s="135">
        <v>0.94868611089850396</v>
      </c>
      <c r="F113" s="135">
        <v>0.90984449370550213</v>
      </c>
      <c r="G113" s="135">
        <v>0.8648076806118975</v>
      </c>
      <c r="H113" s="135">
        <v>0.81486062669243375</v>
      </c>
      <c r="I113" s="135">
        <v>0.76121834561547574</v>
      </c>
      <c r="J113" s="135">
        <v>0.70505450606500242</v>
      </c>
      <c r="K113" s="142">
        <v>0.64745562869115425</v>
      </c>
    </row>
    <row r="114" spans="1:11" x14ac:dyDescent="0.25">
      <c r="A114" s="139" t="s">
        <v>193</v>
      </c>
      <c r="B114" s="134" t="s">
        <v>208</v>
      </c>
      <c r="C114" s="134">
        <v>1</v>
      </c>
      <c r="D114" s="134">
        <f>D113</f>
        <v>0.97979457699710037</v>
      </c>
      <c r="E114" s="134">
        <v>0.94868611089850396</v>
      </c>
      <c r="F114" s="134">
        <v>0.90984449370550213</v>
      </c>
      <c r="G114" s="134">
        <v>0.8648076806118975</v>
      </c>
      <c r="H114" s="134">
        <v>0.81486062669243375</v>
      </c>
      <c r="I114" s="134">
        <v>0.76121834561547574</v>
      </c>
      <c r="J114" s="134">
        <v>0.70505450606500242</v>
      </c>
      <c r="K114" s="140">
        <v>0.64745562869115425</v>
      </c>
    </row>
    <row r="115" spans="1:11" x14ac:dyDescent="0.25">
      <c r="A115" s="141" t="s">
        <v>193</v>
      </c>
      <c r="B115" s="135" t="s">
        <v>209</v>
      </c>
      <c r="C115" s="135">
        <v>1</v>
      </c>
      <c r="D115" s="135">
        <f>D113</f>
        <v>0.97979457699710037</v>
      </c>
      <c r="E115" s="135">
        <v>0.94868611089850396</v>
      </c>
      <c r="F115" s="135">
        <v>0.90984449370550213</v>
      </c>
      <c r="G115" s="135">
        <v>0.8648076806118975</v>
      </c>
      <c r="H115" s="135">
        <v>0.81486062669243375</v>
      </c>
      <c r="I115" s="135">
        <v>0.76121834561547574</v>
      </c>
      <c r="J115" s="135">
        <v>0.70505450606500242</v>
      </c>
      <c r="K115" s="142">
        <v>0.64745562869115425</v>
      </c>
    </row>
    <row r="116" spans="1:11" x14ac:dyDescent="0.25">
      <c r="A116" s="139" t="s">
        <v>193</v>
      </c>
      <c r="B116" s="134" t="s">
        <v>199</v>
      </c>
      <c r="C116" s="134">
        <v>1</v>
      </c>
      <c r="D116" s="134">
        <v>0.97979457699710037</v>
      </c>
      <c r="E116" s="134">
        <v>0.94868611089850396</v>
      </c>
      <c r="F116" s="134">
        <v>0.90984449370550213</v>
      </c>
      <c r="G116" s="134">
        <v>0.8648076806118975</v>
      </c>
      <c r="H116" s="134">
        <v>0.81486062669243375</v>
      </c>
      <c r="I116" s="134">
        <v>0.76121834561547574</v>
      </c>
      <c r="J116" s="134">
        <v>0.70505450606500242</v>
      </c>
      <c r="K116" s="140">
        <v>0.64745562869115425</v>
      </c>
    </row>
    <row r="117" spans="1:11" x14ac:dyDescent="0.25">
      <c r="A117" s="141" t="s">
        <v>193</v>
      </c>
      <c r="B117" s="135" t="s">
        <v>200</v>
      </c>
      <c r="C117" s="135">
        <v>1</v>
      </c>
      <c r="D117" s="135">
        <v>0.97979457699710037</v>
      </c>
      <c r="E117" s="135">
        <v>3</v>
      </c>
      <c r="F117" s="135">
        <v>0.90984449370550213</v>
      </c>
      <c r="G117" s="135">
        <v>0.2</v>
      </c>
      <c r="H117" s="135">
        <v>0.06</v>
      </c>
      <c r="I117" s="135">
        <v>0.08</v>
      </c>
      <c r="J117" s="135">
        <v>0.06</v>
      </c>
      <c r="K117" s="142">
        <v>5.5E-2</v>
      </c>
    </row>
    <row r="118" spans="1:11" x14ac:dyDescent="0.25">
      <c r="A118" s="139" t="s">
        <v>193</v>
      </c>
      <c r="B118" s="134" t="s">
        <v>202</v>
      </c>
      <c r="C118" s="134">
        <v>1</v>
      </c>
      <c r="D118" s="134">
        <v>0.75</v>
      </c>
      <c r="E118" s="134">
        <v>0.9</v>
      </c>
      <c r="F118" s="134">
        <v>0.90984449370550213</v>
      </c>
      <c r="G118" s="134">
        <v>0.95</v>
      </c>
      <c r="H118" s="134">
        <v>1</v>
      </c>
      <c r="I118" s="134">
        <v>1.1000000000000001</v>
      </c>
      <c r="J118" s="134">
        <v>1.05</v>
      </c>
      <c r="K118" s="140">
        <v>0.9</v>
      </c>
    </row>
    <row r="119" spans="1:11" ht="15.75" thickBot="1" x14ac:dyDescent="0.3">
      <c r="A119" s="143" t="s">
        <v>193</v>
      </c>
      <c r="B119" s="144" t="s">
        <v>201</v>
      </c>
      <c r="C119" s="144">
        <v>1</v>
      </c>
      <c r="D119" s="144">
        <v>0.91</v>
      </c>
      <c r="E119" s="144">
        <v>0.88</v>
      </c>
      <c r="F119" s="144">
        <v>0.78</v>
      </c>
      <c r="G119" s="144">
        <v>0.68</v>
      </c>
      <c r="H119" s="144">
        <v>0.62</v>
      </c>
      <c r="I119" s="144">
        <v>0.55000000000000004</v>
      </c>
      <c r="J119" s="144">
        <v>0.51</v>
      </c>
      <c r="K119" s="145">
        <v>0.51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7"/>
  <dimension ref="A2:Q128"/>
  <sheetViews>
    <sheetView tabSelected="1" workbookViewId="0">
      <pane ySplit="2" topLeftCell="A15" activePane="bottomLeft" state="frozen"/>
      <selection activeCell="J29" sqref="J29"/>
      <selection pane="bottomLeft" activeCell="Q113" sqref="Q113"/>
    </sheetView>
  </sheetViews>
  <sheetFormatPr baseColWidth="10" defaultRowHeight="15" x14ac:dyDescent="0.25"/>
  <sheetData>
    <row r="2" spans="1:13" ht="15.75" thickBot="1" x14ac:dyDescent="0.3">
      <c r="C2">
        <v>2011</v>
      </c>
      <c r="D2">
        <v>2015</v>
      </c>
      <c r="E2">
        <v>2020</v>
      </c>
      <c r="F2">
        <v>2025</v>
      </c>
      <c r="G2">
        <v>2030</v>
      </c>
      <c r="H2">
        <v>2035</v>
      </c>
      <c r="I2">
        <v>2040</v>
      </c>
      <c r="J2">
        <v>2045</v>
      </c>
      <c r="K2">
        <v>2050</v>
      </c>
    </row>
    <row r="3" spans="1:13" x14ac:dyDescent="0.25">
      <c r="A3" s="136" t="s">
        <v>183</v>
      </c>
      <c r="B3" s="137" t="s">
        <v>198</v>
      </c>
      <c r="C3" s="137">
        <v>1</v>
      </c>
      <c r="D3" s="137">
        <v>0.9</v>
      </c>
      <c r="E3" s="137">
        <v>0.94634147590064333</v>
      </c>
      <c r="F3" s="137">
        <v>0.94499999999999995</v>
      </c>
      <c r="G3" s="134">
        <v>0.98699999999999999</v>
      </c>
      <c r="H3" s="134">
        <v>0.97650000000000015</v>
      </c>
      <c r="I3" s="134">
        <v>0.96600000000000019</v>
      </c>
      <c r="J3" s="134">
        <v>0.96132960000000012</v>
      </c>
      <c r="K3" s="134">
        <v>0.99016948800000015</v>
      </c>
    </row>
    <row r="4" spans="1:13" x14ac:dyDescent="0.25">
      <c r="A4" s="139" t="s">
        <v>183</v>
      </c>
      <c r="B4" s="134" t="s">
        <v>203</v>
      </c>
      <c r="C4" s="134">
        <v>1</v>
      </c>
      <c r="D4" s="134">
        <v>1.2</v>
      </c>
      <c r="E4" s="134">
        <v>0.94634147590064333</v>
      </c>
      <c r="F4" s="134">
        <v>0.92</v>
      </c>
      <c r="G4" s="134">
        <v>0.98699999999999999</v>
      </c>
      <c r="H4" s="134">
        <v>0.93450000000000011</v>
      </c>
      <c r="I4" s="134">
        <v>0.96600000000000019</v>
      </c>
      <c r="J4" s="134">
        <v>0.96132960000000012</v>
      </c>
      <c r="K4" s="134">
        <v>0.9457018764480003</v>
      </c>
      <c r="M4" s="134">
        <v>1.03</v>
      </c>
    </row>
    <row r="5" spans="1:13" x14ac:dyDescent="0.25">
      <c r="A5" s="141" t="s">
        <v>183</v>
      </c>
      <c r="B5" s="135" t="s">
        <v>210</v>
      </c>
      <c r="C5" s="135">
        <v>1</v>
      </c>
      <c r="D5" s="135">
        <v>0.9</v>
      </c>
      <c r="E5" s="135">
        <v>0.94634147590064333</v>
      </c>
      <c r="F5" s="135">
        <v>0.9</v>
      </c>
      <c r="G5" s="134">
        <v>0.98699999999999999</v>
      </c>
      <c r="H5" s="134">
        <v>0.97650000000000015</v>
      </c>
      <c r="I5" s="134">
        <v>0.96600000000000019</v>
      </c>
      <c r="J5" s="134">
        <v>0.92855699999999997</v>
      </c>
      <c r="K5" s="134">
        <v>0.88659550917000018</v>
      </c>
    </row>
    <row r="6" spans="1:13" x14ac:dyDescent="0.25">
      <c r="A6" s="139" t="s">
        <v>183</v>
      </c>
      <c r="B6" s="134" t="s">
        <v>204</v>
      </c>
      <c r="C6" s="134">
        <v>1</v>
      </c>
      <c r="D6" s="134">
        <v>0.9</v>
      </c>
      <c r="E6" s="134">
        <v>0.94634147590064333</v>
      </c>
      <c r="F6" s="134">
        <v>0.91</v>
      </c>
      <c r="G6" s="134">
        <v>0.98699999999999999</v>
      </c>
      <c r="H6" s="134">
        <v>0.97650000000000015</v>
      </c>
      <c r="I6" s="134">
        <v>0.96600000000000019</v>
      </c>
      <c r="J6" s="134">
        <v>0.96132960000000012</v>
      </c>
      <c r="K6" s="134">
        <v>0.96934442335920012</v>
      </c>
    </row>
    <row r="7" spans="1:13" x14ac:dyDescent="0.25">
      <c r="A7" s="141" t="s">
        <v>183</v>
      </c>
      <c r="B7" s="135" t="s">
        <v>205</v>
      </c>
      <c r="C7" s="135">
        <v>1</v>
      </c>
      <c r="D7" s="135">
        <v>0.9</v>
      </c>
      <c r="E7" s="135">
        <v>0.94634147590064333</v>
      </c>
      <c r="F7" s="135">
        <v>0.88</v>
      </c>
      <c r="G7" s="134">
        <v>0.98699999999999999</v>
      </c>
      <c r="H7" s="134">
        <v>0.97650000000000015</v>
      </c>
      <c r="I7" s="134">
        <v>0.96600000000000019</v>
      </c>
      <c r="J7" s="134">
        <v>0.96132960000000012</v>
      </c>
      <c r="K7" s="134">
        <v>0.9575231499036001</v>
      </c>
    </row>
    <row r="8" spans="1:13" x14ac:dyDescent="0.25">
      <c r="A8" s="139" t="s">
        <v>183</v>
      </c>
      <c r="B8" s="134" t="s">
        <v>206</v>
      </c>
      <c r="C8" s="134">
        <v>1</v>
      </c>
      <c r="D8" s="134">
        <v>0.9</v>
      </c>
      <c r="E8" s="134">
        <v>0.9</v>
      </c>
      <c r="F8" s="134">
        <v>0.9</v>
      </c>
      <c r="G8" s="134">
        <v>0.94500000000000006</v>
      </c>
      <c r="H8" s="134">
        <v>0.97650000000000015</v>
      </c>
      <c r="I8" s="134">
        <v>0.96600000000000019</v>
      </c>
      <c r="J8" s="134">
        <v>0.96132960000000012</v>
      </c>
      <c r="K8" s="134">
        <v>1.004808243726</v>
      </c>
    </row>
    <row r="9" spans="1:13" x14ac:dyDescent="0.25">
      <c r="A9" s="141" t="s">
        <v>183</v>
      </c>
      <c r="B9" s="135" t="s">
        <v>207</v>
      </c>
      <c r="C9" s="135">
        <v>1</v>
      </c>
      <c r="D9" s="135">
        <v>0.9</v>
      </c>
      <c r="E9" s="135">
        <v>0.94634147590064333</v>
      </c>
      <c r="F9" s="135">
        <v>0.94499999999999995</v>
      </c>
      <c r="G9" s="134">
        <v>0.98699999999999999</v>
      </c>
      <c r="H9" s="134">
        <v>0.97650000000000015</v>
      </c>
      <c r="I9" s="134">
        <v>0.96600000000000019</v>
      </c>
      <c r="J9" s="134">
        <v>0.96132960000000012</v>
      </c>
      <c r="K9" s="134">
        <v>0.99016948800000015</v>
      </c>
    </row>
    <row r="10" spans="1:13" x14ac:dyDescent="0.25">
      <c r="A10" s="139" t="s">
        <v>183</v>
      </c>
      <c r="B10" s="134" t="s">
        <v>208</v>
      </c>
      <c r="C10" s="134">
        <v>1</v>
      </c>
      <c r="D10" s="134">
        <v>0.9</v>
      </c>
      <c r="E10" s="134">
        <v>0.94634147590064333</v>
      </c>
      <c r="F10" s="134">
        <v>0.94499999999999995</v>
      </c>
      <c r="G10" s="134">
        <v>0.98699999999999999</v>
      </c>
      <c r="H10" s="134">
        <v>0.97650000000000015</v>
      </c>
      <c r="I10" s="134">
        <v>0.96600000000000019</v>
      </c>
      <c r="J10" s="134">
        <v>0.96132960000000012</v>
      </c>
      <c r="K10" s="134">
        <v>0.99016948800000015</v>
      </c>
    </row>
    <row r="11" spans="1:13" x14ac:dyDescent="0.25">
      <c r="A11" s="141" t="s">
        <v>183</v>
      </c>
      <c r="B11" s="135" t="s">
        <v>209</v>
      </c>
      <c r="C11" s="135">
        <v>1</v>
      </c>
      <c r="D11" s="135">
        <v>0.9</v>
      </c>
      <c r="E11" s="135">
        <v>0.94634147590064333</v>
      </c>
      <c r="F11" s="135">
        <v>0.94499999999999995</v>
      </c>
      <c r="G11" s="134">
        <v>0.98699999999999999</v>
      </c>
      <c r="H11" s="134">
        <v>0.97650000000000015</v>
      </c>
      <c r="I11" s="134">
        <v>0.96600000000000019</v>
      </c>
      <c r="J11" s="134">
        <v>0.96132960000000012</v>
      </c>
      <c r="K11" s="134">
        <v>0.99016948800000015</v>
      </c>
    </row>
    <row r="12" spans="1:13" x14ac:dyDescent="0.25">
      <c r="A12" s="139" t="s">
        <v>183</v>
      </c>
      <c r="B12" s="134" t="s">
        <v>199</v>
      </c>
      <c r="C12" s="134">
        <v>1</v>
      </c>
      <c r="D12" s="134">
        <v>0.9</v>
      </c>
      <c r="E12" s="134">
        <v>0.94634147590064299</v>
      </c>
      <c r="F12" s="134">
        <v>0.94499999999999995</v>
      </c>
      <c r="G12" s="134">
        <v>0.98699999999999999</v>
      </c>
      <c r="H12" s="134">
        <v>0.97650000000000015</v>
      </c>
      <c r="I12" s="134">
        <v>0.96600000000000019</v>
      </c>
      <c r="J12" s="134">
        <v>0.96132960000000012</v>
      </c>
      <c r="K12" s="134">
        <v>0.99016948800000015</v>
      </c>
    </row>
    <row r="13" spans="1:13" x14ac:dyDescent="0.25">
      <c r="A13" s="141" t="s">
        <v>183</v>
      </c>
      <c r="B13" s="135" t="s">
        <v>200</v>
      </c>
      <c r="C13" s="135">
        <v>1</v>
      </c>
      <c r="D13" s="135">
        <v>1.016162666443732</v>
      </c>
      <c r="E13" s="135">
        <v>0.93840186717172369</v>
      </c>
      <c r="F13" s="135">
        <v>0.75</v>
      </c>
      <c r="G13" s="134">
        <v>0.73499999999999999</v>
      </c>
      <c r="H13" s="134">
        <v>0.73499999999999999</v>
      </c>
      <c r="I13" s="134">
        <v>0.77753846153846173</v>
      </c>
      <c r="J13" s="134">
        <v>0.80094079981434574</v>
      </c>
      <c r="K13" s="134">
        <v>0.85645126185822029</v>
      </c>
    </row>
    <row r="14" spans="1:13" x14ac:dyDescent="0.25">
      <c r="A14" s="139" t="s">
        <v>183</v>
      </c>
      <c r="B14" s="134" t="s">
        <v>202</v>
      </c>
      <c r="C14" s="134">
        <v>1</v>
      </c>
      <c r="D14" s="134">
        <v>0.97807948872674322</v>
      </c>
      <c r="E14" s="134">
        <v>0.92</v>
      </c>
      <c r="F14" s="134">
        <v>0.8</v>
      </c>
      <c r="G14" s="134">
        <v>0.78750000000000009</v>
      </c>
      <c r="H14" s="134">
        <v>0.84000000000000008</v>
      </c>
      <c r="I14" s="134">
        <v>0.81900000000000006</v>
      </c>
      <c r="J14" s="134">
        <v>0.78654240000000009</v>
      </c>
      <c r="K14" s="134">
        <v>0.84522105207540033</v>
      </c>
    </row>
    <row r="15" spans="1:13" x14ac:dyDescent="0.25">
      <c r="A15" s="141" t="s">
        <v>183</v>
      </c>
      <c r="B15" s="135" t="s">
        <v>201</v>
      </c>
      <c r="C15" s="135">
        <v>1</v>
      </c>
      <c r="D15" s="135">
        <v>1.0259497326632141</v>
      </c>
      <c r="E15" s="135">
        <v>0.95</v>
      </c>
      <c r="F15" s="135">
        <v>0.9</v>
      </c>
      <c r="G15" s="134">
        <v>0.94500000000000006</v>
      </c>
      <c r="H15" s="134">
        <v>0.93450000000000011</v>
      </c>
      <c r="I15" s="134">
        <v>0.90300000000000002</v>
      </c>
      <c r="J15" s="134">
        <v>0.87393600000000005</v>
      </c>
      <c r="K15" s="134">
        <v>0.8984167826256001</v>
      </c>
    </row>
    <row r="16" spans="1:13" ht="15.75" thickBot="1" x14ac:dyDescent="0.3">
      <c r="A16" s="146" t="s">
        <v>183</v>
      </c>
      <c r="B16" s="147" t="s">
        <v>211</v>
      </c>
      <c r="C16" s="147">
        <v>1</v>
      </c>
      <c r="D16" s="147">
        <v>0.97979457699710037</v>
      </c>
      <c r="E16" s="147">
        <v>0.95</v>
      </c>
      <c r="F16" s="147">
        <v>0.90984449370550213</v>
      </c>
      <c r="G16" s="134">
        <v>0.90804806464249244</v>
      </c>
      <c r="H16" s="134">
        <v>0.85560365802705551</v>
      </c>
      <c r="I16" s="134">
        <v>0.79927926289624962</v>
      </c>
      <c r="J16" s="134">
        <v>0.77021564351553007</v>
      </c>
      <c r="K16" s="134">
        <v>0.76537500371255529</v>
      </c>
    </row>
    <row r="17" spans="1:11" x14ac:dyDescent="0.25">
      <c r="A17" s="136" t="s">
        <v>189</v>
      </c>
      <c r="B17" s="137" t="s">
        <v>198</v>
      </c>
      <c r="C17" s="137">
        <v>1</v>
      </c>
      <c r="D17" s="137">
        <v>0.91</v>
      </c>
      <c r="E17" s="137">
        <v>0.85</v>
      </c>
      <c r="F17" s="137">
        <v>0.8</v>
      </c>
      <c r="G17" s="134">
        <v>0.73499999999999999</v>
      </c>
      <c r="H17" s="134">
        <v>0.67200000000000004</v>
      </c>
      <c r="I17" s="134">
        <v>0.66150000000000009</v>
      </c>
      <c r="J17" s="134">
        <v>0.67730040000000002</v>
      </c>
      <c r="K17" s="134">
        <v>0.70927640733600006</v>
      </c>
    </row>
    <row r="18" spans="1:11" x14ac:dyDescent="0.25">
      <c r="A18" s="139" t="s">
        <v>189</v>
      </c>
      <c r="B18" s="134" t="s">
        <v>203</v>
      </c>
      <c r="C18" s="134">
        <v>1</v>
      </c>
      <c r="D18" s="134">
        <v>0.91</v>
      </c>
      <c r="E18" s="134">
        <v>0.85</v>
      </c>
      <c r="F18" s="134">
        <v>0.8</v>
      </c>
      <c r="G18" s="134">
        <v>0.73499999999999999</v>
      </c>
      <c r="H18" s="134">
        <v>0.67200000000000004</v>
      </c>
      <c r="I18" s="134">
        <v>0.66150000000000009</v>
      </c>
      <c r="J18" s="134">
        <v>0.63360359999999993</v>
      </c>
      <c r="K18" s="134">
        <v>0.66199131351360008</v>
      </c>
    </row>
    <row r="19" spans="1:11" x14ac:dyDescent="0.25">
      <c r="A19" s="141" t="s">
        <v>189</v>
      </c>
      <c r="B19" s="135" t="s">
        <v>210</v>
      </c>
      <c r="C19" s="135">
        <v>1</v>
      </c>
      <c r="D19" s="135">
        <v>0.91</v>
      </c>
      <c r="E19" s="135">
        <v>0.85</v>
      </c>
      <c r="F19" s="135">
        <v>0.8</v>
      </c>
      <c r="G19" s="134">
        <v>0.73499999999999999</v>
      </c>
      <c r="H19" s="134">
        <v>0.67200000000000004</v>
      </c>
      <c r="I19" s="134">
        <v>0.66150000000000009</v>
      </c>
      <c r="J19" s="134">
        <v>0.67730040000000002</v>
      </c>
      <c r="K19" s="134">
        <v>0.70927640733600006</v>
      </c>
    </row>
    <row r="20" spans="1:11" x14ac:dyDescent="0.25">
      <c r="A20" s="139" t="s">
        <v>189</v>
      </c>
      <c r="B20" s="134" t="s">
        <v>204</v>
      </c>
      <c r="C20" s="134">
        <v>1</v>
      </c>
      <c r="D20" s="134">
        <v>0.91</v>
      </c>
      <c r="E20" s="134">
        <v>0.85</v>
      </c>
      <c r="F20" s="134">
        <v>0.8</v>
      </c>
      <c r="G20" s="134">
        <v>0.73499999999999999</v>
      </c>
      <c r="H20" s="134">
        <v>0.67200000000000004</v>
      </c>
      <c r="I20" s="134">
        <v>0.66150000000000009</v>
      </c>
      <c r="J20" s="134">
        <v>0.67730040000000002</v>
      </c>
      <c r="K20" s="134">
        <v>0.70927640733600006</v>
      </c>
    </row>
    <row r="21" spans="1:11" x14ac:dyDescent="0.25">
      <c r="A21" s="141" t="s">
        <v>189</v>
      </c>
      <c r="B21" s="135" t="s">
        <v>205</v>
      </c>
      <c r="C21" s="135">
        <v>1</v>
      </c>
      <c r="D21" s="135">
        <v>0.91</v>
      </c>
      <c r="E21" s="135">
        <v>0.85</v>
      </c>
      <c r="F21" s="135">
        <v>0.8</v>
      </c>
      <c r="G21" s="134">
        <v>0.78750000000000009</v>
      </c>
      <c r="H21" s="134">
        <v>0.71400000000000008</v>
      </c>
      <c r="I21" s="134">
        <v>0.70350000000000013</v>
      </c>
      <c r="J21" s="134">
        <v>0.63360359999999993</v>
      </c>
      <c r="K21" s="134">
        <v>0.6147062196912001</v>
      </c>
    </row>
    <row r="22" spans="1:11" x14ac:dyDescent="0.25">
      <c r="A22" s="139" t="s">
        <v>189</v>
      </c>
      <c r="B22" s="134" t="s">
        <v>206</v>
      </c>
      <c r="C22" s="134">
        <v>1</v>
      </c>
      <c r="D22" s="134">
        <v>0.91</v>
      </c>
      <c r="E22" s="134">
        <v>0.85</v>
      </c>
      <c r="F22" s="134">
        <v>0.8</v>
      </c>
      <c r="G22" s="134">
        <v>0.73499999999999999</v>
      </c>
      <c r="H22" s="134">
        <v>0.67200000000000004</v>
      </c>
      <c r="I22" s="134">
        <v>0.66150000000000009</v>
      </c>
      <c r="J22" s="134">
        <v>0.67730040000000002</v>
      </c>
      <c r="K22" s="134">
        <v>0.70927640733600006</v>
      </c>
    </row>
    <row r="23" spans="1:11" x14ac:dyDescent="0.25">
      <c r="A23" s="141" t="s">
        <v>189</v>
      </c>
      <c r="B23" s="135" t="s">
        <v>207</v>
      </c>
      <c r="C23" s="135">
        <v>1</v>
      </c>
      <c r="D23" s="135">
        <v>0.91</v>
      </c>
      <c r="E23" s="135">
        <v>0.85</v>
      </c>
      <c r="F23" s="135">
        <v>0.8</v>
      </c>
      <c r="G23" s="134">
        <v>0.73499999999999999</v>
      </c>
      <c r="H23" s="134">
        <v>0.67200000000000004</v>
      </c>
      <c r="I23" s="134">
        <v>0.66150000000000009</v>
      </c>
      <c r="J23" s="134">
        <v>0.67730040000000002</v>
      </c>
      <c r="K23" s="134">
        <v>0.70927640733600006</v>
      </c>
    </row>
    <row r="24" spans="1:11" x14ac:dyDescent="0.25">
      <c r="A24" s="139" t="s">
        <v>189</v>
      </c>
      <c r="B24" s="134" t="s">
        <v>208</v>
      </c>
      <c r="C24" s="134">
        <v>1</v>
      </c>
      <c r="D24" s="134">
        <v>0.91</v>
      </c>
      <c r="E24" s="134">
        <v>0.85</v>
      </c>
      <c r="F24" s="134">
        <v>0.8</v>
      </c>
      <c r="G24" s="134">
        <v>0.73499999999999999</v>
      </c>
      <c r="H24" s="134">
        <v>0.67200000000000004</v>
      </c>
      <c r="I24" s="134">
        <v>0.66150000000000009</v>
      </c>
      <c r="J24" s="134">
        <v>0.67730040000000002</v>
      </c>
      <c r="K24" s="134">
        <v>0.70927640733600006</v>
      </c>
    </row>
    <row r="25" spans="1:11" x14ac:dyDescent="0.25">
      <c r="A25" s="141" t="s">
        <v>189</v>
      </c>
      <c r="B25" s="135" t="s">
        <v>209</v>
      </c>
      <c r="C25" s="135">
        <v>1</v>
      </c>
      <c r="D25" s="135">
        <v>0.91</v>
      </c>
      <c r="E25" s="135">
        <v>0.85</v>
      </c>
      <c r="F25" s="135">
        <v>0.8</v>
      </c>
      <c r="G25" s="134">
        <v>0.73499999999999999</v>
      </c>
      <c r="H25" s="134">
        <v>0.67200000000000004</v>
      </c>
      <c r="I25" s="134">
        <v>0.66150000000000009</v>
      </c>
      <c r="J25" s="134">
        <v>0.67730040000000002</v>
      </c>
      <c r="K25" s="134">
        <v>0.70927640733600006</v>
      </c>
    </row>
    <row r="26" spans="1:11" x14ac:dyDescent="0.25">
      <c r="A26" s="139" t="s">
        <v>189</v>
      </c>
      <c r="B26" s="134" t="s">
        <v>199</v>
      </c>
      <c r="C26" s="134">
        <v>1</v>
      </c>
      <c r="D26" s="134">
        <v>0.91</v>
      </c>
      <c r="E26" s="134">
        <v>0.85</v>
      </c>
      <c r="F26" s="134">
        <v>0.8</v>
      </c>
      <c r="G26" s="134">
        <v>0.73499999999999999</v>
      </c>
      <c r="H26" s="134">
        <v>0.67200000000000004</v>
      </c>
      <c r="I26" s="134">
        <v>0.66150000000000009</v>
      </c>
      <c r="J26" s="134">
        <v>0.67730040000000002</v>
      </c>
      <c r="K26" s="134">
        <v>0.70927640733600006</v>
      </c>
    </row>
    <row r="27" spans="1:11" x14ac:dyDescent="0.25">
      <c r="A27" s="141" t="s">
        <v>189</v>
      </c>
      <c r="B27" s="135" t="s">
        <v>200</v>
      </c>
      <c r="C27" s="135">
        <v>1</v>
      </c>
      <c r="D27" s="135">
        <v>1</v>
      </c>
      <c r="E27" s="135">
        <v>0.9</v>
      </c>
      <c r="F27" s="135">
        <v>0.86</v>
      </c>
      <c r="G27" s="134">
        <v>0.84000000000000008</v>
      </c>
      <c r="H27" s="134">
        <v>0.78750000000000009</v>
      </c>
      <c r="I27" s="134">
        <v>0.73499999999999999</v>
      </c>
      <c r="J27" s="134">
        <v>0.7209972</v>
      </c>
      <c r="K27" s="134">
        <v>0.73291895424720011</v>
      </c>
    </row>
    <row r="28" spans="1:11" x14ac:dyDescent="0.25">
      <c r="A28" s="139" t="s">
        <v>189</v>
      </c>
      <c r="B28" s="134" t="s">
        <v>202</v>
      </c>
      <c r="C28" s="134">
        <v>1</v>
      </c>
      <c r="D28" s="134">
        <v>0.94269827523702898</v>
      </c>
      <c r="E28" s="134">
        <v>0.8704707281939521</v>
      </c>
      <c r="F28" s="134">
        <v>0.79507803319538561</v>
      </c>
      <c r="G28" s="134">
        <v>0.75392818541857098</v>
      </c>
      <c r="H28" s="134">
        <v>0.67282966484715212</v>
      </c>
      <c r="I28" s="134">
        <v>0.66150000000000009</v>
      </c>
      <c r="J28" s="134">
        <v>0.64452779999999998</v>
      </c>
      <c r="K28" s="134">
        <v>0.70927640733600006</v>
      </c>
    </row>
    <row r="29" spans="1:11" x14ac:dyDescent="0.25">
      <c r="A29" s="141" t="s">
        <v>189</v>
      </c>
      <c r="B29" s="135" t="s">
        <v>201</v>
      </c>
      <c r="C29" s="135">
        <v>1</v>
      </c>
      <c r="D29" s="135">
        <v>0.91</v>
      </c>
      <c r="E29" s="135">
        <v>0.85</v>
      </c>
      <c r="F29" s="135">
        <v>0.8</v>
      </c>
      <c r="G29" s="134">
        <v>0.73499999999999999</v>
      </c>
      <c r="H29" s="134">
        <v>0.67200000000000004</v>
      </c>
      <c r="I29" s="134">
        <v>0.66150000000000009</v>
      </c>
      <c r="J29" s="134">
        <v>0.67730040000000002</v>
      </c>
      <c r="K29" s="134">
        <v>0.70927640733600006</v>
      </c>
    </row>
    <row r="30" spans="1:11" ht="15.75" thickBot="1" x14ac:dyDescent="0.3">
      <c r="A30" s="146" t="s">
        <v>189</v>
      </c>
      <c r="B30" s="147" t="s">
        <v>211</v>
      </c>
      <c r="C30" s="147">
        <v>1</v>
      </c>
      <c r="D30" s="147">
        <v>0.97979457699710037</v>
      </c>
      <c r="E30" s="147">
        <v>0.95</v>
      </c>
      <c r="F30" s="147">
        <v>0.90984449370550213</v>
      </c>
      <c r="G30" s="134">
        <v>0.90804806464249244</v>
      </c>
      <c r="H30" s="134">
        <v>0.85560365802705551</v>
      </c>
      <c r="I30" s="134">
        <v>0.79927926289624962</v>
      </c>
      <c r="J30" s="134">
        <v>0.77021564351553007</v>
      </c>
      <c r="K30" s="134">
        <v>0.76537500371255529</v>
      </c>
    </row>
    <row r="31" spans="1:11" x14ac:dyDescent="0.25">
      <c r="A31" s="136" t="s">
        <v>190</v>
      </c>
      <c r="B31" s="137" t="s">
        <v>198</v>
      </c>
      <c r="C31" s="137">
        <v>1</v>
      </c>
      <c r="D31" s="137">
        <v>0.96455651793083608</v>
      </c>
      <c r="E31" s="137">
        <v>1.3</v>
      </c>
      <c r="F31" s="137">
        <v>0.35</v>
      </c>
      <c r="G31" s="134">
        <v>0.378</v>
      </c>
      <c r="H31" s="134">
        <v>0.378</v>
      </c>
      <c r="I31" s="134">
        <v>0.78750000000000009</v>
      </c>
      <c r="J31" s="134">
        <v>0.78654240000000009</v>
      </c>
      <c r="K31" s="134">
        <v>0.79202532152520022</v>
      </c>
    </row>
    <row r="32" spans="1:11" x14ac:dyDescent="0.25">
      <c r="A32" s="139" t="s">
        <v>190</v>
      </c>
      <c r="B32" s="134" t="s">
        <v>203</v>
      </c>
      <c r="C32" s="134">
        <v>1</v>
      </c>
      <c r="D32" s="134">
        <v>0.96455651793083608</v>
      </c>
      <c r="E32" s="134">
        <v>0.8</v>
      </c>
      <c r="F32" s="134">
        <v>0.7</v>
      </c>
      <c r="G32" s="134">
        <v>0.84000000000000008</v>
      </c>
      <c r="H32" s="134">
        <v>0.90300000000000002</v>
      </c>
      <c r="I32" s="134">
        <v>0.84000000000000008</v>
      </c>
      <c r="J32" s="134">
        <v>0.83023920000000007</v>
      </c>
      <c r="K32" s="134">
        <v>0.85113168880320011</v>
      </c>
    </row>
    <row r="33" spans="1:11" x14ac:dyDescent="0.25">
      <c r="A33" s="141" t="s">
        <v>190</v>
      </c>
      <c r="B33" s="135" t="s">
        <v>210</v>
      </c>
      <c r="C33" s="135">
        <v>1</v>
      </c>
      <c r="D33" s="135">
        <v>0.96455651793083608</v>
      </c>
      <c r="E33" s="135">
        <v>0.95</v>
      </c>
      <c r="F33" s="135">
        <v>0.88</v>
      </c>
      <c r="G33" s="134">
        <v>0.86099999999999999</v>
      </c>
      <c r="H33" s="134">
        <v>0.85050000000000014</v>
      </c>
      <c r="I33" s="134">
        <v>0.82950000000000013</v>
      </c>
      <c r="J33" s="134">
        <v>0.78654240000000009</v>
      </c>
      <c r="K33" s="134">
        <v>0.82748914189200007</v>
      </c>
    </row>
    <row r="34" spans="1:11" x14ac:dyDescent="0.25">
      <c r="A34" s="139" t="s">
        <v>190</v>
      </c>
      <c r="B34" s="134" t="s">
        <v>204</v>
      </c>
      <c r="C34" s="134">
        <v>1</v>
      </c>
      <c r="D34" s="134">
        <v>0.96455651793083608</v>
      </c>
      <c r="E34" s="134">
        <v>0.9</v>
      </c>
      <c r="F34" s="134">
        <v>0.77</v>
      </c>
      <c r="G34" s="134">
        <v>0.74549999999999994</v>
      </c>
      <c r="H34" s="134">
        <v>0.73499999999999999</v>
      </c>
      <c r="I34" s="134">
        <v>0.71400000000000008</v>
      </c>
      <c r="J34" s="134">
        <v>0.67730040000000002</v>
      </c>
      <c r="K34" s="134">
        <v>0.6147062196912001</v>
      </c>
    </row>
    <row r="35" spans="1:11" x14ac:dyDescent="0.25">
      <c r="A35" s="141" t="s">
        <v>190</v>
      </c>
      <c r="B35" s="135" t="s">
        <v>205</v>
      </c>
      <c r="C35" s="135">
        <v>1</v>
      </c>
      <c r="D35" s="135">
        <v>0.96455651793083608</v>
      </c>
      <c r="E35" s="135">
        <v>0.9</v>
      </c>
      <c r="F35" s="135">
        <v>0.83</v>
      </c>
      <c r="G35" s="134">
        <v>0.81900000000000006</v>
      </c>
      <c r="H35" s="134">
        <v>0.81900000000000006</v>
      </c>
      <c r="I35" s="134">
        <v>0.80850000000000011</v>
      </c>
      <c r="J35" s="134">
        <v>0.71007300000000018</v>
      </c>
      <c r="K35" s="134">
        <v>0.78020404806960009</v>
      </c>
    </row>
    <row r="36" spans="1:11" x14ac:dyDescent="0.25">
      <c r="A36" s="139" t="s">
        <v>190</v>
      </c>
      <c r="B36" s="134" t="s">
        <v>206</v>
      </c>
      <c r="C36" s="134">
        <v>1</v>
      </c>
      <c r="D36" s="134">
        <v>0.96455651793083608</v>
      </c>
      <c r="E36" s="134">
        <v>0.8</v>
      </c>
      <c r="F36" s="134">
        <v>0.76</v>
      </c>
      <c r="G36" s="134">
        <v>0.82607269312435028</v>
      </c>
      <c r="H36" s="134">
        <v>0.75468073807068159</v>
      </c>
      <c r="I36" s="134">
        <v>0.73499999999999999</v>
      </c>
      <c r="J36" s="134">
        <v>0.5025132000000001</v>
      </c>
      <c r="K36" s="134">
        <v>0.5674211258688</v>
      </c>
    </row>
    <row r="37" spans="1:11" x14ac:dyDescent="0.25">
      <c r="A37" s="141" t="s">
        <v>190</v>
      </c>
      <c r="B37" s="135" t="s">
        <v>207</v>
      </c>
      <c r="C37" s="135">
        <v>1</v>
      </c>
      <c r="D37" s="135">
        <v>0.96455651793083608</v>
      </c>
      <c r="E37" s="135">
        <v>0.91181672920631252</v>
      </c>
      <c r="F37" s="135">
        <v>0.85174904264569773</v>
      </c>
      <c r="G37" s="134">
        <v>0.82607269312435028</v>
      </c>
      <c r="H37" s="134">
        <v>0.75468073807068159</v>
      </c>
      <c r="I37" s="134">
        <v>0.73499999999999999</v>
      </c>
      <c r="J37" s="134">
        <v>0.75376979999999993</v>
      </c>
      <c r="K37" s="134">
        <v>0.80384659498080024</v>
      </c>
    </row>
    <row r="38" spans="1:11" x14ac:dyDescent="0.25">
      <c r="A38" s="139" t="s">
        <v>190</v>
      </c>
      <c r="B38" s="134" t="s">
        <v>208</v>
      </c>
      <c r="C38" s="134">
        <v>1</v>
      </c>
      <c r="D38" s="134">
        <v>0.96455651793083608</v>
      </c>
      <c r="E38" s="134">
        <v>0.91181672920631252</v>
      </c>
      <c r="F38" s="134">
        <v>0.85174904264569773</v>
      </c>
      <c r="G38" s="134">
        <v>0.82607269312435028</v>
      </c>
      <c r="H38" s="134">
        <v>0.75468073807068159</v>
      </c>
      <c r="I38" s="134">
        <v>0.73499999999999999</v>
      </c>
      <c r="J38" s="134">
        <v>0.75376979999999993</v>
      </c>
      <c r="K38" s="134">
        <v>0.80384659498080024</v>
      </c>
    </row>
    <row r="39" spans="1:11" x14ac:dyDescent="0.25">
      <c r="A39" s="141" t="s">
        <v>190</v>
      </c>
      <c r="B39" s="135" t="s">
        <v>209</v>
      </c>
      <c r="C39" s="135">
        <v>1</v>
      </c>
      <c r="D39" s="135">
        <v>0.96455651793083608</v>
      </c>
      <c r="E39" s="135">
        <v>0.91181672920631252</v>
      </c>
      <c r="F39" s="135">
        <v>0.85174904264569773</v>
      </c>
      <c r="G39" s="134">
        <v>0.82607269312435028</v>
      </c>
      <c r="H39" s="134">
        <v>0.75468073807068159</v>
      </c>
      <c r="I39" s="134">
        <v>0.73499999999999999</v>
      </c>
      <c r="J39" s="134">
        <v>0.75376979999999993</v>
      </c>
      <c r="K39" s="134">
        <v>0.80384659498080024</v>
      </c>
    </row>
    <row r="40" spans="1:11" x14ac:dyDescent="0.25">
      <c r="A40" s="139" t="s">
        <v>190</v>
      </c>
      <c r="B40" s="134" t="s">
        <v>199</v>
      </c>
      <c r="C40" s="134">
        <v>1</v>
      </c>
      <c r="D40" s="134">
        <v>0.96455651793083608</v>
      </c>
      <c r="E40" s="134">
        <v>0.91181672920631252</v>
      </c>
      <c r="F40" s="134">
        <v>0.85174904264569773</v>
      </c>
      <c r="G40" s="134">
        <v>0.82607269312435028</v>
      </c>
      <c r="H40" s="134">
        <v>0.75468073807068159</v>
      </c>
      <c r="I40" s="134">
        <v>0.73499999999999999</v>
      </c>
      <c r="J40" s="134">
        <v>0.75376979999999993</v>
      </c>
      <c r="K40" s="134">
        <v>0.80384659498080024</v>
      </c>
    </row>
    <row r="41" spans="1:11" x14ac:dyDescent="0.25">
      <c r="A41" s="141" t="s">
        <v>190</v>
      </c>
      <c r="B41" s="135" t="s">
        <v>200</v>
      </c>
      <c r="C41" s="135">
        <v>1</v>
      </c>
      <c r="D41" s="135">
        <v>0.96455651793083608</v>
      </c>
      <c r="E41" s="135">
        <v>0.91181672920631252</v>
      </c>
      <c r="F41" s="135">
        <v>0.85174904264569773</v>
      </c>
      <c r="G41" s="134">
        <v>0.71400000000000008</v>
      </c>
      <c r="H41" s="134">
        <v>0.75468073807068159</v>
      </c>
      <c r="I41" s="134">
        <v>0.68197298209121926</v>
      </c>
      <c r="J41" s="134">
        <v>0.63416729712158382</v>
      </c>
      <c r="K41" s="134">
        <v>0.60654402978975475</v>
      </c>
    </row>
    <row r="42" spans="1:11" x14ac:dyDescent="0.25">
      <c r="A42" s="139" t="s">
        <v>190</v>
      </c>
      <c r="B42" s="134" t="s">
        <v>202</v>
      </c>
      <c r="C42" s="134">
        <v>1</v>
      </c>
      <c r="D42" s="134">
        <v>0.96455651793083608</v>
      </c>
      <c r="E42" s="134">
        <v>0.91181672920631252</v>
      </c>
      <c r="F42" s="134">
        <v>0.8</v>
      </c>
      <c r="G42" s="134">
        <v>0.75600000000000001</v>
      </c>
      <c r="H42" s="134">
        <v>0.73499999999999999</v>
      </c>
      <c r="I42" s="134">
        <v>0.68250000000000011</v>
      </c>
      <c r="J42" s="134">
        <v>0.71007300000000018</v>
      </c>
      <c r="K42" s="134">
        <v>0.76838277461400017</v>
      </c>
    </row>
    <row r="43" spans="1:11" x14ac:dyDescent="0.25">
      <c r="A43" s="141" t="s">
        <v>190</v>
      </c>
      <c r="B43" s="135" t="s">
        <v>201</v>
      </c>
      <c r="C43" s="135">
        <v>1</v>
      </c>
      <c r="D43" s="135">
        <v>0.96455651793083608</v>
      </c>
      <c r="E43" s="135">
        <v>0.91181672920631252</v>
      </c>
      <c r="F43" s="135">
        <v>0.85174904264569773</v>
      </c>
      <c r="G43" s="134">
        <v>0.86099999999999999</v>
      </c>
      <c r="H43" s="134">
        <v>0.78750000000000009</v>
      </c>
      <c r="I43" s="134">
        <v>0.78750000000000009</v>
      </c>
      <c r="J43" s="134">
        <v>0.75376979999999993</v>
      </c>
      <c r="K43" s="134">
        <v>0.80384659498080024</v>
      </c>
    </row>
    <row r="44" spans="1:11" ht="15.75" thickBot="1" x14ac:dyDescent="0.3">
      <c r="A44" s="146" t="s">
        <v>190</v>
      </c>
      <c r="B44" s="147" t="s">
        <v>211</v>
      </c>
      <c r="C44" s="147">
        <v>1</v>
      </c>
      <c r="D44" s="147">
        <v>0.97979457699710037</v>
      </c>
      <c r="E44" s="147">
        <v>0.95</v>
      </c>
      <c r="F44" s="147">
        <v>0.90984449370550213</v>
      </c>
      <c r="G44" s="134">
        <v>0.90804806464249244</v>
      </c>
      <c r="H44" s="134">
        <v>0.85560365802705551</v>
      </c>
      <c r="I44" s="134">
        <v>0.79927926289624962</v>
      </c>
      <c r="J44" s="134">
        <v>0.77021564351553007</v>
      </c>
      <c r="K44" s="134">
        <v>0.76537500371255529</v>
      </c>
    </row>
    <row r="45" spans="1:11" x14ac:dyDescent="0.25">
      <c r="A45" s="136" t="s">
        <v>184</v>
      </c>
      <c r="B45" s="137" t="s">
        <v>198</v>
      </c>
      <c r="C45" s="137">
        <v>1</v>
      </c>
      <c r="D45" s="137">
        <v>0.88810445596450405</v>
      </c>
      <c r="E45" s="137">
        <v>0.82</v>
      </c>
      <c r="F45" s="137">
        <v>0.78</v>
      </c>
      <c r="G45" s="134">
        <v>0.89249999999999996</v>
      </c>
      <c r="H45" s="134">
        <v>0.87149999999999994</v>
      </c>
      <c r="I45" s="134">
        <v>0.81900000000000006</v>
      </c>
      <c r="J45" s="134">
        <v>0.67730040000000002</v>
      </c>
      <c r="K45" s="134">
        <v>0.70927640733600006</v>
      </c>
    </row>
    <row r="46" spans="1:11" x14ac:dyDescent="0.25">
      <c r="A46" s="139" t="s">
        <v>184</v>
      </c>
      <c r="B46" s="134" t="s">
        <v>203</v>
      </c>
      <c r="C46" s="134">
        <v>1</v>
      </c>
      <c r="D46" s="134">
        <v>0.88810445596450405</v>
      </c>
      <c r="E46" s="134">
        <v>0.6</v>
      </c>
      <c r="F46" s="134">
        <v>0.5</v>
      </c>
      <c r="G46" s="134">
        <v>0.77700000000000002</v>
      </c>
      <c r="H46" s="134">
        <v>0.82950000000000013</v>
      </c>
      <c r="I46" s="134">
        <v>0.77700000000000002</v>
      </c>
      <c r="J46" s="134">
        <v>0.65545200000000003</v>
      </c>
      <c r="K46" s="134">
        <v>0.6856338604247999</v>
      </c>
    </row>
    <row r="47" spans="1:11" x14ac:dyDescent="0.25">
      <c r="A47" s="141" t="s">
        <v>184</v>
      </c>
      <c r="B47" s="135" t="s">
        <v>210</v>
      </c>
      <c r="C47" s="135">
        <v>1</v>
      </c>
      <c r="D47" s="135">
        <v>0.88810445596450405</v>
      </c>
      <c r="E47" s="135">
        <v>0.82</v>
      </c>
      <c r="F47" s="135">
        <v>0.78</v>
      </c>
      <c r="G47" s="134">
        <v>0.73499999999999999</v>
      </c>
      <c r="H47" s="134">
        <v>0.73499999999999999</v>
      </c>
      <c r="I47" s="134">
        <v>0.68250000000000011</v>
      </c>
      <c r="J47" s="134">
        <v>0.63360359999999993</v>
      </c>
      <c r="K47" s="134">
        <v>0.62652749314680012</v>
      </c>
    </row>
    <row r="48" spans="1:11" x14ac:dyDescent="0.25">
      <c r="A48" s="139" t="s">
        <v>184</v>
      </c>
      <c r="B48" s="134" t="s">
        <v>204</v>
      </c>
      <c r="C48" s="134">
        <v>1</v>
      </c>
      <c r="D48" s="134">
        <v>0.88810445596450405</v>
      </c>
      <c r="E48" s="134">
        <v>0.82</v>
      </c>
      <c r="F48" s="134">
        <v>0.78</v>
      </c>
      <c r="G48" s="134">
        <v>0.73499999999999999</v>
      </c>
      <c r="H48" s="134">
        <v>0.73499999999999999</v>
      </c>
      <c r="I48" s="134">
        <v>0.68250000000000011</v>
      </c>
      <c r="J48" s="134">
        <v>0.63360359999999993</v>
      </c>
      <c r="K48" s="134">
        <v>0.66199131351360008</v>
      </c>
    </row>
    <row r="49" spans="1:13" x14ac:dyDescent="0.25">
      <c r="A49" s="141" t="s">
        <v>184</v>
      </c>
      <c r="B49" s="135" t="s">
        <v>205</v>
      </c>
      <c r="C49" s="135">
        <v>1</v>
      </c>
      <c r="D49" s="135">
        <v>0.88810445596450405</v>
      </c>
      <c r="E49" s="135">
        <v>0.82</v>
      </c>
      <c r="F49" s="135">
        <v>0.78</v>
      </c>
      <c r="G49" s="134">
        <v>0.73499999999999999</v>
      </c>
      <c r="H49" s="134">
        <v>0.73499999999999999</v>
      </c>
      <c r="I49" s="134">
        <v>0.68250000000000011</v>
      </c>
      <c r="J49" s="134">
        <v>0.63360359999999993</v>
      </c>
      <c r="K49" s="134">
        <v>0.66199131351360008</v>
      </c>
      <c r="M49" s="134">
        <v>1.05</v>
      </c>
    </row>
    <row r="50" spans="1:13" x14ac:dyDescent="0.25">
      <c r="A50" s="139" t="s">
        <v>184</v>
      </c>
      <c r="B50" s="134" t="s">
        <v>206</v>
      </c>
      <c r="C50" s="134">
        <v>1</v>
      </c>
      <c r="D50" s="134">
        <v>0.88810445596450405</v>
      </c>
      <c r="E50" s="134">
        <v>0.82</v>
      </c>
      <c r="F50" s="134">
        <v>0.72</v>
      </c>
      <c r="G50" s="134">
        <v>0.69300000000000006</v>
      </c>
      <c r="H50" s="134">
        <v>0.68250000000000011</v>
      </c>
      <c r="I50" s="134">
        <v>0.65100000000000002</v>
      </c>
      <c r="J50" s="134">
        <v>0.65545200000000003</v>
      </c>
      <c r="K50" s="134">
        <v>0.65017004005800028</v>
      </c>
    </row>
    <row r="51" spans="1:13" x14ac:dyDescent="0.25">
      <c r="A51" s="141" t="s">
        <v>184</v>
      </c>
      <c r="B51" s="135" t="s">
        <v>207</v>
      </c>
      <c r="C51" s="135">
        <v>1</v>
      </c>
      <c r="D51" s="135">
        <v>0.88810445596450405</v>
      </c>
      <c r="E51" s="135">
        <v>0.82</v>
      </c>
      <c r="F51" s="135">
        <v>0.78</v>
      </c>
      <c r="G51" s="134">
        <v>0.78750000000000009</v>
      </c>
      <c r="H51" s="134">
        <v>0.73499999999999999</v>
      </c>
      <c r="I51" s="134">
        <v>0.68250000000000011</v>
      </c>
      <c r="J51" s="134">
        <v>0.67730040000000002</v>
      </c>
      <c r="K51" s="134">
        <v>0.70927640733600006</v>
      </c>
    </row>
    <row r="52" spans="1:13" x14ac:dyDescent="0.25">
      <c r="A52" s="139" t="s">
        <v>184</v>
      </c>
      <c r="B52" s="134" t="s">
        <v>208</v>
      </c>
      <c r="C52" s="134">
        <v>1</v>
      </c>
      <c r="D52" s="134">
        <v>0.88810445596450405</v>
      </c>
      <c r="E52" s="134">
        <v>0.82</v>
      </c>
      <c r="F52" s="134">
        <v>0.78</v>
      </c>
      <c r="G52" s="134">
        <v>0.78750000000000009</v>
      </c>
      <c r="H52" s="134">
        <v>0.73499999999999999</v>
      </c>
      <c r="I52" s="134">
        <v>0.68250000000000011</v>
      </c>
      <c r="J52" s="134">
        <v>0.67730040000000002</v>
      </c>
      <c r="K52" s="134">
        <v>0.70927640733600006</v>
      </c>
    </row>
    <row r="53" spans="1:13" x14ac:dyDescent="0.25">
      <c r="A53" s="141" t="s">
        <v>184</v>
      </c>
      <c r="B53" s="135" t="s">
        <v>209</v>
      </c>
      <c r="C53" s="135">
        <v>1</v>
      </c>
      <c r="D53" s="135">
        <v>0.88810445596450405</v>
      </c>
      <c r="E53" s="135">
        <v>0.82</v>
      </c>
      <c r="F53" s="135">
        <v>0.78</v>
      </c>
      <c r="G53" s="134">
        <v>0.78750000000000009</v>
      </c>
      <c r="H53" s="134">
        <v>0.73499999999999999</v>
      </c>
      <c r="I53" s="134">
        <v>0.68250000000000011</v>
      </c>
      <c r="J53" s="134">
        <v>0.67730040000000002</v>
      </c>
      <c r="K53" s="134">
        <v>0.70927640733600006</v>
      </c>
    </row>
    <row r="54" spans="1:13" x14ac:dyDescent="0.25">
      <c r="A54" s="139" t="s">
        <v>184</v>
      </c>
      <c r="B54" s="134" t="s">
        <v>199</v>
      </c>
      <c r="C54" s="134">
        <v>1</v>
      </c>
      <c r="D54" s="134">
        <v>0.88810445596450405</v>
      </c>
      <c r="E54" s="134">
        <v>0.82</v>
      </c>
      <c r="F54" s="134">
        <v>0.78</v>
      </c>
      <c r="G54" s="134">
        <v>0.78750000000000009</v>
      </c>
      <c r="H54" s="134">
        <v>0.73499999999999999</v>
      </c>
      <c r="I54" s="134">
        <v>0.68250000000000011</v>
      </c>
      <c r="J54" s="134">
        <v>0.67730040000000002</v>
      </c>
      <c r="K54" s="134">
        <v>0.70927640733600006</v>
      </c>
    </row>
    <row r="55" spans="1:13" x14ac:dyDescent="0.25">
      <c r="A55" s="141" t="s">
        <v>184</v>
      </c>
      <c r="B55" s="135" t="s">
        <v>200</v>
      </c>
      <c r="C55" s="135">
        <v>1</v>
      </c>
      <c r="D55" s="135">
        <v>0.88810445596450405</v>
      </c>
      <c r="E55" s="135">
        <v>0.78624789060047529</v>
      </c>
      <c r="F55" s="135">
        <v>0.69793810627469499</v>
      </c>
      <c r="G55" s="134">
        <v>0.650123837218061</v>
      </c>
      <c r="H55" s="134">
        <v>0.57549537919486382</v>
      </c>
      <c r="I55" s="134">
        <v>0.50753623318301899</v>
      </c>
      <c r="J55" s="134">
        <v>0.46316429172093471</v>
      </c>
      <c r="K55" s="134">
        <v>0.43652326549700182</v>
      </c>
    </row>
    <row r="56" spans="1:13" x14ac:dyDescent="0.25">
      <c r="A56" s="139" t="s">
        <v>184</v>
      </c>
      <c r="B56" s="134" t="s">
        <v>202</v>
      </c>
      <c r="C56" s="134">
        <v>1</v>
      </c>
      <c r="D56" s="134">
        <v>0.88810445596450405</v>
      </c>
      <c r="E56" s="134">
        <v>0.78624789060047529</v>
      </c>
      <c r="F56" s="134">
        <v>0.6</v>
      </c>
      <c r="G56" s="134">
        <v>0.47250000000000003</v>
      </c>
      <c r="H56" s="134">
        <v>0.441</v>
      </c>
      <c r="I56" s="134">
        <v>0.39900000000000002</v>
      </c>
      <c r="J56" s="134">
        <v>0.34957440000000001</v>
      </c>
      <c r="K56" s="134">
        <v>0.35463820366800003</v>
      </c>
    </row>
    <row r="57" spans="1:13" x14ac:dyDescent="0.25">
      <c r="A57" s="141" t="s">
        <v>184</v>
      </c>
      <c r="B57" s="135" t="s">
        <v>201</v>
      </c>
      <c r="C57" s="135">
        <v>1</v>
      </c>
      <c r="D57" s="135">
        <v>0.88810445596450405</v>
      </c>
      <c r="E57" s="135">
        <v>0.8</v>
      </c>
      <c r="F57" s="135">
        <v>0.76</v>
      </c>
      <c r="G57" s="134">
        <v>0.75600000000000001</v>
      </c>
      <c r="H57" s="134">
        <v>0.71400000000000008</v>
      </c>
      <c r="I57" s="134">
        <v>0.63</v>
      </c>
      <c r="J57" s="134">
        <v>0.60083100000000023</v>
      </c>
      <c r="K57" s="134">
        <v>0.59106367278000016</v>
      </c>
    </row>
    <row r="58" spans="1:13" ht="15.75" thickBot="1" x14ac:dyDescent="0.3">
      <c r="A58" s="146" t="s">
        <v>184</v>
      </c>
      <c r="B58" s="147" t="s">
        <v>211</v>
      </c>
      <c r="C58" s="147">
        <v>1</v>
      </c>
      <c r="D58" s="147">
        <v>0.97979457699710037</v>
      </c>
      <c r="E58" s="147">
        <v>0.95</v>
      </c>
      <c r="F58" s="147">
        <v>0.90984449370550213</v>
      </c>
      <c r="G58" s="134">
        <v>0.90804806464249244</v>
      </c>
      <c r="H58" s="134">
        <v>0.85560365802705551</v>
      </c>
      <c r="I58" s="134">
        <v>0.79927926289624962</v>
      </c>
      <c r="J58" s="134">
        <v>0.77021564351553007</v>
      </c>
      <c r="K58" s="134">
        <v>0.76537500371255529</v>
      </c>
    </row>
    <row r="59" spans="1:13" x14ac:dyDescent="0.25">
      <c r="A59" s="136" t="s">
        <v>191</v>
      </c>
      <c r="B59" s="137" t="s">
        <v>198</v>
      </c>
      <c r="C59" s="137">
        <v>1</v>
      </c>
      <c r="D59" s="137">
        <v>0.98</v>
      </c>
      <c r="E59" s="137">
        <v>0.85</v>
      </c>
      <c r="F59" s="137">
        <v>0.8</v>
      </c>
      <c r="G59" s="134">
        <v>0.78750000000000009</v>
      </c>
      <c r="H59" s="134">
        <v>0.73499999999999999</v>
      </c>
      <c r="I59" s="134">
        <v>0.78750000000000009</v>
      </c>
      <c r="J59" s="134">
        <v>0.65545200000000003</v>
      </c>
      <c r="K59" s="134">
        <v>0.59106367278000016</v>
      </c>
    </row>
    <row r="60" spans="1:13" x14ac:dyDescent="0.25">
      <c r="A60" s="139" t="s">
        <v>191</v>
      </c>
      <c r="B60" s="134" t="s">
        <v>203</v>
      </c>
      <c r="C60" s="134">
        <v>1</v>
      </c>
      <c r="D60" s="134">
        <v>0.98</v>
      </c>
      <c r="E60" s="134">
        <v>0.8</v>
      </c>
      <c r="F60" s="134">
        <v>0.75</v>
      </c>
      <c r="G60" s="134">
        <v>0.72449999999999992</v>
      </c>
      <c r="H60" s="134">
        <v>0.68250000000000011</v>
      </c>
      <c r="I60" s="134">
        <v>0.68250000000000011</v>
      </c>
      <c r="J60" s="134">
        <v>0.65545200000000003</v>
      </c>
      <c r="K60" s="134">
        <v>0.59106367278000016</v>
      </c>
    </row>
    <row r="61" spans="1:13" x14ac:dyDescent="0.25">
      <c r="A61" s="141" t="s">
        <v>191</v>
      </c>
      <c r="B61" s="135" t="s">
        <v>210</v>
      </c>
      <c r="C61" s="135">
        <v>1</v>
      </c>
      <c r="D61" s="135">
        <v>0.9</v>
      </c>
      <c r="E61" s="135">
        <v>0.85</v>
      </c>
      <c r="F61" s="135">
        <v>0.8</v>
      </c>
      <c r="G61" s="134">
        <v>0.78750000000000009</v>
      </c>
      <c r="H61" s="134">
        <v>0.73499999999999999</v>
      </c>
      <c r="I61" s="134">
        <v>0.71400000000000008</v>
      </c>
      <c r="J61" s="134">
        <v>0.69294493985033523</v>
      </c>
      <c r="K61" s="134">
        <v>0.62712996588782322</v>
      </c>
    </row>
    <row r="62" spans="1:13" x14ac:dyDescent="0.25">
      <c r="A62" s="139" t="s">
        <v>191</v>
      </c>
      <c r="B62" s="134" t="s">
        <v>204</v>
      </c>
      <c r="C62" s="134">
        <v>1</v>
      </c>
      <c r="D62" s="134">
        <v>1.2</v>
      </c>
      <c r="E62" s="134">
        <v>0.85</v>
      </c>
      <c r="F62" s="134">
        <v>0.76</v>
      </c>
      <c r="G62" s="134">
        <v>0.73499999999999999</v>
      </c>
      <c r="H62" s="134">
        <v>0.73499999999999999</v>
      </c>
      <c r="I62" s="134">
        <v>0.71400000000000008</v>
      </c>
      <c r="J62" s="134">
        <v>0.63360359999999993</v>
      </c>
      <c r="K62" s="134">
        <v>0.62712996588782322</v>
      </c>
    </row>
    <row r="63" spans="1:13" x14ac:dyDescent="0.25">
      <c r="A63" s="141" t="s">
        <v>191</v>
      </c>
      <c r="B63" s="135" t="s">
        <v>205</v>
      </c>
      <c r="C63" s="135">
        <v>1</v>
      </c>
      <c r="D63" s="135">
        <v>0.98</v>
      </c>
      <c r="E63" s="135">
        <v>0.85</v>
      </c>
      <c r="F63" s="135">
        <v>0.8</v>
      </c>
      <c r="G63" s="134">
        <v>0.78750000000000009</v>
      </c>
      <c r="H63" s="134">
        <v>0.73499999999999999</v>
      </c>
      <c r="I63" s="134">
        <v>0.73499999999999999</v>
      </c>
      <c r="J63" s="134">
        <v>0.71007300000000018</v>
      </c>
      <c r="K63" s="134">
        <v>0.59106367278000016</v>
      </c>
    </row>
    <row r="64" spans="1:13" x14ac:dyDescent="0.25">
      <c r="A64" s="139" t="s">
        <v>191</v>
      </c>
      <c r="B64" s="134" t="s">
        <v>206</v>
      </c>
      <c r="C64" s="134">
        <v>1</v>
      </c>
      <c r="D64" s="134">
        <v>0.98</v>
      </c>
      <c r="E64" s="134">
        <v>0.85</v>
      </c>
      <c r="F64" s="134">
        <v>0.8</v>
      </c>
      <c r="G64" s="134">
        <v>0.21000000000000002</v>
      </c>
      <c r="H64" s="134">
        <v>0.189</v>
      </c>
      <c r="I64" s="134">
        <v>0.16800000000000001</v>
      </c>
      <c r="J64" s="134">
        <v>0.16386300000000001</v>
      </c>
      <c r="K64" s="134">
        <v>0.1418552814672</v>
      </c>
    </row>
    <row r="65" spans="1:11" x14ac:dyDescent="0.25">
      <c r="A65" s="141" t="s">
        <v>191</v>
      </c>
      <c r="B65" s="135" t="s">
        <v>207</v>
      </c>
      <c r="C65" s="135">
        <v>1</v>
      </c>
      <c r="D65" s="135">
        <v>0.98</v>
      </c>
      <c r="E65" s="135">
        <v>0.85</v>
      </c>
      <c r="F65" s="135">
        <v>0.8</v>
      </c>
      <c r="G65" s="134">
        <v>0.78750000000000009</v>
      </c>
      <c r="H65" s="134">
        <v>0.73499999999999999</v>
      </c>
      <c r="I65" s="134">
        <v>0.71400000000000008</v>
      </c>
      <c r="J65" s="134">
        <v>0.69294493985033523</v>
      </c>
      <c r="K65" s="134">
        <v>0.62712996588782322</v>
      </c>
    </row>
    <row r="66" spans="1:11" x14ac:dyDescent="0.25">
      <c r="A66" s="139" t="s">
        <v>191</v>
      </c>
      <c r="B66" s="134" t="s">
        <v>208</v>
      </c>
      <c r="C66" s="134">
        <v>1</v>
      </c>
      <c r="D66" s="134">
        <v>0.98</v>
      </c>
      <c r="E66" s="134">
        <v>0.85</v>
      </c>
      <c r="F66" s="134">
        <v>0.8</v>
      </c>
      <c r="G66" s="134">
        <v>0.78750000000000009</v>
      </c>
      <c r="H66" s="134">
        <v>0.73499999999999999</v>
      </c>
      <c r="I66" s="134">
        <v>0.71400000000000008</v>
      </c>
      <c r="J66" s="134">
        <v>0.69294493985033523</v>
      </c>
      <c r="K66" s="134">
        <v>0.62712996588782322</v>
      </c>
    </row>
    <row r="67" spans="1:11" x14ac:dyDescent="0.25">
      <c r="A67" s="141" t="s">
        <v>191</v>
      </c>
      <c r="B67" s="135" t="s">
        <v>209</v>
      </c>
      <c r="C67" s="135">
        <v>1</v>
      </c>
      <c r="D67" s="135">
        <v>0.98</v>
      </c>
      <c r="E67" s="135">
        <v>0.85</v>
      </c>
      <c r="F67" s="135">
        <v>0.8</v>
      </c>
      <c r="G67" s="134">
        <v>0.78750000000000009</v>
      </c>
      <c r="H67" s="134">
        <v>0.73499999999999999</v>
      </c>
      <c r="I67" s="134">
        <v>0.71400000000000008</v>
      </c>
      <c r="J67" s="134">
        <v>0.69294493985033523</v>
      </c>
      <c r="K67" s="134">
        <v>0.62712996588782322</v>
      </c>
    </row>
    <row r="68" spans="1:11" x14ac:dyDescent="0.25">
      <c r="A68" s="139" t="s">
        <v>191</v>
      </c>
      <c r="B68" s="134" t="s">
        <v>199</v>
      </c>
      <c r="C68" s="134">
        <v>1</v>
      </c>
      <c r="D68" s="134">
        <v>0.98</v>
      </c>
      <c r="E68" s="134">
        <v>0.85</v>
      </c>
      <c r="F68" s="134">
        <v>0.8</v>
      </c>
      <c r="G68" s="134">
        <v>0.78750000000000009</v>
      </c>
      <c r="H68" s="134">
        <v>0.73499999999999999</v>
      </c>
      <c r="I68" s="134">
        <v>0.71400000000000008</v>
      </c>
      <c r="J68" s="134">
        <v>0.69294493985033523</v>
      </c>
      <c r="K68" s="134">
        <v>0.62712996588782322</v>
      </c>
    </row>
    <row r="69" spans="1:11" x14ac:dyDescent="0.25">
      <c r="A69" s="141" t="s">
        <v>191</v>
      </c>
      <c r="B69" s="135" t="s">
        <v>200</v>
      </c>
      <c r="C69" s="135">
        <v>1</v>
      </c>
      <c r="D69" s="135">
        <v>0.91912489452065504</v>
      </c>
      <c r="E69" s="135">
        <v>0.82969406016000002</v>
      </c>
      <c r="F69" s="135">
        <v>0.74269831394652996</v>
      </c>
      <c r="G69" s="134">
        <v>0.69071245805920156</v>
      </c>
      <c r="H69" s="134">
        <v>0.6045128790672426</v>
      </c>
      <c r="I69" s="134">
        <v>0.52200967441243851</v>
      </c>
      <c r="J69" s="134">
        <v>0.46196329323355689</v>
      </c>
      <c r="K69" s="134">
        <v>0.4180866439252155</v>
      </c>
    </row>
    <row r="70" spans="1:11" x14ac:dyDescent="0.25">
      <c r="A70" s="139" t="s">
        <v>191</v>
      </c>
      <c r="B70" s="134" t="s">
        <v>202</v>
      </c>
      <c r="C70" s="134">
        <v>1</v>
      </c>
      <c r="D70" s="134">
        <v>0.91912489452065504</v>
      </c>
      <c r="E70" s="134">
        <v>0.82969406016000002</v>
      </c>
      <c r="F70" s="134">
        <v>0.74269831394652996</v>
      </c>
      <c r="G70" s="134">
        <v>0.71400000000000008</v>
      </c>
      <c r="H70" s="134">
        <v>0.63</v>
      </c>
      <c r="I70" s="134">
        <v>0.60899999999999999</v>
      </c>
      <c r="J70" s="134">
        <v>0.58990680000000006</v>
      </c>
      <c r="K70" s="134">
        <v>0.53195730550200004</v>
      </c>
    </row>
    <row r="71" spans="1:11" x14ac:dyDescent="0.25">
      <c r="A71" s="141" t="s">
        <v>191</v>
      </c>
      <c r="B71" s="135" t="s">
        <v>201</v>
      </c>
      <c r="C71" s="135">
        <v>1</v>
      </c>
      <c r="D71" s="135">
        <v>0.98</v>
      </c>
      <c r="E71" s="135">
        <v>0.85</v>
      </c>
      <c r="F71" s="135">
        <v>0.8</v>
      </c>
      <c r="G71" s="134">
        <v>0.78750000000000009</v>
      </c>
      <c r="H71" s="134">
        <v>0.73499999999999999</v>
      </c>
      <c r="I71" s="134">
        <v>0.71400000000000008</v>
      </c>
      <c r="J71" s="134">
        <v>0.64674861052697963</v>
      </c>
      <c r="K71" s="134">
        <v>0.5853213014953017</v>
      </c>
    </row>
    <row r="72" spans="1:11" ht="15.75" thickBot="1" x14ac:dyDescent="0.3">
      <c r="A72" s="146" t="s">
        <v>191</v>
      </c>
      <c r="B72" s="147" t="s">
        <v>211</v>
      </c>
      <c r="C72" s="147">
        <v>1</v>
      </c>
      <c r="D72" s="147">
        <v>0.97979457699710037</v>
      </c>
      <c r="E72" s="147">
        <v>0.95</v>
      </c>
      <c r="F72" s="147">
        <v>0.90984449370550213</v>
      </c>
      <c r="G72" s="134">
        <v>0.90804806464249244</v>
      </c>
      <c r="H72" s="134">
        <v>0.85560365802705551</v>
      </c>
      <c r="I72" s="134">
        <v>0.79927926289624962</v>
      </c>
      <c r="J72" s="134">
        <v>0.77021564351553007</v>
      </c>
      <c r="K72" s="134">
        <v>0.76537500371255529</v>
      </c>
    </row>
    <row r="73" spans="1:11" x14ac:dyDescent="0.25">
      <c r="A73" s="136" t="s">
        <v>185</v>
      </c>
      <c r="B73" s="137" t="s">
        <v>198</v>
      </c>
      <c r="C73" s="137">
        <v>1</v>
      </c>
      <c r="D73" s="137">
        <v>0.8</v>
      </c>
      <c r="E73" s="137">
        <v>0.84</v>
      </c>
      <c r="F73" s="137">
        <v>0.8</v>
      </c>
      <c r="G73" s="134">
        <v>0.88200000000000001</v>
      </c>
      <c r="H73" s="134">
        <v>0.86099999999999999</v>
      </c>
      <c r="I73" s="134">
        <v>0.82950000000000013</v>
      </c>
      <c r="J73" s="134">
        <v>0.70463801777380708</v>
      </c>
      <c r="K73" s="134">
        <v>0.35463820366800003</v>
      </c>
    </row>
    <row r="74" spans="1:11" x14ac:dyDescent="0.25">
      <c r="A74" s="139" t="s">
        <v>185</v>
      </c>
      <c r="B74" s="134" t="s">
        <v>203</v>
      </c>
      <c r="C74" s="134">
        <v>1</v>
      </c>
      <c r="D74" s="134">
        <v>0.9</v>
      </c>
      <c r="E74" s="134">
        <v>0.84</v>
      </c>
      <c r="F74" s="134">
        <v>0.78</v>
      </c>
      <c r="G74" s="134">
        <v>0.81900000000000006</v>
      </c>
      <c r="H74" s="134">
        <v>0.78750000000000009</v>
      </c>
      <c r="I74" s="134">
        <v>0.74195255566461416</v>
      </c>
      <c r="J74" s="134">
        <v>0.70463801777380708</v>
      </c>
      <c r="K74" s="134">
        <v>0.68967857477395078</v>
      </c>
    </row>
    <row r="75" spans="1:11" x14ac:dyDescent="0.25">
      <c r="A75" s="141" t="s">
        <v>185</v>
      </c>
      <c r="B75" s="135" t="s">
        <v>210</v>
      </c>
      <c r="C75" s="135">
        <v>1</v>
      </c>
      <c r="D75" s="135">
        <v>0.9</v>
      </c>
      <c r="E75" s="135">
        <v>0.84</v>
      </c>
      <c r="F75" s="135">
        <v>0.78</v>
      </c>
      <c r="G75" s="134">
        <v>0.81900000000000006</v>
      </c>
      <c r="H75" s="134">
        <v>0.78750000000000009</v>
      </c>
      <c r="I75" s="134">
        <v>0.74195255566461416</v>
      </c>
      <c r="J75" s="134">
        <v>0.70463801777380708</v>
      </c>
      <c r="K75" s="134">
        <v>0.68967857477395078</v>
      </c>
    </row>
    <row r="76" spans="1:11" x14ac:dyDescent="0.25">
      <c r="A76" s="139" t="s">
        <v>185</v>
      </c>
      <c r="B76" s="134" t="s">
        <v>204</v>
      </c>
      <c r="C76" s="134">
        <v>1</v>
      </c>
      <c r="D76" s="134">
        <v>1</v>
      </c>
      <c r="E76" s="134">
        <v>0.84</v>
      </c>
      <c r="F76" s="134">
        <v>0.75</v>
      </c>
      <c r="G76" s="134">
        <v>0.77700000000000002</v>
      </c>
      <c r="H76" s="134">
        <v>0.78750000000000009</v>
      </c>
      <c r="I76" s="134">
        <v>0.74195255566461416</v>
      </c>
      <c r="J76" s="134">
        <v>0.70463801777380708</v>
      </c>
      <c r="K76" s="134">
        <v>0.68967857477395078</v>
      </c>
    </row>
    <row r="77" spans="1:11" x14ac:dyDescent="0.25">
      <c r="A77" s="141" t="s">
        <v>185</v>
      </c>
      <c r="B77" s="135" t="s">
        <v>205</v>
      </c>
      <c r="C77" s="135">
        <v>1</v>
      </c>
      <c r="D77" s="135">
        <v>0.9</v>
      </c>
      <c r="E77" s="135">
        <v>0.84</v>
      </c>
      <c r="F77" s="135">
        <v>0.8</v>
      </c>
      <c r="G77" s="134">
        <v>0.81900000000000006</v>
      </c>
      <c r="H77" s="134">
        <v>0.78750000000000009</v>
      </c>
      <c r="I77" s="134">
        <v>0.74195255566461416</v>
      </c>
      <c r="J77" s="134">
        <v>0.70463801777380708</v>
      </c>
      <c r="K77" s="134">
        <v>0.68967857477395078</v>
      </c>
    </row>
    <row r="78" spans="1:11" x14ac:dyDescent="0.25">
      <c r="A78" s="139" t="s">
        <v>185</v>
      </c>
      <c r="B78" s="134" t="s">
        <v>206</v>
      </c>
      <c r="C78" s="134">
        <v>1</v>
      </c>
      <c r="D78" s="134">
        <v>0.9</v>
      </c>
      <c r="E78" s="134">
        <v>0.84</v>
      </c>
      <c r="F78" s="134">
        <v>0.78</v>
      </c>
      <c r="G78" s="134">
        <v>0.81900000000000006</v>
      </c>
      <c r="H78" s="134">
        <v>0.78750000000000009</v>
      </c>
      <c r="I78" s="134">
        <v>0.74195255566461416</v>
      </c>
      <c r="J78" s="134">
        <v>0.70463801777380708</v>
      </c>
      <c r="K78" s="134">
        <v>0.68967857477395078</v>
      </c>
    </row>
    <row r="79" spans="1:11" x14ac:dyDescent="0.25">
      <c r="A79" s="141" t="s">
        <v>185</v>
      </c>
      <c r="B79" s="135" t="s">
        <v>207</v>
      </c>
      <c r="C79" s="135">
        <v>1</v>
      </c>
      <c r="D79" s="135">
        <v>0.9</v>
      </c>
      <c r="E79" s="135">
        <v>0.84</v>
      </c>
      <c r="F79" s="135">
        <v>0.8</v>
      </c>
      <c r="G79" s="134">
        <v>0.81900000000000006</v>
      </c>
      <c r="H79" s="134">
        <v>0.78750000000000009</v>
      </c>
      <c r="I79" s="134">
        <v>0.74195255566461416</v>
      </c>
      <c r="J79" s="134">
        <v>0.70463801777380708</v>
      </c>
      <c r="K79" s="134">
        <v>0.68967857477395078</v>
      </c>
    </row>
    <row r="80" spans="1:11" x14ac:dyDescent="0.25">
      <c r="A80" s="139" t="s">
        <v>185</v>
      </c>
      <c r="B80" s="134" t="s">
        <v>208</v>
      </c>
      <c r="C80" s="134">
        <v>1</v>
      </c>
      <c r="D80" s="134">
        <v>0.9</v>
      </c>
      <c r="E80" s="134">
        <v>0.84</v>
      </c>
      <c r="F80" s="134">
        <v>0.8</v>
      </c>
      <c r="G80" s="134">
        <v>0.81900000000000006</v>
      </c>
      <c r="H80" s="134">
        <v>0.78750000000000009</v>
      </c>
      <c r="I80" s="134">
        <v>0.74195255566461416</v>
      </c>
      <c r="J80" s="134">
        <v>0.70463801777380708</v>
      </c>
      <c r="K80" s="134">
        <v>0.68967857477395078</v>
      </c>
    </row>
    <row r="81" spans="1:11" x14ac:dyDescent="0.25">
      <c r="A81" s="141" t="s">
        <v>185</v>
      </c>
      <c r="B81" s="135" t="s">
        <v>209</v>
      </c>
      <c r="C81" s="135">
        <v>1</v>
      </c>
      <c r="D81" s="135">
        <v>0.9</v>
      </c>
      <c r="E81" s="135">
        <v>0.84</v>
      </c>
      <c r="F81" s="135">
        <v>0.8</v>
      </c>
      <c r="G81" s="134">
        <v>0.81900000000000006</v>
      </c>
      <c r="H81" s="134">
        <v>0.78750000000000009</v>
      </c>
      <c r="I81" s="134">
        <v>0.74195255566461416</v>
      </c>
      <c r="J81" s="134">
        <v>0.70463801777380708</v>
      </c>
      <c r="K81" s="134">
        <v>0.68967857477395078</v>
      </c>
    </row>
    <row r="82" spans="1:11" x14ac:dyDescent="0.25">
      <c r="A82" s="139" t="s">
        <v>185</v>
      </c>
      <c r="B82" s="134" t="s">
        <v>199</v>
      </c>
      <c r="C82" s="134">
        <v>1</v>
      </c>
      <c r="D82" s="134">
        <v>0.9</v>
      </c>
      <c r="E82" s="134">
        <v>0.84</v>
      </c>
      <c r="F82" s="134">
        <v>0.8</v>
      </c>
      <c r="G82" s="134">
        <v>0.81900000000000006</v>
      </c>
      <c r="H82" s="134">
        <v>0.78750000000000009</v>
      </c>
      <c r="I82" s="134">
        <v>0.74195255566461416</v>
      </c>
      <c r="J82" s="134">
        <v>0.70463801777380708</v>
      </c>
      <c r="K82" s="134">
        <v>0.68967857477395078</v>
      </c>
    </row>
    <row r="83" spans="1:11" x14ac:dyDescent="0.25">
      <c r="A83" s="141" t="s">
        <v>185</v>
      </c>
      <c r="B83" s="135" t="s">
        <v>200</v>
      </c>
      <c r="C83" s="135">
        <v>1</v>
      </c>
      <c r="D83" s="135">
        <v>0.97066605609340073</v>
      </c>
      <c r="E83" s="135">
        <v>0.92856472441440374</v>
      </c>
      <c r="F83" s="135">
        <v>0.87946812746096226</v>
      </c>
      <c r="G83" s="134">
        <v>0.86640788790506518</v>
      </c>
      <c r="H83" s="134">
        <v>0.8054379712371954</v>
      </c>
      <c r="I83" s="134">
        <v>0.77700000000000002</v>
      </c>
      <c r="J83" s="134">
        <v>0.75376979999999993</v>
      </c>
      <c r="K83" s="134">
        <v>0.74474022770280002</v>
      </c>
    </row>
    <row r="84" spans="1:11" x14ac:dyDescent="0.25">
      <c r="A84" s="139" t="s">
        <v>185</v>
      </c>
      <c r="B84" s="134" t="s">
        <v>202</v>
      </c>
      <c r="C84" s="134">
        <v>1</v>
      </c>
      <c r="D84" s="134">
        <v>0.97066605609340073</v>
      </c>
      <c r="E84" s="134">
        <v>0.9</v>
      </c>
      <c r="F84" s="134">
        <v>0.85</v>
      </c>
      <c r="G84" s="134">
        <v>0.79800000000000004</v>
      </c>
      <c r="H84" s="134">
        <v>0.77700000000000002</v>
      </c>
      <c r="I84" s="134">
        <v>0.69300000000000006</v>
      </c>
      <c r="J84" s="134">
        <v>0.65545200000000003</v>
      </c>
      <c r="K84" s="134">
        <v>0.65017004005800028</v>
      </c>
    </row>
    <row r="85" spans="1:11" x14ac:dyDescent="0.25">
      <c r="A85" s="141" t="s">
        <v>185</v>
      </c>
      <c r="B85" s="135" t="s">
        <v>201</v>
      </c>
      <c r="C85" s="135">
        <v>1</v>
      </c>
      <c r="D85" s="135">
        <v>0.9</v>
      </c>
      <c r="E85" s="135">
        <v>0.81</v>
      </c>
      <c r="F85" s="135">
        <v>0.8</v>
      </c>
      <c r="G85" s="134">
        <v>0.81900000000000006</v>
      </c>
      <c r="H85" s="134">
        <v>0.78750000000000009</v>
      </c>
      <c r="I85" s="134">
        <v>0.74195255566461416</v>
      </c>
      <c r="J85" s="134">
        <v>0.70463801777380708</v>
      </c>
      <c r="K85" s="134">
        <v>0.68967857477395078</v>
      </c>
    </row>
    <row r="86" spans="1:11" ht="15.75" thickBot="1" x14ac:dyDescent="0.3">
      <c r="A86" s="146" t="s">
        <v>185</v>
      </c>
      <c r="B86" s="147" t="s">
        <v>211</v>
      </c>
      <c r="C86" s="147">
        <v>1</v>
      </c>
      <c r="D86" s="147">
        <v>0.97979457699710037</v>
      </c>
      <c r="E86" s="147">
        <v>0.95</v>
      </c>
      <c r="F86" s="147">
        <v>0.90984449370550213</v>
      </c>
      <c r="G86" s="134">
        <v>0.90804806464249244</v>
      </c>
      <c r="H86" s="134">
        <v>0.85560365802705551</v>
      </c>
      <c r="I86" s="134">
        <v>0.79927926289624962</v>
      </c>
      <c r="J86" s="134">
        <v>0.77021564351553007</v>
      </c>
      <c r="K86" s="134">
        <v>0.76537500371255529</v>
      </c>
    </row>
    <row r="87" spans="1:11" x14ac:dyDescent="0.25">
      <c r="A87" s="136" t="s">
        <v>186</v>
      </c>
      <c r="B87" s="137" t="s">
        <v>198</v>
      </c>
      <c r="C87" s="137">
        <v>1</v>
      </c>
      <c r="D87" s="137">
        <v>0.92</v>
      </c>
      <c r="E87" s="137">
        <v>0.92</v>
      </c>
      <c r="F87" s="137">
        <v>0.9</v>
      </c>
      <c r="G87" s="134">
        <v>1.05</v>
      </c>
      <c r="H87" s="134">
        <v>1.0394999999999999</v>
      </c>
      <c r="I87" s="134">
        <v>1.0394999999999999</v>
      </c>
      <c r="J87" s="134">
        <v>0.85208760000000017</v>
      </c>
      <c r="K87" s="134">
        <v>0.92205932953680025</v>
      </c>
    </row>
    <row r="88" spans="1:11" x14ac:dyDescent="0.25">
      <c r="A88" s="139" t="s">
        <v>186</v>
      </c>
      <c r="B88" s="134" t="s">
        <v>203</v>
      </c>
      <c r="C88" s="134">
        <v>1</v>
      </c>
      <c r="D88" s="134">
        <v>0.92</v>
      </c>
      <c r="E88" s="134">
        <v>0.7</v>
      </c>
      <c r="F88" s="134">
        <v>0.68</v>
      </c>
      <c r="G88" s="134">
        <v>0.68250000000000011</v>
      </c>
      <c r="H88" s="134">
        <v>0.68250000000000011</v>
      </c>
      <c r="I88" s="134">
        <v>0.71400000000000008</v>
      </c>
      <c r="J88" s="134">
        <v>0.71007300000000018</v>
      </c>
      <c r="K88" s="134">
        <v>0.73291895424720011</v>
      </c>
    </row>
    <row r="89" spans="1:11" x14ac:dyDescent="0.25">
      <c r="A89" s="141" t="s">
        <v>186</v>
      </c>
      <c r="B89" s="135" t="s">
        <v>210</v>
      </c>
      <c r="C89" s="135">
        <v>1</v>
      </c>
      <c r="D89" s="135">
        <v>0.92</v>
      </c>
      <c r="E89" s="135">
        <v>0.92</v>
      </c>
      <c r="F89" s="135">
        <v>0.88</v>
      </c>
      <c r="G89" s="134">
        <v>0.90300000000000002</v>
      </c>
      <c r="H89" s="134">
        <v>0.90300000000000002</v>
      </c>
      <c r="I89" s="134">
        <v>0.84000000000000008</v>
      </c>
      <c r="J89" s="134">
        <v>0.85208760000000017</v>
      </c>
      <c r="K89" s="134">
        <v>0.88659550917000018</v>
      </c>
    </row>
    <row r="90" spans="1:11" x14ac:dyDescent="0.25">
      <c r="A90" s="139" t="s">
        <v>186</v>
      </c>
      <c r="B90" s="134" t="s">
        <v>204</v>
      </c>
      <c r="C90" s="134">
        <v>1</v>
      </c>
      <c r="D90" s="134">
        <v>0.92</v>
      </c>
      <c r="E90" s="134">
        <v>0.9</v>
      </c>
      <c r="F90" s="134">
        <v>0.86</v>
      </c>
      <c r="G90" s="134">
        <v>0.88200000000000001</v>
      </c>
      <c r="H90" s="134">
        <v>0.81900000000000006</v>
      </c>
      <c r="I90" s="134">
        <v>0.75600000000000001</v>
      </c>
      <c r="J90" s="134">
        <v>0.77561819999999992</v>
      </c>
      <c r="K90" s="134">
        <v>0.82748914189200007</v>
      </c>
    </row>
    <row r="91" spans="1:11" x14ac:dyDescent="0.25">
      <c r="A91" s="141" t="s">
        <v>186</v>
      </c>
      <c r="B91" s="135" t="s">
        <v>205</v>
      </c>
      <c r="C91" s="135">
        <v>1</v>
      </c>
      <c r="D91" s="135">
        <v>0.92</v>
      </c>
      <c r="E91" s="135">
        <v>0.92</v>
      </c>
      <c r="F91" s="135">
        <v>0.88</v>
      </c>
      <c r="G91" s="134">
        <v>0.94500000000000006</v>
      </c>
      <c r="H91" s="134">
        <v>0.94500000000000006</v>
      </c>
      <c r="I91" s="134">
        <v>0.92400000000000004</v>
      </c>
      <c r="J91" s="134">
        <v>0.85208760000000017</v>
      </c>
      <c r="K91" s="134">
        <v>0.88659550917000018</v>
      </c>
    </row>
    <row r="92" spans="1:11" x14ac:dyDescent="0.25">
      <c r="A92" s="139" t="s">
        <v>186</v>
      </c>
      <c r="B92" s="134" t="s">
        <v>206</v>
      </c>
      <c r="C92" s="134">
        <v>1</v>
      </c>
      <c r="D92" s="134">
        <v>0.92</v>
      </c>
      <c r="E92" s="134">
        <v>0.92</v>
      </c>
      <c r="F92" s="134">
        <v>0.88</v>
      </c>
      <c r="G92" s="134">
        <v>0.84000000000000008</v>
      </c>
      <c r="H92" s="134">
        <v>0.79800000000000004</v>
      </c>
      <c r="I92" s="134">
        <v>0.77700000000000002</v>
      </c>
      <c r="J92" s="134">
        <v>0.79746660000000003</v>
      </c>
      <c r="K92" s="134">
        <v>0.85113168880320011</v>
      </c>
    </row>
    <row r="93" spans="1:11" x14ac:dyDescent="0.25">
      <c r="A93" s="141" t="s">
        <v>186</v>
      </c>
      <c r="B93" s="135" t="s">
        <v>207</v>
      </c>
      <c r="C93" s="135">
        <v>1</v>
      </c>
      <c r="D93" s="135">
        <v>0.92</v>
      </c>
      <c r="E93" s="135">
        <v>0.92</v>
      </c>
      <c r="F93" s="135">
        <v>0.88</v>
      </c>
      <c r="G93" s="134">
        <v>0.90300000000000002</v>
      </c>
      <c r="H93" s="134">
        <v>0.90300000000000002</v>
      </c>
      <c r="I93" s="134">
        <v>0.84000000000000008</v>
      </c>
      <c r="J93" s="134">
        <v>0.85208760000000017</v>
      </c>
      <c r="K93" s="134">
        <v>0.88659550917000018</v>
      </c>
    </row>
    <row r="94" spans="1:11" x14ac:dyDescent="0.25">
      <c r="A94" s="139" t="s">
        <v>186</v>
      </c>
      <c r="B94" s="134" t="s">
        <v>208</v>
      </c>
      <c r="C94" s="134">
        <v>1</v>
      </c>
      <c r="D94" s="134">
        <v>0.92</v>
      </c>
      <c r="E94" s="134">
        <v>0.92</v>
      </c>
      <c r="F94" s="134">
        <v>0.88</v>
      </c>
      <c r="G94" s="134">
        <v>0.90300000000000002</v>
      </c>
      <c r="H94" s="134">
        <v>0.90300000000000002</v>
      </c>
      <c r="I94" s="134">
        <v>0.84000000000000008</v>
      </c>
      <c r="J94" s="134">
        <v>0.85208760000000017</v>
      </c>
      <c r="K94" s="134">
        <v>0.88659550917000018</v>
      </c>
    </row>
    <row r="95" spans="1:11" x14ac:dyDescent="0.25">
      <c r="A95" s="141" t="s">
        <v>186</v>
      </c>
      <c r="B95" s="135" t="s">
        <v>209</v>
      </c>
      <c r="C95" s="135">
        <v>1</v>
      </c>
      <c r="D95" s="135">
        <v>0.92</v>
      </c>
      <c r="E95" s="135">
        <v>0.92</v>
      </c>
      <c r="F95" s="135">
        <v>0.88</v>
      </c>
      <c r="G95" s="134">
        <v>0.90300000000000002</v>
      </c>
      <c r="H95" s="134">
        <v>0.90300000000000002</v>
      </c>
      <c r="I95" s="134">
        <v>0.84000000000000008</v>
      </c>
      <c r="J95" s="134">
        <v>0.85208760000000017</v>
      </c>
      <c r="K95" s="134">
        <v>0.88659550917000018</v>
      </c>
    </row>
    <row r="96" spans="1:11" x14ac:dyDescent="0.25">
      <c r="A96" s="139" t="s">
        <v>186</v>
      </c>
      <c r="B96" s="134" t="s">
        <v>199</v>
      </c>
      <c r="C96" s="134">
        <v>1</v>
      </c>
      <c r="D96" s="134">
        <v>0.92</v>
      </c>
      <c r="E96" s="134">
        <v>0.92</v>
      </c>
      <c r="F96" s="134">
        <v>0.88</v>
      </c>
      <c r="G96" s="134">
        <v>0.90300000000000002</v>
      </c>
      <c r="H96" s="134">
        <v>0.90300000000000002</v>
      </c>
      <c r="I96" s="134">
        <v>0.84000000000000008</v>
      </c>
      <c r="J96" s="134">
        <v>0.85208760000000017</v>
      </c>
      <c r="K96" s="134">
        <v>0.88659550917000018</v>
      </c>
    </row>
    <row r="97" spans="1:11" x14ac:dyDescent="0.25">
      <c r="A97" s="141" t="s">
        <v>186</v>
      </c>
      <c r="B97" s="135" t="s">
        <v>200</v>
      </c>
      <c r="C97" s="135">
        <v>1</v>
      </c>
      <c r="D97" s="135">
        <v>0.98336480650328151</v>
      </c>
      <c r="E97" s="135">
        <v>0.96856988997218951</v>
      </c>
      <c r="F97" s="135">
        <v>0.94938194259831643</v>
      </c>
      <c r="G97" s="134">
        <v>0.97085363563001115</v>
      </c>
      <c r="H97" s="134">
        <v>0.93892425897678122</v>
      </c>
      <c r="I97" s="134">
        <v>0.90119589262725375</v>
      </c>
      <c r="J97" s="134">
        <v>0.90670859999999998</v>
      </c>
      <c r="K97" s="134">
        <v>0.9457018764480003</v>
      </c>
    </row>
    <row r="98" spans="1:11" x14ac:dyDescent="0.25">
      <c r="A98" s="139" t="s">
        <v>186</v>
      </c>
      <c r="B98" s="134" t="s">
        <v>202</v>
      </c>
      <c r="C98" s="134">
        <v>1</v>
      </c>
      <c r="D98" s="134">
        <v>0.98336480650328151</v>
      </c>
      <c r="E98" s="134">
        <v>0.96856988997218951</v>
      </c>
      <c r="F98" s="134">
        <v>0.94938194259831643</v>
      </c>
      <c r="G98" s="134">
        <v>0.97085363563001115</v>
      </c>
      <c r="H98" s="134">
        <v>0.95550000000000013</v>
      </c>
      <c r="I98" s="134">
        <v>0.93450000000000011</v>
      </c>
      <c r="J98" s="134">
        <v>0.92855699999999997</v>
      </c>
      <c r="K98" s="134">
        <v>0.9457018764480003</v>
      </c>
    </row>
    <row r="99" spans="1:11" x14ac:dyDescent="0.25">
      <c r="A99" s="141" t="s">
        <v>186</v>
      </c>
      <c r="B99" s="135" t="s">
        <v>201</v>
      </c>
      <c r="C99" s="135">
        <v>1</v>
      </c>
      <c r="D99" s="135">
        <v>0.98336480650328151</v>
      </c>
      <c r="E99" s="135">
        <v>0.96856988997218951</v>
      </c>
      <c r="F99" s="135">
        <v>0.95</v>
      </c>
      <c r="G99" s="134">
        <v>0.98699999999999999</v>
      </c>
      <c r="H99" s="134">
        <v>0.97650000000000015</v>
      </c>
      <c r="I99" s="134">
        <v>0.96600000000000019</v>
      </c>
      <c r="J99" s="134">
        <v>0.96132960000000012</v>
      </c>
      <c r="K99" s="134">
        <v>0.99298697027040006</v>
      </c>
    </row>
    <row r="100" spans="1:11" ht="15.75" thickBot="1" x14ac:dyDescent="0.3">
      <c r="A100" s="146" t="s">
        <v>186</v>
      </c>
      <c r="B100" s="147" t="s">
        <v>211</v>
      </c>
      <c r="C100" s="147">
        <v>1</v>
      </c>
      <c r="D100" s="147">
        <v>0.97979457699710037</v>
      </c>
      <c r="E100" s="147">
        <v>0.95</v>
      </c>
      <c r="F100" s="147">
        <v>0.90984449370550213</v>
      </c>
      <c r="G100" s="134">
        <v>0.90804806464249244</v>
      </c>
      <c r="H100" s="134">
        <v>0.85560365802705551</v>
      </c>
      <c r="I100" s="134">
        <v>0.79927926289624962</v>
      </c>
      <c r="J100" s="134">
        <v>0.77021564351553007</v>
      </c>
      <c r="K100" s="134">
        <v>0.76537500371255529</v>
      </c>
    </row>
    <row r="101" spans="1:11" x14ac:dyDescent="0.25">
      <c r="A101" s="136" t="s">
        <v>192</v>
      </c>
      <c r="B101" s="137" t="s">
        <v>198</v>
      </c>
      <c r="C101" s="137">
        <v>1</v>
      </c>
      <c r="D101" s="137">
        <v>0.96037713916813838</v>
      </c>
      <c r="E101" s="137">
        <v>0.89889345671912457</v>
      </c>
      <c r="F101" s="137">
        <v>0.85</v>
      </c>
      <c r="G101" s="134">
        <v>0.88200000000000001</v>
      </c>
      <c r="H101" s="134">
        <v>0.84000000000000008</v>
      </c>
      <c r="I101" s="134">
        <v>0.74549999999999994</v>
      </c>
      <c r="J101" s="134">
        <v>0.73192140000000017</v>
      </c>
      <c r="K101" s="134">
        <v>0.6147062196912001</v>
      </c>
    </row>
    <row r="102" spans="1:11" x14ac:dyDescent="0.25">
      <c r="A102" s="139" t="s">
        <v>192</v>
      </c>
      <c r="B102" s="134" t="s">
        <v>203</v>
      </c>
      <c r="C102" s="134">
        <v>1</v>
      </c>
      <c r="D102" s="134">
        <v>0.96037713916813838</v>
      </c>
      <c r="E102" s="134">
        <v>0.89889345671912457</v>
      </c>
      <c r="F102" s="134">
        <v>0.85</v>
      </c>
      <c r="G102" s="134">
        <v>0.88200000000000001</v>
      </c>
      <c r="H102" s="134">
        <v>0.84000000000000008</v>
      </c>
      <c r="I102" s="134">
        <v>0.74549999999999994</v>
      </c>
      <c r="J102" s="134">
        <v>0.67730040000000002</v>
      </c>
      <c r="K102" s="134">
        <v>0.59106367278000016</v>
      </c>
    </row>
    <row r="103" spans="1:11" x14ac:dyDescent="0.25">
      <c r="A103" s="141" t="s">
        <v>192</v>
      </c>
      <c r="B103" s="135" t="s">
        <v>210</v>
      </c>
      <c r="C103" s="135">
        <v>1</v>
      </c>
      <c r="D103" s="135">
        <v>1.1000000000000001</v>
      </c>
      <c r="E103" s="135">
        <v>0.89889345671912457</v>
      </c>
      <c r="F103" s="135">
        <v>0.85</v>
      </c>
      <c r="G103" s="134">
        <v>0.79800000000000004</v>
      </c>
      <c r="H103" s="134">
        <v>0.84000000000000008</v>
      </c>
      <c r="I103" s="134">
        <v>0.74549999999999994</v>
      </c>
      <c r="J103" s="134">
        <v>0.67730040000000002</v>
      </c>
      <c r="K103" s="134">
        <v>0.65017004005800028</v>
      </c>
    </row>
    <row r="104" spans="1:11" x14ac:dyDescent="0.25">
      <c r="A104" s="139" t="s">
        <v>192</v>
      </c>
      <c r="B104" s="134" t="s">
        <v>204</v>
      </c>
      <c r="C104" s="134">
        <v>1</v>
      </c>
      <c r="D104" s="134">
        <v>0.96037713916813838</v>
      </c>
      <c r="E104" s="134">
        <v>0.89889345671912457</v>
      </c>
      <c r="F104" s="134">
        <v>0.85</v>
      </c>
      <c r="G104" s="134">
        <v>0.88200000000000001</v>
      </c>
      <c r="H104" s="134">
        <v>0.84000000000000008</v>
      </c>
      <c r="I104" s="134">
        <v>0.68250000000000011</v>
      </c>
      <c r="J104" s="134">
        <v>0.58990680000000006</v>
      </c>
      <c r="K104" s="134">
        <v>0.5674211258688</v>
      </c>
    </row>
    <row r="105" spans="1:11" x14ac:dyDescent="0.25">
      <c r="A105" s="141" t="s">
        <v>192</v>
      </c>
      <c r="B105" s="135" t="s">
        <v>205</v>
      </c>
      <c r="C105" s="135">
        <v>1</v>
      </c>
      <c r="D105" s="135">
        <v>0.96037713916813838</v>
      </c>
      <c r="E105" s="135">
        <v>0.89889345671912457</v>
      </c>
      <c r="F105" s="135">
        <v>0.85</v>
      </c>
      <c r="G105" s="134">
        <v>0.88200000000000001</v>
      </c>
      <c r="H105" s="134">
        <v>0.85050000000000014</v>
      </c>
      <c r="I105" s="134">
        <v>0.80850000000000011</v>
      </c>
      <c r="J105" s="134">
        <v>0.67730040000000002</v>
      </c>
      <c r="K105" s="134">
        <v>0.65017004005800028</v>
      </c>
    </row>
    <row r="106" spans="1:11" x14ac:dyDescent="0.25">
      <c r="A106" s="139" t="s">
        <v>192</v>
      </c>
      <c r="B106" s="134" t="s">
        <v>206</v>
      </c>
      <c r="C106" s="134">
        <v>1</v>
      </c>
      <c r="D106" s="134">
        <v>0.96037713916813838</v>
      </c>
      <c r="E106" s="134">
        <v>0.89889345671912457</v>
      </c>
      <c r="F106" s="134">
        <v>0.85</v>
      </c>
      <c r="G106" s="134">
        <v>0.90300000000000002</v>
      </c>
      <c r="H106" s="134">
        <v>0.84000000000000008</v>
      </c>
      <c r="I106" s="134">
        <v>0.74549999999999994</v>
      </c>
      <c r="J106" s="134">
        <v>0.67730040000000002</v>
      </c>
      <c r="K106" s="134">
        <v>0.59106367278000016</v>
      </c>
    </row>
    <row r="107" spans="1:11" x14ac:dyDescent="0.25">
      <c r="A107" s="141" t="s">
        <v>192</v>
      </c>
      <c r="B107" s="135" t="s">
        <v>207</v>
      </c>
      <c r="C107" s="135">
        <v>1</v>
      </c>
      <c r="D107" s="135">
        <v>0.96037713916813838</v>
      </c>
      <c r="E107" s="135">
        <v>0.89889345671912457</v>
      </c>
      <c r="F107" s="135">
        <v>0.85</v>
      </c>
      <c r="G107" s="134">
        <v>0.88200000000000001</v>
      </c>
      <c r="H107" s="134">
        <v>0.84000000000000008</v>
      </c>
      <c r="I107" s="134">
        <v>0.74549999999999994</v>
      </c>
      <c r="J107" s="134">
        <v>0.67730040000000002</v>
      </c>
      <c r="K107" s="134">
        <v>0.65017004005800028</v>
      </c>
    </row>
    <row r="108" spans="1:11" x14ac:dyDescent="0.25">
      <c r="A108" s="139" t="s">
        <v>192</v>
      </c>
      <c r="B108" s="134" t="s">
        <v>208</v>
      </c>
      <c r="C108" s="134">
        <v>1</v>
      </c>
      <c r="D108" s="134">
        <v>0.96037713916813838</v>
      </c>
      <c r="E108" s="134">
        <v>0.89889345671912457</v>
      </c>
      <c r="F108" s="134">
        <v>0.85</v>
      </c>
      <c r="G108" s="134">
        <v>0.88200000000000001</v>
      </c>
      <c r="H108" s="134">
        <v>0.84000000000000008</v>
      </c>
      <c r="I108" s="134">
        <v>0.74549999999999994</v>
      </c>
      <c r="J108" s="134">
        <v>0.67730040000000002</v>
      </c>
      <c r="K108" s="134">
        <v>0.65017004005800028</v>
      </c>
    </row>
    <row r="109" spans="1:11" x14ac:dyDescent="0.25">
      <c r="A109" s="141" t="s">
        <v>192</v>
      </c>
      <c r="B109" s="135" t="s">
        <v>209</v>
      </c>
      <c r="C109" s="135">
        <v>1</v>
      </c>
      <c r="D109" s="135">
        <v>0.96037713916813838</v>
      </c>
      <c r="E109" s="135">
        <v>0.89889345671912457</v>
      </c>
      <c r="F109" s="135">
        <v>0.85</v>
      </c>
      <c r="G109" s="134">
        <v>0.88200000000000001</v>
      </c>
      <c r="H109" s="134">
        <v>0.84000000000000008</v>
      </c>
      <c r="I109" s="134">
        <v>0.74549999999999994</v>
      </c>
      <c r="J109" s="134">
        <v>0.67730040000000002</v>
      </c>
      <c r="K109" s="134">
        <v>0.65017004005800028</v>
      </c>
    </row>
    <row r="110" spans="1:11" x14ac:dyDescent="0.25">
      <c r="A110" s="139" t="s">
        <v>192</v>
      </c>
      <c r="B110" s="134" t="s">
        <v>199</v>
      </c>
      <c r="C110" s="134">
        <v>1</v>
      </c>
      <c r="D110" s="134">
        <v>0.96037713916813838</v>
      </c>
      <c r="E110" s="134">
        <v>0.89889345671912457</v>
      </c>
      <c r="F110" s="134">
        <v>0.85</v>
      </c>
      <c r="G110" s="134">
        <v>0.88200000000000001</v>
      </c>
      <c r="H110" s="134">
        <v>0.84000000000000008</v>
      </c>
      <c r="I110" s="134">
        <v>0.74549999999999994</v>
      </c>
      <c r="J110" s="134">
        <v>0.67730040000000002</v>
      </c>
      <c r="K110" s="134">
        <v>0.65017004005800028</v>
      </c>
    </row>
    <row r="111" spans="1:11" x14ac:dyDescent="0.25">
      <c r="A111" s="141" t="s">
        <v>192</v>
      </c>
      <c r="B111" s="135" t="s">
        <v>200</v>
      </c>
      <c r="C111" s="135">
        <v>1</v>
      </c>
      <c r="D111" s="135">
        <v>0.96037713916813838</v>
      </c>
      <c r="E111" s="135">
        <v>0.89889345671912457</v>
      </c>
      <c r="F111" s="135">
        <v>0.82917077872424128</v>
      </c>
      <c r="G111" s="134">
        <v>0.79223101700544074</v>
      </c>
      <c r="H111" s="134">
        <v>0.71127525164622651</v>
      </c>
      <c r="I111" s="134">
        <v>0.62998009743793837</v>
      </c>
      <c r="J111" s="134">
        <v>0.57243999541231771</v>
      </c>
      <c r="K111" s="134">
        <v>0.57924239932440003</v>
      </c>
    </row>
    <row r="112" spans="1:11" x14ac:dyDescent="0.25">
      <c r="A112" s="139" t="s">
        <v>192</v>
      </c>
      <c r="B112" s="134" t="s">
        <v>202</v>
      </c>
      <c r="C112" s="134">
        <v>1</v>
      </c>
      <c r="D112" s="134">
        <v>0.96037713916813838</v>
      </c>
      <c r="E112" s="134">
        <v>0.89889345671912457</v>
      </c>
      <c r="F112" s="134">
        <v>0.9</v>
      </c>
      <c r="G112" s="134">
        <v>0.93450000000000011</v>
      </c>
      <c r="H112" s="134">
        <v>0.91349999999999998</v>
      </c>
      <c r="I112" s="134">
        <v>0.89249999999999996</v>
      </c>
      <c r="J112" s="134">
        <v>0.87393600000000005</v>
      </c>
      <c r="K112" s="134">
        <v>0.93388060299240017</v>
      </c>
    </row>
    <row r="113" spans="1:17" x14ac:dyDescent="0.25">
      <c r="A113" s="141" t="s">
        <v>192</v>
      </c>
      <c r="B113" s="135" t="s">
        <v>201</v>
      </c>
      <c r="C113" s="135">
        <v>1</v>
      </c>
      <c r="D113" s="135">
        <v>0.96037713916813838</v>
      </c>
      <c r="E113" s="135">
        <v>0.89889345671912457</v>
      </c>
      <c r="F113" s="135">
        <v>0.84</v>
      </c>
      <c r="G113" s="134">
        <v>0.86099999999999999</v>
      </c>
      <c r="H113" s="134">
        <v>0.79800000000000004</v>
      </c>
      <c r="I113" s="134">
        <v>0.75600000000000001</v>
      </c>
      <c r="J113" s="134">
        <v>0.71007300000000018</v>
      </c>
      <c r="K113" s="134">
        <v>0.70927640733600006</v>
      </c>
    </row>
    <row r="114" spans="1:17" ht="15.75" thickBot="1" x14ac:dyDescent="0.3">
      <c r="A114" s="146" t="s">
        <v>192</v>
      </c>
      <c r="B114" s="147" t="s">
        <v>211</v>
      </c>
      <c r="C114" s="147">
        <v>1</v>
      </c>
      <c r="D114" s="147">
        <v>0.97979457699710037</v>
      </c>
      <c r="E114" s="147">
        <v>0.95</v>
      </c>
      <c r="F114" s="147">
        <v>0.90984449370550213</v>
      </c>
      <c r="G114" s="134">
        <v>0.90804806464249244</v>
      </c>
      <c r="H114" s="134">
        <v>0.85560365802705551</v>
      </c>
      <c r="I114" s="134">
        <v>0.79927926289624962</v>
      </c>
      <c r="J114" s="134">
        <v>0.77021564351553007</v>
      </c>
      <c r="K114" s="134">
        <v>0.76537500371255529</v>
      </c>
    </row>
    <row r="115" spans="1:17" x14ac:dyDescent="0.25">
      <c r="A115" s="136" t="s">
        <v>193</v>
      </c>
      <c r="B115" s="137" t="s">
        <v>198</v>
      </c>
      <c r="C115" s="137">
        <v>1</v>
      </c>
      <c r="D115" s="137">
        <v>0.97979457699710037</v>
      </c>
      <c r="E115" s="137">
        <v>0.96</v>
      </c>
      <c r="F115" s="137">
        <v>0.9</v>
      </c>
      <c r="G115" s="134">
        <v>0.315</v>
      </c>
      <c r="H115" s="134">
        <v>0.315</v>
      </c>
      <c r="I115" s="134">
        <v>0.21000000000000002</v>
      </c>
      <c r="J115" s="134">
        <v>0.21848400000000001</v>
      </c>
      <c r="K115" s="134">
        <v>0.23642546911200008</v>
      </c>
    </row>
    <row r="116" spans="1:17" x14ac:dyDescent="0.25">
      <c r="A116" s="139" t="s">
        <v>193</v>
      </c>
      <c r="B116" s="134" t="s">
        <v>203</v>
      </c>
      <c r="C116" s="134">
        <v>1</v>
      </c>
      <c r="D116" s="134">
        <v>0.97979457699710037</v>
      </c>
      <c r="E116" s="134">
        <v>0.96</v>
      </c>
      <c r="F116" s="134">
        <v>0.96</v>
      </c>
      <c r="G116" s="134">
        <v>0.63</v>
      </c>
      <c r="H116" s="134">
        <v>0.54600000000000004</v>
      </c>
      <c r="I116" s="134">
        <v>0.441</v>
      </c>
      <c r="J116" s="134">
        <v>0.49158900000000005</v>
      </c>
      <c r="K116" s="134">
        <v>0.41374457094600003</v>
      </c>
    </row>
    <row r="117" spans="1:17" x14ac:dyDescent="0.25">
      <c r="A117" s="141" t="s">
        <v>193</v>
      </c>
      <c r="B117" s="135" t="s">
        <v>210</v>
      </c>
      <c r="C117" s="135">
        <v>1</v>
      </c>
      <c r="D117" s="135">
        <v>0.97979457699710037</v>
      </c>
      <c r="E117" s="135">
        <v>0.96</v>
      </c>
      <c r="F117" s="135">
        <v>0.9</v>
      </c>
      <c r="G117" s="134">
        <v>0.84000000000000008</v>
      </c>
      <c r="H117" s="134">
        <v>0.73499999999999999</v>
      </c>
      <c r="I117" s="134">
        <v>0.63</v>
      </c>
      <c r="J117" s="134">
        <v>0.60083100000000023</v>
      </c>
      <c r="K117" s="134">
        <v>0.47285093822400015</v>
      </c>
    </row>
    <row r="118" spans="1:17" x14ac:dyDescent="0.25">
      <c r="A118" s="139" t="s">
        <v>193</v>
      </c>
      <c r="B118" s="134" t="s">
        <v>204</v>
      </c>
      <c r="C118" s="134">
        <v>1</v>
      </c>
      <c r="D118" s="134">
        <v>0.97979457699710037</v>
      </c>
      <c r="E118" s="134">
        <v>0.92</v>
      </c>
      <c r="F118" s="134">
        <v>0.76</v>
      </c>
      <c r="G118" s="134">
        <v>0.21000000000000002</v>
      </c>
      <c r="H118" s="134">
        <v>0.21000000000000002</v>
      </c>
      <c r="I118" s="134">
        <v>0.10500000000000001</v>
      </c>
      <c r="J118" s="134">
        <v>0.10924200000000001</v>
      </c>
      <c r="K118" s="134">
        <v>1.1821273455600001E-2</v>
      </c>
      <c r="M118" s="134">
        <v>0.72</v>
      </c>
      <c r="N118" s="134">
        <v>0.6</v>
      </c>
      <c r="O118" s="134">
        <v>0.55000000000000004</v>
      </c>
      <c r="P118" s="134">
        <v>0.65</v>
      </c>
      <c r="Q118" s="140">
        <v>0.7</v>
      </c>
    </row>
    <row r="119" spans="1:17" x14ac:dyDescent="0.25">
      <c r="A119" s="141" t="s">
        <v>193</v>
      </c>
      <c r="B119" s="135" t="s">
        <v>205</v>
      </c>
      <c r="C119" s="135">
        <v>1</v>
      </c>
      <c r="D119" s="135">
        <v>0.97979457699710037</v>
      </c>
      <c r="E119" s="135">
        <v>0.96</v>
      </c>
      <c r="F119" s="135">
        <v>0.9</v>
      </c>
      <c r="G119" s="134">
        <v>0.63</v>
      </c>
      <c r="H119" s="134">
        <v>0.60899999999999999</v>
      </c>
      <c r="I119" s="134">
        <v>0.52500000000000002</v>
      </c>
      <c r="J119" s="134">
        <v>0.49158900000000005</v>
      </c>
      <c r="K119" s="134">
        <v>0.59106367278000016</v>
      </c>
    </row>
    <row r="120" spans="1:17" x14ac:dyDescent="0.25">
      <c r="A120" s="139" t="s">
        <v>193</v>
      </c>
      <c r="B120" s="134" t="s">
        <v>206</v>
      </c>
      <c r="C120" s="134">
        <v>1</v>
      </c>
      <c r="D120" s="134">
        <v>0.97979457699710037</v>
      </c>
      <c r="E120" s="134">
        <v>0.96</v>
      </c>
      <c r="F120" s="134">
        <v>0.96</v>
      </c>
      <c r="G120" s="134">
        <v>0.97650000000000015</v>
      </c>
      <c r="H120" s="134">
        <v>0.94500000000000006</v>
      </c>
      <c r="I120" s="134">
        <v>0.89249999999999996</v>
      </c>
      <c r="J120" s="134">
        <v>0.87393600000000005</v>
      </c>
      <c r="K120" s="134">
        <v>0.8984167826256001</v>
      </c>
    </row>
    <row r="121" spans="1:17" x14ac:dyDescent="0.25">
      <c r="A121" s="141" t="s">
        <v>193</v>
      </c>
      <c r="B121" s="135" t="s">
        <v>207</v>
      </c>
      <c r="C121" s="135">
        <v>1</v>
      </c>
      <c r="D121" s="135">
        <v>0.97979457699710037</v>
      </c>
      <c r="E121" s="135">
        <v>0.96</v>
      </c>
      <c r="F121" s="135">
        <v>0.96</v>
      </c>
      <c r="G121" s="134">
        <v>0.97650000000000015</v>
      </c>
      <c r="H121" s="134">
        <v>0.94500000000000006</v>
      </c>
      <c r="I121" s="134">
        <v>0.89249999999999996</v>
      </c>
      <c r="J121" s="134">
        <v>0.87393600000000005</v>
      </c>
      <c r="K121" s="134">
        <v>0.8984167826256001</v>
      </c>
    </row>
    <row r="122" spans="1:17" x14ac:dyDescent="0.25">
      <c r="A122" s="139" t="s">
        <v>193</v>
      </c>
      <c r="B122" s="134" t="s">
        <v>208</v>
      </c>
      <c r="C122" s="134">
        <v>1</v>
      </c>
      <c r="D122" s="134">
        <v>0.97979457699710037</v>
      </c>
      <c r="E122" s="134">
        <v>0.96</v>
      </c>
      <c r="F122" s="134">
        <v>0.96</v>
      </c>
      <c r="G122" s="134">
        <v>0.97650000000000015</v>
      </c>
      <c r="H122" s="134">
        <v>0.94500000000000006</v>
      </c>
      <c r="I122" s="134">
        <v>0.89249999999999996</v>
      </c>
      <c r="J122" s="134">
        <v>0.87393600000000005</v>
      </c>
      <c r="K122" s="134">
        <v>0.8984167826256001</v>
      </c>
    </row>
    <row r="123" spans="1:17" x14ac:dyDescent="0.25">
      <c r="A123" s="141" t="s">
        <v>193</v>
      </c>
      <c r="B123" s="135" t="s">
        <v>209</v>
      </c>
      <c r="C123" s="135">
        <v>1</v>
      </c>
      <c r="D123" s="135">
        <v>0.97979457699710037</v>
      </c>
      <c r="E123" s="135">
        <v>0.96</v>
      </c>
      <c r="F123" s="135">
        <v>0.96</v>
      </c>
      <c r="G123" s="134">
        <v>0.97650000000000015</v>
      </c>
      <c r="H123" s="134">
        <v>0.94500000000000006</v>
      </c>
      <c r="I123" s="134">
        <v>0.89249999999999996</v>
      </c>
      <c r="J123" s="134">
        <v>0.87393600000000005</v>
      </c>
      <c r="K123" s="134">
        <v>0.8984167826256001</v>
      </c>
    </row>
    <row r="124" spans="1:17" x14ac:dyDescent="0.25">
      <c r="A124" s="139" t="s">
        <v>193</v>
      </c>
      <c r="B124" s="134" t="s">
        <v>199</v>
      </c>
      <c r="C124" s="134">
        <v>1</v>
      </c>
      <c r="D124" s="134">
        <v>0.97979457699710037</v>
      </c>
      <c r="E124" s="134">
        <v>0.96</v>
      </c>
      <c r="F124" s="134">
        <v>0.96</v>
      </c>
      <c r="G124" s="134">
        <v>0.97650000000000015</v>
      </c>
      <c r="H124" s="134">
        <v>0.94500000000000006</v>
      </c>
      <c r="I124" s="134">
        <v>0.89249999999999996</v>
      </c>
      <c r="J124" s="134">
        <v>0.87393600000000005</v>
      </c>
      <c r="K124" s="134">
        <v>0.8984167826256001</v>
      </c>
    </row>
    <row r="125" spans="1:17" x14ac:dyDescent="0.25">
      <c r="A125" s="141" t="s">
        <v>193</v>
      </c>
      <c r="B125" s="135" t="s">
        <v>200</v>
      </c>
      <c r="C125" s="135">
        <v>1</v>
      </c>
      <c r="D125" s="135">
        <v>0.97979457699710037</v>
      </c>
      <c r="E125" s="135">
        <v>0.95</v>
      </c>
      <c r="F125" s="135">
        <v>0.90984449370550213</v>
      </c>
      <c r="G125" s="134">
        <v>0.90804806464249244</v>
      </c>
      <c r="H125" s="134">
        <v>0.85560365802705551</v>
      </c>
      <c r="I125" s="134">
        <v>0.79927926289624962</v>
      </c>
      <c r="J125" s="134">
        <v>0.77021564351553007</v>
      </c>
      <c r="K125" s="134">
        <v>0.76537500371255529</v>
      </c>
    </row>
    <row r="126" spans="1:17" x14ac:dyDescent="0.25">
      <c r="A126" s="139" t="s">
        <v>193</v>
      </c>
      <c r="B126" s="134" t="s">
        <v>202</v>
      </c>
      <c r="C126" s="134">
        <v>1</v>
      </c>
      <c r="D126" s="134">
        <v>0.97979457699710037</v>
      </c>
      <c r="E126" s="134">
        <v>0.96</v>
      </c>
      <c r="F126" s="134">
        <v>0.95</v>
      </c>
      <c r="G126" s="134">
        <v>0.95550000000000013</v>
      </c>
      <c r="H126" s="134">
        <v>0.91349999999999998</v>
      </c>
      <c r="I126" s="134">
        <v>0.84000000000000008</v>
      </c>
      <c r="J126" s="134">
        <v>0.81931500000000013</v>
      </c>
      <c r="K126" s="134">
        <v>0.82748914189200007</v>
      </c>
    </row>
    <row r="127" spans="1:17" x14ac:dyDescent="0.25">
      <c r="A127" s="141" t="s">
        <v>193</v>
      </c>
      <c r="B127" s="135" t="s">
        <v>201</v>
      </c>
      <c r="C127" s="135">
        <v>1</v>
      </c>
      <c r="D127" s="135">
        <v>0.97979457699710037</v>
      </c>
      <c r="E127" s="135">
        <v>0.96</v>
      </c>
      <c r="F127" s="135">
        <v>0.96</v>
      </c>
      <c r="G127" s="134">
        <v>0.97650000000000015</v>
      </c>
      <c r="H127" s="134">
        <v>0.94500000000000006</v>
      </c>
      <c r="I127" s="134">
        <v>0.89249999999999996</v>
      </c>
      <c r="J127" s="134">
        <v>0.87393600000000005</v>
      </c>
      <c r="K127" s="134">
        <v>0.8984167826256001</v>
      </c>
    </row>
    <row r="128" spans="1:17" ht="15.75" thickBot="1" x14ac:dyDescent="0.3">
      <c r="A128" s="146" t="s">
        <v>193</v>
      </c>
      <c r="B128" s="147" t="s">
        <v>211</v>
      </c>
      <c r="C128" s="147">
        <v>1</v>
      </c>
      <c r="D128" s="147">
        <v>0.97979457699710037</v>
      </c>
      <c r="E128" s="147">
        <v>0.95</v>
      </c>
      <c r="F128" s="147">
        <v>0.90984449370550213</v>
      </c>
      <c r="G128" s="134">
        <v>0.90804806464249244</v>
      </c>
      <c r="H128" s="134">
        <v>0.85560365802705551</v>
      </c>
      <c r="I128" s="134">
        <v>0.79927926289624962</v>
      </c>
      <c r="J128" s="134">
        <v>0.77021564351553007</v>
      </c>
      <c r="K128" s="134">
        <v>0.76537500371255529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8"/>
  <dimension ref="A2:Q128"/>
  <sheetViews>
    <sheetView zoomScaleNormal="100" workbookViewId="0">
      <pane xSplit="2" ySplit="2" topLeftCell="C100" activePane="bottomRight" state="frozen"/>
      <selection activeCell="J29" sqref="J29"/>
      <selection pane="topRight" activeCell="J29" sqref="J29"/>
      <selection pane="bottomLeft" activeCell="J29" sqref="J29"/>
      <selection pane="bottomRight" activeCell="P118" sqref="P118"/>
    </sheetView>
  </sheetViews>
  <sheetFormatPr baseColWidth="10" defaultRowHeight="15" x14ac:dyDescent="0.25"/>
  <sheetData>
    <row r="2" spans="1:13" ht="15.75" thickBot="1" x14ac:dyDescent="0.3">
      <c r="C2">
        <v>2011</v>
      </c>
      <c r="D2">
        <v>2015</v>
      </c>
      <c r="E2">
        <v>2020</v>
      </c>
      <c r="F2">
        <v>2025</v>
      </c>
      <c r="G2">
        <v>2030</v>
      </c>
      <c r="H2">
        <v>2035</v>
      </c>
      <c r="I2">
        <v>2040</v>
      </c>
      <c r="J2">
        <v>2045</v>
      </c>
      <c r="K2">
        <v>2050</v>
      </c>
    </row>
    <row r="3" spans="1:13" x14ac:dyDescent="0.25">
      <c r="A3" s="136" t="s">
        <v>183</v>
      </c>
      <c r="B3" s="137" t="s">
        <v>198</v>
      </c>
      <c r="C3" s="137">
        <v>1</v>
      </c>
      <c r="D3" s="137">
        <v>0.75</v>
      </c>
      <c r="E3" s="137">
        <v>1.1499999999999999</v>
      </c>
      <c r="F3" s="137">
        <v>1.1000000000000001</v>
      </c>
      <c r="G3" s="137">
        <v>0.82</v>
      </c>
      <c r="H3" s="134">
        <v>0.74</v>
      </c>
      <c r="I3" s="134">
        <v>0.8</v>
      </c>
      <c r="J3" s="134">
        <v>0.51</v>
      </c>
      <c r="K3" s="134">
        <v>0.4</v>
      </c>
    </row>
    <row r="4" spans="1:13" x14ac:dyDescent="0.25">
      <c r="A4" s="139" t="s">
        <v>183</v>
      </c>
      <c r="B4" s="134" t="s">
        <v>203</v>
      </c>
      <c r="C4" s="134">
        <v>1</v>
      </c>
      <c r="D4" s="134">
        <v>0.35</v>
      </c>
      <c r="E4" s="134">
        <v>0.35</v>
      </c>
      <c r="F4" s="134">
        <v>0.34</v>
      </c>
      <c r="G4" s="134">
        <v>0.31</v>
      </c>
      <c r="H4" s="134">
        <v>0.25</v>
      </c>
      <c r="I4" s="134">
        <v>0.3</v>
      </c>
      <c r="J4" s="134">
        <v>0.28000000000000003</v>
      </c>
      <c r="K4" s="134">
        <v>0.27</v>
      </c>
      <c r="M4" s="134">
        <v>1.1000000000000001</v>
      </c>
    </row>
    <row r="5" spans="1:13" x14ac:dyDescent="0.25">
      <c r="A5" s="141" t="s">
        <v>183</v>
      </c>
      <c r="B5" s="135" t="s">
        <v>210</v>
      </c>
      <c r="C5" s="135">
        <v>1</v>
      </c>
      <c r="D5" s="135">
        <v>1.1000000000000001</v>
      </c>
      <c r="E5" s="135">
        <v>1.3</v>
      </c>
      <c r="F5" s="135">
        <v>1.2</v>
      </c>
      <c r="G5" s="135">
        <v>1.2</v>
      </c>
      <c r="H5" s="134">
        <v>0.88</v>
      </c>
      <c r="I5" s="134">
        <v>0.82</v>
      </c>
      <c r="J5" s="134">
        <v>0.8</v>
      </c>
      <c r="K5" s="134">
        <v>0.7</v>
      </c>
    </row>
    <row r="6" spans="1:13" x14ac:dyDescent="0.25">
      <c r="A6" s="139" t="s">
        <v>183</v>
      </c>
      <c r="B6" s="134" t="s">
        <v>204</v>
      </c>
      <c r="C6" s="134">
        <v>1</v>
      </c>
      <c r="D6" s="134">
        <v>1.85</v>
      </c>
      <c r="E6" s="134">
        <v>2.2000000000000002</v>
      </c>
      <c r="F6" s="134">
        <v>2.2999999999999998</v>
      </c>
      <c r="G6" s="134">
        <v>2.1</v>
      </c>
      <c r="H6" s="134">
        <v>1.7</v>
      </c>
      <c r="I6" s="134">
        <v>1.7</v>
      </c>
      <c r="J6" s="134">
        <v>1.6</v>
      </c>
      <c r="K6" s="134">
        <v>1.3</v>
      </c>
    </row>
    <row r="7" spans="1:13" x14ac:dyDescent="0.25">
      <c r="A7" s="141" t="s">
        <v>183</v>
      </c>
      <c r="B7" s="135" t="s">
        <v>205</v>
      </c>
      <c r="C7" s="135">
        <v>1</v>
      </c>
      <c r="D7" s="135">
        <v>0.8</v>
      </c>
      <c r="E7" s="135">
        <v>0.8</v>
      </c>
      <c r="F7" s="135">
        <v>0.75</v>
      </c>
      <c r="G7" s="135">
        <v>0.7</v>
      </c>
      <c r="H7" s="134">
        <v>0.62</v>
      </c>
      <c r="I7" s="134">
        <v>0.6</v>
      </c>
      <c r="J7" s="134">
        <v>0.53</v>
      </c>
      <c r="K7" s="134">
        <v>0.5</v>
      </c>
    </row>
    <row r="8" spans="1:13" x14ac:dyDescent="0.25">
      <c r="A8" s="139" t="s">
        <v>183</v>
      </c>
      <c r="B8" s="134" t="s">
        <v>206</v>
      </c>
      <c r="C8" s="134">
        <v>1</v>
      </c>
      <c r="D8" s="134">
        <v>0.67</v>
      </c>
      <c r="E8" s="134">
        <v>0.67</v>
      </c>
      <c r="F8" s="134">
        <v>0.45</v>
      </c>
      <c r="G8" s="134">
        <v>0.4</v>
      </c>
      <c r="H8" s="134">
        <v>0.35</v>
      </c>
      <c r="I8" s="134">
        <v>0.35</v>
      </c>
      <c r="J8" s="134">
        <v>0.3</v>
      </c>
      <c r="K8" s="134">
        <v>0.22</v>
      </c>
    </row>
    <row r="9" spans="1:13" x14ac:dyDescent="0.25">
      <c r="A9" s="141" t="s">
        <v>183</v>
      </c>
      <c r="B9" s="135" t="s">
        <v>207</v>
      </c>
      <c r="C9" s="135">
        <v>1</v>
      </c>
      <c r="D9" s="135">
        <v>0.85</v>
      </c>
      <c r="E9" s="135">
        <v>0.94634147590064344</v>
      </c>
      <c r="F9" s="135">
        <v>0.85</v>
      </c>
      <c r="G9" s="135">
        <v>0.9</v>
      </c>
      <c r="H9" s="134">
        <v>0.87</v>
      </c>
      <c r="I9" s="134">
        <v>0.87</v>
      </c>
      <c r="J9" s="134">
        <v>0.84</v>
      </c>
      <c r="K9" s="134">
        <v>0.8</v>
      </c>
    </row>
    <row r="10" spans="1:13" x14ac:dyDescent="0.25">
      <c r="A10" s="139" t="s">
        <v>183</v>
      </c>
      <c r="B10" s="134" t="s">
        <v>208</v>
      </c>
      <c r="C10" s="134">
        <v>1</v>
      </c>
      <c r="D10" s="134">
        <f>D9</f>
        <v>0.85</v>
      </c>
      <c r="E10" s="134">
        <v>0.94634147590064344</v>
      </c>
      <c r="F10" s="134">
        <v>0.92060178345925059</v>
      </c>
      <c r="G10" s="134">
        <v>0.9</v>
      </c>
      <c r="H10" s="134">
        <v>0.87</v>
      </c>
      <c r="I10" s="134">
        <v>0.87</v>
      </c>
      <c r="J10" s="134">
        <v>0.84</v>
      </c>
      <c r="K10" s="134">
        <v>0.8</v>
      </c>
    </row>
    <row r="11" spans="1:13" x14ac:dyDescent="0.25">
      <c r="A11" s="141" t="s">
        <v>183</v>
      </c>
      <c r="B11" s="135" t="s">
        <v>209</v>
      </c>
      <c r="C11" s="135">
        <v>1</v>
      </c>
      <c r="D11" s="135">
        <f>D9</f>
        <v>0.85</v>
      </c>
      <c r="E11" s="135">
        <v>0.94634147590064344</v>
      </c>
      <c r="F11" s="135">
        <v>0.92060178345925059</v>
      </c>
      <c r="G11" s="135">
        <v>0.9</v>
      </c>
      <c r="H11" s="134">
        <v>0.87</v>
      </c>
      <c r="I11" s="134">
        <v>0.87</v>
      </c>
      <c r="J11" s="134">
        <v>0.84</v>
      </c>
      <c r="K11" s="134">
        <v>0.8</v>
      </c>
    </row>
    <row r="12" spans="1:13" x14ac:dyDescent="0.25">
      <c r="A12" s="139" t="s">
        <v>183</v>
      </c>
      <c r="B12" s="134" t="s">
        <v>199</v>
      </c>
      <c r="C12" s="134">
        <v>1</v>
      </c>
      <c r="D12" s="134">
        <v>0.97280084082027984</v>
      </c>
      <c r="E12" s="134">
        <v>0.94634147590064344</v>
      </c>
      <c r="F12" s="134">
        <v>0.92060178345925059</v>
      </c>
      <c r="G12" s="134">
        <v>0.9</v>
      </c>
      <c r="H12" s="134">
        <v>0.87</v>
      </c>
      <c r="I12" s="134">
        <v>0.87</v>
      </c>
      <c r="J12" s="134">
        <v>0.84</v>
      </c>
      <c r="K12" s="134">
        <v>0.8</v>
      </c>
    </row>
    <row r="13" spans="1:13" x14ac:dyDescent="0.25">
      <c r="A13" s="141" t="s">
        <v>183</v>
      </c>
      <c r="B13" s="135" t="s">
        <v>200</v>
      </c>
      <c r="C13" s="135">
        <v>1</v>
      </c>
      <c r="D13" s="135">
        <v>1.5</v>
      </c>
      <c r="E13" s="135">
        <v>1</v>
      </c>
      <c r="F13" s="135">
        <v>0.85</v>
      </c>
      <c r="G13" s="135">
        <v>0.56999999999999995</v>
      </c>
      <c r="H13" s="134">
        <v>0.48</v>
      </c>
      <c r="I13" s="134">
        <v>0.28999999999999998</v>
      </c>
      <c r="J13" s="134">
        <v>0.27</v>
      </c>
      <c r="K13" s="134">
        <v>0.25</v>
      </c>
    </row>
    <row r="14" spans="1:13" x14ac:dyDescent="0.25">
      <c r="A14" s="139" t="s">
        <v>183</v>
      </c>
      <c r="B14" s="134" t="s">
        <v>202</v>
      </c>
      <c r="C14" s="134">
        <v>1</v>
      </c>
      <c r="D14" s="134">
        <v>0.8</v>
      </c>
      <c r="E14" s="134">
        <v>0.8</v>
      </c>
      <c r="F14" s="134">
        <v>0.7</v>
      </c>
      <c r="G14" s="134">
        <v>0.57999999999999996</v>
      </c>
      <c r="H14" s="134">
        <v>0.52</v>
      </c>
      <c r="I14" s="134">
        <v>0.44</v>
      </c>
      <c r="J14" s="134">
        <v>0.4</v>
      </c>
      <c r="K14" s="134">
        <v>0.3</v>
      </c>
    </row>
    <row r="15" spans="1:13" x14ac:dyDescent="0.25">
      <c r="A15" s="141" t="s">
        <v>183</v>
      </c>
      <c r="B15" s="135" t="s">
        <v>201</v>
      </c>
      <c r="C15" s="135">
        <v>1</v>
      </c>
      <c r="D15" s="135">
        <v>0.9103497627856687</v>
      </c>
      <c r="E15" s="135">
        <v>0.68</v>
      </c>
      <c r="F15" s="135">
        <v>0.54</v>
      </c>
      <c r="G15" s="135">
        <v>0.38</v>
      </c>
      <c r="H15" s="134">
        <v>0.33</v>
      </c>
      <c r="I15" s="134">
        <v>0.25</v>
      </c>
      <c r="J15" s="134">
        <v>0.2</v>
      </c>
      <c r="K15" s="134">
        <v>0.2</v>
      </c>
    </row>
    <row r="16" spans="1:13" ht="15.75" thickBot="1" x14ac:dyDescent="0.3">
      <c r="A16" s="146" t="s">
        <v>183</v>
      </c>
      <c r="B16" s="147" t="s">
        <v>211</v>
      </c>
      <c r="C16" s="147">
        <v>1</v>
      </c>
      <c r="D16" s="147">
        <v>0.75</v>
      </c>
      <c r="E16" s="147">
        <v>1.2</v>
      </c>
      <c r="F16" s="147">
        <v>0.95</v>
      </c>
      <c r="G16" s="147">
        <v>0.87</v>
      </c>
      <c r="H16" s="134">
        <v>0.82</v>
      </c>
      <c r="I16" s="134">
        <v>0.78</v>
      </c>
      <c r="J16" s="134">
        <v>0.74</v>
      </c>
      <c r="K16" s="134">
        <v>0.73</v>
      </c>
    </row>
    <row r="17" spans="1:11" x14ac:dyDescent="0.25">
      <c r="A17" s="136" t="s">
        <v>189</v>
      </c>
      <c r="B17" s="137" t="s">
        <v>198</v>
      </c>
      <c r="C17" s="137">
        <v>1</v>
      </c>
      <c r="D17" s="137">
        <v>0.85</v>
      </c>
      <c r="E17" s="137">
        <v>0.8</v>
      </c>
      <c r="F17" s="137">
        <v>0.65</v>
      </c>
      <c r="G17" s="137">
        <v>0.63</v>
      </c>
      <c r="H17" s="134">
        <v>0.53</v>
      </c>
      <c r="I17" s="134">
        <v>0.5</v>
      </c>
      <c r="J17" s="134">
        <v>0.43</v>
      </c>
      <c r="K17" s="134">
        <v>0.33</v>
      </c>
    </row>
    <row r="18" spans="1:11" x14ac:dyDescent="0.25">
      <c r="A18" s="139" t="s">
        <v>189</v>
      </c>
      <c r="B18" s="134" t="s">
        <v>203</v>
      </c>
      <c r="C18" s="134">
        <v>1</v>
      </c>
      <c r="D18" s="134">
        <v>1.2</v>
      </c>
      <c r="E18" s="134">
        <v>1.4</v>
      </c>
      <c r="F18" s="134">
        <v>1.4</v>
      </c>
      <c r="G18" s="134">
        <v>1.5</v>
      </c>
      <c r="H18" s="134">
        <v>1.6</v>
      </c>
      <c r="I18" s="134">
        <v>1.6</v>
      </c>
      <c r="J18" s="134">
        <v>1.5</v>
      </c>
      <c r="K18" s="134">
        <v>0.75</v>
      </c>
    </row>
    <row r="19" spans="1:11" x14ac:dyDescent="0.25">
      <c r="A19" s="141" t="s">
        <v>189</v>
      </c>
      <c r="B19" s="135" t="s">
        <v>210</v>
      </c>
      <c r="C19" s="135">
        <v>1</v>
      </c>
      <c r="D19" s="135">
        <v>1.3</v>
      </c>
      <c r="E19" s="135">
        <v>1.1000000000000001</v>
      </c>
      <c r="F19" s="135">
        <v>1</v>
      </c>
      <c r="G19" s="135">
        <v>0.95</v>
      </c>
      <c r="H19" s="134">
        <v>0.75</v>
      </c>
      <c r="I19" s="134">
        <v>0.57999999999999996</v>
      </c>
      <c r="J19" s="134">
        <v>0.48</v>
      </c>
      <c r="K19" s="134">
        <v>0.36</v>
      </c>
    </row>
    <row r="20" spans="1:11" x14ac:dyDescent="0.25">
      <c r="A20" s="139" t="s">
        <v>189</v>
      </c>
      <c r="B20" s="134" t="s">
        <v>204</v>
      </c>
      <c r="C20" s="134">
        <v>1</v>
      </c>
      <c r="D20" s="134">
        <v>0.96</v>
      </c>
      <c r="E20" s="134">
        <v>0.86</v>
      </c>
      <c r="F20" s="134">
        <v>0.75</v>
      </c>
      <c r="G20" s="134">
        <v>0.61</v>
      </c>
      <c r="H20" s="134">
        <v>0.46000000000000008</v>
      </c>
      <c r="I20" s="134">
        <v>0.32</v>
      </c>
      <c r="J20" s="134">
        <v>0.36</v>
      </c>
      <c r="K20" s="134">
        <v>0.34</v>
      </c>
    </row>
    <row r="21" spans="1:11" x14ac:dyDescent="0.25">
      <c r="A21" s="141" t="s">
        <v>189</v>
      </c>
      <c r="B21" s="135" t="s">
        <v>205</v>
      </c>
      <c r="C21" s="135">
        <v>1</v>
      </c>
      <c r="D21" s="135">
        <v>0.8</v>
      </c>
      <c r="E21" s="135">
        <v>0.78</v>
      </c>
      <c r="F21" s="135">
        <v>0.82</v>
      </c>
      <c r="G21" s="135">
        <v>0.81</v>
      </c>
      <c r="H21" s="134">
        <v>0.78</v>
      </c>
      <c r="I21" s="134">
        <v>0.75</v>
      </c>
      <c r="J21" s="134">
        <v>0.6</v>
      </c>
      <c r="K21" s="134">
        <v>0.6</v>
      </c>
    </row>
    <row r="22" spans="1:11" x14ac:dyDescent="0.25">
      <c r="A22" s="139" t="s">
        <v>189</v>
      </c>
      <c r="B22" s="134" t="s">
        <v>206</v>
      </c>
      <c r="C22" s="134">
        <v>1</v>
      </c>
      <c r="D22" s="134">
        <v>0.98</v>
      </c>
      <c r="E22" s="134">
        <v>1</v>
      </c>
      <c r="F22" s="134">
        <v>0.74</v>
      </c>
      <c r="G22" s="134">
        <v>0.65</v>
      </c>
      <c r="H22" s="134">
        <v>0.54</v>
      </c>
      <c r="I22" s="134">
        <v>0.52</v>
      </c>
      <c r="J22" s="134">
        <v>0.49</v>
      </c>
      <c r="K22" s="134">
        <v>0.45</v>
      </c>
    </row>
    <row r="23" spans="1:11" x14ac:dyDescent="0.25">
      <c r="A23" s="141" t="s">
        <v>189</v>
      </c>
      <c r="B23" s="135" t="s">
        <v>207</v>
      </c>
      <c r="C23" s="135">
        <v>1</v>
      </c>
      <c r="D23" s="135">
        <v>1</v>
      </c>
      <c r="E23" s="135">
        <v>0.82</v>
      </c>
      <c r="F23" s="135">
        <v>0.75</v>
      </c>
      <c r="G23" s="135">
        <v>0.7</v>
      </c>
      <c r="H23" s="134">
        <v>0.6</v>
      </c>
      <c r="I23" s="134">
        <v>0.5</v>
      </c>
      <c r="J23" s="134">
        <v>0.4</v>
      </c>
      <c r="K23" s="134">
        <v>0.3</v>
      </c>
    </row>
    <row r="24" spans="1:11" x14ac:dyDescent="0.25">
      <c r="A24" s="139" t="s">
        <v>189</v>
      </c>
      <c r="B24" s="134" t="s">
        <v>208</v>
      </c>
      <c r="C24" s="134">
        <v>1</v>
      </c>
      <c r="D24" s="134">
        <f>D23</f>
        <v>1</v>
      </c>
      <c r="E24" s="134">
        <v>0.82</v>
      </c>
      <c r="F24" s="134">
        <v>0.75</v>
      </c>
      <c r="G24" s="134">
        <v>0.7</v>
      </c>
      <c r="H24" s="134">
        <v>0.6</v>
      </c>
      <c r="I24" s="134">
        <v>0.5</v>
      </c>
      <c r="J24" s="134">
        <v>0.4</v>
      </c>
      <c r="K24" s="134">
        <v>0.3</v>
      </c>
    </row>
    <row r="25" spans="1:11" x14ac:dyDescent="0.25">
      <c r="A25" s="141" t="s">
        <v>189</v>
      </c>
      <c r="B25" s="135" t="s">
        <v>209</v>
      </c>
      <c r="C25" s="135">
        <v>1</v>
      </c>
      <c r="D25" s="135">
        <f>D23</f>
        <v>1</v>
      </c>
      <c r="E25" s="135">
        <v>0.82</v>
      </c>
      <c r="F25" s="135">
        <v>0.75</v>
      </c>
      <c r="G25" s="135">
        <v>0.7</v>
      </c>
      <c r="H25" s="134">
        <v>0.6</v>
      </c>
      <c r="I25" s="134">
        <v>0.5</v>
      </c>
      <c r="J25" s="134">
        <v>0.4</v>
      </c>
      <c r="K25" s="134">
        <v>0.3</v>
      </c>
    </row>
    <row r="26" spans="1:11" x14ac:dyDescent="0.25">
      <c r="A26" s="139" t="s">
        <v>189</v>
      </c>
      <c r="B26" s="134" t="s">
        <v>199</v>
      </c>
      <c r="C26" s="134">
        <v>1</v>
      </c>
      <c r="D26" s="134">
        <v>0.94269827523702898</v>
      </c>
      <c r="E26" s="134">
        <v>0.82</v>
      </c>
      <c r="F26" s="134">
        <v>0.75</v>
      </c>
      <c r="G26" s="134">
        <v>0.7</v>
      </c>
      <c r="H26" s="134">
        <v>0.6</v>
      </c>
      <c r="I26" s="134">
        <v>0.5</v>
      </c>
      <c r="J26" s="134">
        <v>0.4</v>
      </c>
      <c r="K26" s="134">
        <v>0.3</v>
      </c>
    </row>
    <row r="27" spans="1:11" x14ac:dyDescent="0.25">
      <c r="A27" s="141" t="s">
        <v>189</v>
      </c>
      <c r="B27" s="135" t="s">
        <v>200</v>
      </c>
      <c r="C27" s="135">
        <v>1</v>
      </c>
      <c r="D27" s="135">
        <v>0.55000000000000004</v>
      </c>
      <c r="E27" s="135">
        <v>0.5</v>
      </c>
      <c r="F27" s="135">
        <v>0.45</v>
      </c>
      <c r="G27" s="135">
        <v>0.28999999999999998</v>
      </c>
      <c r="H27" s="134">
        <v>0.18</v>
      </c>
      <c r="I27" s="134">
        <v>0.13</v>
      </c>
      <c r="J27" s="134">
        <v>0.11</v>
      </c>
      <c r="K27" s="134">
        <v>0.09</v>
      </c>
    </row>
    <row r="28" spans="1:11" x14ac:dyDescent="0.25">
      <c r="A28" s="139" t="s">
        <v>189</v>
      </c>
      <c r="B28" s="134" t="s">
        <v>202</v>
      </c>
      <c r="C28" s="134">
        <v>1</v>
      </c>
      <c r="D28" s="134">
        <v>0.94269827523702898</v>
      </c>
      <c r="E28" s="134">
        <v>0.8704707281939521</v>
      </c>
      <c r="F28" s="134">
        <v>0.88</v>
      </c>
      <c r="G28" s="134">
        <v>0.98</v>
      </c>
      <c r="H28" s="134">
        <v>0.9</v>
      </c>
      <c r="I28" s="134">
        <v>0.8</v>
      </c>
      <c r="J28" s="134">
        <v>0.65</v>
      </c>
      <c r="K28" s="134">
        <v>0.55000000000000004</v>
      </c>
    </row>
    <row r="29" spans="1:11" x14ac:dyDescent="0.25">
      <c r="A29" s="141" t="s">
        <v>189</v>
      </c>
      <c r="B29" s="135" t="s">
        <v>201</v>
      </c>
      <c r="C29" s="135">
        <v>1</v>
      </c>
      <c r="D29" s="135">
        <v>0.94269827523702898</v>
      </c>
      <c r="E29" s="135">
        <v>0.96</v>
      </c>
      <c r="F29" s="135">
        <v>0.9</v>
      </c>
      <c r="G29" s="135">
        <v>0.8</v>
      </c>
      <c r="H29" s="134">
        <v>0.75</v>
      </c>
      <c r="I29" s="134">
        <v>0.63</v>
      </c>
      <c r="J29" s="134">
        <v>0.55000000000000004</v>
      </c>
      <c r="K29" s="134">
        <v>0.5</v>
      </c>
    </row>
    <row r="30" spans="1:11" ht="15.75" thickBot="1" x14ac:dyDescent="0.3">
      <c r="A30" s="146" t="s">
        <v>189</v>
      </c>
      <c r="B30" s="147" t="s">
        <v>211</v>
      </c>
      <c r="C30" s="147">
        <v>1</v>
      </c>
      <c r="D30" s="147">
        <v>0.97979457699710037</v>
      </c>
      <c r="E30" s="147">
        <v>0.95</v>
      </c>
      <c r="F30" s="147">
        <v>0.90984449370550213</v>
      </c>
      <c r="G30" s="147">
        <v>0.6</v>
      </c>
      <c r="H30" s="134">
        <v>0.75</v>
      </c>
      <c r="I30" s="134">
        <v>0.6</v>
      </c>
      <c r="J30" s="134">
        <v>0.65</v>
      </c>
      <c r="K30" s="134">
        <v>0.52</v>
      </c>
    </row>
    <row r="31" spans="1:11" x14ac:dyDescent="0.25">
      <c r="A31" s="136" t="s">
        <v>190</v>
      </c>
      <c r="B31" s="137" t="s">
        <v>198</v>
      </c>
      <c r="C31" s="137">
        <v>1</v>
      </c>
      <c r="D31" s="137">
        <v>1.2</v>
      </c>
      <c r="E31" s="137">
        <v>2</v>
      </c>
      <c r="F31" s="137">
        <v>1.7</v>
      </c>
      <c r="G31" s="137">
        <v>1.4</v>
      </c>
      <c r="H31" s="134">
        <v>1.3</v>
      </c>
      <c r="I31" s="134">
        <v>1.3</v>
      </c>
      <c r="J31" s="134">
        <v>0.8</v>
      </c>
      <c r="K31" s="134">
        <v>0.7</v>
      </c>
    </row>
    <row r="32" spans="1:11" x14ac:dyDescent="0.25">
      <c r="A32" s="139" t="s">
        <v>190</v>
      </c>
      <c r="B32" s="134" t="s">
        <v>203</v>
      </c>
      <c r="C32" s="134">
        <v>1</v>
      </c>
      <c r="D32" s="134">
        <v>1.1000000000000001</v>
      </c>
      <c r="E32" s="134">
        <v>1.5</v>
      </c>
      <c r="F32" s="134">
        <v>1.4</v>
      </c>
      <c r="G32" s="134">
        <v>1.5</v>
      </c>
      <c r="H32" s="134">
        <v>1.5</v>
      </c>
      <c r="I32" s="134">
        <v>1.4</v>
      </c>
      <c r="J32" s="134">
        <v>1.3</v>
      </c>
      <c r="K32" s="134">
        <v>1.2</v>
      </c>
    </row>
    <row r="33" spans="1:11" x14ac:dyDescent="0.25">
      <c r="A33" s="141" t="s">
        <v>190</v>
      </c>
      <c r="B33" s="135" t="s">
        <v>210</v>
      </c>
      <c r="C33" s="135">
        <v>1</v>
      </c>
      <c r="D33" s="135">
        <v>0.6</v>
      </c>
      <c r="E33" s="135">
        <v>0.6</v>
      </c>
      <c r="F33" s="135">
        <v>0.47</v>
      </c>
      <c r="G33" s="135">
        <v>0.47</v>
      </c>
      <c r="H33" s="134">
        <v>0.42</v>
      </c>
      <c r="I33" s="134">
        <v>0.34</v>
      </c>
      <c r="J33" s="134">
        <v>0.23000000000000004</v>
      </c>
      <c r="K33" s="134">
        <v>0.25</v>
      </c>
    </row>
    <row r="34" spans="1:11" x14ac:dyDescent="0.25">
      <c r="A34" s="139" t="s">
        <v>190</v>
      </c>
      <c r="B34" s="134" t="s">
        <v>204</v>
      </c>
      <c r="C34" s="134">
        <v>1</v>
      </c>
      <c r="D34" s="134">
        <v>0.98</v>
      </c>
      <c r="E34" s="134">
        <v>1</v>
      </c>
      <c r="F34" s="134">
        <v>0.92</v>
      </c>
      <c r="G34" s="134">
        <v>0.85</v>
      </c>
      <c r="H34" s="134">
        <v>0.9</v>
      </c>
      <c r="I34" s="134">
        <v>0.8</v>
      </c>
      <c r="J34" s="134">
        <v>0.75</v>
      </c>
      <c r="K34" s="134">
        <v>0.65</v>
      </c>
    </row>
    <row r="35" spans="1:11" x14ac:dyDescent="0.25">
      <c r="A35" s="141" t="s">
        <v>190</v>
      </c>
      <c r="B35" s="135" t="s">
        <v>205</v>
      </c>
      <c r="C35" s="135">
        <v>1</v>
      </c>
      <c r="D35" s="135">
        <v>0.755</v>
      </c>
      <c r="E35" s="135">
        <v>0.9</v>
      </c>
      <c r="F35" s="135">
        <v>0.87</v>
      </c>
      <c r="G35" s="135">
        <v>0.85</v>
      </c>
      <c r="H35" s="134">
        <v>0.85</v>
      </c>
      <c r="I35" s="134">
        <v>0.8</v>
      </c>
      <c r="J35" s="134">
        <v>0.68</v>
      </c>
      <c r="K35" s="134">
        <v>0.61</v>
      </c>
    </row>
    <row r="36" spans="1:11" x14ac:dyDescent="0.25">
      <c r="A36" s="139" t="s">
        <v>190</v>
      </c>
      <c r="B36" s="134" t="s">
        <v>206</v>
      </c>
      <c r="C36" s="134">
        <v>1</v>
      </c>
      <c r="D36" s="134">
        <v>0.88</v>
      </c>
      <c r="E36" s="134">
        <v>1</v>
      </c>
      <c r="F36" s="134">
        <v>0.95</v>
      </c>
      <c r="G36" s="134">
        <v>0.85</v>
      </c>
      <c r="H36" s="134">
        <v>0.67</v>
      </c>
      <c r="I36" s="134">
        <v>0.61</v>
      </c>
      <c r="J36" s="134">
        <v>0.56999999999999995</v>
      </c>
      <c r="K36" s="134">
        <v>0.5</v>
      </c>
    </row>
    <row r="37" spans="1:11" x14ac:dyDescent="0.25">
      <c r="A37" s="141" t="s">
        <v>190</v>
      </c>
      <c r="B37" s="135" t="s">
        <v>207</v>
      </c>
      <c r="C37" s="135">
        <v>1</v>
      </c>
      <c r="D37" s="135">
        <v>1.2</v>
      </c>
      <c r="E37" s="135">
        <v>1.2</v>
      </c>
      <c r="F37" s="135">
        <v>1</v>
      </c>
      <c r="G37" s="135">
        <v>0.95</v>
      </c>
      <c r="H37" s="134">
        <v>0.83</v>
      </c>
      <c r="I37" s="134">
        <v>0.76</v>
      </c>
      <c r="J37" s="134">
        <v>0.68</v>
      </c>
      <c r="K37" s="134">
        <v>0.6</v>
      </c>
    </row>
    <row r="38" spans="1:11" x14ac:dyDescent="0.25">
      <c r="A38" s="139" t="s">
        <v>190</v>
      </c>
      <c r="B38" s="134" t="s">
        <v>208</v>
      </c>
      <c r="C38" s="134">
        <v>1</v>
      </c>
      <c r="D38" s="134">
        <f>D37</f>
        <v>1.2</v>
      </c>
      <c r="E38" s="134">
        <v>1.2</v>
      </c>
      <c r="F38" s="134">
        <v>1</v>
      </c>
      <c r="G38" s="134">
        <v>0.95</v>
      </c>
      <c r="H38" s="134">
        <v>0.83</v>
      </c>
      <c r="I38" s="134">
        <v>0.76</v>
      </c>
      <c r="J38" s="134">
        <v>0.68</v>
      </c>
      <c r="K38" s="134">
        <v>0.6</v>
      </c>
    </row>
    <row r="39" spans="1:11" x14ac:dyDescent="0.25">
      <c r="A39" s="141" t="s">
        <v>190</v>
      </c>
      <c r="B39" s="135" t="s">
        <v>209</v>
      </c>
      <c r="C39" s="135">
        <v>1</v>
      </c>
      <c r="D39" s="135">
        <f>D37</f>
        <v>1.2</v>
      </c>
      <c r="E39" s="135">
        <v>1.2</v>
      </c>
      <c r="F39" s="135">
        <v>1</v>
      </c>
      <c r="G39" s="135">
        <v>0.95</v>
      </c>
      <c r="H39" s="134">
        <v>0.83</v>
      </c>
      <c r="I39" s="134">
        <v>0.76</v>
      </c>
      <c r="J39" s="134">
        <v>0.68</v>
      </c>
      <c r="K39" s="134">
        <v>0.6</v>
      </c>
    </row>
    <row r="40" spans="1:11" x14ac:dyDescent="0.25">
      <c r="A40" s="139" t="s">
        <v>190</v>
      </c>
      <c r="B40" s="134" t="s">
        <v>199</v>
      </c>
      <c r="C40" s="134">
        <v>1</v>
      </c>
      <c r="D40" s="134">
        <v>0.96455651793083608</v>
      </c>
      <c r="E40" s="134">
        <v>1.0029984021269438</v>
      </c>
      <c r="F40" s="134">
        <v>0.93692394691026759</v>
      </c>
      <c r="G40" s="134">
        <v>0.86540948803503359</v>
      </c>
      <c r="H40" s="134">
        <v>0.79061791607404741</v>
      </c>
      <c r="I40" s="134">
        <v>0.71444788600032505</v>
      </c>
      <c r="J40" s="134">
        <v>0.63856760845987992</v>
      </c>
      <c r="K40" s="134">
        <v>0.56440487167028808</v>
      </c>
    </row>
    <row r="41" spans="1:11" x14ac:dyDescent="0.25">
      <c r="A41" s="141" t="s">
        <v>190</v>
      </c>
      <c r="B41" s="135" t="s">
        <v>200</v>
      </c>
      <c r="C41" s="135">
        <v>1</v>
      </c>
      <c r="D41" s="135">
        <v>0.8681008661377525</v>
      </c>
      <c r="E41" s="135">
        <v>0.65</v>
      </c>
      <c r="F41" s="135">
        <v>0.5</v>
      </c>
      <c r="G41" s="135">
        <v>0.31</v>
      </c>
      <c r="H41" s="134">
        <v>0.28999999999999998</v>
      </c>
      <c r="I41" s="134">
        <v>0.19</v>
      </c>
      <c r="J41" s="134">
        <v>0.18</v>
      </c>
      <c r="K41" s="134">
        <v>0.18</v>
      </c>
    </row>
    <row r="42" spans="1:11" x14ac:dyDescent="0.25">
      <c r="A42" s="139" t="s">
        <v>190</v>
      </c>
      <c r="B42" s="134" t="s">
        <v>202</v>
      </c>
      <c r="C42" s="134">
        <v>1</v>
      </c>
      <c r="D42" s="134">
        <v>0.96455651793083608</v>
      </c>
      <c r="E42" s="134">
        <v>1</v>
      </c>
      <c r="F42" s="134">
        <v>0.9</v>
      </c>
      <c r="G42" s="134">
        <v>0.9</v>
      </c>
      <c r="H42" s="134">
        <v>0.9</v>
      </c>
      <c r="I42" s="134">
        <v>0.9</v>
      </c>
      <c r="J42" s="134">
        <v>0.85</v>
      </c>
      <c r="K42" s="134">
        <v>0.75</v>
      </c>
    </row>
    <row r="43" spans="1:11" x14ac:dyDescent="0.25">
      <c r="A43" s="141" t="s">
        <v>190</v>
      </c>
      <c r="B43" s="135" t="s">
        <v>201</v>
      </c>
      <c r="C43" s="135">
        <v>1</v>
      </c>
      <c r="D43" s="135">
        <v>0.94</v>
      </c>
      <c r="E43" s="135">
        <v>0.91181672920631252</v>
      </c>
      <c r="F43" s="135">
        <v>0.6</v>
      </c>
      <c r="G43" s="135">
        <v>0.4</v>
      </c>
      <c r="H43" s="134">
        <v>0.25</v>
      </c>
      <c r="I43" s="134">
        <v>0.2</v>
      </c>
      <c r="J43" s="134">
        <v>0.15</v>
      </c>
      <c r="K43" s="134">
        <v>0.11</v>
      </c>
    </row>
    <row r="44" spans="1:11" ht="15.75" thickBot="1" x14ac:dyDescent="0.3">
      <c r="A44" s="146" t="s">
        <v>190</v>
      </c>
      <c r="B44" s="147" t="s">
        <v>211</v>
      </c>
      <c r="C44" s="147">
        <v>1</v>
      </c>
      <c r="D44" s="147">
        <v>0.97979457699710037</v>
      </c>
      <c r="E44" s="147">
        <v>0.85</v>
      </c>
      <c r="F44" s="147">
        <v>0.55000000000000004</v>
      </c>
      <c r="G44" s="147">
        <v>0.45</v>
      </c>
      <c r="H44" s="134">
        <v>0.35</v>
      </c>
      <c r="I44" s="134">
        <v>0.2</v>
      </c>
      <c r="J44" s="134">
        <v>0.12</v>
      </c>
      <c r="K44" s="134">
        <v>0.2</v>
      </c>
    </row>
    <row r="45" spans="1:11" x14ac:dyDescent="0.25">
      <c r="A45" s="136" t="s">
        <v>184</v>
      </c>
      <c r="B45" s="137" t="s">
        <v>198</v>
      </c>
      <c r="C45" s="137">
        <v>1</v>
      </c>
      <c r="D45" s="137">
        <v>0.85</v>
      </c>
      <c r="E45" s="137">
        <v>0.75</v>
      </c>
      <c r="F45" s="137">
        <v>0.6</v>
      </c>
      <c r="G45" s="137">
        <v>0.57999999999999996</v>
      </c>
      <c r="H45" s="134">
        <v>0.55000000000000004</v>
      </c>
      <c r="I45" s="134">
        <v>0.64</v>
      </c>
      <c r="J45" s="134">
        <v>0.4</v>
      </c>
      <c r="K45" s="134">
        <v>0.4</v>
      </c>
    </row>
    <row r="46" spans="1:11" x14ac:dyDescent="0.25">
      <c r="A46" s="139" t="s">
        <v>184</v>
      </c>
      <c r="B46" s="134" t="s">
        <v>203</v>
      </c>
      <c r="C46" s="134">
        <v>1</v>
      </c>
      <c r="D46" s="134">
        <v>0.92</v>
      </c>
      <c r="E46" s="134">
        <v>1.4</v>
      </c>
      <c r="F46" s="134">
        <v>1.2</v>
      </c>
      <c r="G46" s="134">
        <v>0.95</v>
      </c>
      <c r="H46" s="134">
        <v>0.83</v>
      </c>
      <c r="I46" s="134">
        <v>0.83</v>
      </c>
      <c r="J46" s="134">
        <v>0.67</v>
      </c>
      <c r="K46" s="134">
        <v>0.68</v>
      </c>
    </row>
    <row r="47" spans="1:11" x14ac:dyDescent="0.25">
      <c r="A47" s="141" t="s">
        <v>184</v>
      </c>
      <c r="B47" s="135" t="s">
        <v>210</v>
      </c>
      <c r="C47" s="135">
        <v>1</v>
      </c>
      <c r="D47" s="135">
        <v>0.85</v>
      </c>
      <c r="E47" s="135">
        <v>0.97</v>
      </c>
      <c r="F47" s="135">
        <v>1.3</v>
      </c>
      <c r="G47" s="135">
        <v>1.1499999999999999</v>
      </c>
      <c r="H47" s="134">
        <v>1.3</v>
      </c>
      <c r="I47" s="134">
        <v>1.5</v>
      </c>
      <c r="J47" s="134">
        <v>1.3</v>
      </c>
      <c r="K47" s="134">
        <v>1.6</v>
      </c>
    </row>
    <row r="48" spans="1:11" x14ac:dyDescent="0.25">
      <c r="A48" s="139" t="s">
        <v>184</v>
      </c>
      <c r="B48" s="134" t="s">
        <v>204</v>
      </c>
      <c r="C48" s="134">
        <v>1</v>
      </c>
      <c r="D48" s="134">
        <v>0.96</v>
      </c>
      <c r="E48" s="134">
        <v>1.1000000000000001</v>
      </c>
      <c r="F48" s="134">
        <v>1.5</v>
      </c>
      <c r="G48" s="134">
        <v>1.5</v>
      </c>
      <c r="H48" s="134">
        <v>1.8</v>
      </c>
      <c r="I48" s="134">
        <v>2</v>
      </c>
      <c r="J48" s="134">
        <v>2.2000000000000002</v>
      </c>
      <c r="K48" s="134">
        <v>2.2000000000000002</v>
      </c>
    </row>
    <row r="49" spans="1:17" x14ac:dyDescent="0.25">
      <c r="A49" s="141" t="s">
        <v>184</v>
      </c>
      <c r="B49" s="135" t="s">
        <v>205</v>
      </c>
      <c r="C49" s="135">
        <v>1</v>
      </c>
      <c r="D49" s="135">
        <v>0.75</v>
      </c>
      <c r="E49" s="135">
        <v>0.75</v>
      </c>
      <c r="F49" s="135">
        <v>0.7</v>
      </c>
      <c r="G49" s="135">
        <v>0.6</v>
      </c>
      <c r="H49" s="134">
        <v>0.59</v>
      </c>
      <c r="I49" s="134">
        <v>0.59</v>
      </c>
      <c r="J49" s="134">
        <v>0.5</v>
      </c>
      <c r="K49" s="134">
        <v>0.49</v>
      </c>
    </row>
    <row r="50" spans="1:17" x14ac:dyDescent="0.25">
      <c r="A50" s="139" t="s">
        <v>184</v>
      </c>
      <c r="B50" s="134" t="s">
        <v>206</v>
      </c>
      <c r="C50" s="134">
        <v>1</v>
      </c>
      <c r="D50" s="134">
        <v>0.83</v>
      </c>
      <c r="E50" s="134">
        <v>0.8</v>
      </c>
      <c r="F50" s="134">
        <v>0.55000000000000004</v>
      </c>
      <c r="G50" s="134">
        <v>0.42</v>
      </c>
      <c r="H50" s="134">
        <v>0.3</v>
      </c>
      <c r="I50" s="134">
        <v>0.3</v>
      </c>
      <c r="J50" s="134">
        <v>0.18</v>
      </c>
      <c r="K50" s="134">
        <v>0.16</v>
      </c>
    </row>
    <row r="51" spans="1:17" x14ac:dyDescent="0.25">
      <c r="A51" s="141" t="s">
        <v>184</v>
      </c>
      <c r="B51" s="135" t="s">
        <v>207</v>
      </c>
      <c r="C51" s="135">
        <v>1</v>
      </c>
      <c r="D51" s="135">
        <v>0.72</v>
      </c>
      <c r="E51" s="135">
        <v>0.78624789060047529</v>
      </c>
      <c r="F51" s="135">
        <v>0.74</v>
      </c>
      <c r="G51" s="135">
        <v>0.65</v>
      </c>
      <c r="H51" s="134">
        <v>0.49</v>
      </c>
      <c r="I51" s="134">
        <v>0.42</v>
      </c>
      <c r="J51" s="134">
        <v>0.38</v>
      </c>
      <c r="K51" s="134">
        <v>0.32</v>
      </c>
    </row>
    <row r="52" spans="1:17" x14ac:dyDescent="0.25">
      <c r="A52" s="139" t="s">
        <v>184</v>
      </c>
      <c r="B52" s="134" t="s">
        <v>208</v>
      </c>
      <c r="C52" s="134">
        <v>1</v>
      </c>
      <c r="D52" s="134">
        <f>D51</f>
        <v>0.72</v>
      </c>
      <c r="E52" s="134">
        <v>0.78624789060047529</v>
      </c>
      <c r="F52" s="134">
        <v>0.74</v>
      </c>
      <c r="G52" s="134">
        <v>0.65</v>
      </c>
      <c r="H52" s="134">
        <v>0.49</v>
      </c>
      <c r="I52" s="134">
        <v>0.42</v>
      </c>
      <c r="J52" s="134">
        <v>0.38</v>
      </c>
      <c r="K52" s="134">
        <v>0.32</v>
      </c>
    </row>
    <row r="53" spans="1:17" x14ac:dyDescent="0.25">
      <c r="A53" s="141" t="s">
        <v>184</v>
      </c>
      <c r="B53" s="135" t="s">
        <v>209</v>
      </c>
      <c r="C53" s="135">
        <v>1</v>
      </c>
      <c r="D53" s="135">
        <f>D51</f>
        <v>0.72</v>
      </c>
      <c r="E53" s="135">
        <v>0.78624789060047529</v>
      </c>
      <c r="F53" s="135">
        <v>0.74</v>
      </c>
      <c r="G53" s="135">
        <v>0.65</v>
      </c>
      <c r="H53" s="134">
        <v>0.49</v>
      </c>
      <c r="I53" s="134">
        <v>0.42</v>
      </c>
      <c r="J53" s="134">
        <v>0.38</v>
      </c>
      <c r="K53" s="134">
        <v>0.32</v>
      </c>
    </row>
    <row r="54" spans="1:17" x14ac:dyDescent="0.25">
      <c r="A54" s="139" t="s">
        <v>184</v>
      </c>
      <c r="B54" s="134" t="s">
        <v>199</v>
      </c>
      <c r="C54" s="134">
        <v>1</v>
      </c>
      <c r="D54" s="134">
        <v>0.88810445596450405</v>
      </c>
      <c r="E54" s="134">
        <v>0.78624789060047529</v>
      </c>
      <c r="F54" s="134">
        <v>0.69793810627469499</v>
      </c>
      <c r="G54" s="134">
        <v>0.61916555925529615</v>
      </c>
      <c r="H54" s="134">
        <v>0.54809083732844166</v>
      </c>
      <c r="I54" s="134">
        <v>0.48336784112668474</v>
      </c>
      <c r="J54" s="134">
        <v>0.42398005503463382</v>
      </c>
      <c r="K54" s="134">
        <v>0.36926923917000753</v>
      </c>
    </row>
    <row r="55" spans="1:17" x14ac:dyDescent="0.25">
      <c r="A55" s="141" t="s">
        <v>184</v>
      </c>
      <c r="B55" s="135" t="s">
        <v>200</v>
      </c>
      <c r="C55" s="135">
        <v>1</v>
      </c>
      <c r="D55" s="135">
        <v>0.75</v>
      </c>
      <c r="E55" s="135">
        <v>0.59</v>
      </c>
      <c r="F55" s="135">
        <v>0.45</v>
      </c>
      <c r="G55" s="135">
        <v>0.36</v>
      </c>
      <c r="H55" s="134">
        <v>0.2</v>
      </c>
      <c r="I55" s="134">
        <v>0.18</v>
      </c>
      <c r="J55" s="134">
        <v>0.13</v>
      </c>
      <c r="K55" s="134">
        <v>0.12</v>
      </c>
    </row>
    <row r="56" spans="1:17" x14ac:dyDescent="0.25">
      <c r="A56" s="139" t="s">
        <v>184</v>
      </c>
      <c r="B56" s="134" t="s">
        <v>202</v>
      </c>
      <c r="C56" s="134">
        <v>1</v>
      </c>
      <c r="D56" s="134">
        <v>0.7</v>
      </c>
      <c r="E56" s="134">
        <v>0.71</v>
      </c>
      <c r="F56" s="134">
        <v>0.57999999999999996</v>
      </c>
      <c r="G56" s="134">
        <v>0.38</v>
      </c>
      <c r="H56" s="134">
        <v>0.27</v>
      </c>
      <c r="I56" s="134">
        <v>0.19</v>
      </c>
      <c r="J56" s="134">
        <v>0.14000000000000001</v>
      </c>
      <c r="K56" s="134">
        <v>0.1</v>
      </c>
    </row>
    <row r="57" spans="1:17" x14ac:dyDescent="0.25">
      <c r="A57" s="141" t="s">
        <v>184</v>
      </c>
      <c r="B57" s="135" t="s">
        <v>201</v>
      </c>
      <c r="C57" s="135">
        <v>1</v>
      </c>
      <c r="D57" s="135">
        <v>0.82</v>
      </c>
      <c r="E57" s="135">
        <v>0.7</v>
      </c>
      <c r="F57" s="135">
        <v>0.54</v>
      </c>
      <c r="G57" s="135">
        <v>0.4</v>
      </c>
      <c r="H57" s="134">
        <v>0.39</v>
      </c>
      <c r="I57" s="134">
        <v>0.31</v>
      </c>
      <c r="J57" s="134">
        <v>0.24</v>
      </c>
      <c r="K57" s="134">
        <v>0.18</v>
      </c>
    </row>
    <row r="58" spans="1:17" ht="15.75" thickBot="1" x14ac:dyDescent="0.3">
      <c r="A58" s="146" t="s">
        <v>184</v>
      </c>
      <c r="B58" s="147" t="s">
        <v>211</v>
      </c>
      <c r="C58" s="147">
        <v>1</v>
      </c>
      <c r="D58" s="147">
        <v>0.8</v>
      </c>
      <c r="E58" s="147">
        <v>0.86</v>
      </c>
      <c r="F58" s="147">
        <v>0.8</v>
      </c>
      <c r="G58" s="147">
        <v>0.84</v>
      </c>
      <c r="H58" s="134">
        <v>0.65</v>
      </c>
      <c r="I58" s="134">
        <v>0.5</v>
      </c>
      <c r="J58" s="134">
        <v>0.45</v>
      </c>
      <c r="K58" s="134">
        <v>0.35</v>
      </c>
    </row>
    <row r="59" spans="1:17" x14ac:dyDescent="0.25">
      <c r="A59" s="136" t="s">
        <v>191</v>
      </c>
      <c r="B59" s="137" t="s">
        <v>198</v>
      </c>
      <c r="C59" s="137">
        <v>1</v>
      </c>
      <c r="D59" s="137">
        <v>0.75</v>
      </c>
      <c r="E59" s="137">
        <v>0.75</v>
      </c>
      <c r="F59" s="137">
        <v>0.65</v>
      </c>
      <c r="G59" s="137">
        <v>0.5</v>
      </c>
      <c r="H59" s="134">
        <v>0.33</v>
      </c>
      <c r="I59" s="134">
        <v>0.31</v>
      </c>
      <c r="J59" s="134">
        <v>0.28000000000000003</v>
      </c>
      <c r="K59" s="134">
        <v>0.21</v>
      </c>
    </row>
    <row r="60" spans="1:17" x14ac:dyDescent="0.25">
      <c r="A60" s="139" t="s">
        <v>191</v>
      </c>
      <c r="B60" s="134" t="s">
        <v>203</v>
      </c>
      <c r="C60" s="134">
        <v>1</v>
      </c>
      <c r="D60" s="134">
        <v>1</v>
      </c>
      <c r="E60" s="134">
        <v>0.8</v>
      </c>
      <c r="F60" s="134">
        <v>0.6</v>
      </c>
      <c r="G60" s="134">
        <v>0.55000000000000004</v>
      </c>
      <c r="H60" s="134">
        <v>0.8</v>
      </c>
      <c r="I60" s="134">
        <v>0.9</v>
      </c>
      <c r="J60" s="134">
        <v>0.7</v>
      </c>
      <c r="K60" s="134">
        <v>0.65</v>
      </c>
    </row>
    <row r="61" spans="1:17" x14ac:dyDescent="0.25">
      <c r="A61" s="141" t="s">
        <v>191</v>
      </c>
      <c r="B61" s="135" t="s">
        <v>210</v>
      </c>
      <c r="C61" s="135">
        <v>1</v>
      </c>
      <c r="D61" s="135">
        <v>1.6</v>
      </c>
      <c r="E61" s="135">
        <v>1.3</v>
      </c>
      <c r="F61" s="135">
        <v>1.32</v>
      </c>
      <c r="G61" s="135">
        <v>1.1000000000000001</v>
      </c>
      <c r="H61" s="134">
        <v>0.73</v>
      </c>
      <c r="I61" s="134">
        <v>0.54</v>
      </c>
      <c r="J61" s="134">
        <v>0.48</v>
      </c>
      <c r="K61" s="134">
        <v>0.31</v>
      </c>
    </row>
    <row r="62" spans="1:17" x14ac:dyDescent="0.25">
      <c r="A62" s="139" t="s">
        <v>191</v>
      </c>
      <c r="B62" s="134" t="s">
        <v>204</v>
      </c>
      <c r="C62" s="134">
        <v>1</v>
      </c>
      <c r="D62" s="134">
        <v>0.28000000000000003</v>
      </c>
      <c r="E62" s="134">
        <v>0.25</v>
      </c>
      <c r="F62" s="134">
        <v>0.19</v>
      </c>
      <c r="G62" s="134">
        <v>0.17</v>
      </c>
      <c r="H62" s="134">
        <v>0.16</v>
      </c>
      <c r="I62" s="134">
        <v>0.16</v>
      </c>
      <c r="J62" s="134">
        <v>0.12</v>
      </c>
      <c r="K62" s="134">
        <v>0.09</v>
      </c>
    </row>
    <row r="63" spans="1:17" x14ac:dyDescent="0.25">
      <c r="A63" s="141" t="s">
        <v>191</v>
      </c>
      <c r="B63" s="135" t="s">
        <v>205</v>
      </c>
      <c r="C63" s="135">
        <v>1</v>
      </c>
      <c r="D63" s="135">
        <v>1.1000000000000001</v>
      </c>
      <c r="E63" s="135">
        <v>1.161571684224</v>
      </c>
      <c r="F63" s="135">
        <v>1.05</v>
      </c>
      <c r="G63" s="135">
        <v>0.95</v>
      </c>
      <c r="H63" s="134">
        <v>0.85</v>
      </c>
      <c r="I63" s="134">
        <v>0.8</v>
      </c>
      <c r="J63" s="134">
        <v>0.72</v>
      </c>
      <c r="K63" s="134">
        <v>0.57999999999999996</v>
      </c>
    </row>
    <row r="64" spans="1:17" x14ac:dyDescent="0.25">
      <c r="A64" s="139" t="s">
        <v>191</v>
      </c>
      <c r="B64" s="134" t="s">
        <v>206</v>
      </c>
      <c r="C64" s="134">
        <v>1</v>
      </c>
      <c r="D64" s="134">
        <v>0.9</v>
      </c>
      <c r="E64" s="134">
        <v>0.65</v>
      </c>
      <c r="F64" s="134">
        <v>0.65</v>
      </c>
      <c r="G64" s="134">
        <v>1.4</v>
      </c>
      <c r="H64" s="134">
        <v>1.7</v>
      </c>
      <c r="I64" s="134">
        <v>1.7</v>
      </c>
      <c r="J64" s="134">
        <v>1.7</v>
      </c>
      <c r="K64" s="134">
        <v>1.6</v>
      </c>
      <c r="M64" s="134">
        <v>1.5</v>
      </c>
      <c r="N64" s="134">
        <v>1.5</v>
      </c>
      <c r="O64" s="134">
        <v>1.4</v>
      </c>
      <c r="P64" s="134">
        <v>1.3</v>
      </c>
      <c r="Q64" s="140">
        <v>1.2</v>
      </c>
    </row>
    <row r="65" spans="1:11" x14ac:dyDescent="0.25">
      <c r="A65" s="141" t="s">
        <v>191</v>
      </c>
      <c r="B65" s="135" t="s">
        <v>207</v>
      </c>
      <c r="C65" s="135">
        <v>1</v>
      </c>
      <c r="D65" s="135">
        <v>1</v>
      </c>
      <c r="E65" s="135">
        <v>1.2</v>
      </c>
      <c r="F65" s="135">
        <v>1.1000000000000001</v>
      </c>
      <c r="G65" s="135">
        <v>1</v>
      </c>
      <c r="H65" s="134">
        <v>0.9</v>
      </c>
      <c r="I65" s="134">
        <v>0.8</v>
      </c>
      <c r="J65" s="134">
        <v>0.7</v>
      </c>
      <c r="K65" s="134">
        <v>0.6</v>
      </c>
    </row>
    <row r="66" spans="1:11" x14ac:dyDescent="0.25">
      <c r="A66" s="139" t="s">
        <v>191</v>
      </c>
      <c r="B66" s="134" t="s">
        <v>208</v>
      </c>
      <c r="C66" s="134">
        <v>1</v>
      </c>
      <c r="D66" s="134">
        <f>D65</f>
        <v>1</v>
      </c>
      <c r="E66" s="134">
        <v>1.2</v>
      </c>
      <c r="F66" s="134">
        <v>1.1000000000000001</v>
      </c>
      <c r="G66" s="134">
        <v>1</v>
      </c>
      <c r="H66" s="134">
        <v>0.9</v>
      </c>
      <c r="I66" s="134">
        <v>0.8</v>
      </c>
      <c r="J66" s="134">
        <v>0.7</v>
      </c>
      <c r="K66" s="134">
        <v>0.6</v>
      </c>
    </row>
    <row r="67" spans="1:11" x14ac:dyDescent="0.25">
      <c r="A67" s="141" t="s">
        <v>191</v>
      </c>
      <c r="B67" s="135" t="s">
        <v>209</v>
      </c>
      <c r="C67" s="135">
        <v>1</v>
      </c>
      <c r="D67" s="135">
        <f>D65</f>
        <v>1</v>
      </c>
      <c r="E67" s="135">
        <v>1.2</v>
      </c>
      <c r="F67" s="135">
        <v>1.1000000000000001</v>
      </c>
      <c r="G67" s="135">
        <v>1</v>
      </c>
      <c r="H67" s="134">
        <v>0.9</v>
      </c>
      <c r="I67" s="134">
        <v>0.8</v>
      </c>
      <c r="J67" s="134">
        <v>0.7</v>
      </c>
      <c r="K67" s="134">
        <v>0.6</v>
      </c>
    </row>
    <row r="68" spans="1:11" x14ac:dyDescent="0.25">
      <c r="A68" s="139" t="s">
        <v>191</v>
      </c>
      <c r="B68" s="134" t="s">
        <v>199</v>
      </c>
      <c r="C68" s="134">
        <v>1</v>
      </c>
      <c r="D68" s="134">
        <v>1.2867748523289171</v>
      </c>
      <c r="E68" s="134">
        <v>1.161571684224</v>
      </c>
      <c r="F68" s="134">
        <v>1.0397776395251419</v>
      </c>
      <c r="G68" s="134">
        <v>0.92094994407893538</v>
      </c>
      <c r="H68" s="134">
        <v>0.80601717208965673</v>
      </c>
      <c r="I68" s="134">
        <v>0.6960128992165846</v>
      </c>
      <c r="J68" s="134">
        <v>0.59203292737864521</v>
      </c>
      <c r="K68" s="134">
        <v>0.49514234121538048</v>
      </c>
    </row>
    <row r="69" spans="1:11" x14ac:dyDescent="0.25">
      <c r="A69" s="141" t="s">
        <v>191</v>
      </c>
      <c r="B69" s="135" t="s">
        <v>200</v>
      </c>
      <c r="C69" s="135">
        <v>1</v>
      </c>
      <c r="D69" s="135">
        <v>0.87316864979462228</v>
      </c>
      <c r="E69" s="135">
        <v>0.6</v>
      </c>
      <c r="F69" s="135">
        <v>0.42</v>
      </c>
      <c r="G69" s="135">
        <v>0.28000000000000003</v>
      </c>
      <c r="H69" s="134">
        <v>0.25</v>
      </c>
      <c r="I69" s="134">
        <v>0.22</v>
      </c>
      <c r="J69" s="134">
        <v>0.19</v>
      </c>
      <c r="K69" s="134">
        <v>0.18</v>
      </c>
    </row>
    <row r="70" spans="1:11" x14ac:dyDescent="0.25">
      <c r="A70" s="139" t="s">
        <v>191</v>
      </c>
      <c r="B70" s="134" t="s">
        <v>202</v>
      </c>
      <c r="C70" s="134">
        <v>1</v>
      </c>
      <c r="D70" s="134">
        <v>1.1000000000000001</v>
      </c>
      <c r="E70" s="134">
        <v>0.82</v>
      </c>
      <c r="F70" s="134">
        <v>0.89</v>
      </c>
      <c r="G70" s="134">
        <v>0.89</v>
      </c>
      <c r="H70" s="134">
        <v>0.79</v>
      </c>
      <c r="I70" s="134">
        <v>0.72</v>
      </c>
      <c r="J70" s="134">
        <v>0.56000000000000005</v>
      </c>
      <c r="K70" s="134">
        <v>0.48</v>
      </c>
    </row>
    <row r="71" spans="1:11" x14ac:dyDescent="0.25">
      <c r="A71" s="141" t="s">
        <v>191</v>
      </c>
      <c r="B71" s="135" t="s">
        <v>201</v>
      </c>
      <c r="C71" s="135">
        <v>1</v>
      </c>
      <c r="D71" s="135">
        <v>0.84</v>
      </c>
      <c r="E71" s="135">
        <v>0.7</v>
      </c>
      <c r="F71" s="135">
        <v>0.41</v>
      </c>
      <c r="G71" s="135">
        <v>0.15</v>
      </c>
      <c r="H71" s="134">
        <v>0.13</v>
      </c>
      <c r="I71" s="134">
        <v>0.105</v>
      </c>
      <c r="J71" s="134">
        <v>0.1</v>
      </c>
      <c r="K71" s="134">
        <v>8.1000000000000003E-2</v>
      </c>
    </row>
    <row r="72" spans="1:11" ht="15.75" thickBot="1" x14ac:dyDescent="0.3">
      <c r="A72" s="146" t="s">
        <v>191</v>
      </c>
      <c r="B72" s="147" t="s">
        <v>211</v>
      </c>
      <c r="C72" s="147">
        <v>1</v>
      </c>
      <c r="D72" s="147">
        <v>0.97979457699710037</v>
      </c>
      <c r="E72" s="147">
        <v>0.95</v>
      </c>
      <c r="F72" s="147">
        <v>1.1000000000000001</v>
      </c>
      <c r="G72" s="147">
        <v>0.6</v>
      </c>
      <c r="H72" s="134">
        <v>0.85</v>
      </c>
      <c r="I72" s="134">
        <v>0.3</v>
      </c>
      <c r="J72" s="134">
        <v>0.2</v>
      </c>
      <c r="K72" s="134">
        <v>0.7</v>
      </c>
    </row>
    <row r="73" spans="1:11" x14ac:dyDescent="0.25">
      <c r="A73" s="136" t="s">
        <v>185</v>
      </c>
      <c r="B73" s="137" t="s">
        <v>198</v>
      </c>
      <c r="C73" s="137">
        <v>1</v>
      </c>
      <c r="D73" s="137">
        <v>2</v>
      </c>
      <c r="E73" s="137">
        <v>1.1499999999999999</v>
      </c>
      <c r="F73" s="137">
        <v>1.2</v>
      </c>
      <c r="G73" s="137">
        <v>1.1000000000000001</v>
      </c>
      <c r="H73" s="134">
        <v>1.2</v>
      </c>
      <c r="I73" s="134">
        <v>1.3</v>
      </c>
      <c r="J73" s="134">
        <v>1.5</v>
      </c>
      <c r="K73" s="134">
        <v>1.5</v>
      </c>
    </row>
    <row r="74" spans="1:11" x14ac:dyDescent="0.25">
      <c r="A74" s="139" t="s">
        <v>185</v>
      </c>
      <c r="B74" s="134" t="s">
        <v>203</v>
      </c>
      <c r="C74" s="134">
        <v>1</v>
      </c>
      <c r="D74" s="134">
        <v>0.84</v>
      </c>
      <c r="E74" s="134">
        <v>0.89</v>
      </c>
      <c r="F74" s="134">
        <v>0.88</v>
      </c>
      <c r="G74" s="134">
        <v>0.79</v>
      </c>
      <c r="H74" s="134">
        <v>0.78</v>
      </c>
      <c r="I74" s="134">
        <v>0.65</v>
      </c>
      <c r="J74" s="134">
        <v>0.49</v>
      </c>
      <c r="K74" s="134">
        <v>0.48</v>
      </c>
    </row>
    <row r="75" spans="1:11" x14ac:dyDescent="0.25">
      <c r="A75" s="141" t="s">
        <v>185</v>
      </c>
      <c r="B75" s="135" t="s">
        <v>210</v>
      </c>
      <c r="C75" s="135">
        <v>1</v>
      </c>
      <c r="D75" s="135">
        <v>0.9</v>
      </c>
      <c r="E75" s="135">
        <v>0.92856472441440374</v>
      </c>
      <c r="F75" s="135">
        <v>0.87</v>
      </c>
      <c r="G75" s="135">
        <v>0.8</v>
      </c>
      <c r="H75" s="134">
        <v>0.78</v>
      </c>
      <c r="I75" s="134">
        <v>0.77</v>
      </c>
      <c r="J75" s="134">
        <v>0.7</v>
      </c>
      <c r="K75" s="134">
        <v>0.7</v>
      </c>
    </row>
    <row r="76" spans="1:11" x14ac:dyDescent="0.25">
      <c r="A76" s="139" t="s">
        <v>185</v>
      </c>
      <c r="B76" s="134" t="s">
        <v>204</v>
      </c>
      <c r="C76" s="134">
        <v>1</v>
      </c>
      <c r="D76" s="134">
        <v>0.4</v>
      </c>
      <c r="E76" s="134">
        <v>0.45</v>
      </c>
      <c r="F76" s="134">
        <v>0.45</v>
      </c>
      <c r="G76" s="134">
        <v>0.55000000000000004</v>
      </c>
      <c r="H76" s="134">
        <v>0.49</v>
      </c>
      <c r="I76" s="134">
        <v>0.37</v>
      </c>
      <c r="J76" s="134">
        <v>0.34</v>
      </c>
      <c r="K76" s="134">
        <v>0.3</v>
      </c>
    </row>
    <row r="77" spans="1:11" x14ac:dyDescent="0.25">
      <c r="A77" s="141" t="s">
        <v>185</v>
      </c>
      <c r="B77" s="135" t="s">
        <v>205</v>
      </c>
      <c r="C77" s="135">
        <v>1</v>
      </c>
      <c r="D77" s="135">
        <v>0.75</v>
      </c>
      <c r="E77" s="135">
        <v>0.7</v>
      </c>
      <c r="F77" s="135">
        <v>0.68</v>
      </c>
      <c r="G77" s="135">
        <v>0.51</v>
      </c>
      <c r="H77" s="134">
        <v>0.5</v>
      </c>
      <c r="I77" s="134">
        <v>0.52</v>
      </c>
      <c r="J77" s="134">
        <v>0.5</v>
      </c>
      <c r="K77" s="134">
        <v>0.51</v>
      </c>
    </row>
    <row r="78" spans="1:11" x14ac:dyDescent="0.25">
      <c r="A78" s="139" t="s">
        <v>185</v>
      </c>
      <c r="B78" s="134" t="s">
        <v>206</v>
      </c>
      <c r="C78" s="134">
        <v>1</v>
      </c>
      <c r="D78" s="134">
        <v>1.6</v>
      </c>
      <c r="E78" s="134">
        <v>1.7</v>
      </c>
      <c r="F78" s="134">
        <v>1.7</v>
      </c>
      <c r="G78" s="134">
        <v>0.95</v>
      </c>
      <c r="H78" s="134">
        <v>0.85</v>
      </c>
      <c r="I78" s="134">
        <v>0.75</v>
      </c>
      <c r="J78" s="134">
        <v>0.8</v>
      </c>
      <c r="K78" s="134">
        <v>0.75</v>
      </c>
    </row>
    <row r="79" spans="1:11" x14ac:dyDescent="0.25">
      <c r="A79" s="141" t="s">
        <v>185</v>
      </c>
      <c r="B79" s="135" t="s">
        <v>207</v>
      </c>
      <c r="C79" s="135">
        <v>1</v>
      </c>
      <c r="D79" s="135">
        <v>0.85</v>
      </c>
      <c r="E79" s="135">
        <v>0.9</v>
      </c>
      <c r="F79" s="135">
        <v>0.9</v>
      </c>
      <c r="G79" s="135">
        <v>0.87</v>
      </c>
      <c r="H79" s="134">
        <v>0.84</v>
      </c>
      <c r="I79" s="134">
        <v>0.8</v>
      </c>
      <c r="J79" s="134">
        <v>0.72</v>
      </c>
      <c r="K79" s="134">
        <v>0.62</v>
      </c>
    </row>
    <row r="80" spans="1:11" x14ac:dyDescent="0.25">
      <c r="A80" s="139" t="s">
        <v>185</v>
      </c>
      <c r="B80" s="134" t="s">
        <v>208</v>
      </c>
      <c r="C80" s="134">
        <v>1</v>
      </c>
      <c r="D80" s="134">
        <f>D79</f>
        <v>0.85</v>
      </c>
      <c r="E80" s="134">
        <v>0.9</v>
      </c>
      <c r="F80" s="134">
        <v>0.9</v>
      </c>
      <c r="G80" s="134">
        <v>0.87</v>
      </c>
      <c r="H80" s="134">
        <v>0.84</v>
      </c>
      <c r="I80" s="134">
        <v>0.8</v>
      </c>
      <c r="J80" s="134">
        <v>0.72</v>
      </c>
      <c r="K80" s="134">
        <v>0.62</v>
      </c>
    </row>
    <row r="81" spans="1:11" x14ac:dyDescent="0.25">
      <c r="A81" s="141" t="s">
        <v>185</v>
      </c>
      <c r="B81" s="135" t="s">
        <v>209</v>
      </c>
      <c r="C81" s="135">
        <v>1</v>
      </c>
      <c r="D81" s="135">
        <f>D79</f>
        <v>0.85</v>
      </c>
      <c r="E81" s="135">
        <v>0.9</v>
      </c>
      <c r="F81" s="135">
        <v>0.9</v>
      </c>
      <c r="G81" s="135">
        <v>0.87</v>
      </c>
      <c r="H81" s="134">
        <v>0.84</v>
      </c>
      <c r="I81" s="134">
        <v>0.8</v>
      </c>
      <c r="J81" s="134">
        <v>0.72</v>
      </c>
      <c r="K81" s="134">
        <v>0.62</v>
      </c>
    </row>
    <row r="82" spans="1:11" x14ac:dyDescent="0.25">
      <c r="A82" s="139" t="s">
        <v>185</v>
      </c>
      <c r="B82" s="134" t="s">
        <v>199</v>
      </c>
      <c r="C82" s="134">
        <v>1</v>
      </c>
      <c r="D82" s="134">
        <v>0.97066605609340073</v>
      </c>
      <c r="E82" s="134">
        <v>0.92856472441440374</v>
      </c>
      <c r="F82" s="134">
        <v>0.87946812746096226</v>
      </c>
      <c r="G82" s="134">
        <v>0.82515036943339537</v>
      </c>
      <c r="H82" s="134">
        <v>0.76708378213066231</v>
      </c>
      <c r="I82" s="134">
        <v>0.70662148158534677</v>
      </c>
      <c r="J82" s="134">
        <v>0.64502482357866664</v>
      </c>
      <c r="K82" s="134">
        <v>0.58342155552389718</v>
      </c>
    </row>
    <row r="83" spans="1:11" x14ac:dyDescent="0.25">
      <c r="A83" s="141" t="s">
        <v>185</v>
      </c>
      <c r="B83" s="135" t="s">
        <v>200</v>
      </c>
      <c r="C83" s="135">
        <v>1</v>
      </c>
      <c r="D83" s="135">
        <v>0.91</v>
      </c>
      <c r="E83" s="135">
        <v>0.88</v>
      </c>
      <c r="F83" s="135">
        <v>0.38</v>
      </c>
      <c r="G83" s="135">
        <v>0.28999999999999998</v>
      </c>
      <c r="H83" s="134">
        <v>0.18</v>
      </c>
      <c r="I83" s="134">
        <v>0.16</v>
      </c>
      <c r="J83" s="134">
        <v>0.14000000000000001</v>
      </c>
      <c r="K83" s="134">
        <v>0.13</v>
      </c>
    </row>
    <row r="84" spans="1:11" x14ac:dyDescent="0.25">
      <c r="A84" s="139" t="s">
        <v>185</v>
      </c>
      <c r="B84" s="134" t="s">
        <v>202</v>
      </c>
      <c r="C84" s="134">
        <v>1</v>
      </c>
      <c r="D84" s="134">
        <v>0.85</v>
      </c>
      <c r="E84" s="134">
        <v>0.68</v>
      </c>
      <c r="F84" s="134">
        <v>0.6</v>
      </c>
      <c r="G84" s="134">
        <v>0.45</v>
      </c>
      <c r="H84" s="134">
        <v>0.35</v>
      </c>
      <c r="I84" s="134">
        <v>0.25</v>
      </c>
      <c r="J84" s="134">
        <v>0.15</v>
      </c>
      <c r="K84" s="134">
        <v>0.1</v>
      </c>
    </row>
    <row r="85" spans="1:11" x14ac:dyDescent="0.25">
      <c r="A85" s="141" t="s">
        <v>185</v>
      </c>
      <c r="B85" s="135" t="s">
        <v>201</v>
      </c>
      <c r="C85" s="135">
        <v>1</v>
      </c>
      <c r="D85" s="135">
        <v>0.97066605609340073</v>
      </c>
      <c r="E85" s="135">
        <v>0.8</v>
      </c>
      <c r="F85" s="135">
        <v>0.5</v>
      </c>
      <c r="G85" s="135">
        <v>0.45</v>
      </c>
      <c r="H85" s="134">
        <v>0.32</v>
      </c>
      <c r="I85" s="134">
        <v>0.23000000000000004</v>
      </c>
      <c r="J85" s="134">
        <v>0.21</v>
      </c>
      <c r="K85" s="134">
        <v>0.2</v>
      </c>
    </row>
    <row r="86" spans="1:11" ht="15.75" thickBot="1" x14ac:dyDescent="0.3">
      <c r="A86" s="146" t="s">
        <v>185</v>
      </c>
      <c r="B86" s="147" t="s">
        <v>211</v>
      </c>
      <c r="C86" s="147">
        <v>1</v>
      </c>
      <c r="D86" s="147">
        <v>0.97979457699710037</v>
      </c>
      <c r="E86" s="147">
        <v>0.95</v>
      </c>
      <c r="F86" s="147">
        <v>0.90984449370550213</v>
      </c>
      <c r="G86" s="147">
        <v>0.65</v>
      </c>
      <c r="H86" s="134">
        <v>0.55000000000000004</v>
      </c>
      <c r="I86" s="134">
        <v>0.4</v>
      </c>
      <c r="J86" s="134">
        <v>0.45</v>
      </c>
      <c r="K86" s="134">
        <v>0.45</v>
      </c>
    </row>
    <row r="87" spans="1:11" x14ac:dyDescent="0.25">
      <c r="A87" s="136" t="s">
        <v>186</v>
      </c>
      <c r="B87" s="137" t="s">
        <v>198</v>
      </c>
      <c r="C87" s="137">
        <v>1</v>
      </c>
      <c r="D87" s="137">
        <v>0.45</v>
      </c>
      <c r="E87" s="137">
        <v>0.75</v>
      </c>
      <c r="F87" s="137">
        <v>0.93</v>
      </c>
      <c r="G87" s="137">
        <v>0.86</v>
      </c>
      <c r="H87" s="134">
        <v>0.65</v>
      </c>
      <c r="I87" s="134">
        <v>0.52</v>
      </c>
      <c r="J87" s="134">
        <v>0.34</v>
      </c>
      <c r="K87" s="134">
        <v>0.7</v>
      </c>
    </row>
    <row r="88" spans="1:11" x14ac:dyDescent="0.25">
      <c r="A88" s="139" t="s">
        <v>186</v>
      </c>
      <c r="B88" s="134" t="s">
        <v>203</v>
      </c>
      <c r="C88" s="134">
        <v>1</v>
      </c>
      <c r="D88" s="134">
        <v>0.9</v>
      </c>
      <c r="E88" s="134">
        <v>0.9</v>
      </c>
      <c r="F88" s="134">
        <v>0.78</v>
      </c>
      <c r="G88" s="134">
        <v>0.78</v>
      </c>
      <c r="H88" s="134">
        <v>0.72</v>
      </c>
      <c r="I88" s="134">
        <v>0.8</v>
      </c>
      <c r="J88" s="134">
        <v>0.72</v>
      </c>
      <c r="K88" s="134">
        <v>0.7</v>
      </c>
    </row>
    <row r="89" spans="1:11" x14ac:dyDescent="0.25">
      <c r="A89" s="141" t="s">
        <v>186</v>
      </c>
      <c r="B89" s="135" t="s">
        <v>210</v>
      </c>
      <c r="C89" s="135">
        <v>1</v>
      </c>
      <c r="D89" s="135">
        <v>0.87</v>
      </c>
      <c r="E89" s="135">
        <v>0.88</v>
      </c>
      <c r="F89" s="135">
        <v>0.88</v>
      </c>
      <c r="G89" s="135">
        <v>0.76</v>
      </c>
      <c r="H89" s="134">
        <v>0.69</v>
      </c>
      <c r="I89" s="134">
        <v>0.57999999999999996</v>
      </c>
      <c r="J89" s="134">
        <v>0.51</v>
      </c>
      <c r="K89" s="134">
        <v>0.43</v>
      </c>
    </row>
    <row r="90" spans="1:11" x14ac:dyDescent="0.25">
      <c r="A90" s="139" t="s">
        <v>186</v>
      </c>
      <c r="B90" s="134" t="s">
        <v>204</v>
      </c>
      <c r="C90" s="134">
        <v>1</v>
      </c>
      <c r="D90" s="134">
        <v>1.1200000000000001</v>
      </c>
      <c r="E90" s="134">
        <v>1.2</v>
      </c>
      <c r="F90" s="134">
        <v>1.1000000000000001</v>
      </c>
      <c r="G90" s="134">
        <v>1</v>
      </c>
      <c r="H90" s="134">
        <v>0.9</v>
      </c>
      <c r="I90" s="134">
        <v>0.9</v>
      </c>
      <c r="J90" s="134">
        <v>0.9</v>
      </c>
      <c r="K90" s="134">
        <v>0.7</v>
      </c>
    </row>
    <row r="91" spans="1:11" x14ac:dyDescent="0.25">
      <c r="A91" s="141" t="s">
        <v>186</v>
      </c>
      <c r="B91" s="135" t="s">
        <v>205</v>
      </c>
      <c r="C91" s="135">
        <v>1</v>
      </c>
      <c r="D91" s="135">
        <v>0.8</v>
      </c>
      <c r="E91" s="135">
        <v>0.8</v>
      </c>
      <c r="F91" s="135">
        <v>0.81</v>
      </c>
      <c r="G91" s="135">
        <v>0.82</v>
      </c>
      <c r="H91" s="134">
        <v>0.8</v>
      </c>
      <c r="I91" s="134">
        <v>0.85</v>
      </c>
      <c r="J91" s="134">
        <v>0.75</v>
      </c>
      <c r="K91" s="134">
        <v>0.68</v>
      </c>
    </row>
    <row r="92" spans="1:11" x14ac:dyDescent="0.25">
      <c r="A92" s="139" t="s">
        <v>186</v>
      </c>
      <c r="B92" s="134" t="s">
        <v>206</v>
      </c>
      <c r="C92" s="134">
        <v>1</v>
      </c>
      <c r="D92" s="134">
        <v>1.05</v>
      </c>
      <c r="E92" s="134">
        <v>0.96856988997218951</v>
      </c>
      <c r="F92" s="134">
        <v>0.9</v>
      </c>
      <c r="G92" s="134">
        <v>0.7</v>
      </c>
      <c r="H92" s="134">
        <v>0.6</v>
      </c>
      <c r="I92" s="134">
        <v>0.52</v>
      </c>
      <c r="J92" s="134">
        <v>0.52</v>
      </c>
      <c r="K92" s="134">
        <v>0.4</v>
      </c>
    </row>
    <row r="93" spans="1:11" x14ac:dyDescent="0.25">
      <c r="A93" s="141" t="s">
        <v>186</v>
      </c>
      <c r="B93" s="135" t="s">
        <v>207</v>
      </c>
      <c r="C93" s="135">
        <v>1</v>
      </c>
      <c r="D93" s="135">
        <v>0.88</v>
      </c>
      <c r="E93" s="135">
        <v>0.96856988997218951</v>
      </c>
      <c r="F93" s="135">
        <v>0.94938194259831643</v>
      </c>
      <c r="G93" s="135">
        <v>0.92462251012382013</v>
      </c>
      <c r="H93" s="134">
        <v>0.89421357997788686</v>
      </c>
      <c r="I93" s="134">
        <v>0.85828180250214636</v>
      </c>
      <c r="J93" s="134">
        <v>0.81721241934725553</v>
      </c>
      <c r="K93" s="134">
        <v>0.77165040189409961</v>
      </c>
    </row>
    <row r="94" spans="1:11" x14ac:dyDescent="0.25">
      <c r="A94" s="139" t="s">
        <v>186</v>
      </c>
      <c r="B94" s="134" t="s">
        <v>208</v>
      </c>
      <c r="C94" s="134">
        <v>1</v>
      </c>
      <c r="D94" s="134">
        <f>D93</f>
        <v>0.88</v>
      </c>
      <c r="E94" s="134">
        <v>0.96856988997218951</v>
      </c>
      <c r="F94" s="134">
        <v>0.94938194259831643</v>
      </c>
      <c r="G94" s="134">
        <v>0.92462251012382013</v>
      </c>
      <c r="H94" s="134">
        <v>0.89421357997788686</v>
      </c>
      <c r="I94" s="134">
        <v>0.85828180250214636</v>
      </c>
      <c r="J94" s="134">
        <v>0.81721241934725553</v>
      </c>
      <c r="K94" s="134">
        <v>0.77165040189409961</v>
      </c>
    </row>
    <row r="95" spans="1:11" x14ac:dyDescent="0.25">
      <c r="A95" s="141" t="s">
        <v>186</v>
      </c>
      <c r="B95" s="135" t="s">
        <v>209</v>
      </c>
      <c r="C95" s="135">
        <v>1</v>
      </c>
      <c r="D95" s="135">
        <f>D93</f>
        <v>0.88</v>
      </c>
      <c r="E95" s="135">
        <v>0.96856988997218951</v>
      </c>
      <c r="F95" s="135">
        <v>0.94938194259831643</v>
      </c>
      <c r="G95" s="135">
        <v>0.92462251012382013</v>
      </c>
      <c r="H95" s="134">
        <v>0.89421357997788686</v>
      </c>
      <c r="I95" s="134">
        <v>0.85828180250214636</v>
      </c>
      <c r="J95" s="134">
        <v>0.81721241934725553</v>
      </c>
      <c r="K95" s="134">
        <v>0.77165040189409961</v>
      </c>
    </row>
    <row r="96" spans="1:11" x14ac:dyDescent="0.25">
      <c r="A96" s="139" t="s">
        <v>186</v>
      </c>
      <c r="B96" s="134" t="s">
        <v>199</v>
      </c>
      <c r="C96" s="134">
        <v>1</v>
      </c>
      <c r="D96" s="134">
        <v>0.98336480650328151</v>
      </c>
      <c r="E96" s="134">
        <v>0.96856988997218951</v>
      </c>
      <c r="F96" s="134">
        <v>0.94938194259831643</v>
      </c>
      <c r="G96" s="134">
        <v>0.92462251012382013</v>
      </c>
      <c r="H96" s="134">
        <v>0.89421357997788686</v>
      </c>
      <c r="I96" s="134">
        <v>0.85828180250214636</v>
      </c>
      <c r="J96" s="134">
        <v>0.81721241934725553</v>
      </c>
      <c r="K96" s="134">
        <v>0.77165040189409961</v>
      </c>
    </row>
    <row r="97" spans="1:11" x14ac:dyDescent="0.25">
      <c r="A97" s="141" t="s">
        <v>186</v>
      </c>
      <c r="B97" s="135" t="s">
        <v>200</v>
      </c>
      <c r="C97" s="135">
        <v>1</v>
      </c>
      <c r="D97" s="135">
        <v>0.65</v>
      </c>
      <c r="E97" s="135">
        <v>0.51</v>
      </c>
      <c r="F97" s="135">
        <v>0.22</v>
      </c>
      <c r="G97" s="135">
        <v>0.18</v>
      </c>
      <c r="H97" s="134">
        <v>0.14000000000000001</v>
      </c>
      <c r="I97" s="134">
        <v>0.13</v>
      </c>
      <c r="J97" s="134">
        <v>0.1</v>
      </c>
      <c r="K97" s="134">
        <v>0.09</v>
      </c>
    </row>
    <row r="98" spans="1:11" x14ac:dyDescent="0.25">
      <c r="A98" s="139" t="s">
        <v>186</v>
      </c>
      <c r="B98" s="134" t="s">
        <v>202</v>
      </c>
      <c r="C98" s="134">
        <v>1</v>
      </c>
      <c r="D98" s="134">
        <v>0.95</v>
      </c>
      <c r="E98" s="134">
        <v>0.96856988997218951</v>
      </c>
      <c r="F98" s="134">
        <v>0.7</v>
      </c>
      <c r="G98" s="134">
        <v>0.5</v>
      </c>
      <c r="H98" s="134">
        <v>0.42</v>
      </c>
      <c r="I98" s="134">
        <v>0.3</v>
      </c>
      <c r="J98" s="134">
        <v>0.16</v>
      </c>
      <c r="K98" s="134">
        <v>0.08</v>
      </c>
    </row>
    <row r="99" spans="1:11" x14ac:dyDescent="0.25">
      <c r="A99" s="141" t="s">
        <v>186</v>
      </c>
      <c r="B99" s="135" t="s">
        <v>201</v>
      </c>
      <c r="C99" s="135">
        <v>1</v>
      </c>
      <c r="D99" s="135">
        <v>0.8</v>
      </c>
      <c r="E99" s="135">
        <v>0.7</v>
      </c>
      <c r="F99" s="135">
        <v>0.6</v>
      </c>
      <c r="G99" s="135">
        <v>0.42</v>
      </c>
      <c r="H99" s="134">
        <v>0.3</v>
      </c>
      <c r="I99" s="134">
        <v>0.18</v>
      </c>
      <c r="J99" s="134">
        <v>0.15</v>
      </c>
      <c r="K99" s="134">
        <v>9.9000000000000005E-2</v>
      </c>
    </row>
    <row r="100" spans="1:11" ht="15.75" thickBot="1" x14ac:dyDescent="0.3">
      <c r="A100" s="146" t="s">
        <v>186</v>
      </c>
      <c r="B100" s="147" t="s">
        <v>211</v>
      </c>
      <c r="C100" s="147">
        <v>1</v>
      </c>
      <c r="D100" s="147">
        <v>0.97979457699710037</v>
      </c>
      <c r="E100" s="147">
        <v>0.95</v>
      </c>
      <c r="F100" s="147">
        <v>1.1000000000000001</v>
      </c>
      <c r="G100" s="147">
        <v>0.8648076806118975</v>
      </c>
      <c r="H100" s="134">
        <v>0.81486062669243375</v>
      </c>
      <c r="I100" s="134">
        <v>0.76121834561547574</v>
      </c>
      <c r="J100" s="134">
        <v>0.70505450606500242</v>
      </c>
      <c r="K100" s="134">
        <v>0.5</v>
      </c>
    </row>
    <row r="101" spans="1:11" x14ac:dyDescent="0.25">
      <c r="A101" s="136" t="s">
        <v>192</v>
      </c>
      <c r="B101" s="137" t="s">
        <v>198</v>
      </c>
      <c r="C101" s="137">
        <v>1</v>
      </c>
      <c r="D101" s="137">
        <v>0.9</v>
      </c>
      <c r="E101" s="137">
        <v>1</v>
      </c>
      <c r="F101" s="137">
        <v>1.1000000000000001</v>
      </c>
      <c r="G101" s="137">
        <v>1.4</v>
      </c>
      <c r="H101" s="134">
        <v>1.3</v>
      </c>
      <c r="I101" s="134">
        <v>1.5</v>
      </c>
      <c r="J101" s="134">
        <v>1.5</v>
      </c>
      <c r="K101" s="134">
        <v>1.3</v>
      </c>
    </row>
    <row r="102" spans="1:11" x14ac:dyDescent="0.25">
      <c r="A102" s="139" t="s">
        <v>192</v>
      </c>
      <c r="B102" s="134" t="s">
        <v>203</v>
      </c>
      <c r="C102" s="134">
        <v>1</v>
      </c>
      <c r="D102" s="134">
        <v>0.55000000000000004</v>
      </c>
      <c r="E102" s="134">
        <v>0.6</v>
      </c>
      <c r="F102" s="134">
        <v>0.5</v>
      </c>
      <c r="G102" s="134">
        <v>0.4</v>
      </c>
      <c r="H102" s="134">
        <v>0.35</v>
      </c>
      <c r="I102" s="134">
        <v>0.28999999999999998</v>
      </c>
      <c r="J102" s="134">
        <v>0.23000000000000004</v>
      </c>
      <c r="K102" s="134">
        <v>0.2</v>
      </c>
    </row>
    <row r="103" spans="1:11" x14ac:dyDescent="0.25">
      <c r="A103" s="141" t="s">
        <v>192</v>
      </c>
      <c r="B103" s="135" t="s">
        <v>210</v>
      </c>
      <c r="C103" s="135">
        <v>1</v>
      </c>
      <c r="D103" s="135">
        <v>0.4</v>
      </c>
      <c r="E103" s="135">
        <v>0.31</v>
      </c>
      <c r="F103" s="135">
        <v>0.25</v>
      </c>
      <c r="G103" s="135">
        <v>0.25</v>
      </c>
      <c r="H103" s="134">
        <v>0.19</v>
      </c>
      <c r="I103" s="134">
        <v>0.18</v>
      </c>
      <c r="J103" s="134">
        <v>0.15</v>
      </c>
      <c r="K103" s="134">
        <v>0.18</v>
      </c>
    </row>
    <row r="104" spans="1:11" x14ac:dyDescent="0.25">
      <c r="A104" s="139" t="s">
        <v>192</v>
      </c>
      <c r="B104" s="134" t="s">
        <v>204</v>
      </c>
      <c r="C104" s="134">
        <v>1</v>
      </c>
      <c r="D104" s="134">
        <v>0.79</v>
      </c>
      <c r="E104" s="134">
        <v>1.4</v>
      </c>
      <c r="F104" s="134">
        <v>1.9</v>
      </c>
      <c r="G104" s="134">
        <v>2.2999999999999998</v>
      </c>
      <c r="H104" s="134">
        <v>2.8</v>
      </c>
      <c r="I104" s="134">
        <v>2.5</v>
      </c>
      <c r="J104" s="134">
        <v>2.5</v>
      </c>
      <c r="K104" s="134">
        <v>2.8</v>
      </c>
    </row>
    <row r="105" spans="1:11" x14ac:dyDescent="0.25">
      <c r="A105" s="141" t="s">
        <v>192</v>
      </c>
      <c r="B105" s="135" t="s">
        <v>205</v>
      </c>
      <c r="C105" s="135">
        <v>1</v>
      </c>
      <c r="D105" s="135">
        <v>0.8</v>
      </c>
      <c r="E105" s="135">
        <v>0.89889345671912457</v>
      </c>
      <c r="F105" s="135">
        <v>0.84</v>
      </c>
      <c r="G105" s="135">
        <v>0.8</v>
      </c>
      <c r="H105" s="134">
        <v>0.7</v>
      </c>
      <c r="I105" s="134">
        <v>0.7</v>
      </c>
      <c r="J105" s="134">
        <v>0.7</v>
      </c>
      <c r="K105" s="134">
        <v>0.65</v>
      </c>
    </row>
    <row r="106" spans="1:11" x14ac:dyDescent="0.25">
      <c r="A106" s="139" t="s">
        <v>192</v>
      </c>
      <c r="B106" s="134" t="s">
        <v>206</v>
      </c>
      <c r="C106" s="134">
        <v>1</v>
      </c>
      <c r="D106" s="134">
        <v>0.65</v>
      </c>
      <c r="E106" s="134">
        <v>0.57999999999999996</v>
      </c>
      <c r="F106" s="134">
        <v>0.37</v>
      </c>
      <c r="G106" s="134">
        <v>0.24</v>
      </c>
      <c r="H106" s="134">
        <v>0.22</v>
      </c>
      <c r="I106" s="134">
        <v>0.22</v>
      </c>
      <c r="J106" s="134">
        <v>0.25</v>
      </c>
      <c r="K106" s="134">
        <v>0.2</v>
      </c>
    </row>
    <row r="107" spans="1:11" x14ac:dyDescent="0.25">
      <c r="A107" s="141" t="s">
        <v>192</v>
      </c>
      <c r="B107" s="135" t="s">
        <v>207</v>
      </c>
      <c r="C107" s="135">
        <v>1</v>
      </c>
      <c r="D107" s="135">
        <v>0.72</v>
      </c>
      <c r="E107" s="135">
        <v>0.89889345671912457</v>
      </c>
      <c r="F107" s="135">
        <v>0.82917077872424128</v>
      </c>
      <c r="G107" s="135">
        <v>0.75450573048137215</v>
      </c>
      <c r="H107" s="134">
        <v>0.67740500156783479</v>
      </c>
      <c r="I107" s="134">
        <v>0.59998104517898887</v>
      </c>
      <c r="J107" s="134">
        <v>0.52401090735460498</v>
      </c>
      <c r="K107" s="134">
        <v>0.45096827846919002</v>
      </c>
    </row>
    <row r="108" spans="1:11" x14ac:dyDescent="0.25">
      <c r="A108" s="139" t="s">
        <v>192</v>
      </c>
      <c r="B108" s="134" t="s">
        <v>208</v>
      </c>
      <c r="C108" s="134">
        <v>1</v>
      </c>
      <c r="D108" s="134">
        <f>D107</f>
        <v>0.72</v>
      </c>
      <c r="E108" s="134">
        <v>0.89889345671912457</v>
      </c>
      <c r="F108" s="134">
        <v>0.82917077872424128</v>
      </c>
      <c r="G108" s="134">
        <v>0.75450573048137215</v>
      </c>
      <c r="H108" s="134">
        <v>0.67740500156783479</v>
      </c>
      <c r="I108" s="134">
        <v>0.59998104517898887</v>
      </c>
      <c r="J108" s="134">
        <v>0.52401090735460498</v>
      </c>
      <c r="K108" s="134">
        <v>0.45096827846919002</v>
      </c>
    </row>
    <row r="109" spans="1:11" x14ac:dyDescent="0.25">
      <c r="A109" s="141" t="s">
        <v>192</v>
      </c>
      <c r="B109" s="135" t="s">
        <v>209</v>
      </c>
      <c r="C109" s="135">
        <v>1</v>
      </c>
      <c r="D109" s="135">
        <f>D107</f>
        <v>0.72</v>
      </c>
      <c r="E109" s="135">
        <v>0.89889345671912457</v>
      </c>
      <c r="F109" s="135">
        <v>0.82917077872424128</v>
      </c>
      <c r="G109" s="135">
        <v>0.75450573048137215</v>
      </c>
      <c r="H109" s="134">
        <v>0.67740500156783479</v>
      </c>
      <c r="I109" s="134">
        <v>0.59998104517898887</v>
      </c>
      <c r="J109" s="134">
        <v>0.52401090735460498</v>
      </c>
      <c r="K109" s="134">
        <v>0.45096827846919002</v>
      </c>
    </row>
    <row r="110" spans="1:11" x14ac:dyDescent="0.25">
      <c r="A110" s="139" t="s">
        <v>192</v>
      </c>
      <c r="B110" s="134" t="s">
        <v>199</v>
      </c>
      <c r="C110" s="134">
        <v>1</v>
      </c>
      <c r="D110" s="134">
        <v>0.96037713916813838</v>
      </c>
      <c r="E110" s="134">
        <v>0.89889345671912457</v>
      </c>
      <c r="F110" s="134">
        <v>0.82917077872424128</v>
      </c>
      <c r="G110" s="134">
        <v>0.75450573048137215</v>
      </c>
      <c r="H110" s="134">
        <v>0.67740500156783479</v>
      </c>
      <c r="I110" s="134">
        <v>0.59998104517898887</v>
      </c>
      <c r="J110" s="134">
        <v>0.52401090735460498</v>
      </c>
      <c r="K110" s="134">
        <v>0.45096827846919002</v>
      </c>
    </row>
    <row r="111" spans="1:11" x14ac:dyDescent="0.25">
      <c r="A111" s="141" t="s">
        <v>192</v>
      </c>
      <c r="B111" s="135" t="s">
        <v>200</v>
      </c>
      <c r="C111" s="135">
        <v>1</v>
      </c>
      <c r="D111" s="135">
        <v>0.84</v>
      </c>
      <c r="E111" s="135">
        <v>0.6</v>
      </c>
      <c r="F111" s="135">
        <v>0.3</v>
      </c>
      <c r="G111" s="135">
        <v>0.24</v>
      </c>
      <c r="H111" s="134">
        <v>0.18</v>
      </c>
      <c r="I111" s="134">
        <v>0.14000000000000001</v>
      </c>
      <c r="J111" s="134">
        <v>0.105</v>
      </c>
      <c r="K111" s="134">
        <v>0.1</v>
      </c>
    </row>
    <row r="112" spans="1:11" x14ac:dyDescent="0.25">
      <c r="A112" s="139" t="s">
        <v>192</v>
      </c>
      <c r="B112" s="134" t="s">
        <v>202</v>
      </c>
      <c r="C112" s="134">
        <v>1</v>
      </c>
      <c r="D112" s="134">
        <v>0.78</v>
      </c>
      <c r="E112" s="134">
        <v>0.73</v>
      </c>
      <c r="F112" s="134">
        <v>0.62</v>
      </c>
      <c r="G112" s="134">
        <v>0.45</v>
      </c>
      <c r="H112" s="134">
        <v>0.35</v>
      </c>
      <c r="I112" s="134">
        <v>0.28000000000000003</v>
      </c>
      <c r="J112" s="134">
        <v>0.23000000000000004</v>
      </c>
      <c r="K112" s="134">
        <v>0.16</v>
      </c>
    </row>
    <row r="113" spans="1:11" x14ac:dyDescent="0.25">
      <c r="A113" s="141" t="s">
        <v>192</v>
      </c>
      <c r="B113" s="135" t="s">
        <v>201</v>
      </c>
      <c r="C113" s="135">
        <v>1</v>
      </c>
      <c r="D113" s="135">
        <v>0.85</v>
      </c>
      <c r="E113" s="135">
        <v>0.56999999999999995</v>
      </c>
      <c r="F113" s="135">
        <v>0.43</v>
      </c>
      <c r="G113" s="135">
        <v>0.3</v>
      </c>
      <c r="H113" s="134">
        <v>0.25</v>
      </c>
      <c r="I113" s="134">
        <v>0.18</v>
      </c>
      <c r="J113" s="134">
        <v>0.13</v>
      </c>
      <c r="K113" s="134">
        <v>0.1</v>
      </c>
    </row>
    <row r="114" spans="1:11" ht="15.75" thickBot="1" x14ac:dyDescent="0.3">
      <c r="A114" s="146" t="s">
        <v>192</v>
      </c>
      <c r="B114" s="147" t="s">
        <v>211</v>
      </c>
      <c r="C114" s="147">
        <v>1</v>
      </c>
      <c r="D114" s="147">
        <v>0.85</v>
      </c>
      <c r="E114" s="147">
        <v>0.9</v>
      </c>
      <c r="F114" s="147">
        <v>0.8</v>
      </c>
      <c r="G114" s="147">
        <v>0.65</v>
      </c>
      <c r="H114" s="134">
        <v>0.6</v>
      </c>
      <c r="I114" s="134">
        <v>0.5</v>
      </c>
      <c r="J114" s="134">
        <v>0.5</v>
      </c>
      <c r="K114" s="134">
        <v>0.5</v>
      </c>
    </row>
    <row r="115" spans="1:11" x14ac:dyDescent="0.25">
      <c r="A115" s="136" t="s">
        <v>193</v>
      </c>
      <c r="B115" s="137" t="s">
        <v>198</v>
      </c>
      <c r="C115" s="137">
        <v>1</v>
      </c>
      <c r="D115" s="137">
        <v>0.65</v>
      </c>
      <c r="E115" s="137">
        <v>0.68</v>
      </c>
      <c r="F115" s="137">
        <v>0.90984449370550213</v>
      </c>
      <c r="G115" s="137">
        <v>1.9</v>
      </c>
      <c r="H115" s="134">
        <v>1.1000000000000001</v>
      </c>
      <c r="I115" s="134">
        <v>1.6</v>
      </c>
      <c r="J115" s="134">
        <v>1.5</v>
      </c>
      <c r="K115" s="134">
        <v>1</v>
      </c>
    </row>
    <row r="116" spans="1:11" x14ac:dyDescent="0.25">
      <c r="A116" s="139" t="s">
        <v>193</v>
      </c>
      <c r="B116" s="134" t="s">
        <v>203</v>
      </c>
      <c r="C116" s="134">
        <v>1</v>
      </c>
      <c r="D116" s="134">
        <v>0.82</v>
      </c>
      <c r="E116" s="134">
        <v>0.8</v>
      </c>
      <c r="F116" s="134">
        <v>0.78</v>
      </c>
      <c r="G116" s="134">
        <v>0.7</v>
      </c>
      <c r="H116" s="134">
        <v>0.7</v>
      </c>
      <c r="I116" s="134">
        <v>0.7</v>
      </c>
      <c r="J116" s="134">
        <v>0.73</v>
      </c>
      <c r="K116" s="134">
        <v>0.7</v>
      </c>
    </row>
    <row r="117" spans="1:11" x14ac:dyDescent="0.25">
      <c r="A117" s="141" t="s">
        <v>193</v>
      </c>
      <c r="B117" s="135" t="s">
        <v>210</v>
      </c>
      <c r="C117" s="135">
        <v>1</v>
      </c>
      <c r="D117" s="135">
        <v>0.64</v>
      </c>
      <c r="E117" s="135">
        <v>0.64</v>
      </c>
      <c r="F117" s="135">
        <v>0.7</v>
      </c>
      <c r="G117" s="135">
        <v>0.9</v>
      </c>
      <c r="H117" s="134">
        <v>0.9</v>
      </c>
      <c r="I117" s="134">
        <v>0.9</v>
      </c>
      <c r="J117" s="134">
        <v>0.9</v>
      </c>
      <c r="K117" s="134">
        <v>0.9</v>
      </c>
    </row>
    <row r="118" spans="1:11" x14ac:dyDescent="0.25">
      <c r="A118" s="139" t="s">
        <v>193</v>
      </c>
      <c r="B118" s="134" t="s">
        <v>204</v>
      </c>
      <c r="C118" s="134">
        <v>1</v>
      </c>
      <c r="D118" s="134">
        <v>1.1000000000000001</v>
      </c>
      <c r="E118" s="134">
        <v>2</v>
      </c>
      <c r="F118" s="134">
        <v>1.8</v>
      </c>
      <c r="G118" s="134">
        <v>5</v>
      </c>
      <c r="H118" s="134">
        <v>5</v>
      </c>
      <c r="I118" s="134">
        <v>5</v>
      </c>
      <c r="J118" s="134">
        <v>5</v>
      </c>
      <c r="K118" s="134">
        <v>4</v>
      </c>
    </row>
    <row r="119" spans="1:11" x14ac:dyDescent="0.25">
      <c r="A119" s="141" t="s">
        <v>193</v>
      </c>
      <c r="B119" s="135" t="s">
        <v>205</v>
      </c>
      <c r="C119" s="135">
        <v>1</v>
      </c>
      <c r="D119" s="135">
        <v>1.1000000000000001</v>
      </c>
      <c r="E119" s="135">
        <v>1.1000000000000001</v>
      </c>
      <c r="F119" s="135">
        <v>1.1000000000000001</v>
      </c>
      <c r="G119" s="135">
        <v>1.7</v>
      </c>
      <c r="H119" s="134">
        <v>2</v>
      </c>
      <c r="I119" s="134">
        <v>1.8</v>
      </c>
      <c r="J119" s="134">
        <v>2</v>
      </c>
      <c r="K119" s="134">
        <v>3.9</v>
      </c>
    </row>
    <row r="120" spans="1:11" x14ac:dyDescent="0.25">
      <c r="A120" s="139" t="s">
        <v>193</v>
      </c>
      <c r="B120" s="134" t="s">
        <v>206</v>
      </c>
      <c r="C120" s="134">
        <v>1</v>
      </c>
      <c r="D120" s="134">
        <v>0.97979457699710037</v>
      </c>
      <c r="E120" s="134">
        <v>0.8</v>
      </c>
      <c r="F120" s="134">
        <v>0.67</v>
      </c>
      <c r="G120" s="134">
        <v>0.6</v>
      </c>
      <c r="H120" s="134">
        <v>0.54</v>
      </c>
      <c r="I120" s="134">
        <v>0.57999999999999996</v>
      </c>
      <c r="J120" s="134">
        <v>0.57999999999999996</v>
      </c>
      <c r="K120" s="134">
        <v>0.5</v>
      </c>
    </row>
    <row r="121" spans="1:11" x14ac:dyDescent="0.25">
      <c r="A121" s="141" t="s">
        <v>193</v>
      </c>
      <c r="B121" s="135" t="s">
        <v>207</v>
      </c>
      <c r="C121" s="135">
        <v>1</v>
      </c>
      <c r="D121" s="135">
        <v>0.97979457699710037</v>
      </c>
      <c r="E121" s="135">
        <v>0.94868611089850396</v>
      </c>
      <c r="F121" s="135">
        <v>0.90984449370550213</v>
      </c>
      <c r="G121" s="135">
        <v>0.8648076806118975</v>
      </c>
      <c r="H121" s="134">
        <v>0.81486062669243375</v>
      </c>
      <c r="I121" s="134">
        <v>0.74</v>
      </c>
      <c r="J121" s="134">
        <v>0.65</v>
      </c>
      <c r="K121" s="134">
        <v>0.64745562869115425</v>
      </c>
    </row>
    <row r="122" spans="1:11" x14ac:dyDescent="0.25">
      <c r="A122" s="139" t="s">
        <v>193</v>
      </c>
      <c r="B122" s="134" t="s">
        <v>208</v>
      </c>
      <c r="C122" s="134">
        <v>1</v>
      </c>
      <c r="D122" s="134">
        <f>D121</f>
        <v>0.97979457699710037</v>
      </c>
      <c r="E122" s="134">
        <v>0.94868611089850396</v>
      </c>
      <c r="F122" s="134">
        <v>0.90984449370550213</v>
      </c>
      <c r="G122" s="134">
        <v>0.8648076806118975</v>
      </c>
      <c r="H122" s="134">
        <v>0.81486062669243375</v>
      </c>
      <c r="I122" s="134">
        <v>0.76121834561547574</v>
      </c>
      <c r="J122" s="134">
        <v>0.70505450606500242</v>
      </c>
      <c r="K122" s="134">
        <v>0.64745562869115425</v>
      </c>
    </row>
    <row r="123" spans="1:11" x14ac:dyDescent="0.25">
      <c r="A123" s="141" t="s">
        <v>193</v>
      </c>
      <c r="B123" s="135" t="s">
        <v>209</v>
      </c>
      <c r="C123" s="135">
        <v>1</v>
      </c>
      <c r="D123" s="135">
        <f>D121</f>
        <v>0.97979457699710037</v>
      </c>
      <c r="E123" s="135">
        <v>0.94868611089850396</v>
      </c>
      <c r="F123" s="135">
        <v>0.90984449370550213</v>
      </c>
      <c r="G123" s="135">
        <v>0.8648076806118975</v>
      </c>
      <c r="H123" s="134">
        <v>0.81486062669243375</v>
      </c>
      <c r="I123" s="134">
        <v>0.76121834561547574</v>
      </c>
      <c r="J123" s="134">
        <v>0.70505450606500242</v>
      </c>
      <c r="K123" s="134">
        <v>0.64745562869115425</v>
      </c>
    </row>
    <row r="124" spans="1:11" x14ac:dyDescent="0.25">
      <c r="A124" s="139" t="s">
        <v>193</v>
      </c>
      <c r="B124" s="134" t="s">
        <v>199</v>
      </c>
      <c r="C124" s="134">
        <v>1</v>
      </c>
      <c r="D124" s="134">
        <v>0.97979457699710037</v>
      </c>
      <c r="E124" s="134">
        <v>0.94868611089850396</v>
      </c>
      <c r="F124" s="134">
        <v>0.90984449370550213</v>
      </c>
      <c r="G124" s="134">
        <v>0.8648076806118975</v>
      </c>
      <c r="H124" s="134">
        <v>0.81486062669243375</v>
      </c>
      <c r="I124" s="134">
        <v>0.76121834561547574</v>
      </c>
      <c r="J124" s="134">
        <v>0.70505450606500242</v>
      </c>
      <c r="K124" s="134">
        <v>0.64745562869115425</v>
      </c>
    </row>
    <row r="125" spans="1:11" x14ac:dyDescent="0.25">
      <c r="A125" s="141" t="s">
        <v>193</v>
      </c>
      <c r="B125" s="135" t="s">
        <v>200</v>
      </c>
      <c r="C125" s="135">
        <v>1</v>
      </c>
      <c r="D125" s="135">
        <v>0.97979457699710037</v>
      </c>
      <c r="E125" s="135">
        <v>0.95</v>
      </c>
      <c r="F125" s="135">
        <v>0.2</v>
      </c>
      <c r="G125" s="135">
        <v>0.15</v>
      </c>
      <c r="H125" s="134">
        <v>0.13</v>
      </c>
      <c r="I125" s="134">
        <v>0.08</v>
      </c>
      <c r="J125" s="134">
        <v>7.0000000000000007E-2</v>
      </c>
      <c r="K125" s="134">
        <v>5.5E-2</v>
      </c>
    </row>
    <row r="126" spans="1:11" x14ac:dyDescent="0.25">
      <c r="A126" s="139" t="s">
        <v>193</v>
      </c>
      <c r="B126" s="134" t="s">
        <v>202</v>
      </c>
      <c r="C126" s="134">
        <v>1</v>
      </c>
      <c r="D126" s="134">
        <v>0.75</v>
      </c>
      <c r="E126" s="134">
        <v>0.85</v>
      </c>
      <c r="F126" s="134">
        <v>0.75</v>
      </c>
      <c r="G126" s="134">
        <v>0.65</v>
      </c>
      <c r="H126" s="134">
        <v>0.51</v>
      </c>
      <c r="I126" s="134">
        <v>0.38</v>
      </c>
      <c r="J126" s="134">
        <v>0.31</v>
      </c>
      <c r="K126" s="134">
        <v>0.27</v>
      </c>
    </row>
    <row r="127" spans="1:11" x14ac:dyDescent="0.25">
      <c r="A127" s="141" t="s">
        <v>193</v>
      </c>
      <c r="B127" s="135" t="s">
        <v>201</v>
      </c>
      <c r="C127" s="135">
        <v>1</v>
      </c>
      <c r="D127" s="135">
        <v>0.91</v>
      </c>
      <c r="E127" s="135">
        <v>0.82</v>
      </c>
      <c r="F127" s="135">
        <v>0.62</v>
      </c>
      <c r="G127" s="135">
        <v>0.53</v>
      </c>
      <c r="H127" s="134">
        <v>0.51</v>
      </c>
      <c r="I127" s="134">
        <v>0.38</v>
      </c>
      <c r="J127" s="134">
        <v>0.34</v>
      </c>
      <c r="K127" s="134">
        <v>0.3</v>
      </c>
    </row>
    <row r="128" spans="1:11" ht="15.75" thickBot="1" x14ac:dyDescent="0.3">
      <c r="A128" s="146" t="s">
        <v>193</v>
      </c>
      <c r="B128" s="147" t="s">
        <v>211</v>
      </c>
      <c r="C128" s="147">
        <v>1</v>
      </c>
      <c r="D128" s="147">
        <v>0.89</v>
      </c>
      <c r="E128" s="147">
        <v>0.85</v>
      </c>
      <c r="F128" s="147">
        <v>0.77</v>
      </c>
      <c r="G128" s="147">
        <v>0.8648076806118975</v>
      </c>
      <c r="H128" s="134">
        <v>0.98</v>
      </c>
      <c r="I128" s="134">
        <v>0.85</v>
      </c>
      <c r="J128" s="134">
        <v>0.85</v>
      </c>
      <c r="K128" s="134">
        <v>0.83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8</vt:i4>
      </vt:variant>
      <vt:variant>
        <vt:lpstr>Benannte Bereiche</vt:lpstr>
      </vt:variant>
      <vt:variant>
        <vt:i4>1</vt:i4>
      </vt:variant>
    </vt:vector>
  </HeadingPairs>
  <TitlesOfParts>
    <vt:vector size="9" baseType="lpstr">
      <vt:lpstr>AEEI</vt:lpstr>
      <vt:lpstr>Code</vt:lpstr>
      <vt:lpstr>AEEI_ele</vt:lpstr>
      <vt:lpstr>AEEI_ff</vt:lpstr>
      <vt:lpstr>AEEI_ele_3</vt:lpstr>
      <vt:lpstr>AEEI_ff_3</vt:lpstr>
      <vt:lpstr>AEEI_ele_2</vt:lpstr>
      <vt:lpstr>AEEI_ff_2</vt:lpstr>
      <vt:lpstr>AEEI!Druckbereich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Beestermöller</dc:creator>
  <cp:lastModifiedBy>Roland Montenegro</cp:lastModifiedBy>
  <cp:lastPrinted>2013-06-06T12:47:30Z</cp:lastPrinted>
  <dcterms:created xsi:type="dcterms:W3CDTF">2013-06-06T08:53:10Z</dcterms:created>
  <dcterms:modified xsi:type="dcterms:W3CDTF">2019-11-02T17:35:52Z</dcterms:modified>
</cp:coreProperties>
</file>