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xcel_data\"/>
    </mc:Choice>
  </mc:AlternateContent>
  <bookViews>
    <workbookView xWindow="0" yWindow="105" windowWidth="14730" windowHeight="12090"/>
  </bookViews>
  <sheets>
    <sheet name="AEEI" sheetId="8" r:id="rId1"/>
    <sheet name="Code" sheetId="9" r:id="rId2"/>
  </sheets>
  <externalReferences>
    <externalReference r:id="rId3"/>
    <externalReference r:id="rId4"/>
  </externalReferences>
  <definedNames>
    <definedName name="_xlnm._FilterDatabase" localSheetId="0" hidden="1">AEEI!$A$43:$W$43</definedName>
    <definedName name="_xlnm._FilterDatabase" localSheetId="1" hidden="1">Code!$B$2:$G$2</definedName>
    <definedName name="_xlnm.Print_Area" localSheetId="0">AEEI!$B$43:$P$82</definedName>
  </definedNames>
  <calcPr calcId="162913"/>
</workbook>
</file>

<file path=xl/calcChain.xml><?xml version="1.0" encoding="utf-8"?>
<calcChain xmlns="http://schemas.openxmlformats.org/spreadsheetml/2006/main">
  <c r="D22" i="8" l="1"/>
  <c r="E22" i="8"/>
  <c r="F22" i="8"/>
  <c r="G22" i="8"/>
  <c r="H22" i="8"/>
  <c r="I22" i="8"/>
  <c r="J22" i="8"/>
  <c r="K22" i="8"/>
  <c r="D24" i="8"/>
  <c r="E24" i="8"/>
  <c r="F24" i="8"/>
  <c r="G24" i="8"/>
  <c r="H24" i="8"/>
  <c r="I24" i="8"/>
  <c r="J24" i="8"/>
  <c r="K24" i="8"/>
  <c r="D26" i="8"/>
  <c r="E26" i="8"/>
  <c r="F26" i="8"/>
  <c r="G26" i="8"/>
  <c r="H26" i="8"/>
  <c r="I26" i="8"/>
  <c r="J26" i="8"/>
  <c r="K26" i="8"/>
  <c r="D28" i="8"/>
  <c r="E28" i="8"/>
  <c r="F28" i="8"/>
  <c r="G28" i="8"/>
  <c r="H28" i="8"/>
  <c r="I28" i="8"/>
  <c r="J28" i="8"/>
  <c r="K28" i="8"/>
  <c r="D30" i="8"/>
  <c r="E30" i="8"/>
  <c r="F30" i="8"/>
  <c r="G30" i="8"/>
  <c r="H30" i="8"/>
  <c r="I30" i="8"/>
  <c r="J30" i="8"/>
  <c r="K30" i="8"/>
  <c r="D32" i="8"/>
  <c r="E32" i="8"/>
  <c r="F32" i="8"/>
  <c r="G32" i="8"/>
  <c r="H32" i="8"/>
  <c r="I32" i="8"/>
  <c r="J32" i="8"/>
  <c r="K32" i="8"/>
  <c r="D34" i="8"/>
  <c r="E34" i="8"/>
  <c r="F34" i="8"/>
  <c r="G34" i="8"/>
  <c r="H34" i="8"/>
  <c r="I34" i="8"/>
  <c r="J34" i="8"/>
  <c r="K34" i="8"/>
  <c r="D36" i="8"/>
  <c r="E36" i="8"/>
  <c r="F36" i="8"/>
  <c r="G36" i="8"/>
  <c r="H36" i="8"/>
  <c r="I36" i="8"/>
  <c r="J36" i="8"/>
  <c r="K36" i="8"/>
  <c r="D38" i="8"/>
  <c r="E38" i="8"/>
  <c r="F38" i="8"/>
  <c r="G38" i="8"/>
  <c r="H38" i="8"/>
  <c r="I38" i="8"/>
  <c r="J38" i="8"/>
  <c r="K38" i="8"/>
  <c r="D40" i="8"/>
  <c r="E40" i="8"/>
  <c r="F40" i="8"/>
  <c r="G40" i="8"/>
  <c r="H40" i="8"/>
  <c r="I40" i="8"/>
  <c r="J40" i="8"/>
  <c r="K40" i="8"/>
  <c r="D20" i="8"/>
  <c r="E20" i="8"/>
  <c r="F20" i="8"/>
  <c r="G20" i="8"/>
  <c r="H20" i="8"/>
  <c r="I20" i="8"/>
  <c r="J20" i="8"/>
  <c r="K20" i="8"/>
  <c r="D18" i="8"/>
  <c r="E18" i="8"/>
  <c r="F18" i="8"/>
  <c r="G18" i="8"/>
  <c r="H18" i="8"/>
  <c r="I18" i="8"/>
  <c r="J18" i="8"/>
  <c r="K18" i="8"/>
  <c r="D16" i="8"/>
  <c r="E16" i="8"/>
  <c r="F16" i="8"/>
  <c r="G16" i="8"/>
  <c r="H16" i="8"/>
  <c r="I16" i="8"/>
  <c r="J16" i="8"/>
  <c r="K16" i="8"/>
  <c r="D14" i="8"/>
  <c r="E14" i="8"/>
  <c r="F14" i="8"/>
  <c r="G14" i="8"/>
  <c r="H14" i="8"/>
  <c r="I14" i="8"/>
  <c r="J14" i="8"/>
  <c r="K14" i="8"/>
  <c r="D12" i="8"/>
  <c r="E12" i="8"/>
  <c r="F12" i="8"/>
  <c r="G12" i="8"/>
  <c r="H12" i="8"/>
  <c r="I12" i="8"/>
  <c r="J12" i="8"/>
  <c r="K12" i="8"/>
  <c r="D10" i="8"/>
  <c r="E10" i="8"/>
  <c r="F10" i="8"/>
  <c r="G10" i="8"/>
  <c r="H10" i="8"/>
  <c r="I10" i="8"/>
  <c r="J10" i="8"/>
  <c r="K10" i="8"/>
  <c r="D8" i="8"/>
  <c r="E8" i="8"/>
  <c r="F8" i="8"/>
  <c r="G8" i="8"/>
  <c r="H8" i="8"/>
  <c r="I8" i="8"/>
  <c r="J8" i="8"/>
  <c r="K8" i="8"/>
  <c r="D6" i="8"/>
  <c r="E6" i="8"/>
  <c r="F6" i="8"/>
  <c r="G6" i="8"/>
  <c r="H6" i="8"/>
  <c r="I6" i="8"/>
  <c r="J6" i="8"/>
  <c r="K6" i="8"/>
  <c r="D4" i="8"/>
  <c r="E4" i="8"/>
  <c r="F4" i="8"/>
  <c r="G4" i="8"/>
  <c r="H4" i="8"/>
  <c r="I4" i="8"/>
  <c r="J4" i="8"/>
  <c r="K4" i="8"/>
  <c r="D2" i="8"/>
  <c r="E2" i="8"/>
  <c r="F2" i="8"/>
  <c r="G2" i="8"/>
  <c r="H2" i="8"/>
  <c r="I2" i="8"/>
  <c r="J2" i="8"/>
  <c r="K2" i="8"/>
  <c r="C4" i="8"/>
  <c r="C6" i="8"/>
  <c r="C8" i="8"/>
  <c r="C10" i="8"/>
  <c r="C12" i="8"/>
  <c r="C14" i="8"/>
  <c r="C16" i="8"/>
  <c r="C18" i="8"/>
  <c r="C20" i="8"/>
  <c r="C22" i="8"/>
  <c r="C24" i="8"/>
  <c r="C26" i="8"/>
  <c r="C28" i="8"/>
  <c r="C30" i="8"/>
  <c r="C32" i="8"/>
  <c r="C34" i="8"/>
  <c r="C36" i="8"/>
  <c r="C38" i="8"/>
  <c r="C40" i="8"/>
  <c r="C2" i="8"/>
  <c r="L82" i="8" l="1"/>
  <c r="K82" i="8"/>
  <c r="J82" i="8"/>
  <c r="I82" i="8"/>
  <c r="H82" i="8"/>
  <c r="G82" i="8"/>
  <c r="F82" i="8"/>
  <c r="E82" i="8"/>
  <c r="D82" i="8"/>
  <c r="L80" i="8"/>
  <c r="K80" i="8"/>
  <c r="J80" i="8"/>
  <c r="I80" i="8"/>
  <c r="H80" i="8"/>
  <c r="G80" i="8"/>
  <c r="F80" i="8"/>
  <c r="E80" i="8"/>
  <c r="D80" i="8"/>
  <c r="L78" i="8"/>
  <c r="K78" i="8"/>
  <c r="J78" i="8"/>
  <c r="I78" i="8"/>
  <c r="H78" i="8"/>
  <c r="G78" i="8"/>
  <c r="F78" i="8"/>
  <c r="E78" i="8"/>
  <c r="D78" i="8"/>
  <c r="L76" i="8"/>
  <c r="K76" i="8"/>
  <c r="J76" i="8"/>
  <c r="I76" i="8"/>
  <c r="H76" i="8"/>
  <c r="G76" i="8"/>
  <c r="F76" i="8"/>
  <c r="E76" i="8"/>
  <c r="D76" i="8"/>
  <c r="L74" i="8"/>
  <c r="K74" i="8"/>
  <c r="J74" i="8"/>
  <c r="I74" i="8"/>
  <c r="H74" i="8"/>
  <c r="G74" i="8"/>
  <c r="F74" i="8"/>
  <c r="E74" i="8"/>
  <c r="D74" i="8"/>
  <c r="L72" i="8"/>
  <c r="K72" i="8"/>
  <c r="J72" i="8"/>
  <c r="I72" i="8"/>
  <c r="H72" i="8"/>
  <c r="G72" i="8"/>
  <c r="F72" i="8"/>
  <c r="E72" i="8"/>
  <c r="D72" i="8"/>
  <c r="L70" i="8"/>
  <c r="K70" i="8"/>
  <c r="J70" i="8"/>
  <c r="I70" i="8"/>
  <c r="H70" i="8"/>
  <c r="G70" i="8"/>
  <c r="F70" i="8"/>
  <c r="E70" i="8"/>
  <c r="D70" i="8"/>
  <c r="L68" i="8"/>
  <c r="K68" i="8"/>
  <c r="J68" i="8"/>
  <c r="I68" i="8"/>
  <c r="H68" i="8"/>
  <c r="G68" i="8"/>
  <c r="F68" i="8"/>
  <c r="E68" i="8"/>
  <c r="D68" i="8"/>
  <c r="L66" i="8"/>
  <c r="K66" i="8"/>
  <c r="J66" i="8"/>
  <c r="I66" i="8"/>
  <c r="H66" i="8"/>
  <c r="G66" i="8"/>
  <c r="F66" i="8"/>
  <c r="E66" i="8"/>
  <c r="D66" i="8"/>
  <c r="L64" i="8"/>
  <c r="K64" i="8"/>
  <c r="J64" i="8"/>
  <c r="I64" i="8"/>
  <c r="H64" i="8"/>
  <c r="G64" i="8"/>
  <c r="F64" i="8"/>
  <c r="E64" i="8"/>
  <c r="D64" i="8"/>
  <c r="L62" i="8"/>
  <c r="K62" i="8"/>
  <c r="J62" i="8"/>
  <c r="I62" i="8"/>
  <c r="H62" i="8"/>
  <c r="G62" i="8"/>
  <c r="F62" i="8"/>
  <c r="E62" i="8"/>
  <c r="D62" i="8"/>
  <c r="L60" i="8"/>
  <c r="K60" i="8"/>
  <c r="J60" i="8"/>
  <c r="I60" i="8"/>
  <c r="H60" i="8"/>
  <c r="G60" i="8"/>
  <c r="F60" i="8"/>
  <c r="E60" i="8"/>
  <c r="D60" i="8"/>
  <c r="L58" i="8"/>
  <c r="K58" i="8"/>
  <c r="J58" i="8"/>
  <c r="I58" i="8"/>
  <c r="H58" i="8"/>
  <c r="G58" i="8"/>
  <c r="F58" i="8"/>
  <c r="E58" i="8"/>
  <c r="D58" i="8"/>
  <c r="L56" i="8"/>
  <c r="K56" i="8"/>
  <c r="J56" i="8"/>
  <c r="I56" i="8"/>
  <c r="H56" i="8"/>
  <c r="G56" i="8"/>
  <c r="F56" i="8"/>
  <c r="E56" i="8"/>
  <c r="D56" i="8"/>
  <c r="L54" i="8"/>
  <c r="K54" i="8"/>
  <c r="J54" i="8"/>
  <c r="I54" i="8"/>
  <c r="H54" i="8"/>
  <c r="G54" i="8"/>
  <c r="F54" i="8"/>
  <c r="E54" i="8"/>
  <c r="D54" i="8"/>
  <c r="L52" i="8"/>
  <c r="K52" i="8"/>
  <c r="J52" i="8"/>
  <c r="I52" i="8"/>
  <c r="H52" i="8"/>
  <c r="G52" i="8"/>
  <c r="F52" i="8"/>
  <c r="E52" i="8"/>
  <c r="D52" i="8"/>
  <c r="L50" i="8"/>
  <c r="K50" i="8"/>
  <c r="J50" i="8"/>
  <c r="I50" i="8"/>
  <c r="H50" i="8"/>
  <c r="G50" i="8"/>
  <c r="F50" i="8"/>
  <c r="E50" i="8"/>
  <c r="D50" i="8"/>
  <c r="L48" i="8"/>
  <c r="K48" i="8"/>
  <c r="J48" i="8"/>
  <c r="I48" i="8"/>
  <c r="H48" i="8"/>
  <c r="G48" i="8"/>
  <c r="F48" i="8"/>
  <c r="E48" i="8"/>
  <c r="D48" i="8"/>
  <c r="L46" i="8"/>
  <c r="K46" i="8"/>
  <c r="J46" i="8"/>
  <c r="I46" i="8"/>
  <c r="H46" i="8"/>
  <c r="G46" i="8"/>
  <c r="F46" i="8"/>
  <c r="E46" i="8"/>
  <c r="D46" i="8"/>
  <c r="L44" i="8"/>
  <c r="K44" i="8"/>
  <c r="J44" i="8"/>
  <c r="I44" i="8"/>
  <c r="H44" i="8"/>
  <c r="G44" i="8"/>
  <c r="F44" i="8"/>
  <c r="E44" i="8"/>
  <c r="D44" i="8"/>
  <c r="F185" i="8" l="1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184" i="8"/>
  <c r="F163" i="8"/>
  <c r="F181" i="8"/>
  <c r="F182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Q162" i="8" l="1"/>
  <c r="R162" i="8"/>
  <c r="S162" i="8"/>
  <c r="T162" i="8"/>
  <c r="U162" i="8"/>
  <c r="Q163" i="8"/>
  <c r="R163" i="8"/>
  <c r="S163" i="8"/>
  <c r="T163" i="8"/>
  <c r="U163" i="8"/>
  <c r="Q164" i="8"/>
  <c r="R164" i="8"/>
  <c r="S164" i="8"/>
  <c r="T164" i="8"/>
  <c r="U164" i="8"/>
  <c r="Q165" i="8"/>
  <c r="R165" i="8"/>
  <c r="S165" i="8"/>
  <c r="T165" i="8"/>
  <c r="U165" i="8"/>
  <c r="Q166" i="8"/>
  <c r="R166" i="8"/>
  <c r="S166" i="8"/>
  <c r="T166" i="8"/>
  <c r="U166" i="8"/>
  <c r="Q167" i="8"/>
  <c r="R167" i="8"/>
  <c r="S167" i="8"/>
  <c r="T167" i="8"/>
  <c r="U167" i="8"/>
  <c r="Q168" i="8"/>
  <c r="R168" i="8"/>
  <c r="S168" i="8"/>
  <c r="T168" i="8"/>
  <c r="U168" i="8"/>
  <c r="Q169" i="8"/>
  <c r="R169" i="8"/>
  <c r="S169" i="8"/>
  <c r="T169" i="8"/>
  <c r="U169" i="8"/>
  <c r="Q170" i="8"/>
  <c r="R170" i="8"/>
  <c r="S170" i="8"/>
  <c r="T170" i="8"/>
  <c r="U170" i="8"/>
  <c r="Q171" i="8"/>
  <c r="R171" i="8"/>
  <c r="S171" i="8"/>
  <c r="T171" i="8"/>
  <c r="U171" i="8"/>
  <c r="Q172" i="8"/>
  <c r="R172" i="8"/>
  <c r="S172" i="8"/>
  <c r="T172" i="8"/>
  <c r="U172" i="8"/>
  <c r="Q173" i="8"/>
  <c r="R173" i="8"/>
  <c r="S173" i="8"/>
  <c r="T173" i="8"/>
  <c r="U173" i="8"/>
  <c r="Q174" i="8"/>
  <c r="R174" i="8"/>
  <c r="S174" i="8"/>
  <c r="T174" i="8"/>
  <c r="U174" i="8"/>
  <c r="Q175" i="8"/>
  <c r="R175" i="8"/>
  <c r="S175" i="8"/>
  <c r="T175" i="8"/>
  <c r="U175" i="8"/>
  <c r="Q176" i="8"/>
  <c r="R176" i="8"/>
  <c r="S176" i="8"/>
  <c r="T176" i="8"/>
  <c r="U176" i="8"/>
  <c r="Q177" i="8"/>
  <c r="R177" i="8"/>
  <c r="S177" i="8"/>
  <c r="T177" i="8"/>
  <c r="U177" i="8"/>
  <c r="Q178" i="8"/>
  <c r="R178" i="8"/>
  <c r="S178" i="8"/>
  <c r="T178" i="8"/>
  <c r="U178" i="8"/>
  <c r="Q179" i="8"/>
  <c r="R179" i="8"/>
  <c r="S179" i="8"/>
  <c r="T179" i="8"/>
  <c r="U179" i="8"/>
  <c r="Q180" i="8"/>
  <c r="R180" i="8"/>
  <c r="S180" i="8"/>
  <c r="T180" i="8"/>
  <c r="U180" i="8"/>
  <c r="Q161" i="8"/>
  <c r="R161" i="8"/>
  <c r="S161" i="8"/>
  <c r="T161" i="8"/>
  <c r="U161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40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S97" i="8" l="1"/>
  <c r="S100" i="8"/>
  <c r="S103" i="8"/>
  <c r="S106" i="8"/>
  <c r="S109" i="8"/>
  <c r="S91" i="8"/>
  <c r="S92" i="8"/>
  <c r="S93" i="8"/>
  <c r="S94" i="8"/>
  <c r="S90" i="8"/>
  <c r="T97" i="8" l="1"/>
  <c r="T100" i="8" l="1"/>
  <c r="T103" i="8"/>
  <c r="T90" i="8"/>
  <c r="T94" i="8"/>
  <c r="T106" i="8"/>
  <c r="T93" i="8"/>
  <c r="T92" i="8"/>
  <c r="T91" i="8"/>
  <c r="T109" i="8"/>
</calcChain>
</file>

<file path=xl/sharedStrings.xml><?xml version="1.0" encoding="utf-8"?>
<sst xmlns="http://schemas.openxmlformats.org/spreadsheetml/2006/main" count="987" uniqueCount="183">
  <si>
    <t>AEEI_EXO</t>
  </si>
  <si>
    <t>AEEI_EXO_DEU</t>
  </si>
  <si>
    <t>AEEI_EXO_ELE_C</t>
  </si>
  <si>
    <t>AEEI_EXO_EMERGE</t>
  </si>
  <si>
    <t>AEEI_EXO_NEU</t>
  </si>
  <si>
    <t>AEEI_EXOGEN</t>
  </si>
  <si>
    <t>AEEI_EXOGEN_ELE</t>
  </si>
  <si>
    <t>AEEI_EXOGEN_GEN_YR</t>
  </si>
  <si>
    <t>AEEI_EXOGEN_HH</t>
  </si>
  <si>
    <t>AEEI_EXOGEN_TRN</t>
  </si>
  <si>
    <t>AEEI_2009_2050.XLS</t>
  </si>
  <si>
    <t>AEEI_2050.XLS</t>
  </si>
  <si>
    <t>AEEI_EXOGEN_AFTER2020</t>
  </si>
  <si>
    <t>AEEI_EXOGEN_AFTER2025</t>
  </si>
  <si>
    <t>AEEI_EXOGEN_ELE_AFTER2020</t>
  </si>
  <si>
    <t>AEEI_EXOGEN_ELE_AFTER2025</t>
  </si>
  <si>
    <t>AEEI_EXOGEN_GEN_YR_AFTER2020</t>
  </si>
  <si>
    <t>AEEI_EXOGEN_GEN_YR_AFTER2025</t>
  </si>
  <si>
    <t>AEEI_EXOGEN_HH_AFTER2020</t>
  </si>
  <si>
    <t>AEEI_EXOGEN_HH_AFTER2025</t>
  </si>
  <si>
    <t>AEEI_EXOGEN_TRN_AFTER2020</t>
  </si>
  <si>
    <t>AEEI_EXOGEN_TRN_AFTER2025</t>
  </si>
  <si>
    <t>AEEI</t>
  </si>
  <si>
    <t>A2:k3</t>
  </si>
  <si>
    <t>Effizienzsteigerung im Energieverbrauch (exogen)</t>
  </si>
  <si>
    <t>AEEI_DEU</t>
  </si>
  <si>
    <t>AEEI_ELE_C</t>
  </si>
  <si>
    <t>AEEI_EMERGE</t>
  </si>
  <si>
    <t>AEEI_NEU</t>
  </si>
  <si>
    <t>A21:K22</t>
  </si>
  <si>
    <t>A45:K46</t>
  </si>
  <si>
    <t>A69:K70</t>
  </si>
  <si>
    <t>AEEI_STROM</t>
  </si>
  <si>
    <t>Effizienzsteigerung im Energieverbrauch (Strom)</t>
  </si>
  <si>
    <t>AEEI_ELE_PROD</t>
  </si>
  <si>
    <t>AEEI_HH</t>
  </si>
  <si>
    <t>Effizienzsteigerung im Energieverbrauch (Haushalte)</t>
  </si>
  <si>
    <t>AEEI_TRN</t>
  </si>
  <si>
    <t>Effizienzsteigerung im Energieverbrauch (Verkehr)</t>
  </si>
  <si>
    <t>Sheet</t>
  </si>
  <si>
    <t>Range</t>
  </si>
  <si>
    <t>Description</t>
  </si>
  <si>
    <t>File</t>
  </si>
  <si>
    <t>Ursprung</t>
  </si>
  <si>
    <t>Prozent p.a.</t>
  </si>
  <si>
    <t>bis 2030:</t>
  </si>
  <si>
    <t>ab 2040:</t>
  </si>
  <si>
    <t>bis 2035:</t>
  </si>
  <si>
    <t>manuell</t>
  </si>
  <si>
    <t>ab 2035:</t>
  </si>
  <si>
    <t>bis 2050:</t>
  </si>
  <si>
    <t>wird nicht im Modell verwendet</t>
  </si>
  <si>
    <t>Parameter</t>
  </si>
  <si>
    <t>Effizienzsteigerung im Energieverbrauch (Industrie u. nicht spezif.)</t>
  </si>
  <si>
    <t>Effizienzsteigerung im Energieverbrauch (Strom) bzw. Erzeugung??</t>
  </si>
  <si>
    <t>Variante</t>
  </si>
  <si>
    <t xml:space="preserve">Durchschnittliches Wachstum p.a. </t>
  </si>
  <si>
    <t xml:space="preserve">nur bis 2040 </t>
  </si>
  <si>
    <t>C2:M3</t>
  </si>
  <si>
    <t>C4:M5</t>
  </si>
  <si>
    <t>C6:M7</t>
  </si>
  <si>
    <t>C8:M9</t>
  </si>
  <si>
    <t>C10:M11</t>
  </si>
  <si>
    <t>C12:M13</t>
  </si>
  <si>
    <t>C14:M15</t>
  </si>
  <si>
    <t>C16:M17</t>
  </si>
  <si>
    <t>C18:M19</t>
  </si>
  <si>
    <t>C20:M21</t>
  </si>
  <si>
    <t>C22:M23</t>
  </si>
  <si>
    <t>C24:M25</t>
  </si>
  <si>
    <t>C26:M27</t>
  </si>
  <si>
    <t>C28:M29</t>
  </si>
  <si>
    <t>C30:M31</t>
  </si>
  <si>
    <t>C32:M33</t>
  </si>
  <si>
    <t>C34:M35</t>
  </si>
  <si>
    <t>C36:M37</t>
  </si>
  <si>
    <t>C38:M39</t>
  </si>
  <si>
    <t>C40:M41</t>
  </si>
  <si>
    <t xml:space="preserve">$libinclude xlimport     AEEI_exo                        AEEI_2009_2050.xls      AEEI!a2:k3 </t>
  </si>
  <si>
    <t>$libinclude</t>
  </si>
  <si>
    <t>xlimport</t>
  </si>
  <si>
    <t>aeei.xls</t>
  </si>
  <si>
    <t>AEEI!C2:M3</t>
  </si>
  <si>
    <t>AEEI!C4:M5</t>
  </si>
  <si>
    <t>AEEI!C6:M7</t>
  </si>
  <si>
    <t>AEEI!C8:M9</t>
  </si>
  <si>
    <t>AEEI!C10:M11</t>
  </si>
  <si>
    <t>AEEI!C12:M13</t>
  </si>
  <si>
    <t>AEEI!C14:M15</t>
  </si>
  <si>
    <t>AEEI!C16:M17</t>
  </si>
  <si>
    <t>AEEI!C18:M19</t>
  </si>
  <si>
    <t>AEEI!C20:M21</t>
  </si>
  <si>
    <t>AEEI!C22:M23</t>
  </si>
  <si>
    <t>AEEI!C24:M25</t>
  </si>
  <si>
    <t>AEEI!C26:M27</t>
  </si>
  <si>
    <t>AEEI!C28:M29</t>
  </si>
  <si>
    <t>AEEI!C30:M31</t>
  </si>
  <si>
    <t>AEEI!C32:M33</t>
  </si>
  <si>
    <t>AEEI!C34:M35</t>
  </si>
  <si>
    <t>AEEI!C36:M37</t>
  </si>
  <si>
    <t>AEEI!C38:M39</t>
  </si>
  <si>
    <t>AEEI!C40:M41</t>
  </si>
  <si>
    <t>aeei_exo</t>
  </si>
  <si>
    <t>aeei_exo_ele_c</t>
  </si>
  <si>
    <t>aeei_exo_deu</t>
  </si>
  <si>
    <t>aeei_exo_neu</t>
  </si>
  <si>
    <t>aeei_exo_emerge</t>
  </si>
  <si>
    <t>aeei_exogen</t>
  </si>
  <si>
    <t>aeei_exogen_after2020</t>
  </si>
  <si>
    <t>aeei_exogen_after2025</t>
  </si>
  <si>
    <t>aeei_exogen_ele</t>
  </si>
  <si>
    <t>aeei_exogen_ele_after2020</t>
  </si>
  <si>
    <t>aeei_exogen_ele_after2025</t>
  </si>
  <si>
    <t>aeei_exogen_gen_yr</t>
  </si>
  <si>
    <t>aeei_exogen_gen_yr_after2020</t>
  </si>
  <si>
    <t>aeei_exogen_gen_yr_after2025</t>
  </si>
  <si>
    <t>aeei_exogen_hh</t>
  </si>
  <si>
    <t>aeei_exogen_hh_after2020</t>
  </si>
  <si>
    <t>aeei_exogen_hh_after2025</t>
  </si>
  <si>
    <t>aeei_exogen_trn</t>
  </si>
  <si>
    <t>aeei_exogen_trn_after2020</t>
  </si>
  <si>
    <t>aeei_exogen_trn_after2025</t>
  </si>
  <si>
    <t>AEEI im NEWAGE Code</t>
  </si>
  <si>
    <t>Sector</t>
  </si>
  <si>
    <t>Input</t>
  </si>
  <si>
    <t>AEEI(E,"C",R)</t>
  </si>
  <si>
    <t>AEEI_HH(I,"C",R)</t>
  </si>
  <si>
    <t>AEEI_HH(FE,"C",R)</t>
  </si>
  <si>
    <t>AEEI_TRN(FE,"I",R)</t>
  </si>
  <si>
    <t>AEEI(E,"I",R)</t>
  </si>
  <si>
    <t>set1</t>
  </si>
  <si>
    <t>set2</t>
  </si>
  <si>
    <t>set3</t>
  </si>
  <si>
    <t>e</t>
  </si>
  <si>
    <t>"c"</t>
  </si>
  <si>
    <t>r</t>
  </si>
  <si>
    <t>i</t>
  </si>
  <si>
    <t>fe</t>
  </si>
  <si>
    <t>"i"</t>
  </si>
  <si>
    <t>c(r)</t>
  </si>
  <si>
    <t>y(i,r)$(nr(i,r)$ TRN(i))</t>
  </si>
  <si>
    <t>PA(fe,r)</t>
  </si>
  <si>
    <t>y(i,r)$nr(i,r)$(not (TRN(i)))</t>
  </si>
  <si>
    <t>AEEI(FE,"I",R)</t>
  </si>
  <si>
    <t>AEEI(I,"E",R)</t>
  </si>
  <si>
    <t>"e"</t>
  </si>
  <si>
    <t>PA(I,R)$ELE(I)</t>
  </si>
  <si>
    <t>AEEI_ELE_X(GEN,R)</t>
  </si>
  <si>
    <t>PA(I,R)$FE(I)</t>
  </si>
  <si>
    <t>gen</t>
  </si>
  <si>
    <t>-</t>
  </si>
  <si>
    <t>pcarb(r)#(fe)…</t>
  </si>
  <si>
    <t>AEEI_ELE_N(GEN,R)</t>
  </si>
  <si>
    <t>y(xe,r)$vom(xe,r)</t>
  </si>
  <si>
    <t>y(i,r)$(vom(I,r)$OIL(I))</t>
  </si>
  <si>
    <t>ELE_GENx(GEN,R)</t>
  </si>
  <si>
    <t>ELE_GENn(GEN,R)...$(REG(GEN)))</t>
  </si>
  <si>
    <t>ELE_GENn(GEN,R)...$(not REG(GEN)))</t>
  </si>
  <si>
    <t>aeei(en,"c",r)</t>
  </si>
  <si>
    <t>aeei(en,j,r)</t>
  </si>
  <si>
    <t>aeei(fe,"c",r)</t>
  </si>
  <si>
    <t>col, gas, cru, oil, ele</t>
  </si>
  <si>
    <t>consumer</t>
  </si>
  <si>
    <t>production sectors</t>
  </si>
  <si>
    <t>from</t>
  </si>
  <si>
    <t>to</t>
  </si>
  <si>
    <t>aeei(fe,j,r)</t>
  </si>
  <si>
    <t>col, gas,         oil</t>
  </si>
  <si>
    <t>aeei_elen(gen,r)</t>
  </si>
  <si>
    <t>aeei_elex(gen,r)</t>
  </si>
  <si>
    <t>ele generation</t>
  </si>
  <si>
    <t>only relevant for elex and elen</t>
  </si>
  <si>
    <t>ele</t>
  </si>
  <si>
    <t>aeei(i,g,r)</t>
  </si>
  <si>
    <t>constant for all j</t>
  </si>
  <si>
    <t>aeei(ele,ele,r)</t>
  </si>
  <si>
    <t>relevant for PA(I,R)$FE(I)</t>
  </si>
  <si>
    <t>comment</t>
  </si>
  <si>
    <t>general parameter</t>
  </si>
  <si>
    <t>old</t>
  </si>
  <si>
    <t>new</t>
  </si>
  <si>
    <t>PA(i,R)$FE(i)</t>
  </si>
  <si>
    <t>PA(e,R)$ELE(e)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</si>
</sst>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0"/>
      <color theme="6" tint="-0.249977111117893"/>
      <name val="Arial"/>
      <family val="2"/>
    </font>
    <font>
      <sz val="10"/>
      <color theme="6" tint="-0.249977111117893"/>
      <name val="Arial"/>
      <family val="2"/>
    </font>
    <font>
      <sz val="10"/>
      <color rgb="FFFF0000"/>
      <name val="Arial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34">
    <xf numFmtId="0" fontId="0" fillId="0" borderId="0" xfId="0"/>
    <xf numFmtId="0" fontId="3" fillId="2" borderId="4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4" fillId="7" borderId="5" xfId="0" applyFont="1" applyFill="1" applyBorder="1"/>
    <xf numFmtId="0" fontId="4" fillId="7" borderId="4" xfId="0" applyFont="1" applyFill="1" applyBorder="1"/>
    <xf numFmtId="0" fontId="4" fillId="7" borderId="2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7" borderId="5" xfId="0" applyFont="1" applyFill="1" applyBorder="1"/>
    <xf numFmtId="0" fontId="0" fillId="7" borderId="6" xfId="0" applyFill="1" applyBorder="1"/>
    <xf numFmtId="0" fontId="0" fillId="7" borderId="5" xfId="0" applyFill="1" applyBorder="1"/>
    <xf numFmtId="0" fontId="9" fillId="5" borderId="2" xfId="0" applyFont="1" applyFill="1" applyBorder="1"/>
    <xf numFmtId="0" fontId="10" fillId="5" borderId="2" xfId="0" applyFont="1" applyFill="1" applyBorder="1"/>
    <xf numFmtId="0" fontId="10" fillId="5" borderId="1" xfId="0" applyFont="1" applyFill="1" applyBorder="1"/>
    <xf numFmtId="0" fontId="6" fillId="5" borderId="3" xfId="0" applyFont="1" applyFill="1" applyBorder="1"/>
    <xf numFmtId="0" fontId="0" fillId="0" borderId="0" xfId="0" applyFill="1"/>
    <xf numFmtId="0" fontId="2" fillId="0" borderId="0" xfId="0" applyFont="1"/>
    <xf numFmtId="0" fontId="7" fillId="0" borderId="6" xfId="0" applyFont="1" applyFill="1" applyBorder="1"/>
    <xf numFmtId="0" fontId="3" fillId="2" borderId="5" xfId="0" applyFont="1" applyFill="1" applyBorder="1"/>
    <xf numFmtId="0" fontId="3" fillId="3" borderId="5" xfId="0" applyFont="1" applyFill="1" applyBorder="1"/>
    <xf numFmtId="0" fontId="4" fillId="4" borderId="5" xfId="0" applyFont="1" applyFill="1" applyBorder="1"/>
    <xf numFmtId="0" fontId="9" fillId="5" borderId="5" xfId="0" applyFont="1" applyFill="1" applyBorder="1"/>
    <xf numFmtId="0" fontId="10" fillId="5" borderId="5" xfId="0" applyFont="1" applyFill="1" applyBorder="1"/>
    <xf numFmtId="0" fontId="10" fillId="5" borderId="6" xfId="0" applyFont="1" applyFill="1" applyBorder="1"/>
    <xf numFmtId="0" fontId="4" fillId="6" borderId="5" xfId="0" applyFont="1" applyFill="1" applyBorder="1"/>
    <xf numFmtId="0" fontId="0" fillId="6" borderId="5" xfId="0" applyFont="1" applyFill="1" applyBorder="1"/>
    <xf numFmtId="0" fontId="0" fillId="6" borderId="6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9" xfId="0" applyFill="1" applyBorder="1"/>
    <xf numFmtId="1" fontId="2" fillId="5" borderId="3" xfId="0" applyNumberFormat="1" applyFont="1" applyFill="1" applyBorder="1"/>
    <xf numFmtId="0" fontId="2" fillId="4" borderId="0" xfId="0" applyFont="1" applyFill="1" applyAlignment="1">
      <alignment horizontal="left"/>
    </xf>
    <xf numFmtId="0" fontId="0" fillId="4" borderId="0" xfId="0" applyFill="1"/>
    <xf numFmtId="0" fontId="14" fillId="4" borderId="0" xfId="0" applyFont="1" applyFill="1"/>
    <xf numFmtId="165" fontId="0" fillId="4" borderId="0" xfId="1" applyNumberFormat="1" applyFont="1" applyFill="1"/>
    <xf numFmtId="165" fontId="14" fillId="4" borderId="0" xfId="1" applyNumberFormat="1" applyFont="1" applyFill="1"/>
    <xf numFmtId="0" fontId="2" fillId="4" borderId="0" xfId="0" applyFont="1" applyFill="1" applyAlignment="1">
      <alignment horizontal="right"/>
    </xf>
    <xf numFmtId="165" fontId="5" fillId="4" borderId="0" xfId="1" applyNumberFormat="1" applyFont="1" applyFill="1"/>
    <xf numFmtId="0" fontId="6" fillId="0" borderId="3" xfId="0" applyFont="1" applyFill="1" applyBorder="1"/>
    <xf numFmtId="0" fontId="6" fillId="0" borderId="5" xfId="0" applyFont="1" applyFill="1" applyBorder="1"/>
    <xf numFmtId="0" fontId="3" fillId="2" borderId="3" xfId="0" applyFont="1" applyFill="1" applyBorder="1"/>
    <xf numFmtId="164" fontId="5" fillId="2" borderId="11" xfId="0" applyNumberFormat="1" applyFont="1" applyFill="1" applyBorder="1"/>
    <xf numFmtId="164" fontId="1" fillId="2" borderId="11" xfId="0" applyNumberFormat="1" applyFont="1" applyFill="1" applyBorder="1"/>
    <xf numFmtId="164" fontId="1" fillId="2" borderId="3" xfId="0" applyNumberFormat="1" applyFont="1" applyFill="1" applyBorder="1"/>
    <xf numFmtId="0" fontId="12" fillId="0" borderId="12" xfId="0" applyFont="1" applyBorder="1" applyAlignment="1">
      <alignment horizontal="right"/>
    </xf>
    <xf numFmtId="0" fontId="11" fillId="8" borderId="3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164" fontId="8" fillId="0" borderId="12" xfId="0" applyNumberFormat="1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>
      <alignment vertical="center"/>
    </xf>
    <xf numFmtId="0" fontId="5" fillId="2" borderId="11" xfId="0" applyFont="1" applyFill="1" applyBorder="1"/>
    <xf numFmtId="1" fontId="2" fillId="0" borderId="2" xfId="0" applyNumberFormat="1" applyFont="1" applyFill="1" applyBorder="1"/>
    <xf numFmtId="0" fontId="0" fillId="0" borderId="7" xfId="0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7" fillId="0" borderId="1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164" fontId="5" fillId="2" borderId="3" xfId="0" applyNumberFormat="1" applyFont="1" applyFill="1" applyBorder="1"/>
    <xf numFmtId="0" fontId="0" fillId="0" borderId="12" xfId="0" applyBorder="1"/>
    <xf numFmtId="164" fontId="5" fillId="0" borderId="12" xfId="0" applyNumberFormat="1" applyFont="1" applyFill="1" applyBorder="1"/>
    <xf numFmtId="0" fontId="3" fillId="3" borderId="3" xfId="0" applyFont="1" applyFill="1" applyBorder="1"/>
    <xf numFmtId="164" fontId="14" fillId="3" borderId="11" xfId="0" applyNumberFormat="1" applyFont="1" applyFill="1" applyBorder="1"/>
    <xf numFmtId="164" fontId="5" fillId="3" borderId="11" xfId="0" applyNumberFormat="1" applyFont="1" applyFill="1" applyBorder="1"/>
    <xf numFmtId="0" fontId="5" fillId="3" borderId="3" xfId="0" applyFont="1" applyFill="1" applyBorder="1"/>
    <xf numFmtId="0" fontId="5" fillId="3" borderId="11" xfId="0" applyFont="1" applyFill="1" applyBorder="1"/>
    <xf numFmtId="0" fontId="4" fillId="4" borderId="3" xfId="0" applyFont="1" applyFill="1" applyBorder="1"/>
    <xf numFmtId="164" fontId="0" fillId="4" borderId="11" xfId="0" applyNumberFormat="1" applyFont="1" applyFill="1" applyBorder="1"/>
    <xf numFmtId="0" fontId="0" fillId="4" borderId="3" xfId="0" applyFill="1" applyBorder="1"/>
    <xf numFmtId="0" fontId="0" fillId="4" borderId="11" xfId="0" applyFill="1" applyBorder="1"/>
    <xf numFmtId="164" fontId="0" fillId="0" borderId="12" xfId="0" applyNumberFormat="1" applyFont="1" applyFill="1" applyBorder="1"/>
    <xf numFmtId="0" fontId="4" fillId="5" borderId="3" xfId="0" applyFont="1" applyFill="1" applyBorder="1"/>
    <xf numFmtId="164" fontId="0" fillId="5" borderId="11" xfId="0" applyNumberFormat="1" applyFont="1" applyFill="1" applyBorder="1"/>
    <xf numFmtId="164" fontId="8" fillId="0" borderId="11" xfId="0" applyNumberFormat="1" applyFont="1" applyFill="1" applyBorder="1"/>
    <xf numFmtId="0" fontId="9" fillId="5" borderId="3" xfId="0" applyFont="1" applyFill="1" applyBorder="1"/>
    <xf numFmtId="164" fontId="10" fillId="5" borderId="11" xfId="0" applyNumberFormat="1" applyFont="1" applyFill="1" applyBorder="1"/>
    <xf numFmtId="164" fontId="10" fillId="0" borderId="12" xfId="0" applyNumberFormat="1" applyFont="1" applyFill="1" applyBorder="1"/>
    <xf numFmtId="0" fontId="10" fillId="5" borderId="3" xfId="0" applyFont="1" applyFill="1" applyBorder="1"/>
    <xf numFmtId="0" fontId="4" fillId="6" borderId="3" xfId="0" applyFont="1" applyFill="1" applyBorder="1"/>
    <xf numFmtId="164" fontId="0" fillId="6" borderId="11" xfId="0" applyNumberFormat="1" applyFont="1" applyFill="1" applyBorder="1"/>
    <xf numFmtId="0" fontId="0" fillId="6" borderId="3" xfId="0" applyFont="1" applyFill="1" applyBorder="1"/>
    <xf numFmtId="0" fontId="4" fillId="7" borderId="3" xfId="0" applyFont="1" applyFill="1" applyBorder="1"/>
    <xf numFmtId="164" fontId="0" fillId="7" borderId="11" xfId="0" applyNumberFormat="1" applyFont="1" applyFill="1" applyBorder="1"/>
    <xf numFmtId="0" fontId="0" fillId="7" borderId="3" xfId="0" applyFill="1" applyBorder="1"/>
    <xf numFmtId="0" fontId="0" fillId="7" borderId="3" xfId="0" applyFont="1" applyFill="1" applyBorder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9" borderId="13" xfId="0" applyFill="1" applyBorder="1"/>
    <xf numFmtId="0" fontId="0" fillId="9" borderId="14" xfId="0" applyFill="1" applyBorder="1"/>
    <xf numFmtId="0" fontId="0" fillId="9" borderId="9" xfId="0" applyFill="1" applyBorder="1"/>
    <xf numFmtId="0" fontId="0" fillId="9" borderId="7" xfId="0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8" xfId="0" applyFill="1" applyBorder="1"/>
    <xf numFmtId="0" fontId="0" fillId="9" borderId="10" xfId="0" applyFill="1" applyBorder="1"/>
    <xf numFmtId="0" fontId="0" fillId="9" borderId="6" xfId="0" applyFill="1" applyBorder="1"/>
    <xf numFmtId="0" fontId="0" fillId="0" borderId="0" xfId="0" applyFill="1" applyBorder="1"/>
    <xf numFmtId="164" fontId="16" fillId="2" borderId="11" xfId="0" applyNumberFormat="1" applyFont="1" applyFill="1" applyBorder="1"/>
    <xf numFmtId="1" fontId="2" fillId="5" borderId="3" xfId="0" applyNumberFormat="1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2" fillId="0" borderId="6" xfId="0" applyFont="1" applyFill="1" applyBorder="1" applyAlignment="1">
      <alignment horizontal="left"/>
    </xf>
    <xf numFmtId="0" fontId="14" fillId="0" borderId="1" xfId="0" applyFont="1" applyBorder="1"/>
    <xf numFmtId="0" fontId="17" fillId="0" borderId="0" xfId="0" applyFont="1"/>
    <xf numFmtId="0" fontId="17" fillId="0" borderId="1" xfId="0" applyFont="1" applyBorder="1"/>
    <xf numFmtId="0" fontId="18" fillId="0" borderId="9" xfId="0" applyFont="1" applyBorder="1"/>
    <xf numFmtId="0" fontId="18" fillId="0" borderId="1" xfId="0" applyFont="1" applyBorder="1"/>
    <xf numFmtId="0" fontId="19" fillId="0" borderId="1" xfId="0" applyFont="1" applyBorder="1"/>
    <xf numFmtId="0" fontId="0" fillId="9" borderId="1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164" fontId="20" fillId="2" borderId="11" xfId="0" applyNumberFormat="1" applyFont="1" applyFill="1" applyBorder="1"/>
  </cellXfs>
  <cellStyles count="2">
    <cellStyle name="Prozent" xfId="1" builtinId="5"/>
    <cellStyle name="Standard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2170522320273E-2"/>
          <c:y val="4.1466005415795204E-2"/>
          <c:w val="0.50963367979002627"/>
          <c:h val="0.86497036840111707"/>
        </c:manualLayout>
      </c:layout>
      <c:lineChart>
        <c:grouping val="standard"/>
        <c:varyColors val="0"/>
        <c:ser>
          <c:idx val="1"/>
          <c:order val="0"/>
          <c:tx>
            <c:strRef>
              <c:f>AEEI!$B$54</c:f>
              <c:strCache>
                <c:ptCount val="1"/>
                <c:pt idx="0">
                  <c:v>AEEI_EXOGEN</c:v>
                </c:pt>
              </c:strCache>
            </c:strRef>
          </c:tx>
          <c:marker>
            <c:symbol val="none"/>
          </c:marker>
          <c:val>
            <c:numRef>
              <c:f>AEEI!$C$54:$L$54</c:f>
              <c:numCache>
                <c:formatCode>0.0000</c:formatCode>
                <c:ptCount val="10"/>
                <c:pt idx="0">
                  <c:v>1</c:v>
                </c:pt>
                <c:pt idx="1">
                  <c:v>0.79259336463992824</c:v>
                </c:pt>
                <c:pt idx="2">
                  <c:v>0.65301896223621858</c:v>
                </c:pt>
                <c:pt idx="3">
                  <c:v>0.53802338508573677</c:v>
                </c:pt>
                <c:pt idx="4">
                  <c:v>0.44327834203749267</c:v>
                </c:pt>
                <c:pt idx="5">
                  <c:v>0.36521774697245868</c:v>
                </c:pt>
                <c:pt idx="6">
                  <c:v>0.30090349573712588</c:v>
                </c:pt>
                <c:pt idx="7">
                  <c:v>0.24791487954075359</c:v>
                </c:pt>
                <c:pt idx="8">
                  <c:v>0.20425747247350146</c:v>
                </c:pt>
                <c:pt idx="9">
                  <c:v>0.16828806378442832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4-44C9-BE98-D577B85824C6}"/>
            </c:ext>
          </c:extLst>
        </c:ser>
        <c:ser>
          <c:idx val="0"/>
          <c:order val="1"/>
          <c:tx>
            <c:strRef>
              <c:f>AEEI!$B$60</c:f>
              <c:strCache>
                <c:ptCount val="1"/>
                <c:pt idx="0">
                  <c:v>AEEI_EXOGEN_ELE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AEEI!$C$60:$L$60</c:f>
              <c:numCache>
                <c:formatCode>0.0000</c:formatCode>
                <c:ptCount val="10"/>
                <c:pt idx="0">
                  <c:v>1</c:v>
                </c:pt>
                <c:pt idx="1">
                  <c:v>0.88043267279616</c:v>
                </c:pt>
                <c:pt idx="2">
                  <c:v>0.79178926591112386</c:v>
                </c:pt>
                <c:pt idx="3">
                  <c:v>0.71207062275530153</c:v>
                </c:pt>
                <c:pt idx="4">
                  <c:v>0.64037818346483788</c:v>
                </c:pt>
                <c:pt idx="5">
                  <c:v>0.57590385665811727</c:v>
                </c:pt>
                <c:pt idx="6">
                  <c:v>0.56945068721493575</c:v>
                </c:pt>
                <c:pt idx="7">
                  <c:v>0.52001223304535049</c:v>
                </c:pt>
                <c:pt idx="8">
                  <c:v>0.47486591655432703</c:v>
                </c:pt>
                <c:pt idx="9">
                  <c:v>0.43363910380415094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94-44C9-BE98-D577B85824C6}"/>
            </c:ext>
          </c:extLst>
        </c:ser>
        <c:ser>
          <c:idx val="3"/>
          <c:order val="2"/>
          <c:tx>
            <c:strRef>
              <c:f>AEEI!$B$66</c:f>
              <c:strCache>
                <c:ptCount val="1"/>
                <c:pt idx="0">
                  <c:v>AEEI_EXOGEN_GEN_YR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AEEI!$C$66:$L$66</c:f>
              <c:numCache>
                <c:formatCode>0.0000</c:formatCode>
                <c:ptCount val="10"/>
                <c:pt idx="0">
                  <c:v>1</c:v>
                </c:pt>
                <c:pt idx="1">
                  <c:v>0.94433672421240433</c:v>
                </c:pt>
                <c:pt idx="2">
                  <c:v>0.90032493558426496</c:v>
                </c:pt>
                <c:pt idx="3">
                  <c:v>0.85836436183380982</c:v>
                </c:pt>
                <c:pt idx="4">
                  <c:v>0.81835940397255014</c:v>
                </c:pt>
                <c:pt idx="5">
                  <c:v>0.78021891850161895</c:v>
                </c:pt>
                <c:pt idx="6">
                  <c:v>0.74385600975907429</c:v>
                </c:pt>
                <c:pt idx="7">
                  <c:v>0.7091878319450724</c:v>
                </c:pt>
                <c:pt idx="8">
                  <c:v>0.67613540037385833</c:v>
                </c:pt>
                <c:pt idx="9">
                  <c:v>0.64462341152255598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94-44C9-BE98-D577B85824C6}"/>
            </c:ext>
          </c:extLst>
        </c:ser>
        <c:ser>
          <c:idx val="6"/>
          <c:order val="3"/>
          <c:tx>
            <c:strRef>
              <c:f>AEEI!$B$72</c:f>
              <c:strCache>
                <c:ptCount val="1"/>
                <c:pt idx="0">
                  <c:v>AEEI_EXOGEN_HH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AEEI!$C$72:$L$72</c:f>
              <c:numCache>
                <c:formatCode>0.0000</c:formatCode>
                <c:ptCount val="10"/>
                <c:pt idx="0">
                  <c:v>1</c:v>
                </c:pt>
                <c:pt idx="1">
                  <c:v>0.82017370608486562</c:v>
                </c:pt>
                <c:pt idx="2">
                  <c:v>0.6952815588144533</c:v>
                </c:pt>
                <c:pt idx="3">
                  <c:v>0.58940739314244195</c:v>
                </c:pt>
                <c:pt idx="4">
                  <c:v>0.49965524137204753</c:v>
                </c:pt>
                <c:pt idx="5">
                  <c:v>0.42357011998019667</c:v>
                </c:pt>
                <c:pt idx="6">
                  <c:v>0.35907087864699633</c:v>
                </c:pt>
                <c:pt idx="7">
                  <c:v>0.30439327471530325</c:v>
                </c:pt>
                <c:pt idx="8">
                  <c:v>0.25804171600057763</c:v>
                </c:pt>
                <c:pt idx="9">
                  <c:v>0.21874835197590914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94-44C9-BE98-D577B85824C6}"/>
            </c:ext>
          </c:extLst>
        </c:ser>
        <c:ser>
          <c:idx val="9"/>
          <c:order val="4"/>
          <c:tx>
            <c:strRef>
              <c:f>AEEI!$B$78</c:f>
              <c:strCache>
                <c:ptCount val="1"/>
                <c:pt idx="0">
                  <c:v>AEEI_EXOGEN_TRN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AEEI!$C$78:$L$78</c:f>
              <c:numCache>
                <c:formatCode>0.0000</c:formatCode>
                <c:ptCount val="10"/>
                <c:pt idx="0">
                  <c:v>1</c:v>
                </c:pt>
                <c:pt idx="1">
                  <c:v>0.83710243641489024</c:v>
                </c:pt>
                <c:pt idx="2">
                  <c:v>0.72181756185799884</c:v>
                </c:pt>
                <c:pt idx="3">
                  <c:v>0.622409599998338</c:v>
                </c:pt>
                <c:pt idx="4">
                  <c:v>0.53669199897674713</c:v>
                </c:pt>
                <c:pt idx="5">
                  <c:v>0.46277933657582698</c:v>
                </c:pt>
                <c:pt idx="6">
                  <c:v>0.39904584895971507</c:v>
                </c:pt>
                <c:pt idx="7">
                  <c:v>0.3440896707925688</c:v>
                </c:pt>
                <c:pt idx="8">
                  <c:v>0.29670200017063952</c:v>
                </c:pt>
                <c:pt idx="9">
                  <c:v>0.25584051012774367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94-44C9-BE98-D577B8582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06080"/>
        <c:axId val="97429184"/>
      </c:lineChart>
      <c:catAx>
        <c:axId val="442060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7429184"/>
        <c:crosses val="autoZero"/>
        <c:auto val="1"/>
        <c:lblAlgn val="ctr"/>
        <c:lblOffset val="100"/>
        <c:noMultiLvlLbl val="0"/>
      </c:catAx>
      <c:valAx>
        <c:axId val="97429184"/>
        <c:scaling>
          <c:orientation val="minMax"/>
          <c:max val="1.05"/>
          <c:min val="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44206080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59468598425196839"/>
          <c:y val="4.3514114288774691E-2"/>
          <c:w val="0.39412527034120726"/>
          <c:h val="0.9063348375954826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2170522320273E-2"/>
          <c:y val="4.1466005415795204E-2"/>
          <c:w val="0.50963367979002627"/>
          <c:h val="0.86497036840111707"/>
        </c:manualLayout>
      </c:layout>
      <c:lineChart>
        <c:grouping val="standard"/>
        <c:varyColors val="0"/>
        <c:ser>
          <c:idx val="6"/>
          <c:order val="0"/>
          <c:tx>
            <c:strRef>
              <c:f>AEEI!$B$56</c:f>
              <c:strCache>
                <c:ptCount val="1"/>
                <c:pt idx="0">
                  <c:v>AEEI_EXOGEN_AFTER2020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AEEI!$C$56:$L$56</c:f>
              <c:numCache>
                <c:formatCode>0.0000</c:formatCode>
                <c:ptCount val="10"/>
                <c:pt idx="0">
                  <c:v>1</c:v>
                </c:pt>
                <c:pt idx="1">
                  <c:v>0.82272016838714968</c:v>
                </c:pt>
                <c:pt idx="2">
                  <c:v>0.69924429284192158</c:v>
                </c:pt>
                <c:pt idx="3">
                  <c:v>0.59429998176720988</c:v>
                </c:pt>
                <c:pt idx="4">
                  <c:v>0.50510597218181708</c:v>
                </c:pt>
                <c:pt idx="5">
                  <c:v>0.42929841992435896</c:v>
                </c:pt>
                <c:pt idx="6">
                  <c:v>0.36486825240548115</c:v>
                </c:pt>
                <c:pt idx="7">
                  <c:v>0.31010792361380424</c:v>
                </c:pt>
                <c:pt idx="8">
                  <c:v>0.26356616026212643</c:v>
                </c:pt>
                <c:pt idx="9">
                  <c:v>0.22400949974381315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2-4763-B028-8CE0DE85C38E}"/>
            </c:ext>
          </c:extLst>
        </c:ser>
        <c:ser>
          <c:idx val="9"/>
          <c:order val="1"/>
          <c:tx>
            <c:strRef>
              <c:f>AEEI!$B$62</c:f>
              <c:strCache>
                <c:ptCount val="1"/>
                <c:pt idx="0">
                  <c:v>AEEI_EXOGEN_ELE_AFTER2020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AEEI!$C$62:$L$62</c:f>
              <c:numCache>
                <c:formatCode>0.0000</c:formatCode>
                <c:ptCount val="10"/>
                <c:pt idx="0">
                  <c:v>1</c:v>
                </c:pt>
                <c:pt idx="1">
                  <c:v>0.89674492333660416</c:v>
                </c:pt>
                <c:pt idx="2">
                  <c:v>0.81889150461300619</c:v>
                </c:pt>
                <c:pt idx="3">
                  <c:v>0.74779714819265453</c:v>
                </c:pt>
                <c:pt idx="4">
                  <c:v>0.6828750471765308</c:v>
                </c:pt>
                <c:pt idx="5">
                  <c:v>0.62358933994785959</c:v>
                </c:pt>
                <c:pt idx="6">
                  <c:v>0.56945068721493575</c:v>
                </c:pt>
                <c:pt idx="7">
                  <c:v>0.52001223304535049</c:v>
                </c:pt>
                <c:pt idx="8">
                  <c:v>0.47486591655432703</c:v>
                </c:pt>
                <c:pt idx="9">
                  <c:v>0.43363910380415094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42-4763-B028-8CE0DE85C38E}"/>
            </c:ext>
          </c:extLst>
        </c:ser>
        <c:ser>
          <c:idx val="12"/>
          <c:order val="2"/>
          <c:tx>
            <c:strRef>
              <c:f>AEEI!$B$68</c:f>
              <c:strCache>
                <c:ptCount val="1"/>
                <c:pt idx="0">
                  <c:v>AEEI_EXOGEN_GEN_YR_AFTER2020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AEEI!$C$68:$L$68</c:f>
              <c:numCache>
                <c:formatCode>0.0000</c:formatCode>
                <c:ptCount val="10"/>
                <c:pt idx="0">
                  <c:v>1</c:v>
                </c:pt>
                <c:pt idx="1">
                  <c:v>0.95294982124365402</c:v>
                </c:pt>
                <c:pt idx="2">
                  <c:v>0.91543685666160513</c:v>
                </c:pt>
                <c:pt idx="3">
                  <c:v>0.87940059366484791</c:v>
                </c:pt>
                <c:pt idx="4">
                  <c:v>0.84478290174846793</c:v>
                </c:pt>
                <c:pt idx="5">
                  <c:v>0.81152793872066309</c:v>
                </c:pt>
                <c:pt idx="6">
                  <c:v>0.77958206062307112</c:v>
                </c:pt>
                <c:pt idx="7">
                  <c:v>0.74889373519709179</c:v>
                </c:pt>
                <c:pt idx="8">
                  <c:v>0.71941345875661389</c:v>
                </c:pt>
                <c:pt idx="9">
                  <c:v>0.6910936763330584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42-4763-B028-8CE0DE85C38E}"/>
            </c:ext>
          </c:extLst>
        </c:ser>
        <c:ser>
          <c:idx val="15"/>
          <c:order val="3"/>
          <c:tx>
            <c:strRef>
              <c:f>AEEI!$B$74</c:f>
              <c:strCache>
                <c:ptCount val="1"/>
                <c:pt idx="0">
                  <c:v>AEEI_EXOGEN_HH_AFTER2020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AEEI!$C$74:$L$74</c:f>
              <c:numCache>
                <c:formatCode>0.0000</c:formatCode>
                <c:ptCount val="10"/>
                <c:pt idx="0">
                  <c:v>1</c:v>
                </c:pt>
                <c:pt idx="1">
                  <c:v>0.840730551469559</c:v>
                </c:pt>
                <c:pt idx="2">
                  <c:v>0.72756341757520193</c:v>
                </c:pt>
                <c:pt idx="3">
                  <c:v>0.62962922623476736</c:v>
                </c:pt>
                <c:pt idx="4">
                  <c:v>0.54487753638055336</c:v>
                </c:pt>
                <c:pt idx="5">
                  <c:v>0.47153390802326012</c:v>
                </c:pt>
                <c:pt idx="6">
                  <c:v>0.40806275093051114</c:v>
                </c:pt>
                <c:pt idx="7">
                  <c:v>0.35313517408542855</c:v>
                </c:pt>
                <c:pt idx="8">
                  <c:v>0.30560116279170457</c:v>
                </c:pt>
                <c:pt idx="9">
                  <c:v>0.26446550089923648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42-4763-B028-8CE0DE85C38E}"/>
            </c:ext>
          </c:extLst>
        </c:ser>
        <c:ser>
          <c:idx val="18"/>
          <c:order val="4"/>
          <c:tx>
            <c:strRef>
              <c:f>AEEI!$B$80</c:f>
              <c:strCache>
                <c:ptCount val="1"/>
                <c:pt idx="0">
                  <c:v>AEEI_EXOGEN_TRN_AFTER2020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AEEI!$C$80:$L$80</c:f>
              <c:numCache>
                <c:formatCode>0.0000</c:formatCode>
                <c:ptCount val="10"/>
                <c:pt idx="0">
                  <c:v>1</c:v>
                </c:pt>
                <c:pt idx="1">
                  <c:v>0.84593629727762731</c:v>
                </c:pt>
                <c:pt idx="2">
                  <c:v>0.73584392704553458</c:v>
                </c:pt>
                <c:pt idx="3">
                  <c:v>0.64007926685771521</c:v>
                </c:pt>
                <c:pt idx="4">
                  <c:v>0.55677767092009667</c:v>
                </c:pt>
                <c:pt idx="5">
                  <c:v>0.48431716333676889</c:v>
                </c:pt>
                <c:pt idx="6">
                  <c:v>0.42128685641245267</c:v>
                </c:pt>
                <c:pt idx="7">
                  <c:v>0.36645947907998117</c:v>
                </c:pt>
                <c:pt idx="8">
                  <c:v>0.31876748055034176</c:v>
                </c:pt>
                <c:pt idx="9">
                  <c:v>0.27728224389642592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42-4763-B028-8CE0DE85C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36096"/>
        <c:axId val="97431488"/>
      </c:lineChart>
      <c:catAx>
        <c:axId val="44036096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97431488"/>
        <c:crosses val="autoZero"/>
        <c:auto val="1"/>
        <c:lblAlgn val="ctr"/>
        <c:lblOffset val="100"/>
        <c:noMultiLvlLbl val="0"/>
      </c:catAx>
      <c:valAx>
        <c:axId val="97431488"/>
        <c:scaling>
          <c:orientation val="minMax"/>
          <c:max val="1.05"/>
          <c:min val="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44036096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60961931758530175"/>
          <c:y val="4.3514114288774691E-2"/>
          <c:w val="0.37919193700787401"/>
          <c:h val="0.90979313458490019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2170522320273E-2"/>
          <c:y val="4.1466005415795204E-2"/>
          <c:w val="0.50963367979002627"/>
          <c:h val="0.86497036840111707"/>
        </c:manualLayout>
      </c:layout>
      <c:lineChart>
        <c:grouping val="standard"/>
        <c:varyColors val="0"/>
        <c:ser>
          <c:idx val="7"/>
          <c:order val="0"/>
          <c:tx>
            <c:strRef>
              <c:f>AEEI!$B$58</c:f>
              <c:strCache>
                <c:ptCount val="1"/>
                <c:pt idx="0">
                  <c:v>AEEI_EXOGEN_AFTER2025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AEEI!$C$58:$L$58</c:f>
              <c:numCache>
                <c:formatCode>0.0000</c:formatCode>
                <c:ptCount val="10"/>
                <c:pt idx="0">
                  <c:v>1</c:v>
                </c:pt>
                <c:pt idx="1">
                  <c:v>0.83891485948837541</c:v>
                </c:pt>
                <c:pt idx="2">
                  <c:v>0.72468531274303727</c:v>
                </c:pt>
                <c:pt idx="3">
                  <c:v>0.62600965588540858</c:v>
                </c:pt>
                <c:pt idx="4">
                  <c:v>0.54077001751065634</c:v>
                </c:pt>
                <c:pt idx="5">
                  <c:v>0.46713690290426679</c:v>
                </c:pt>
                <c:pt idx="6">
                  <c:v>0.40352992767519696</c:v>
                </c:pt>
                <c:pt idx="7">
                  <c:v>0.34858389803325152</c:v>
                </c:pt>
                <c:pt idx="8">
                  <c:v>0.3011195096931219</c:v>
                </c:pt>
                <c:pt idx="9">
                  <c:v>0.26011803651692722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B-4CFB-B5B9-6C46AA61C32F}"/>
            </c:ext>
          </c:extLst>
        </c:ser>
        <c:ser>
          <c:idx val="10"/>
          <c:order val="1"/>
          <c:tx>
            <c:strRef>
              <c:f>AEEI!$B$64</c:f>
              <c:strCache>
                <c:ptCount val="1"/>
                <c:pt idx="0">
                  <c:v>AEEI_EXOGEN_ELE_AFTER2025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AEEI!$C$64:$L$64</c:f>
              <c:numCache>
                <c:formatCode>0.0000</c:formatCode>
                <c:ptCount val="10"/>
                <c:pt idx="0">
                  <c:v>1</c:v>
                </c:pt>
                <c:pt idx="1">
                  <c:v>0.89674492333660416</c:v>
                </c:pt>
                <c:pt idx="2">
                  <c:v>0.81889150461300619</c:v>
                </c:pt>
                <c:pt idx="3">
                  <c:v>0.74779714819265453</c:v>
                </c:pt>
                <c:pt idx="4">
                  <c:v>0.6828750471765308</c:v>
                </c:pt>
                <c:pt idx="5">
                  <c:v>0.62358933994785959</c:v>
                </c:pt>
                <c:pt idx="6">
                  <c:v>0.56945068721493575</c:v>
                </c:pt>
                <c:pt idx="7">
                  <c:v>0.52001223304535049</c:v>
                </c:pt>
                <c:pt idx="8">
                  <c:v>0.47486591655432703</c:v>
                </c:pt>
                <c:pt idx="9">
                  <c:v>0.43363910380415094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B-4CFB-B5B9-6C46AA61C32F}"/>
            </c:ext>
          </c:extLst>
        </c:ser>
        <c:ser>
          <c:idx val="13"/>
          <c:order val="2"/>
          <c:tx>
            <c:strRef>
              <c:f>AEEI!$B$70</c:f>
              <c:strCache>
                <c:ptCount val="1"/>
                <c:pt idx="0">
                  <c:v>AEEI_EXOGEN_GEN_YR_AFTER2025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AEEI!$C$70:$L$70</c:f>
              <c:numCache>
                <c:formatCode>0.0000</c:formatCode>
                <c:ptCount val="10"/>
                <c:pt idx="0">
                  <c:v>1</c:v>
                </c:pt>
                <c:pt idx="1">
                  <c:v>0.96453569939339068</c:v>
                </c:pt>
                <c:pt idx="2">
                  <c:v>0.93594478410895088</c:v>
                </c:pt>
                <c:pt idx="3">
                  <c:v>0.90820136512487215</c:v>
                </c:pt>
                <c:pt idx="4">
                  <c:v>0.88128032082570495</c:v>
                </c:pt>
                <c:pt idx="5">
                  <c:v>0.85515727425478172</c:v>
                </c:pt>
                <c:pt idx="6">
                  <c:v>0.82980857104092753</c:v>
                </c:pt>
                <c:pt idx="7">
                  <c:v>0.80521125797946802</c:v>
                </c:pt>
                <c:pt idx="8">
                  <c:v>0.78134306224814698</c:v>
                </c:pt>
                <c:pt idx="9">
                  <c:v>0.75818237123912491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BB-4CFB-B5B9-6C46AA61C32F}"/>
            </c:ext>
          </c:extLst>
        </c:ser>
        <c:ser>
          <c:idx val="16"/>
          <c:order val="3"/>
          <c:tx>
            <c:strRef>
              <c:f>AEEI!$B$76</c:f>
              <c:strCache>
                <c:ptCount val="1"/>
                <c:pt idx="0">
                  <c:v>AEEI_EXOGEN_HH_AFTER2025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AEEI!$C$76:$L$76</c:f>
              <c:numCache>
                <c:formatCode>0.0000</c:formatCode>
                <c:ptCount val="10"/>
                <c:pt idx="0">
                  <c:v>1</c:v>
                </c:pt>
                <c:pt idx="1">
                  <c:v>0.84593629727762731</c:v>
                </c:pt>
                <c:pt idx="2">
                  <c:v>0.73584392704553458</c:v>
                </c:pt>
                <c:pt idx="3">
                  <c:v>0.64007926685771521</c:v>
                </c:pt>
                <c:pt idx="4">
                  <c:v>0.55677767092009667</c:v>
                </c:pt>
                <c:pt idx="5">
                  <c:v>0.48431716333676889</c:v>
                </c:pt>
                <c:pt idx="6">
                  <c:v>0.42128685641245267</c:v>
                </c:pt>
                <c:pt idx="7">
                  <c:v>0.36645947907998117</c:v>
                </c:pt>
                <c:pt idx="8">
                  <c:v>0.31876748055034176</c:v>
                </c:pt>
                <c:pt idx="9">
                  <c:v>0.27728224389642592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BB-4CFB-B5B9-6C46AA61C32F}"/>
            </c:ext>
          </c:extLst>
        </c:ser>
        <c:ser>
          <c:idx val="19"/>
          <c:order val="4"/>
          <c:tx>
            <c:strRef>
              <c:f>AEEI!$B$82</c:f>
              <c:strCache>
                <c:ptCount val="1"/>
                <c:pt idx="0">
                  <c:v>AEEI_EXOGEN_TRN_AFTER2025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AEEI!$C$82:$L$82</c:f>
              <c:numCache>
                <c:formatCode>0.0000</c:formatCode>
                <c:ptCount val="10"/>
                <c:pt idx="0">
                  <c:v>1</c:v>
                </c:pt>
                <c:pt idx="1">
                  <c:v>0.8564284004586451</c:v>
                </c:pt>
                <c:pt idx="2">
                  <c:v>0.75266249883237901</c:v>
                </c:pt>
                <c:pt idx="3">
                  <c:v>0.66146899944609672</c:v>
                </c:pt>
                <c:pt idx="4">
                  <c:v>0.58132461482668141</c:v>
                </c:pt>
                <c:pt idx="5">
                  <c:v>0.51089062085505665</c:v>
                </c:pt>
                <c:pt idx="6">
                  <c:v>0.44899049484681369</c:v>
                </c:pt>
                <c:pt idx="7">
                  <c:v>0.39459026303005873</c:v>
                </c:pt>
                <c:pt idx="8">
                  <c:v>0.34678122914662818</c:v>
                </c:pt>
                <c:pt idx="9">
                  <c:v>0.3047647956768903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BB-4CFB-B5B9-6C46AA61C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37120"/>
        <c:axId val="97433792"/>
      </c:lineChart>
      <c:catAx>
        <c:axId val="44037120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97433792"/>
        <c:crosses val="autoZero"/>
        <c:auto val="1"/>
        <c:lblAlgn val="ctr"/>
        <c:lblOffset val="100"/>
        <c:noMultiLvlLbl val="0"/>
      </c:catAx>
      <c:valAx>
        <c:axId val="97433792"/>
        <c:scaling>
          <c:orientation val="minMax"/>
          <c:max val="1.05"/>
          <c:min val="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44037120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60961931758530175"/>
          <c:y val="4.3514114288774691E-2"/>
          <c:w val="0.37919193700787401"/>
          <c:h val="0.90979313458490019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2170522320273E-2"/>
          <c:y val="4.1466005415795204E-2"/>
          <c:w val="0.50963367979002627"/>
          <c:h val="0.86497036840111707"/>
        </c:manualLayout>
      </c:layout>
      <c:lineChart>
        <c:grouping val="standard"/>
        <c:varyColors val="0"/>
        <c:ser>
          <c:idx val="0"/>
          <c:order val="0"/>
          <c:tx>
            <c:strRef>
              <c:f>AEEI!$B$44</c:f>
              <c:strCache>
                <c:ptCount val="1"/>
                <c:pt idx="0">
                  <c:v>AEEI_EXO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AEEI!$C$44:$L$44</c:f>
              <c:numCache>
                <c:formatCode>0.0000</c:formatCode>
                <c:ptCount val="10"/>
                <c:pt idx="0">
                  <c:v>1</c:v>
                </c:pt>
                <c:pt idx="1">
                  <c:v>0.96745043619576843</c:v>
                </c:pt>
                <c:pt idx="2">
                  <c:v>0.94113659778319003</c:v>
                </c:pt>
                <c:pt idx="3">
                  <c:v>0.91553847365022478</c:v>
                </c:pt>
                <c:pt idx="4">
                  <c:v>0.89063659697025432</c:v>
                </c:pt>
                <c:pt idx="5">
                  <c:v>0.86641203039797621</c:v>
                </c:pt>
                <c:pt idx="6">
                  <c:v>0.83946143083464253</c:v>
                </c:pt>
                <c:pt idx="7">
                  <c:v>0.8</c:v>
                </c:pt>
                <c:pt idx="8">
                  <c:v>0.75</c:v>
                </c:pt>
                <c:pt idx="9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7-43E5-8601-DC4AC34AD5C7}"/>
            </c:ext>
          </c:extLst>
        </c:ser>
        <c:ser>
          <c:idx val="1"/>
          <c:order val="1"/>
          <c:tx>
            <c:strRef>
              <c:f>AEEI!$B$46</c:f>
              <c:strCache>
                <c:ptCount val="1"/>
                <c:pt idx="0">
                  <c:v>AEEI_EXO_ELE_C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AEEI!$C$46:$L$46</c:f>
              <c:numCache>
                <c:formatCode>0.0000</c:formatCode>
                <c:ptCount val="10"/>
                <c:pt idx="0">
                  <c:v>1</c:v>
                </c:pt>
                <c:pt idx="1">
                  <c:v>0.99700374750093756</c:v>
                </c:pt>
                <c:pt idx="2">
                  <c:v>0.994513729395611</c:v>
                </c:pt>
                <c:pt idx="3">
                  <c:v>0.99202993011361429</c:v>
                </c:pt>
                <c:pt idx="4">
                  <c:v>0.98955233412342847</c:v>
                </c:pt>
                <c:pt idx="5">
                  <c:v>0.98708092593232422</c:v>
                </c:pt>
                <c:pt idx="6">
                  <c:v>0.98461569008626582</c:v>
                </c:pt>
                <c:pt idx="7">
                  <c:v>0.97380410372114601</c:v>
                </c:pt>
                <c:pt idx="8">
                  <c:v>0.96311123413142108</c:v>
                </c:pt>
                <c:pt idx="9">
                  <c:v>0.9525357777458775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7-43E5-8601-DC4AC34AD5C7}"/>
            </c:ext>
          </c:extLst>
        </c:ser>
        <c:ser>
          <c:idx val="2"/>
          <c:order val="2"/>
          <c:tx>
            <c:strRef>
              <c:f>AEEI!$B$48</c:f>
              <c:strCache>
                <c:ptCount val="1"/>
                <c:pt idx="0">
                  <c:v>AEEI_EXO_DEU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AEEI!$C$48:$L$48</c:f>
              <c:numCache>
                <c:formatCode>0.0000</c:formatCode>
                <c:ptCount val="10"/>
                <c:pt idx="0">
                  <c:v>1</c:v>
                </c:pt>
                <c:pt idx="1">
                  <c:v>0.97623872383386012</c:v>
                </c:pt>
                <c:pt idx="2">
                  <c:v>0.95686952400879888</c:v>
                </c:pt>
                <c:pt idx="3">
                  <c:v>0.93788462147978224</c:v>
                </c:pt>
                <c:pt idx="4">
                  <c:v>0.91927639154299767</c:v>
                </c:pt>
                <c:pt idx="5">
                  <c:v>0.90103736077362651</c:v>
                </c:pt>
                <c:pt idx="6">
                  <c:v>0.90103736077362651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47-43E5-8601-DC4AC34AD5C7}"/>
            </c:ext>
          </c:extLst>
        </c:ser>
        <c:ser>
          <c:idx val="3"/>
          <c:order val="3"/>
          <c:tx>
            <c:strRef>
              <c:f>AEEI!$B$50</c:f>
              <c:strCache>
                <c:ptCount val="1"/>
                <c:pt idx="0">
                  <c:v>AEEI_EXO_NEU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AEEI!$C$50:$L$50</c:f>
              <c:numCache>
                <c:formatCode>0.0000</c:formatCode>
                <c:ptCount val="10"/>
                <c:pt idx="0">
                  <c:v>1</c:v>
                </c:pt>
                <c:pt idx="1">
                  <c:v>0.93578859865046549</c:v>
                </c:pt>
                <c:pt idx="2">
                  <c:v>0.88544014293650375</c:v>
                </c:pt>
                <c:pt idx="3">
                  <c:v>0.83780059711569133</c:v>
                </c:pt>
                <c:pt idx="4">
                  <c:v>0.7927242130671549</c:v>
                </c:pt>
                <c:pt idx="5">
                  <c:v>0.75007308439070342</c:v>
                </c:pt>
                <c:pt idx="6">
                  <c:v>0.70971672449687451</c:v>
                </c:pt>
                <c:pt idx="7">
                  <c:v>0.6715316673970968</c:v>
                </c:pt>
                <c:pt idx="8">
                  <c:v>0.63540108997263878</c:v>
                </c:pt>
                <c:pt idx="9">
                  <c:v>0.60121445456670775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47-43E5-8601-DC4AC34AD5C7}"/>
            </c:ext>
          </c:extLst>
        </c:ser>
        <c:ser>
          <c:idx val="4"/>
          <c:order val="4"/>
          <c:tx>
            <c:strRef>
              <c:f>AEEI!$B$52</c:f>
              <c:strCache>
                <c:ptCount val="1"/>
                <c:pt idx="0">
                  <c:v>AEEI_EXO_EMERGE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AEEI!$C$52:$L$52</c:f>
              <c:numCache>
                <c:formatCode>0.0000</c:formatCode>
                <c:ptCount val="10"/>
                <c:pt idx="0">
                  <c:v>1</c:v>
                </c:pt>
                <c:pt idx="1">
                  <c:v>0.91888569302058554</c:v>
                </c:pt>
                <c:pt idx="2">
                  <c:v>0.85633967224941354</c:v>
                </c:pt>
                <c:pt idx="3">
                  <c:v>0.79805098701412125</c:v>
                </c:pt>
                <c:pt idx="4">
                  <c:v>0.74372985219901921</c:v>
                </c:pt>
                <c:pt idx="5">
                  <c:v>0.69310620756388774</c:v>
                </c:pt>
                <c:pt idx="6">
                  <c:v>0.64592837512597623</c:v>
                </c:pt>
                <c:pt idx="7">
                  <c:v>0.60196180793031784</c:v>
                </c:pt>
                <c:pt idx="8">
                  <c:v>0.56098792398780395</c:v>
                </c:pt>
                <c:pt idx="9">
                  <c:v>0.5228030195838872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47-43E5-8601-DC4AC34AD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37632"/>
        <c:axId val="45253184"/>
      </c:lineChart>
      <c:catAx>
        <c:axId val="44037632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45253184"/>
        <c:crosses val="autoZero"/>
        <c:auto val="1"/>
        <c:lblAlgn val="ctr"/>
        <c:lblOffset val="100"/>
        <c:noMultiLvlLbl val="0"/>
      </c:catAx>
      <c:valAx>
        <c:axId val="45253184"/>
        <c:scaling>
          <c:orientation val="minMax"/>
          <c:max val="1.05"/>
          <c:min val="0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44037632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60961931758530175"/>
          <c:y val="4.3514114288774691E-2"/>
          <c:w val="0.37919193700787401"/>
          <c:h val="0.90979313458490019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88623776993553"/>
          <c:y val="5.1400554097404488E-2"/>
          <c:w val="0.6169963686360217"/>
          <c:h val="0.78278032954214061"/>
        </c:manualLayout>
      </c:layout>
      <c:lineChart>
        <c:grouping val="standard"/>
        <c:varyColors val="0"/>
        <c:ser>
          <c:idx val="0"/>
          <c:order val="0"/>
          <c:tx>
            <c:strRef>
              <c:f>AEEI!$B$54</c:f>
              <c:strCache>
                <c:ptCount val="1"/>
                <c:pt idx="0">
                  <c:v>AEEI_EXOGEN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AEEI!$C$54:$L$54</c:f>
              <c:numCache>
                <c:formatCode>0.0000</c:formatCode>
                <c:ptCount val="10"/>
                <c:pt idx="0">
                  <c:v>1</c:v>
                </c:pt>
                <c:pt idx="1">
                  <c:v>0.79259336463992824</c:v>
                </c:pt>
                <c:pt idx="2">
                  <c:v>0.65301896223621858</c:v>
                </c:pt>
                <c:pt idx="3">
                  <c:v>0.53802338508573677</c:v>
                </c:pt>
                <c:pt idx="4">
                  <c:v>0.44327834203749267</c:v>
                </c:pt>
                <c:pt idx="5">
                  <c:v>0.36521774697245868</c:v>
                </c:pt>
                <c:pt idx="6">
                  <c:v>0.30090349573712588</c:v>
                </c:pt>
                <c:pt idx="7">
                  <c:v>0.24791487954075359</c:v>
                </c:pt>
                <c:pt idx="8">
                  <c:v>0.20425747247350146</c:v>
                </c:pt>
                <c:pt idx="9">
                  <c:v>0.16828806378442832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17-488C-AF82-6A5860BED9C6}"/>
            </c:ext>
          </c:extLst>
        </c:ser>
        <c:ser>
          <c:idx val="1"/>
          <c:order val="1"/>
          <c:tx>
            <c:strRef>
              <c:f>AEEI!$B$56</c:f>
              <c:strCache>
                <c:ptCount val="1"/>
                <c:pt idx="0">
                  <c:v>AEEI_EXOGEN_AFTER2020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AEEI!$C$56:$L$56</c:f>
              <c:numCache>
                <c:formatCode>0.0000</c:formatCode>
                <c:ptCount val="10"/>
                <c:pt idx="0">
                  <c:v>1</c:v>
                </c:pt>
                <c:pt idx="1">
                  <c:v>0.82272016838714968</c:v>
                </c:pt>
                <c:pt idx="2">
                  <c:v>0.69924429284192158</c:v>
                </c:pt>
                <c:pt idx="3">
                  <c:v>0.59429998176720988</c:v>
                </c:pt>
                <c:pt idx="4">
                  <c:v>0.50510597218181708</c:v>
                </c:pt>
                <c:pt idx="5">
                  <c:v>0.42929841992435896</c:v>
                </c:pt>
                <c:pt idx="6">
                  <c:v>0.36486825240548115</c:v>
                </c:pt>
                <c:pt idx="7">
                  <c:v>0.31010792361380424</c:v>
                </c:pt>
                <c:pt idx="8">
                  <c:v>0.26356616026212643</c:v>
                </c:pt>
                <c:pt idx="9">
                  <c:v>0.22400949974381315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17-488C-AF82-6A5860BED9C6}"/>
            </c:ext>
          </c:extLst>
        </c:ser>
        <c:ser>
          <c:idx val="2"/>
          <c:order val="2"/>
          <c:tx>
            <c:strRef>
              <c:f>AEEI!$B$58</c:f>
              <c:strCache>
                <c:ptCount val="1"/>
                <c:pt idx="0">
                  <c:v>AEEI_EXOGEN_AFTER2025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AEEI!$C$58:$L$58</c:f>
              <c:numCache>
                <c:formatCode>0.0000</c:formatCode>
                <c:ptCount val="10"/>
                <c:pt idx="0">
                  <c:v>1</c:v>
                </c:pt>
                <c:pt idx="1">
                  <c:v>0.83891485948837541</c:v>
                </c:pt>
                <c:pt idx="2">
                  <c:v>0.72468531274303727</c:v>
                </c:pt>
                <c:pt idx="3">
                  <c:v>0.62600965588540858</c:v>
                </c:pt>
                <c:pt idx="4">
                  <c:v>0.54077001751065634</c:v>
                </c:pt>
                <c:pt idx="5">
                  <c:v>0.46713690290426679</c:v>
                </c:pt>
                <c:pt idx="6">
                  <c:v>0.40352992767519696</c:v>
                </c:pt>
                <c:pt idx="7">
                  <c:v>0.34858389803325152</c:v>
                </c:pt>
                <c:pt idx="8">
                  <c:v>0.3011195096931219</c:v>
                </c:pt>
                <c:pt idx="9">
                  <c:v>0.26011803651692722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17-488C-AF82-6A5860BED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38656"/>
        <c:axId val="45255488"/>
      </c:lineChart>
      <c:catAx>
        <c:axId val="4403865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45255488"/>
        <c:crosses val="autoZero"/>
        <c:auto val="1"/>
        <c:lblAlgn val="ctr"/>
        <c:lblOffset val="100"/>
        <c:noMultiLvlLbl val="0"/>
      </c:catAx>
      <c:valAx>
        <c:axId val="45255488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44038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909601396612633"/>
          <c:y val="0.10532990667833188"/>
          <c:w val="0.25423736064891245"/>
          <c:h val="0.60415500145815104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88623776993553"/>
          <c:y val="5.1400554097404488E-2"/>
          <c:w val="0.54550396067940077"/>
          <c:h val="0.78278032954214061"/>
        </c:manualLayout>
      </c:layout>
      <c:lineChart>
        <c:grouping val="standard"/>
        <c:varyColors val="0"/>
        <c:ser>
          <c:idx val="0"/>
          <c:order val="0"/>
          <c:tx>
            <c:strRef>
              <c:f>AEEI!$B$60</c:f>
              <c:strCache>
                <c:ptCount val="1"/>
                <c:pt idx="0">
                  <c:v>AEEI_EXOGEN_ELE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AEEI!$C$60:$L$60</c:f>
              <c:numCache>
                <c:formatCode>0.0000</c:formatCode>
                <c:ptCount val="10"/>
                <c:pt idx="0">
                  <c:v>1</c:v>
                </c:pt>
                <c:pt idx="1">
                  <c:v>0.88043267279616</c:v>
                </c:pt>
                <c:pt idx="2">
                  <c:v>0.79178926591112386</c:v>
                </c:pt>
                <c:pt idx="3">
                  <c:v>0.71207062275530153</c:v>
                </c:pt>
                <c:pt idx="4">
                  <c:v>0.64037818346483788</c:v>
                </c:pt>
                <c:pt idx="5">
                  <c:v>0.57590385665811727</c:v>
                </c:pt>
                <c:pt idx="6">
                  <c:v>0.56945068721493575</c:v>
                </c:pt>
                <c:pt idx="7">
                  <c:v>0.52001223304535049</c:v>
                </c:pt>
                <c:pt idx="8">
                  <c:v>0.47486591655432703</c:v>
                </c:pt>
                <c:pt idx="9">
                  <c:v>0.43363910380415094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D-4A49-82EB-C258D43D3473}"/>
            </c:ext>
          </c:extLst>
        </c:ser>
        <c:ser>
          <c:idx val="1"/>
          <c:order val="1"/>
          <c:tx>
            <c:strRef>
              <c:f>AEEI!$B$62</c:f>
              <c:strCache>
                <c:ptCount val="1"/>
                <c:pt idx="0">
                  <c:v>AEEI_EXOGEN_ELE_AFTER2020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AEEI!$C$62:$L$62</c:f>
              <c:numCache>
                <c:formatCode>0.0000</c:formatCode>
                <c:ptCount val="10"/>
                <c:pt idx="0">
                  <c:v>1</c:v>
                </c:pt>
                <c:pt idx="1">
                  <c:v>0.89674492333660416</c:v>
                </c:pt>
                <c:pt idx="2">
                  <c:v>0.81889150461300619</c:v>
                </c:pt>
                <c:pt idx="3">
                  <c:v>0.74779714819265453</c:v>
                </c:pt>
                <c:pt idx="4">
                  <c:v>0.6828750471765308</c:v>
                </c:pt>
                <c:pt idx="5">
                  <c:v>0.62358933994785959</c:v>
                </c:pt>
                <c:pt idx="6">
                  <c:v>0.56945068721493575</c:v>
                </c:pt>
                <c:pt idx="7">
                  <c:v>0.52001223304535049</c:v>
                </c:pt>
                <c:pt idx="8">
                  <c:v>0.47486591655432703</c:v>
                </c:pt>
                <c:pt idx="9">
                  <c:v>0.43363910380415094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6D-4A49-82EB-C258D43D3473}"/>
            </c:ext>
          </c:extLst>
        </c:ser>
        <c:ser>
          <c:idx val="2"/>
          <c:order val="2"/>
          <c:tx>
            <c:strRef>
              <c:f>AEEI!$B$64</c:f>
              <c:strCache>
                <c:ptCount val="1"/>
                <c:pt idx="0">
                  <c:v>AEEI_EXOGEN_ELE_AFTER2025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AEEI!$C$64:$L$64</c:f>
              <c:numCache>
                <c:formatCode>0.0000</c:formatCode>
                <c:ptCount val="10"/>
                <c:pt idx="0">
                  <c:v>1</c:v>
                </c:pt>
                <c:pt idx="1">
                  <c:v>0.89674492333660416</c:v>
                </c:pt>
                <c:pt idx="2">
                  <c:v>0.81889150461300619</c:v>
                </c:pt>
                <c:pt idx="3">
                  <c:v>0.74779714819265453</c:v>
                </c:pt>
                <c:pt idx="4">
                  <c:v>0.6828750471765308</c:v>
                </c:pt>
                <c:pt idx="5">
                  <c:v>0.62358933994785959</c:v>
                </c:pt>
                <c:pt idx="6">
                  <c:v>0.56945068721493575</c:v>
                </c:pt>
                <c:pt idx="7">
                  <c:v>0.52001223304535049</c:v>
                </c:pt>
                <c:pt idx="8">
                  <c:v>0.47486591655432703</c:v>
                </c:pt>
                <c:pt idx="9">
                  <c:v>0.43363910380415094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6D-4A49-82EB-C258D43D3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97568"/>
        <c:axId val="45257792"/>
      </c:lineChart>
      <c:catAx>
        <c:axId val="4279756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45257792"/>
        <c:crosses val="autoZero"/>
        <c:auto val="1"/>
        <c:lblAlgn val="ctr"/>
        <c:lblOffset val="100"/>
        <c:noMultiLvlLbl val="0"/>
      </c:catAx>
      <c:valAx>
        <c:axId val="4525779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42797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904239128256482"/>
          <c:y val="0.11458916593759115"/>
          <c:w val="0.31429098333247391"/>
          <c:h val="0.5948957421988918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88623776993553"/>
          <c:y val="5.1400554097404488E-2"/>
          <c:w val="0.50546821222369309"/>
          <c:h val="0.78278032954214061"/>
        </c:manualLayout>
      </c:layout>
      <c:lineChart>
        <c:grouping val="standard"/>
        <c:varyColors val="0"/>
        <c:ser>
          <c:idx val="0"/>
          <c:order val="0"/>
          <c:tx>
            <c:strRef>
              <c:f>AEEI!$B$66</c:f>
              <c:strCache>
                <c:ptCount val="1"/>
                <c:pt idx="0">
                  <c:v>AEEI_EXOGEN_GEN_YR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AEEI!$C$66:$L$66</c:f>
              <c:numCache>
                <c:formatCode>0.0000</c:formatCode>
                <c:ptCount val="10"/>
                <c:pt idx="0">
                  <c:v>1</c:v>
                </c:pt>
                <c:pt idx="1">
                  <c:v>0.94433672421240433</c:v>
                </c:pt>
                <c:pt idx="2">
                  <c:v>0.90032493558426496</c:v>
                </c:pt>
                <c:pt idx="3">
                  <c:v>0.85836436183380982</c:v>
                </c:pt>
                <c:pt idx="4">
                  <c:v>0.81835940397255014</c:v>
                </c:pt>
                <c:pt idx="5">
                  <c:v>0.78021891850161895</c:v>
                </c:pt>
                <c:pt idx="6">
                  <c:v>0.74385600975907429</c:v>
                </c:pt>
                <c:pt idx="7">
                  <c:v>0.7091878319450724</c:v>
                </c:pt>
                <c:pt idx="8">
                  <c:v>0.67613540037385833</c:v>
                </c:pt>
                <c:pt idx="9">
                  <c:v>0.64462341152255598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F-4BDD-9336-9519E1C3E036}"/>
            </c:ext>
          </c:extLst>
        </c:ser>
        <c:ser>
          <c:idx val="1"/>
          <c:order val="1"/>
          <c:tx>
            <c:strRef>
              <c:f>AEEI!$B$68</c:f>
              <c:strCache>
                <c:ptCount val="1"/>
                <c:pt idx="0">
                  <c:v>AEEI_EXOGEN_GEN_YR_AFTER2020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AEEI!$C$68:$L$68</c:f>
              <c:numCache>
                <c:formatCode>0.0000</c:formatCode>
                <c:ptCount val="10"/>
                <c:pt idx="0">
                  <c:v>1</c:v>
                </c:pt>
                <c:pt idx="1">
                  <c:v>0.95294982124365402</c:v>
                </c:pt>
                <c:pt idx="2">
                  <c:v>0.91543685666160513</c:v>
                </c:pt>
                <c:pt idx="3">
                  <c:v>0.87940059366484791</c:v>
                </c:pt>
                <c:pt idx="4">
                  <c:v>0.84478290174846793</c:v>
                </c:pt>
                <c:pt idx="5">
                  <c:v>0.81152793872066309</c:v>
                </c:pt>
                <c:pt idx="6">
                  <c:v>0.77958206062307112</c:v>
                </c:pt>
                <c:pt idx="7">
                  <c:v>0.74889373519709179</c:v>
                </c:pt>
                <c:pt idx="8">
                  <c:v>0.71941345875661389</c:v>
                </c:pt>
                <c:pt idx="9">
                  <c:v>0.6910936763330584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F-4BDD-9336-9519E1C3E036}"/>
            </c:ext>
          </c:extLst>
        </c:ser>
        <c:ser>
          <c:idx val="2"/>
          <c:order val="2"/>
          <c:tx>
            <c:strRef>
              <c:f>AEEI!$B$70</c:f>
              <c:strCache>
                <c:ptCount val="1"/>
                <c:pt idx="0">
                  <c:v>AEEI_EXOGEN_GEN_YR_AFTER2025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AEEI!$C$70:$L$70</c:f>
              <c:numCache>
                <c:formatCode>0.0000</c:formatCode>
                <c:ptCount val="10"/>
                <c:pt idx="0">
                  <c:v>1</c:v>
                </c:pt>
                <c:pt idx="1">
                  <c:v>0.96453569939339068</c:v>
                </c:pt>
                <c:pt idx="2">
                  <c:v>0.93594478410895088</c:v>
                </c:pt>
                <c:pt idx="3">
                  <c:v>0.90820136512487215</c:v>
                </c:pt>
                <c:pt idx="4">
                  <c:v>0.88128032082570495</c:v>
                </c:pt>
                <c:pt idx="5">
                  <c:v>0.85515727425478172</c:v>
                </c:pt>
                <c:pt idx="6">
                  <c:v>0.82980857104092753</c:v>
                </c:pt>
                <c:pt idx="7">
                  <c:v>0.80521125797946802</c:v>
                </c:pt>
                <c:pt idx="8">
                  <c:v>0.78134306224814698</c:v>
                </c:pt>
                <c:pt idx="9">
                  <c:v>0.75818237123912491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2F-4BDD-9336-9519E1C3E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39680"/>
        <c:axId val="45260096"/>
      </c:lineChart>
      <c:catAx>
        <c:axId val="4403968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45260096"/>
        <c:crosses val="autoZero"/>
        <c:auto val="1"/>
        <c:lblAlgn val="ctr"/>
        <c:lblOffset val="100"/>
        <c:noMultiLvlLbl val="0"/>
      </c:catAx>
      <c:valAx>
        <c:axId val="4526009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44039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1756785755379773"/>
          <c:y val="0.10532990667833188"/>
          <c:w val="0.36576551706124089"/>
          <c:h val="0.60415500145815104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88623776993553"/>
          <c:y val="5.1400554097404488E-2"/>
          <c:w val="0.55980244227072495"/>
          <c:h val="0.78278032954214061"/>
        </c:manualLayout>
      </c:layout>
      <c:lineChart>
        <c:grouping val="standard"/>
        <c:varyColors val="0"/>
        <c:ser>
          <c:idx val="0"/>
          <c:order val="0"/>
          <c:tx>
            <c:strRef>
              <c:f>AEEI!$B$72</c:f>
              <c:strCache>
                <c:ptCount val="1"/>
                <c:pt idx="0">
                  <c:v>AEEI_EXOGEN_HH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AEEI!$C$72:$L$72</c:f>
              <c:numCache>
                <c:formatCode>0.0000</c:formatCode>
                <c:ptCount val="10"/>
                <c:pt idx="0">
                  <c:v>1</c:v>
                </c:pt>
                <c:pt idx="1">
                  <c:v>0.82017370608486562</c:v>
                </c:pt>
                <c:pt idx="2">
                  <c:v>0.6952815588144533</c:v>
                </c:pt>
                <c:pt idx="3">
                  <c:v>0.58940739314244195</c:v>
                </c:pt>
                <c:pt idx="4">
                  <c:v>0.49965524137204753</c:v>
                </c:pt>
                <c:pt idx="5">
                  <c:v>0.42357011998019667</c:v>
                </c:pt>
                <c:pt idx="6">
                  <c:v>0.35907087864699633</c:v>
                </c:pt>
                <c:pt idx="7">
                  <c:v>0.30439327471530325</c:v>
                </c:pt>
                <c:pt idx="8">
                  <c:v>0.25804171600057763</c:v>
                </c:pt>
                <c:pt idx="9">
                  <c:v>0.21874835197590914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4-4F9A-868F-238972F3076A}"/>
            </c:ext>
          </c:extLst>
        </c:ser>
        <c:ser>
          <c:idx val="1"/>
          <c:order val="1"/>
          <c:tx>
            <c:strRef>
              <c:f>AEEI!$B$74</c:f>
              <c:strCache>
                <c:ptCount val="1"/>
                <c:pt idx="0">
                  <c:v>AEEI_EXOGEN_HH_AFTER2020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AEEI!$C$74:$L$74</c:f>
              <c:numCache>
                <c:formatCode>0.0000</c:formatCode>
                <c:ptCount val="10"/>
                <c:pt idx="0">
                  <c:v>1</c:v>
                </c:pt>
                <c:pt idx="1">
                  <c:v>0.840730551469559</c:v>
                </c:pt>
                <c:pt idx="2">
                  <c:v>0.72756341757520193</c:v>
                </c:pt>
                <c:pt idx="3">
                  <c:v>0.62962922623476736</c:v>
                </c:pt>
                <c:pt idx="4">
                  <c:v>0.54487753638055336</c:v>
                </c:pt>
                <c:pt idx="5">
                  <c:v>0.47153390802326012</c:v>
                </c:pt>
                <c:pt idx="6">
                  <c:v>0.40806275093051114</c:v>
                </c:pt>
                <c:pt idx="7">
                  <c:v>0.35313517408542855</c:v>
                </c:pt>
                <c:pt idx="8">
                  <c:v>0.30560116279170457</c:v>
                </c:pt>
                <c:pt idx="9">
                  <c:v>0.26446550089923648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4-4F9A-868F-238972F3076A}"/>
            </c:ext>
          </c:extLst>
        </c:ser>
        <c:ser>
          <c:idx val="2"/>
          <c:order val="2"/>
          <c:tx>
            <c:strRef>
              <c:f>AEEI!$B$76</c:f>
              <c:strCache>
                <c:ptCount val="1"/>
                <c:pt idx="0">
                  <c:v>AEEI_EXOGEN_HH_AFTER2025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AEEI!$C$76:$L$76</c:f>
              <c:numCache>
                <c:formatCode>0.0000</c:formatCode>
                <c:ptCount val="10"/>
                <c:pt idx="0">
                  <c:v>1</c:v>
                </c:pt>
                <c:pt idx="1">
                  <c:v>0.84593629727762731</c:v>
                </c:pt>
                <c:pt idx="2">
                  <c:v>0.73584392704553458</c:v>
                </c:pt>
                <c:pt idx="3">
                  <c:v>0.64007926685771521</c:v>
                </c:pt>
                <c:pt idx="4">
                  <c:v>0.55677767092009667</c:v>
                </c:pt>
                <c:pt idx="5">
                  <c:v>0.48431716333676889</c:v>
                </c:pt>
                <c:pt idx="6">
                  <c:v>0.42128685641245267</c:v>
                </c:pt>
                <c:pt idx="7">
                  <c:v>0.36645947907998117</c:v>
                </c:pt>
                <c:pt idx="8">
                  <c:v>0.31876748055034176</c:v>
                </c:pt>
                <c:pt idx="9">
                  <c:v>0.27728224389642592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4-4F9A-868F-238972F30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98368"/>
        <c:axId val="45737664"/>
      </c:lineChart>
      <c:catAx>
        <c:axId val="4549836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45737664"/>
        <c:crosses val="autoZero"/>
        <c:auto val="1"/>
        <c:lblAlgn val="ctr"/>
        <c:lblOffset val="100"/>
        <c:noMultiLvlLbl val="0"/>
      </c:catAx>
      <c:valAx>
        <c:axId val="4573766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45498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403378938439951"/>
          <c:y val="6.8292869641294843E-2"/>
          <c:w val="0.30929968243431244"/>
          <c:h val="0.6411920384951880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88623776993553"/>
          <c:y val="5.1400554097404488E-2"/>
          <c:w val="0.51122196153988209"/>
          <c:h val="0.78278032954214061"/>
        </c:manualLayout>
      </c:layout>
      <c:lineChart>
        <c:grouping val="standard"/>
        <c:varyColors val="0"/>
        <c:ser>
          <c:idx val="0"/>
          <c:order val="0"/>
          <c:tx>
            <c:strRef>
              <c:f>AEEI!$B$78</c:f>
              <c:strCache>
                <c:ptCount val="1"/>
                <c:pt idx="0">
                  <c:v>AEEI_EXOGEN_TRN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AEEI!$C$78:$L$78</c:f>
              <c:numCache>
                <c:formatCode>0.0000</c:formatCode>
                <c:ptCount val="10"/>
                <c:pt idx="0">
                  <c:v>1</c:v>
                </c:pt>
                <c:pt idx="1">
                  <c:v>0.83710243641489024</c:v>
                </c:pt>
                <c:pt idx="2">
                  <c:v>0.72181756185799884</c:v>
                </c:pt>
                <c:pt idx="3">
                  <c:v>0.622409599998338</c:v>
                </c:pt>
                <c:pt idx="4">
                  <c:v>0.53669199897674713</c:v>
                </c:pt>
                <c:pt idx="5">
                  <c:v>0.46277933657582698</c:v>
                </c:pt>
                <c:pt idx="6">
                  <c:v>0.39904584895971507</c:v>
                </c:pt>
                <c:pt idx="7">
                  <c:v>0.3440896707925688</c:v>
                </c:pt>
                <c:pt idx="8">
                  <c:v>0.29670200017063952</c:v>
                </c:pt>
                <c:pt idx="9">
                  <c:v>0.25584051012774367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4-4C79-BE6D-907F44AED5D6}"/>
            </c:ext>
          </c:extLst>
        </c:ser>
        <c:ser>
          <c:idx val="1"/>
          <c:order val="1"/>
          <c:tx>
            <c:strRef>
              <c:f>AEEI!$B$80</c:f>
              <c:strCache>
                <c:ptCount val="1"/>
                <c:pt idx="0">
                  <c:v>AEEI_EXOGEN_TRN_AFTER2020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AEEI!$C$80:$L$80</c:f>
              <c:numCache>
                <c:formatCode>0.0000</c:formatCode>
                <c:ptCount val="10"/>
                <c:pt idx="0">
                  <c:v>1</c:v>
                </c:pt>
                <c:pt idx="1">
                  <c:v>0.84593629727762731</c:v>
                </c:pt>
                <c:pt idx="2">
                  <c:v>0.73584392704553458</c:v>
                </c:pt>
                <c:pt idx="3">
                  <c:v>0.64007926685771521</c:v>
                </c:pt>
                <c:pt idx="4">
                  <c:v>0.55677767092009667</c:v>
                </c:pt>
                <c:pt idx="5">
                  <c:v>0.48431716333676889</c:v>
                </c:pt>
                <c:pt idx="6">
                  <c:v>0.42128685641245267</c:v>
                </c:pt>
                <c:pt idx="7">
                  <c:v>0.36645947907998117</c:v>
                </c:pt>
                <c:pt idx="8">
                  <c:v>0.31876748055034176</c:v>
                </c:pt>
                <c:pt idx="9">
                  <c:v>0.27728224389642592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E4-4C79-BE6D-907F44AED5D6}"/>
            </c:ext>
          </c:extLst>
        </c:ser>
        <c:ser>
          <c:idx val="2"/>
          <c:order val="2"/>
          <c:tx>
            <c:strRef>
              <c:f>AEEI!$B$82</c:f>
              <c:strCache>
                <c:ptCount val="1"/>
                <c:pt idx="0">
                  <c:v>AEEI_EXOGEN_TRN_AFTER2025</c:v>
                </c:pt>
              </c:strCache>
            </c:strRef>
          </c:tx>
          <c:marker>
            <c:symbol val="none"/>
          </c:marker>
          <c:cat>
            <c:numRef>
              <c:f>AEEI!$C$43:$L$43</c:f>
              <c:numCache>
                <c:formatCode>0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AEEI!$C$82:$L$82</c:f>
              <c:numCache>
                <c:formatCode>0.0000</c:formatCode>
                <c:ptCount val="10"/>
                <c:pt idx="0">
                  <c:v>1</c:v>
                </c:pt>
                <c:pt idx="1">
                  <c:v>0.8564284004586451</c:v>
                </c:pt>
                <c:pt idx="2">
                  <c:v>0.75266249883237901</c:v>
                </c:pt>
                <c:pt idx="3">
                  <c:v>0.66146899944609672</c:v>
                </c:pt>
                <c:pt idx="4">
                  <c:v>0.58132461482668141</c:v>
                </c:pt>
                <c:pt idx="5">
                  <c:v>0.51089062085505665</c:v>
                </c:pt>
                <c:pt idx="6">
                  <c:v>0.44899049484681369</c:v>
                </c:pt>
                <c:pt idx="7">
                  <c:v>0.39459026303005873</c:v>
                </c:pt>
                <c:pt idx="8">
                  <c:v>0.34678122914662818</c:v>
                </c:pt>
                <c:pt idx="9">
                  <c:v>0.3047647956768903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E4-4C79-BE6D-907F44AED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97056"/>
        <c:axId val="45739968"/>
      </c:lineChart>
      <c:catAx>
        <c:axId val="4279705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45739968"/>
        <c:crosses val="autoZero"/>
        <c:auto val="1"/>
        <c:lblAlgn val="ctr"/>
        <c:lblOffset val="100"/>
        <c:noMultiLvlLbl val="0"/>
      </c:catAx>
      <c:valAx>
        <c:axId val="45739968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42797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1618963822272099"/>
          <c:y val="8.6811388159813374E-2"/>
          <c:w val="0.36714375413939326"/>
          <c:h val="0.571747594050743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83</xdr:row>
      <xdr:rowOff>0</xdr:rowOff>
    </xdr:from>
    <xdr:to>
      <xdr:col>17</xdr:col>
      <xdr:colOff>847725</xdr:colOff>
      <xdr:row>98</xdr:row>
      <xdr:rowOff>171449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100</xdr:row>
      <xdr:rowOff>0</xdr:rowOff>
    </xdr:from>
    <xdr:to>
      <xdr:col>7</xdr:col>
      <xdr:colOff>390525</xdr:colOff>
      <xdr:row>115</xdr:row>
      <xdr:rowOff>171449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100</xdr:row>
      <xdr:rowOff>0</xdr:rowOff>
    </xdr:from>
    <xdr:to>
      <xdr:col>17</xdr:col>
      <xdr:colOff>847725</xdr:colOff>
      <xdr:row>115</xdr:row>
      <xdr:rowOff>171449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83</xdr:row>
      <xdr:rowOff>0</xdr:rowOff>
    </xdr:from>
    <xdr:to>
      <xdr:col>7</xdr:col>
      <xdr:colOff>390525</xdr:colOff>
      <xdr:row>98</xdr:row>
      <xdr:rowOff>171449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117</xdr:row>
      <xdr:rowOff>0</xdr:rowOff>
    </xdr:from>
    <xdr:to>
      <xdr:col>5</xdr:col>
      <xdr:colOff>23812</xdr:colOff>
      <xdr:row>131</xdr:row>
      <xdr:rowOff>76200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59532</xdr:colOff>
      <xdr:row>117</xdr:row>
      <xdr:rowOff>0</xdr:rowOff>
    </xdr:from>
    <xdr:to>
      <xdr:col>12</xdr:col>
      <xdr:colOff>500063</xdr:colOff>
      <xdr:row>131</xdr:row>
      <xdr:rowOff>76200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511969</xdr:colOff>
      <xdr:row>117</xdr:row>
      <xdr:rowOff>0</xdr:rowOff>
    </xdr:from>
    <xdr:to>
      <xdr:col>17</xdr:col>
      <xdr:colOff>2119313</xdr:colOff>
      <xdr:row>131</xdr:row>
      <xdr:rowOff>76200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35719</xdr:colOff>
      <xdr:row>117</xdr:row>
      <xdr:rowOff>0</xdr:rowOff>
    </xdr:from>
    <xdr:to>
      <xdr:col>21</xdr:col>
      <xdr:colOff>1559718</xdr:colOff>
      <xdr:row>131</xdr:row>
      <xdr:rowOff>76200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1750220</xdr:colOff>
      <xdr:row>117</xdr:row>
      <xdr:rowOff>0</xdr:rowOff>
    </xdr:from>
    <xdr:to>
      <xdr:col>22</xdr:col>
      <xdr:colOff>1202532</xdr:colOff>
      <xdr:row>131</xdr:row>
      <xdr:rowOff>76200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EXCELDateien/AEEI_2009_205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EXCELDateien/aeei_20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EI_ELE_C"/>
      <sheetName val="AEEI_STROM"/>
      <sheetName val="AEEI_DEU"/>
      <sheetName val="AEEI_NEU"/>
      <sheetName val="AEEI"/>
      <sheetName val="AEEI_EMERGE"/>
      <sheetName val="Tabelle3"/>
    </sheetNames>
    <sheetDataSet>
      <sheetData sheetId="0">
        <row r="3">
          <cell r="C3">
            <v>0.99700374750093756</v>
          </cell>
          <cell r="D3">
            <v>0.994513729395611</v>
          </cell>
          <cell r="E3">
            <v>0.99202993011361429</v>
          </cell>
          <cell r="F3">
            <v>0.98955233412342847</v>
          </cell>
          <cell r="G3">
            <v>0.98708092593232422</v>
          </cell>
          <cell r="H3">
            <v>0.98461569008626582</v>
          </cell>
          <cell r="I3">
            <v>0.97380410372114601</v>
          </cell>
          <cell r="J3">
            <v>0.96311123413142108</v>
          </cell>
          <cell r="K3">
            <v>0.9525357777458775</v>
          </cell>
        </row>
      </sheetData>
      <sheetData sheetId="1"/>
      <sheetData sheetId="2">
        <row r="3">
          <cell r="C3">
            <v>0.97623872383386012</v>
          </cell>
          <cell r="D3">
            <v>0.95686952400879888</v>
          </cell>
          <cell r="E3">
            <v>0.93788462147978224</v>
          </cell>
          <cell r="F3">
            <v>0.91927639154299767</v>
          </cell>
          <cell r="G3">
            <v>0.90103736077362651</v>
          </cell>
          <cell r="H3">
            <v>0.90103736077362651</v>
          </cell>
          <cell r="I3">
            <v>0.9</v>
          </cell>
          <cell r="J3">
            <v>1</v>
          </cell>
          <cell r="K3">
            <v>1</v>
          </cell>
        </row>
      </sheetData>
      <sheetData sheetId="3">
        <row r="3">
          <cell r="C3">
            <v>0.93578859865046549</v>
          </cell>
          <cell r="D3">
            <v>0.88544014293650375</v>
          </cell>
          <cell r="E3">
            <v>0.83780059711569133</v>
          </cell>
          <cell r="F3">
            <v>0.7927242130671549</v>
          </cell>
          <cell r="G3">
            <v>0.75007308439070342</v>
          </cell>
          <cell r="H3">
            <v>0.70971672449687451</v>
          </cell>
          <cell r="I3">
            <v>0.6715316673970968</v>
          </cell>
          <cell r="J3">
            <v>0.63540108997263878</v>
          </cell>
          <cell r="K3">
            <v>0.60121445456670775</v>
          </cell>
        </row>
      </sheetData>
      <sheetData sheetId="4">
        <row r="3">
          <cell r="C3">
            <v>0.96745043619576843</v>
          </cell>
          <cell r="D3">
            <v>0.94113659778319003</v>
          </cell>
          <cell r="E3">
            <v>0.91553847365022478</v>
          </cell>
          <cell r="F3">
            <v>0.89063659697025432</v>
          </cell>
          <cell r="G3">
            <v>0.86641203039797621</v>
          </cell>
          <cell r="H3">
            <v>0.83946143083464253</v>
          </cell>
          <cell r="I3">
            <v>0.8</v>
          </cell>
          <cell r="J3">
            <v>0.75</v>
          </cell>
          <cell r="K3">
            <v>0.65</v>
          </cell>
        </row>
      </sheetData>
      <sheetData sheetId="5">
        <row r="3">
          <cell r="C3">
            <v>0.91888569302058554</v>
          </cell>
          <cell r="D3">
            <v>0.85633967224941354</v>
          </cell>
          <cell r="E3">
            <v>0.79805098701412125</v>
          </cell>
          <cell r="F3">
            <v>0.74372985219901921</v>
          </cell>
          <cell r="G3">
            <v>0.69310620756388774</v>
          </cell>
          <cell r="H3">
            <v>0.64592837512597623</v>
          </cell>
          <cell r="I3">
            <v>0.60196180793031784</v>
          </cell>
          <cell r="J3">
            <v>0.56098792398780395</v>
          </cell>
          <cell r="K3">
            <v>0.5228030195838872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EI_01"/>
      <sheetName val="AEEI_Various"/>
      <sheetName val="AEEI"/>
      <sheetName val="AEEI_TRN"/>
      <sheetName val="AEEI_HH"/>
      <sheetName val="AEEI_STROM"/>
      <sheetName val="AEEI_ELE_PROD"/>
    </sheetNames>
    <sheetDataSet>
      <sheetData sheetId="0" refreshError="1"/>
      <sheetData sheetId="1" refreshError="1"/>
      <sheetData sheetId="2" refreshError="1">
        <row r="22">
          <cell r="C22">
            <v>0.79259336463992824</v>
          </cell>
          <cell r="D22">
            <v>0.65301896223621858</v>
          </cell>
          <cell r="E22">
            <v>0.53802338508573677</v>
          </cell>
          <cell r="F22">
            <v>0.44327834203749267</v>
          </cell>
          <cell r="G22">
            <v>0.36521774697245868</v>
          </cell>
          <cell r="H22">
            <v>0.30090349573712588</v>
          </cell>
          <cell r="I22">
            <v>0.24791487954075359</v>
          </cell>
          <cell r="J22">
            <v>0.20425747247350146</v>
          </cell>
          <cell r="K22">
            <v>0.16828806378442832</v>
          </cell>
        </row>
        <row r="46">
          <cell r="C46">
            <v>0.82272016838714968</v>
          </cell>
          <cell r="D46">
            <v>0.69924429284192158</v>
          </cell>
          <cell r="E46">
            <v>0.59429998176720988</v>
          </cell>
          <cell r="F46">
            <v>0.50510597218181708</v>
          </cell>
          <cell r="G46">
            <v>0.42929841992435896</v>
          </cell>
          <cell r="H46">
            <v>0.36486825240548115</v>
          </cell>
          <cell r="I46">
            <v>0.31010792361380424</v>
          </cell>
          <cell r="J46">
            <v>0.26356616026212643</v>
          </cell>
          <cell r="K46">
            <v>0.22400949974381315</v>
          </cell>
        </row>
        <row r="70">
          <cell r="C70">
            <v>0.83891485948837541</v>
          </cell>
          <cell r="D70">
            <v>0.72468531274303727</v>
          </cell>
          <cell r="E70">
            <v>0.62600965588540858</v>
          </cell>
          <cell r="F70">
            <v>0.54077001751065634</v>
          </cell>
          <cell r="G70">
            <v>0.46713690290426679</v>
          </cell>
          <cell r="H70">
            <v>0.40352992767519696</v>
          </cell>
          <cell r="I70">
            <v>0.34858389803325152</v>
          </cell>
          <cell r="J70">
            <v>0.3011195096931219</v>
          </cell>
          <cell r="K70">
            <v>0.26011803651692722</v>
          </cell>
        </row>
      </sheetData>
      <sheetData sheetId="3" refreshError="1">
        <row r="22">
          <cell r="C22">
            <v>0.83710243641489024</v>
          </cell>
          <cell r="D22">
            <v>0.72181756185799884</v>
          </cell>
          <cell r="E22">
            <v>0.622409599998338</v>
          </cell>
          <cell r="F22">
            <v>0.53669199897674713</v>
          </cell>
          <cell r="G22">
            <v>0.46277933657582698</v>
          </cell>
          <cell r="H22">
            <v>0.39904584895971507</v>
          </cell>
          <cell r="I22">
            <v>0.3440896707925688</v>
          </cell>
          <cell r="J22">
            <v>0.29670200017063952</v>
          </cell>
          <cell r="K22">
            <v>0.25584051012774367</v>
          </cell>
        </row>
        <row r="46">
          <cell r="C46">
            <v>0.84593629727762731</v>
          </cell>
          <cell r="D46">
            <v>0.73584392704553458</v>
          </cell>
          <cell r="E46">
            <v>0.64007926685771521</v>
          </cell>
          <cell r="F46">
            <v>0.55677767092009667</v>
          </cell>
          <cell r="G46">
            <v>0.48431716333676889</v>
          </cell>
          <cell r="H46">
            <v>0.42128685641245267</v>
          </cell>
          <cell r="I46">
            <v>0.36645947907998117</v>
          </cell>
          <cell r="J46">
            <v>0.31876748055034176</v>
          </cell>
          <cell r="K46">
            <v>0.27728224389642592</v>
          </cell>
        </row>
        <row r="70">
          <cell r="C70">
            <v>0.8564284004586451</v>
          </cell>
          <cell r="D70">
            <v>0.75266249883237901</v>
          </cell>
          <cell r="E70">
            <v>0.66146899944609672</v>
          </cell>
          <cell r="F70">
            <v>0.58132461482668141</v>
          </cell>
          <cell r="G70">
            <v>0.51089062085505665</v>
          </cell>
          <cell r="H70">
            <v>0.44899049484681369</v>
          </cell>
          <cell r="I70">
            <v>0.39459026303005873</v>
          </cell>
          <cell r="J70">
            <v>0.34678122914662818</v>
          </cell>
          <cell r="K70">
            <v>0.3047647956768903</v>
          </cell>
        </row>
      </sheetData>
      <sheetData sheetId="4" refreshError="1">
        <row r="22">
          <cell r="C22">
            <v>0.82017370608486562</v>
          </cell>
          <cell r="D22">
            <v>0.6952815588144533</v>
          </cell>
          <cell r="E22">
            <v>0.58940739314244195</v>
          </cell>
          <cell r="F22">
            <v>0.49965524137204753</v>
          </cell>
          <cell r="G22">
            <v>0.42357011998019667</v>
          </cell>
          <cell r="H22">
            <v>0.35907087864699633</v>
          </cell>
          <cell r="I22">
            <v>0.30439327471530325</v>
          </cell>
          <cell r="J22">
            <v>0.25804171600057763</v>
          </cell>
          <cell r="K22">
            <v>0.21874835197590914</v>
          </cell>
        </row>
        <row r="46">
          <cell r="C46">
            <v>0.840730551469559</v>
          </cell>
          <cell r="D46">
            <v>0.72756341757520193</v>
          </cell>
          <cell r="E46">
            <v>0.62962922623476736</v>
          </cell>
          <cell r="F46">
            <v>0.54487753638055336</v>
          </cell>
          <cell r="G46">
            <v>0.47153390802326012</v>
          </cell>
          <cell r="H46">
            <v>0.40806275093051114</v>
          </cell>
          <cell r="I46">
            <v>0.35313517408542855</v>
          </cell>
          <cell r="J46">
            <v>0.30560116279170457</v>
          </cell>
          <cell r="K46">
            <v>0.26446550089923648</v>
          </cell>
        </row>
        <row r="70">
          <cell r="C70">
            <v>0.84593629727762731</v>
          </cell>
          <cell r="D70">
            <v>0.73584392704553458</v>
          </cell>
          <cell r="E70">
            <v>0.64007926685771521</v>
          </cell>
          <cell r="F70">
            <v>0.55677767092009667</v>
          </cell>
          <cell r="G70">
            <v>0.48431716333676889</v>
          </cell>
          <cell r="H70">
            <v>0.42128685641245267</v>
          </cell>
          <cell r="I70">
            <v>0.36645947907998117</v>
          </cell>
          <cell r="J70">
            <v>0.31876748055034176</v>
          </cell>
          <cell r="K70">
            <v>0.27728224389642592</v>
          </cell>
        </row>
      </sheetData>
      <sheetData sheetId="5" refreshError="1">
        <row r="22">
          <cell r="C22">
            <v>0.88043267279616</v>
          </cell>
          <cell r="D22">
            <v>0.79178926591112386</v>
          </cell>
          <cell r="E22">
            <v>0.71207062275530153</v>
          </cell>
          <cell r="F22">
            <v>0.64037818346483788</v>
          </cell>
          <cell r="G22">
            <v>0.57590385665811727</v>
          </cell>
          <cell r="H22">
            <v>0.56945068721493575</v>
          </cell>
          <cell r="I22">
            <v>0.52001223304535049</v>
          </cell>
          <cell r="J22">
            <v>0.47486591655432703</v>
          </cell>
          <cell r="K22">
            <v>0.43363910380415094</v>
          </cell>
        </row>
        <row r="46">
          <cell r="C46">
            <v>0.89674492333660416</v>
          </cell>
          <cell r="D46">
            <v>0.81889150461300619</v>
          </cell>
          <cell r="E46">
            <v>0.74779714819265453</v>
          </cell>
          <cell r="F46">
            <v>0.6828750471765308</v>
          </cell>
          <cell r="G46">
            <v>0.62358933994785959</v>
          </cell>
          <cell r="H46">
            <v>0.56945068721493575</v>
          </cell>
          <cell r="I46">
            <v>0.52001223304535049</v>
          </cell>
          <cell r="J46">
            <v>0.47486591655432703</v>
          </cell>
          <cell r="K46">
            <v>0.43363910380415094</v>
          </cell>
        </row>
        <row r="70">
          <cell r="C70">
            <v>0.89674492333660416</v>
          </cell>
          <cell r="D70">
            <v>0.81889150461300619</v>
          </cell>
          <cell r="E70">
            <v>0.74779714819265453</v>
          </cell>
          <cell r="F70">
            <v>0.6828750471765308</v>
          </cell>
          <cell r="G70">
            <v>0.62358933994785959</v>
          </cell>
          <cell r="H70">
            <v>0.56945068721493575</v>
          </cell>
          <cell r="I70">
            <v>0.52001223304535049</v>
          </cell>
          <cell r="J70">
            <v>0.47486591655432703</v>
          </cell>
          <cell r="K70">
            <v>0.43363910380415094</v>
          </cell>
        </row>
      </sheetData>
      <sheetData sheetId="6" refreshError="1">
        <row r="22">
          <cell r="C22">
            <v>0.94433672421240433</v>
          </cell>
          <cell r="D22">
            <v>0.90032493558426496</v>
          </cell>
          <cell r="E22">
            <v>0.85836436183380982</v>
          </cell>
          <cell r="F22">
            <v>0.81835940397255014</v>
          </cell>
          <cell r="G22">
            <v>0.78021891850161895</v>
          </cell>
          <cell r="H22">
            <v>0.74385600975907429</v>
          </cell>
          <cell r="I22">
            <v>0.7091878319450724</v>
          </cell>
          <cell r="J22">
            <v>0.67613540037385833</v>
          </cell>
          <cell r="K22">
            <v>0.64462341152255598</v>
          </cell>
        </row>
        <row r="46">
          <cell r="C46">
            <v>0.95294982124365402</v>
          </cell>
          <cell r="D46">
            <v>0.91543685666160513</v>
          </cell>
          <cell r="E46">
            <v>0.87940059366484791</v>
          </cell>
          <cell r="F46">
            <v>0.84478290174846793</v>
          </cell>
          <cell r="G46">
            <v>0.81152793872066309</v>
          </cell>
          <cell r="H46">
            <v>0.77958206062307112</v>
          </cell>
          <cell r="I46">
            <v>0.74889373519709179</v>
          </cell>
          <cell r="J46">
            <v>0.71941345875661389</v>
          </cell>
          <cell r="K46">
            <v>0.6910936763330584</v>
          </cell>
        </row>
        <row r="70">
          <cell r="C70">
            <v>0.96453569939339068</v>
          </cell>
          <cell r="D70">
            <v>0.93594478410895088</v>
          </cell>
          <cell r="E70">
            <v>0.90820136512487215</v>
          </cell>
          <cell r="F70">
            <v>0.88128032082570495</v>
          </cell>
          <cell r="G70">
            <v>0.85515727425478172</v>
          </cell>
          <cell r="H70">
            <v>0.82980857104092753</v>
          </cell>
          <cell r="I70">
            <v>0.80521125797946802</v>
          </cell>
          <cell r="J70">
            <v>0.78134306224814698</v>
          </cell>
          <cell r="K70">
            <v>0.75818237123912491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03"/>
  <sheetViews>
    <sheetView tabSelected="1" zoomScale="80" zoomScaleNormal="80" workbookViewId="0">
      <selection activeCell="C39" sqref="C39:K39"/>
    </sheetView>
  </sheetViews>
  <sheetFormatPr baseColWidth="10" defaultRowHeight="15" x14ac:dyDescent="0.25"/>
  <cols>
    <col min="1" max="1" width="3.42578125" bestFit="1" customWidth="1"/>
    <col min="2" max="2" width="32" bestFit="1" customWidth="1"/>
    <col min="3" max="12" width="8.5703125" customWidth="1"/>
    <col min="13" max="13" width="8.5703125" bestFit="1" customWidth="1"/>
    <col min="14" max="14" width="11.5703125" bestFit="1" customWidth="1"/>
    <col min="15" max="15" width="9.140625" style="25" bestFit="1" customWidth="1"/>
    <col min="16" max="16" width="11.5703125" style="25" bestFit="1" customWidth="1"/>
    <col min="17" max="17" width="4.28515625" style="25" customWidth="1"/>
    <col min="18" max="18" width="33.5703125" customWidth="1"/>
    <col min="19" max="19" width="19.85546875" bestFit="1" customWidth="1"/>
    <col min="20" max="20" width="15.7109375" bestFit="1" customWidth="1"/>
    <col min="21" max="21" width="8.42578125" bestFit="1" customWidth="1"/>
    <col min="22" max="22" width="65.85546875" customWidth="1"/>
    <col min="23" max="23" width="32.7109375" bestFit="1" customWidth="1"/>
  </cols>
  <sheetData>
    <row r="1" spans="1:22" x14ac:dyDescent="0.25">
      <c r="C1" s="108">
        <v>2011</v>
      </c>
      <c r="D1" s="108">
        <v>2015</v>
      </c>
      <c r="E1" s="108">
        <v>2020</v>
      </c>
      <c r="F1" s="108">
        <v>2025</v>
      </c>
      <c r="G1" s="108">
        <v>2030</v>
      </c>
      <c r="H1" s="108">
        <v>2035</v>
      </c>
      <c r="I1" s="108">
        <v>2040</v>
      </c>
      <c r="J1" s="108">
        <v>2045</v>
      </c>
      <c r="K1" s="108">
        <v>2050</v>
      </c>
      <c r="L1" s="109"/>
      <c r="M1" s="110" t="s">
        <v>44</v>
      </c>
      <c r="N1" s="111"/>
      <c r="O1" s="110" t="s">
        <v>44</v>
      </c>
      <c r="P1" s="27"/>
      <c r="Q1" s="24" t="s">
        <v>52</v>
      </c>
      <c r="R1" s="24" t="s">
        <v>42</v>
      </c>
      <c r="S1" s="24" t="s">
        <v>39</v>
      </c>
      <c r="T1" s="24" t="s">
        <v>40</v>
      </c>
      <c r="U1" s="24" t="s">
        <v>41</v>
      </c>
    </row>
    <row r="2" spans="1:22" x14ac:dyDescent="0.25">
      <c r="A2" s="95">
        <v>1</v>
      </c>
      <c r="B2" s="50" t="s">
        <v>0</v>
      </c>
      <c r="C2" s="133">
        <f>D44/$D44</f>
        <v>1</v>
      </c>
      <c r="D2" s="51">
        <f t="shared" ref="D2:K2" si="0">E44/$D44</f>
        <v>0.97280084082027984</v>
      </c>
      <c r="E2" s="51">
        <f t="shared" si="0"/>
        <v>0.94634147590064344</v>
      </c>
      <c r="F2" s="51">
        <f t="shared" si="0"/>
        <v>0.92060178345925059</v>
      </c>
      <c r="G2" s="51">
        <f t="shared" si="0"/>
        <v>0.89556218900980822</v>
      </c>
      <c r="H2" s="51">
        <f t="shared" si="0"/>
        <v>0.86770484505190026</v>
      </c>
      <c r="I2" s="52">
        <f t="shared" si="0"/>
        <v>0.8269157468632492</v>
      </c>
      <c r="J2" s="52">
        <f t="shared" si="0"/>
        <v>0.77523351268429608</v>
      </c>
      <c r="K2" s="53">
        <f t="shared" si="0"/>
        <v>0.67186904432638994</v>
      </c>
      <c r="L2" s="54" t="s">
        <v>47</v>
      </c>
      <c r="M2" s="55">
        <v>0.55000000000000004</v>
      </c>
      <c r="N2" s="54" t="s">
        <v>46</v>
      </c>
      <c r="O2" s="56" t="s">
        <v>48</v>
      </c>
      <c r="P2" s="57"/>
      <c r="Q2" s="58" t="s">
        <v>0</v>
      </c>
      <c r="R2" s="59"/>
      <c r="S2" s="60" t="s">
        <v>22</v>
      </c>
      <c r="T2" s="58" t="s">
        <v>23</v>
      </c>
      <c r="U2" s="58"/>
    </row>
    <row r="3" spans="1:22" s="25" customFormat="1" x14ac:dyDescent="0.25">
      <c r="A3" s="96">
        <v>2</v>
      </c>
      <c r="B3" s="106"/>
      <c r="C3" s="108">
        <v>2011</v>
      </c>
      <c r="D3" s="61">
        <v>2015</v>
      </c>
      <c r="E3" s="61">
        <v>2020</v>
      </c>
      <c r="F3" s="61">
        <v>2025</v>
      </c>
      <c r="G3" s="61">
        <v>2030</v>
      </c>
      <c r="H3" s="61">
        <v>2035</v>
      </c>
      <c r="I3" s="61">
        <v>2040</v>
      </c>
      <c r="J3" s="61">
        <v>2045</v>
      </c>
      <c r="K3" s="61">
        <v>2050</v>
      </c>
      <c r="L3" s="62"/>
      <c r="M3" s="63" t="s">
        <v>44</v>
      </c>
      <c r="N3" s="64"/>
      <c r="O3" s="63" t="s">
        <v>44</v>
      </c>
      <c r="P3" s="65"/>
      <c r="Q3" s="66" t="s">
        <v>52</v>
      </c>
      <c r="R3" s="66" t="s">
        <v>42</v>
      </c>
      <c r="S3" s="66" t="s">
        <v>39</v>
      </c>
      <c r="T3" s="66" t="s">
        <v>40</v>
      </c>
      <c r="U3" s="66" t="s">
        <v>41</v>
      </c>
    </row>
    <row r="4" spans="1:22" x14ac:dyDescent="0.25">
      <c r="A4" s="95">
        <v>3</v>
      </c>
      <c r="B4" s="50" t="s">
        <v>2</v>
      </c>
      <c r="C4" s="133">
        <f t="shared" ref="C4:K4" si="1">D46/$D46</f>
        <v>1</v>
      </c>
      <c r="D4" s="51">
        <f t="shared" si="1"/>
        <v>0.99750249875031261</v>
      </c>
      <c r="E4" s="51">
        <f t="shared" si="1"/>
        <v>0.9950112350131175</v>
      </c>
      <c r="F4" s="51">
        <f t="shared" si="1"/>
        <v>0.99252619321021951</v>
      </c>
      <c r="G4" s="51">
        <f t="shared" si="1"/>
        <v>0.99004735780232955</v>
      </c>
      <c r="H4" s="51">
        <f t="shared" si="1"/>
        <v>0.98757471328896873</v>
      </c>
      <c r="I4" s="51">
        <f t="shared" si="1"/>
        <v>0.97673063532815885</v>
      </c>
      <c r="J4" s="51">
        <f t="shared" si="1"/>
        <v>0.96600563091716507</v>
      </c>
      <c r="K4" s="68">
        <f t="shared" si="1"/>
        <v>0.95539839256720727</v>
      </c>
      <c r="L4" s="54" t="s">
        <v>47</v>
      </c>
      <c r="M4" s="55">
        <v>0.05</v>
      </c>
      <c r="N4" s="54" t="s">
        <v>46</v>
      </c>
      <c r="O4" s="55">
        <v>0.9</v>
      </c>
      <c r="P4" s="57"/>
      <c r="Q4" s="58" t="s">
        <v>1</v>
      </c>
      <c r="R4" s="59"/>
      <c r="S4" s="60" t="s">
        <v>26</v>
      </c>
      <c r="T4" s="58" t="s">
        <v>23</v>
      </c>
      <c r="U4" s="58"/>
    </row>
    <row r="5" spans="1:22" s="25" customFormat="1" x14ac:dyDescent="0.25">
      <c r="A5" s="96">
        <v>4</v>
      </c>
      <c r="C5" s="108">
        <v>2011</v>
      </c>
      <c r="D5" s="61">
        <v>2015</v>
      </c>
      <c r="E5" s="61">
        <v>2020</v>
      </c>
      <c r="F5" s="61">
        <v>2025</v>
      </c>
      <c r="G5" s="61">
        <v>2030</v>
      </c>
      <c r="H5" s="61">
        <v>2035</v>
      </c>
      <c r="I5" s="61">
        <v>2040</v>
      </c>
      <c r="J5" s="61">
        <v>2045</v>
      </c>
      <c r="K5" s="61">
        <v>2050</v>
      </c>
      <c r="L5" s="62"/>
      <c r="M5" s="63" t="s">
        <v>44</v>
      </c>
      <c r="N5" s="64"/>
      <c r="O5" s="63" t="s">
        <v>44</v>
      </c>
      <c r="P5" s="65"/>
      <c r="Q5" s="66" t="s">
        <v>52</v>
      </c>
      <c r="R5" s="66" t="s">
        <v>42</v>
      </c>
      <c r="S5" s="66" t="s">
        <v>39</v>
      </c>
      <c r="T5" s="66" t="s">
        <v>40</v>
      </c>
      <c r="U5" s="66" t="s">
        <v>41</v>
      </c>
    </row>
    <row r="6" spans="1:22" x14ac:dyDescent="0.25">
      <c r="A6" s="95">
        <v>5</v>
      </c>
      <c r="B6" s="50" t="s">
        <v>1</v>
      </c>
      <c r="C6" s="133">
        <f t="shared" ref="C6:K6" si="2">D48/$D48</f>
        <v>1</v>
      </c>
      <c r="D6" s="51">
        <f t="shared" si="2"/>
        <v>0.98015936127897585</v>
      </c>
      <c r="E6" s="51">
        <f t="shared" si="2"/>
        <v>0.96071237350281025</v>
      </c>
      <c r="F6" s="51">
        <f t="shared" si="2"/>
        <v>0.94165122638532361</v>
      </c>
      <c r="G6" s="51">
        <f t="shared" si="2"/>
        <v>0.92296826460140335</v>
      </c>
      <c r="H6" s="52">
        <f t="shared" si="2"/>
        <v>0.92296826460140335</v>
      </c>
      <c r="I6" s="52">
        <f t="shared" si="2"/>
        <v>0.92190565486435805</v>
      </c>
      <c r="J6" s="52">
        <f t="shared" si="2"/>
        <v>1.0243396165159533</v>
      </c>
      <c r="K6" s="53">
        <f t="shared" si="2"/>
        <v>1.0243396165159533</v>
      </c>
      <c r="L6" s="54" t="s">
        <v>45</v>
      </c>
      <c r="M6" s="55">
        <v>1.05</v>
      </c>
      <c r="N6" s="54" t="s">
        <v>49</v>
      </c>
      <c r="O6" s="56" t="s">
        <v>48</v>
      </c>
      <c r="P6" s="57"/>
      <c r="Q6" s="58" t="s">
        <v>2</v>
      </c>
      <c r="R6" s="59" t="s">
        <v>10</v>
      </c>
      <c r="S6" s="60" t="s">
        <v>25</v>
      </c>
      <c r="T6" s="58" t="s">
        <v>23</v>
      </c>
      <c r="U6" s="58" t="s">
        <v>24</v>
      </c>
    </row>
    <row r="7" spans="1:22" s="25" customFormat="1" x14ac:dyDescent="0.25">
      <c r="A7" s="96">
        <v>6</v>
      </c>
      <c r="B7" s="106"/>
      <c r="C7" s="108">
        <v>2011</v>
      </c>
      <c r="D7" s="61">
        <v>2015</v>
      </c>
      <c r="E7" s="61">
        <v>2020</v>
      </c>
      <c r="F7" s="61">
        <v>2025</v>
      </c>
      <c r="G7" s="61">
        <v>2030</v>
      </c>
      <c r="H7" s="61">
        <v>2035</v>
      </c>
      <c r="I7" s="61">
        <v>2040</v>
      </c>
      <c r="J7" s="61">
        <v>2045</v>
      </c>
      <c r="K7" s="61">
        <v>2050</v>
      </c>
      <c r="L7" s="62"/>
      <c r="M7" s="63" t="s">
        <v>44</v>
      </c>
      <c r="N7" s="64"/>
      <c r="O7" s="63" t="s">
        <v>44</v>
      </c>
      <c r="P7" s="65"/>
      <c r="Q7" s="66" t="s">
        <v>52</v>
      </c>
      <c r="R7" s="66" t="s">
        <v>42</v>
      </c>
      <c r="S7" s="66" t="s">
        <v>39</v>
      </c>
      <c r="T7" s="66" t="s">
        <v>40</v>
      </c>
      <c r="U7" s="66" t="s">
        <v>41</v>
      </c>
    </row>
    <row r="8" spans="1:22" x14ac:dyDescent="0.25">
      <c r="A8" s="95">
        <v>7</v>
      </c>
      <c r="B8" s="50" t="s">
        <v>4</v>
      </c>
      <c r="C8" s="133">
        <f t="shared" ref="C8:K8" si="3">D50/$D50</f>
        <v>1</v>
      </c>
      <c r="D8" s="51">
        <f t="shared" si="3"/>
        <v>0.94619676304394917</v>
      </c>
      <c r="E8" s="51">
        <f t="shared" si="3"/>
        <v>0.89528831439484713</v>
      </c>
      <c r="F8" s="51">
        <f t="shared" si="3"/>
        <v>0.8471189050714778</v>
      </c>
      <c r="G8" s="51">
        <f t="shared" si="3"/>
        <v>0.80154116589196633</v>
      </c>
      <c r="H8" s="51">
        <f t="shared" si="3"/>
        <v>0.75841565661345156</v>
      </c>
      <c r="I8" s="51">
        <f t="shared" si="3"/>
        <v>0.71761043932949908</v>
      </c>
      <c r="J8" s="51">
        <f t="shared" si="3"/>
        <v>0.67900067482011817</v>
      </c>
      <c r="K8" s="68">
        <f t="shared" si="3"/>
        <v>0.64246824061945274</v>
      </c>
      <c r="L8" s="69"/>
      <c r="M8" s="55"/>
      <c r="N8" s="54" t="s">
        <v>50</v>
      </c>
      <c r="O8" s="55">
        <v>1.1000000000000001</v>
      </c>
      <c r="P8" s="57"/>
      <c r="Q8" s="58" t="s">
        <v>3</v>
      </c>
      <c r="R8" s="59"/>
      <c r="S8" s="60" t="s">
        <v>28</v>
      </c>
      <c r="T8" s="58" t="s">
        <v>23</v>
      </c>
      <c r="U8" s="58"/>
    </row>
    <row r="9" spans="1:22" s="25" customFormat="1" x14ac:dyDescent="0.25">
      <c r="A9" s="96">
        <v>8</v>
      </c>
      <c r="C9" s="108">
        <v>2011</v>
      </c>
      <c r="D9" s="61">
        <v>2015</v>
      </c>
      <c r="E9" s="61">
        <v>2020</v>
      </c>
      <c r="F9" s="61">
        <v>2025</v>
      </c>
      <c r="G9" s="61">
        <v>2030</v>
      </c>
      <c r="H9" s="61">
        <v>2035</v>
      </c>
      <c r="I9" s="61">
        <v>2040</v>
      </c>
      <c r="J9" s="61">
        <v>2045</v>
      </c>
      <c r="K9" s="61">
        <v>2050</v>
      </c>
      <c r="L9" s="62"/>
      <c r="M9" s="63" t="s">
        <v>44</v>
      </c>
      <c r="N9" s="64"/>
      <c r="O9" s="63" t="s">
        <v>44</v>
      </c>
      <c r="P9" s="65"/>
      <c r="Q9" s="66" t="s">
        <v>52</v>
      </c>
      <c r="R9" s="66" t="s">
        <v>42</v>
      </c>
      <c r="S9" s="66" t="s">
        <v>39</v>
      </c>
      <c r="T9" s="66" t="s">
        <v>40</v>
      </c>
      <c r="U9" s="66" t="s">
        <v>41</v>
      </c>
    </row>
    <row r="10" spans="1:22" x14ac:dyDescent="0.25">
      <c r="A10" s="95">
        <v>9</v>
      </c>
      <c r="B10" s="50" t="s">
        <v>3</v>
      </c>
      <c r="C10" s="133">
        <f t="shared" ref="C10:K10" si="4">D52/$D52</f>
        <v>1</v>
      </c>
      <c r="D10" s="51">
        <f t="shared" si="4"/>
        <v>0.93193275154217603</v>
      </c>
      <c r="E10" s="51">
        <f t="shared" si="4"/>
        <v>0.8684986533969713</v>
      </c>
      <c r="F10" s="51">
        <f t="shared" si="4"/>
        <v>0.80938233977091389</v>
      </c>
      <c r="G10" s="51">
        <f t="shared" si="4"/>
        <v>0.75428991095235198</v>
      </c>
      <c r="H10" s="51">
        <f t="shared" si="4"/>
        <v>0.70294747217432807</v>
      </c>
      <c r="I10" s="51">
        <f t="shared" si="4"/>
        <v>0.6550997719330387</v>
      </c>
      <c r="J10" s="51">
        <f t="shared" si="4"/>
        <v>0.61050893299220876</v>
      </c>
      <c r="K10" s="68">
        <f t="shared" si="4"/>
        <v>0.568953269764507</v>
      </c>
      <c r="L10" s="70"/>
      <c r="M10" s="55"/>
      <c r="N10" s="54" t="s">
        <v>50</v>
      </c>
      <c r="O10" s="55">
        <v>1.4</v>
      </c>
      <c r="P10" s="57"/>
      <c r="Q10" s="58" t="s">
        <v>4</v>
      </c>
      <c r="R10" s="59"/>
      <c r="S10" s="60" t="s">
        <v>27</v>
      </c>
      <c r="T10" s="58" t="s">
        <v>23</v>
      </c>
      <c r="U10" s="58"/>
    </row>
    <row r="11" spans="1:22" s="25" customFormat="1" x14ac:dyDescent="0.25">
      <c r="A11" s="96">
        <v>10</v>
      </c>
      <c r="B11" s="106"/>
      <c r="C11" s="108">
        <v>2011</v>
      </c>
      <c r="D11" s="61">
        <v>2015</v>
      </c>
      <c r="E11" s="61">
        <v>2020</v>
      </c>
      <c r="F11" s="61">
        <v>2025</v>
      </c>
      <c r="G11" s="61">
        <v>2030</v>
      </c>
      <c r="H11" s="61">
        <v>2035</v>
      </c>
      <c r="I11" s="61">
        <v>2040</v>
      </c>
      <c r="J11" s="61">
        <v>2045</v>
      </c>
      <c r="K11" s="61">
        <v>2050</v>
      </c>
      <c r="L11" s="62"/>
      <c r="M11" s="63" t="s">
        <v>44</v>
      </c>
      <c r="N11" s="64"/>
      <c r="O11" s="63" t="s">
        <v>44</v>
      </c>
      <c r="P11" s="65"/>
      <c r="Q11" s="66" t="s">
        <v>52</v>
      </c>
      <c r="R11" s="66" t="s">
        <v>42</v>
      </c>
      <c r="S11" s="66" t="s">
        <v>39</v>
      </c>
      <c r="T11" s="66" t="s">
        <v>40</v>
      </c>
      <c r="U11" s="66" t="s">
        <v>41</v>
      </c>
    </row>
    <row r="12" spans="1:22" x14ac:dyDescent="0.25">
      <c r="A12" s="95">
        <v>11</v>
      </c>
      <c r="B12" s="71" t="s">
        <v>5</v>
      </c>
      <c r="C12" s="133">
        <f t="shared" ref="C12:K12" si="5">D54/$D54</f>
        <v>1</v>
      </c>
      <c r="D12" s="72">
        <f t="shared" si="5"/>
        <v>0.82390162644483189</v>
      </c>
      <c r="E12" s="72">
        <f t="shared" si="5"/>
        <v>0.67881389005843928</v>
      </c>
      <c r="F12" s="73">
        <f t="shared" si="5"/>
        <v>0.55927586807249152</v>
      </c>
      <c r="G12" s="73">
        <f t="shared" si="5"/>
        <v>0.46078829733627097</v>
      </c>
      <c r="H12" s="73">
        <f t="shared" si="5"/>
        <v>0.37964422762209854</v>
      </c>
      <c r="I12" s="73">
        <f t="shared" si="5"/>
        <v>0.31278949660823901</v>
      </c>
      <c r="J12" s="73">
        <f t="shared" si="5"/>
        <v>0.25770777499038833</v>
      </c>
      <c r="K12" s="73">
        <f t="shared" si="5"/>
        <v>0.21232585496205972</v>
      </c>
      <c r="L12" s="54"/>
      <c r="M12" s="55"/>
      <c r="N12" s="54" t="s">
        <v>50</v>
      </c>
      <c r="O12" s="55">
        <v>3.8</v>
      </c>
      <c r="P12" s="57"/>
      <c r="Q12" s="74" t="s">
        <v>5</v>
      </c>
      <c r="R12" s="74"/>
      <c r="S12" s="75"/>
      <c r="T12" s="74" t="s">
        <v>29</v>
      </c>
      <c r="U12" s="74"/>
      <c r="V12" t="s">
        <v>55</v>
      </c>
    </row>
    <row r="13" spans="1:22" s="25" customFormat="1" x14ac:dyDescent="0.25">
      <c r="A13" s="96">
        <v>12</v>
      </c>
      <c r="C13" s="108">
        <v>2011</v>
      </c>
      <c r="D13" s="61">
        <v>2015</v>
      </c>
      <c r="E13" s="61">
        <v>2020</v>
      </c>
      <c r="F13" s="61">
        <v>2025</v>
      </c>
      <c r="G13" s="61">
        <v>2030</v>
      </c>
      <c r="H13" s="61">
        <v>2035</v>
      </c>
      <c r="I13" s="61">
        <v>2040</v>
      </c>
      <c r="J13" s="61">
        <v>2045</v>
      </c>
      <c r="K13" s="61">
        <v>2050</v>
      </c>
      <c r="L13" s="62"/>
      <c r="M13" s="63" t="s">
        <v>44</v>
      </c>
      <c r="N13" s="64"/>
      <c r="O13" s="63" t="s">
        <v>44</v>
      </c>
      <c r="P13" s="65"/>
      <c r="Q13" s="66" t="s">
        <v>52</v>
      </c>
      <c r="R13" s="66" t="s">
        <v>42</v>
      </c>
      <c r="S13" s="66" t="s">
        <v>39</v>
      </c>
      <c r="T13" s="66" t="s">
        <v>40</v>
      </c>
      <c r="U13" s="66" t="s">
        <v>41</v>
      </c>
    </row>
    <row r="14" spans="1:22" x14ac:dyDescent="0.25">
      <c r="A14" s="95">
        <v>13</v>
      </c>
      <c r="B14" s="71" t="s">
        <v>12</v>
      </c>
      <c r="C14" s="133">
        <f t="shared" ref="C14:K14" si="6">D56/$D56</f>
        <v>1</v>
      </c>
      <c r="D14" s="73">
        <f t="shared" si="6"/>
        <v>0.84991752932556808</v>
      </c>
      <c r="E14" s="73">
        <f t="shared" si="6"/>
        <v>0.72235980665487776</v>
      </c>
      <c r="F14" s="72">
        <f t="shared" si="6"/>
        <v>0.61394626215620862</v>
      </c>
      <c r="G14" s="72">
        <f t="shared" si="6"/>
        <v>0.52180369027047213</v>
      </c>
      <c r="H14" s="72">
        <f t="shared" si="6"/>
        <v>0.44349010322764337</v>
      </c>
      <c r="I14" s="72">
        <f t="shared" si="6"/>
        <v>0.37693001281557975</v>
      </c>
      <c r="J14" s="72">
        <f t="shared" si="6"/>
        <v>0.32035942522087213</v>
      </c>
      <c r="K14" s="72">
        <f t="shared" si="6"/>
        <v>0.27227909117988269</v>
      </c>
      <c r="L14" s="54"/>
      <c r="M14" s="55"/>
      <c r="N14" s="54" t="s">
        <v>50</v>
      </c>
      <c r="O14" s="55">
        <v>3.2</v>
      </c>
      <c r="P14" s="57"/>
      <c r="Q14" s="74" t="s">
        <v>12</v>
      </c>
      <c r="R14" s="74" t="s">
        <v>11</v>
      </c>
      <c r="S14" s="75" t="s">
        <v>22</v>
      </c>
      <c r="T14" s="74" t="s">
        <v>30</v>
      </c>
      <c r="U14" s="74" t="s">
        <v>53</v>
      </c>
      <c r="V14" t="s">
        <v>55</v>
      </c>
    </row>
    <row r="15" spans="1:22" s="25" customFormat="1" x14ac:dyDescent="0.25">
      <c r="A15" s="96">
        <v>14</v>
      </c>
      <c r="B15" s="106"/>
      <c r="C15" s="108">
        <v>2011</v>
      </c>
      <c r="D15" s="61">
        <v>2015</v>
      </c>
      <c r="E15" s="61">
        <v>2020</v>
      </c>
      <c r="F15" s="61">
        <v>2025</v>
      </c>
      <c r="G15" s="61">
        <v>2030</v>
      </c>
      <c r="H15" s="61">
        <v>2035</v>
      </c>
      <c r="I15" s="61">
        <v>2040</v>
      </c>
      <c r="J15" s="61">
        <v>2045</v>
      </c>
      <c r="K15" s="61">
        <v>2050</v>
      </c>
      <c r="L15" s="62"/>
      <c r="M15" s="63" t="s">
        <v>44</v>
      </c>
      <c r="N15" s="64"/>
      <c r="O15" s="63" t="s">
        <v>44</v>
      </c>
      <c r="P15" s="65"/>
      <c r="Q15" s="66" t="s">
        <v>52</v>
      </c>
      <c r="R15" s="66" t="s">
        <v>42</v>
      </c>
      <c r="S15" s="66" t="s">
        <v>39</v>
      </c>
      <c r="T15" s="66" t="s">
        <v>40</v>
      </c>
      <c r="U15" s="66" t="s">
        <v>41</v>
      </c>
    </row>
    <row r="16" spans="1:22" x14ac:dyDescent="0.25">
      <c r="A16" s="95">
        <v>15</v>
      </c>
      <c r="B16" s="71" t="s">
        <v>13</v>
      </c>
      <c r="C16" s="133">
        <f t="shared" ref="C16:K16" si="7">D58/$D58</f>
        <v>1</v>
      </c>
      <c r="D16" s="73">
        <f t="shared" si="7"/>
        <v>0.86383654377632224</v>
      </c>
      <c r="E16" s="73">
        <f t="shared" si="7"/>
        <v>0.74621357436342206</v>
      </c>
      <c r="F16" s="73">
        <f t="shared" si="7"/>
        <v>0.64460655499707431</v>
      </c>
      <c r="G16" s="72">
        <f t="shared" si="7"/>
        <v>0.55683469856423462</v>
      </c>
      <c r="H16" s="72">
        <f t="shared" si="7"/>
        <v>0.48101416146245835</v>
      </c>
      <c r="I16" s="72">
        <f t="shared" si="7"/>
        <v>0.41551761074519594</v>
      </c>
      <c r="J16" s="72">
        <f t="shared" si="7"/>
        <v>0.35893929674432523</v>
      </c>
      <c r="K16" s="72">
        <f t="shared" si="7"/>
        <v>0.31006488152512168</v>
      </c>
      <c r="L16" s="54"/>
      <c r="M16" s="55"/>
      <c r="N16" s="54" t="s">
        <v>50</v>
      </c>
      <c r="O16" s="55">
        <v>2.89</v>
      </c>
      <c r="P16" s="57"/>
      <c r="Q16" s="74" t="s">
        <v>13</v>
      </c>
      <c r="R16" s="74"/>
      <c r="S16" s="75"/>
      <c r="T16" s="74" t="s">
        <v>31</v>
      </c>
      <c r="U16" s="74"/>
      <c r="V16" t="s">
        <v>55</v>
      </c>
    </row>
    <row r="17" spans="1:23" s="25" customFormat="1" x14ac:dyDescent="0.25">
      <c r="A17" s="96">
        <v>16</v>
      </c>
      <c r="C17" s="108">
        <v>2011</v>
      </c>
      <c r="D17" s="61">
        <v>2015</v>
      </c>
      <c r="E17" s="61">
        <v>2020</v>
      </c>
      <c r="F17" s="61">
        <v>2025</v>
      </c>
      <c r="G17" s="61">
        <v>2030</v>
      </c>
      <c r="H17" s="61">
        <v>2035</v>
      </c>
      <c r="I17" s="61">
        <v>2040</v>
      </c>
      <c r="J17" s="61">
        <v>2045</v>
      </c>
      <c r="K17" s="61">
        <v>2050</v>
      </c>
      <c r="L17" s="62"/>
      <c r="M17" s="63" t="s">
        <v>44</v>
      </c>
      <c r="N17" s="64"/>
      <c r="O17" s="63" t="s">
        <v>44</v>
      </c>
      <c r="P17" s="65"/>
      <c r="Q17" s="66" t="s">
        <v>52</v>
      </c>
      <c r="R17" s="66" t="s">
        <v>42</v>
      </c>
      <c r="S17" s="66" t="s">
        <v>39</v>
      </c>
      <c r="T17" s="66" t="s">
        <v>40</v>
      </c>
      <c r="U17" s="66" t="s">
        <v>41</v>
      </c>
    </row>
    <row r="18" spans="1:23" x14ac:dyDescent="0.25">
      <c r="A18" s="95">
        <v>17</v>
      </c>
      <c r="B18" s="76" t="s">
        <v>6</v>
      </c>
      <c r="C18" s="133">
        <f t="shared" ref="C18:K18" si="8">D60/$D60</f>
        <v>1</v>
      </c>
      <c r="D18" s="77">
        <f t="shared" si="8"/>
        <v>0.89931835832089901</v>
      </c>
      <c r="E18" s="77">
        <f t="shared" si="8"/>
        <v>0.80877350961299677</v>
      </c>
      <c r="F18" s="77">
        <f t="shared" si="8"/>
        <v>0.72734486491859196</v>
      </c>
      <c r="G18" s="77">
        <f t="shared" si="8"/>
        <v>0.65411458985172399</v>
      </c>
      <c r="H18" s="77">
        <f t="shared" si="8"/>
        <v>0.64678504650039992</v>
      </c>
      <c r="I18" s="77">
        <f t="shared" si="8"/>
        <v>0.59063259362450427</v>
      </c>
      <c r="J18" s="77">
        <f t="shared" si="8"/>
        <v>0.53935517300397728</v>
      </c>
      <c r="K18" s="77">
        <f t="shared" si="8"/>
        <v>0.49252954507805752</v>
      </c>
      <c r="L18" s="54" t="s">
        <v>45</v>
      </c>
      <c r="M18" s="55">
        <v>2.1</v>
      </c>
      <c r="N18" s="54" t="s">
        <v>49</v>
      </c>
      <c r="O18" s="55">
        <v>1.8</v>
      </c>
      <c r="P18" s="57"/>
      <c r="Q18" s="78" t="s">
        <v>6</v>
      </c>
      <c r="R18" s="78"/>
      <c r="S18" s="79"/>
      <c r="T18" s="78" t="s">
        <v>29</v>
      </c>
      <c r="U18" s="78"/>
      <c r="V18" t="s">
        <v>55</v>
      </c>
    </row>
    <row r="19" spans="1:23" s="25" customFormat="1" x14ac:dyDescent="0.25">
      <c r="A19" s="96">
        <v>18</v>
      </c>
      <c r="B19" s="106"/>
      <c r="C19" s="108">
        <v>2011</v>
      </c>
      <c r="D19" s="61">
        <v>2015</v>
      </c>
      <c r="E19" s="61">
        <v>2020</v>
      </c>
      <c r="F19" s="61">
        <v>2025</v>
      </c>
      <c r="G19" s="61">
        <v>2030</v>
      </c>
      <c r="H19" s="61">
        <v>2035</v>
      </c>
      <c r="I19" s="61">
        <v>2040</v>
      </c>
      <c r="J19" s="61">
        <v>2045</v>
      </c>
      <c r="K19" s="61">
        <v>2050</v>
      </c>
      <c r="L19" s="62"/>
      <c r="M19" s="63" t="s">
        <v>44</v>
      </c>
      <c r="N19" s="64"/>
      <c r="O19" s="63" t="s">
        <v>44</v>
      </c>
      <c r="P19" s="65"/>
      <c r="Q19" s="66" t="s">
        <v>52</v>
      </c>
      <c r="R19" s="66" t="s">
        <v>42</v>
      </c>
      <c r="S19" s="66" t="s">
        <v>39</v>
      </c>
      <c r="T19" s="66" t="s">
        <v>40</v>
      </c>
      <c r="U19" s="66" t="s">
        <v>41</v>
      </c>
    </row>
    <row r="20" spans="1:23" x14ac:dyDescent="0.25">
      <c r="A20" s="95">
        <v>19</v>
      </c>
      <c r="B20" s="76" t="s">
        <v>14</v>
      </c>
      <c r="C20" s="133">
        <f t="shared" ref="C20:K20" si="9">D62/$D62</f>
        <v>1</v>
      </c>
      <c r="D20" s="77">
        <f t="shared" si="9"/>
        <v>0.91318220299043196</v>
      </c>
      <c r="E20" s="77">
        <f t="shared" si="9"/>
        <v>0.8339017358584585</v>
      </c>
      <c r="F20" s="77">
        <f t="shared" si="9"/>
        <v>0.76150422422877251</v>
      </c>
      <c r="G20" s="77">
        <f t="shared" si="9"/>
        <v>0.6953921050677504</v>
      </c>
      <c r="H20" s="77">
        <f t="shared" si="9"/>
        <v>0.63501969444792217</v>
      </c>
      <c r="I20" s="77">
        <f t="shared" si="9"/>
        <v>0.57988868351826461</v>
      </c>
      <c r="J20" s="77">
        <f t="shared" si="9"/>
        <v>0.52954402550443025</v>
      </c>
      <c r="K20" s="77">
        <f t="shared" si="9"/>
        <v>0.483570179790557</v>
      </c>
      <c r="L20" s="80"/>
      <c r="M20" s="55"/>
      <c r="N20" s="54" t="s">
        <v>50</v>
      </c>
      <c r="O20" s="55">
        <v>1.8</v>
      </c>
      <c r="P20" s="57"/>
      <c r="Q20" s="78" t="s">
        <v>14</v>
      </c>
      <c r="R20" s="78" t="s">
        <v>11</v>
      </c>
      <c r="S20" s="79" t="s">
        <v>32</v>
      </c>
      <c r="T20" s="78" t="s">
        <v>30</v>
      </c>
      <c r="U20" s="78" t="s">
        <v>33</v>
      </c>
      <c r="V20" t="s">
        <v>55</v>
      </c>
    </row>
    <row r="21" spans="1:23" s="25" customFormat="1" x14ac:dyDescent="0.25">
      <c r="A21" s="96">
        <v>20</v>
      </c>
      <c r="C21" s="108">
        <v>2011</v>
      </c>
      <c r="D21" s="61">
        <v>2015</v>
      </c>
      <c r="E21" s="61">
        <v>2020</v>
      </c>
      <c r="F21" s="61">
        <v>2025</v>
      </c>
      <c r="G21" s="61">
        <v>2030</v>
      </c>
      <c r="H21" s="61">
        <v>2035</v>
      </c>
      <c r="I21" s="61">
        <v>2040</v>
      </c>
      <c r="J21" s="61">
        <v>2045</v>
      </c>
      <c r="K21" s="61">
        <v>2050</v>
      </c>
      <c r="L21" s="62"/>
      <c r="M21" s="63" t="s">
        <v>44</v>
      </c>
      <c r="N21" s="64"/>
      <c r="O21" s="63" t="s">
        <v>44</v>
      </c>
      <c r="P21" s="65"/>
      <c r="Q21" s="66" t="s">
        <v>52</v>
      </c>
      <c r="R21" s="66" t="s">
        <v>42</v>
      </c>
      <c r="S21" s="66" t="s">
        <v>39</v>
      </c>
      <c r="T21" s="66" t="s">
        <v>40</v>
      </c>
      <c r="U21" s="66" t="s">
        <v>41</v>
      </c>
    </row>
    <row r="22" spans="1:23" x14ac:dyDescent="0.25">
      <c r="A22" s="95">
        <v>21</v>
      </c>
      <c r="B22" s="76" t="s">
        <v>15</v>
      </c>
      <c r="C22" s="133">
        <f t="shared" ref="C22:K22" si="10">D64/$D64</f>
        <v>1</v>
      </c>
      <c r="D22" s="77">
        <f t="shared" ref="D22:K22" si="11">E64/$D64</f>
        <v>0.91318220299043196</v>
      </c>
      <c r="E22" s="77">
        <f t="shared" si="11"/>
        <v>0.8339017358584585</v>
      </c>
      <c r="F22" s="77">
        <f t="shared" si="11"/>
        <v>0.76150422422877251</v>
      </c>
      <c r="G22" s="77">
        <f t="shared" si="11"/>
        <v>0.6953921050677504</v>
      </c>
      <c r="H22" s="77">
        <f t="shared" si="11"/>
        <v>0.63501969444792217</v>
      </c>
      <c r="I22" s="77">
        <f t="shared" si="11"/>
        <v>0.57988868351826461</v>
      </c>
      <c r="J22" s="77">
        <f t="shared" si="11"/>
        <v>0.52954402550443025</v>
      </c>
      <c r="K22" s="77">
        <f t="shared" si="11"/>
        <v>0.483570179790557</v>
      </c>
      <c r="L22" s="80"/>
      <c r="M22" s="55"/>
      <c r="N22" s="54" t="s">
        <v>50</v>
      </c>
      <c r="O22" s="55">
        <v>1.8</v>
      </c>
      <c r="P22" s="57"/>
      <c r="Q22" s="78" t="s">
        <v>15</v>
      </c>
      <c r="R22" s="78"/>
      <c r="S22" s="79"/>
      <c r="T22" s="78" t="s">
        <v>31</v>
      </c>
      <c r="U22" s="78"/>
      <c r="V22" t="s">
        <v>55</v>
      </c>
    </row>
    <row r="23" spans="1:23" s="25" customFormat="1" x14ac:dyDescent="0.25">
      <c r="A23" s="96">
        <v>22</v>
      </c>
      <c r="B23" s="106"/>
      <c r="C23" s="108">
        <v>2011</v>
      </c>
      <c r="D23" s="61">
        <v>2015</v>
      </c>
      <c r="E23" s="61">
        <v>2020</v>
      </c>
      <c r="F23" s="61">
        <v>2025</v>
      </c>
      <c r="G23" s="61">
        <v>2030</v>
      </c>
      <c r="H23" s="61">
        <v>2035</v>
      </c>
      <c r="I23" s="61">
        <v>2040</v>
      </c>
      <c r="J23" s="61">
        <v>2045</v>
      </c>
      <c r="K23" s="61">
        <v>2050</v>
      </c>
      <c r="L23" s="62"/>
      <c r="M23" s="63" t="s">
        <v>44</v>
      </c>
      <c r="N23" s="64"/>
      <c r="O23" s="63" t="s">
        <v>44</v>
      </c>
      <c r="P23" s="65"/>
      <c r="Q23" s="49" t="s">
        <v>52</v>
      </c>
      <c r="R23" s="49" t="s">
        <v>42</v>
      </c>
      <c r="S23" s="49" t="s">
        <v>39</v>
      </c>
      <c r="T23" s="49" t="s">
        <v>40</v>
      </c>
      <c r="U23" s="49" t="s">
        <v>41</v>
      </c>
    </row>
    <row r="24" spans="1:23" x14ac:dyDescent="0.25">
      <c r="A24" s="95">
        <v>23</v>
      </c>
      <c r="B24" s="81" t="s">
        <v>7</v>
      </c>
      <c r="C24" s="133">
        <f t="shared" ref="C24:K24" si="12">D66/$D66</f>
        <v>1</v>
      </c>
      <c r="D24" s="82">
        <f t="shared" ref="D24:K24" si="13">E66/$D66</f>
        <v>0.95339396689793454</v>
      </c>
      <c r="E24" s="82">
        <f t="shared" si="13"/>
        <v>0.90896005611737996</v>
      </c>
      <c r="F24" s="82">
        <f t="shared" si="13"/>
        <v>0.86659703365351826</v>
      </c>
      <c r="G24" s="82">
        <f t="shared" si="13"/>
        <v>0.82620838361691074</v>
      </c>
      <c r="H24" s="82">
        <f t="shared" si="13"/>
        <v>0.78770208834085642</v>
      </c>
      <c r="I24" s="82">
        <f t="shared" si="13"/>
        <v>0.75099041873707628</v>
      </c>
      <c r="J24" s="82">
        <f t="shared" si="13"/>
        <v>0.71598973442208202</v>
      </c>
      <c r="K24" s="82">
        <f t="shared" si="13"/>
        <v>0.68262029315886741</v>
      </c>
      <c r="L24" s="80"/>
      <c r="M24" s="55"/>
      <c r="N24" s="54" t="s">
        <v>50</v>
      </c>
      <c r="O24" s="55">
        <v>0.95</v>
      </c>
      <c r="P24" s="83"/>
      <c r="Q24" s="16" t="s">
        <v>7</v>
      </c>
      <c r="R24" s="16" t="s">
        <v>11</v>
      </c>
      <c r="S24" s="10" t="s">
        <v>34</v>
      </c>
      <c r="T24" s="11" t="s">
        <v>29</v>
      </c>
      <c r="U24" s="11" t="s">
        <v>54</v>
      </c>
      <c r="V24" t="s">
        <v>55</v>
      </c>
    </row>
    <row r="25" spans="1:23" s="25" customFormat="1" x14ac:dyDescent="0.25">
      <c r="A25" s="96">
        <v>24</v>
      </c>
      <c r="C25" s="108">
        <v>2011</v>
      </c>
      <c r="D25" s="61">
        <v>2015</v>
      </c>
      <c r="E25" s="61">
        <v>2020</v>
      </c>
      <c r="F25" s="61">
        <v>2025</v>
      </c>
      <c r="G25" s="61">
        <v>2030</v>
      </c>
      <c r="H25" s="61">
        <v>2035</v>
      </c>
      <c r="I25" s="61">
        <v>2040</v>
      </c>
      <c r="J25" s="61">
        <v>2045</v>
      </c>
      <c r="K25" s="61">
        <v>2050</v>
      </c>
      <c r="L25" s="62"/>
      <c r="M25" s="63" t="s">
        <v>44</v>
      </c>
      <c r="N25" s="64"/>
      <c r="O25" s="63" t="s">
        <v>44</v>
      </c>
      <c r="P25" s="65"/>
      <c r="Q25" s="67" t="s">
        <v>52</v>
      </c>
      <c r="R25" s="48" t="s">
        <v>42</v>
      </c>
      <c r="S25" s="48" t="s">
        <v>39</v>
      </c>
      <c r="T25" s="48" t="s">
        <v>40</v>
      </c>
      <c r="U25" s="48" t="s">
        <v>41</v>
      </c>
    </row>
    <row r="26" spans="1:23" x14ac:dyDescent="0.25">
      <c r="A26" s="95">
        <v>25</v>
      </c>
      <c r="B26" s="84" t="s">
        <v>16</v>
      </c>
      <c r="C26" s="133">
        <f t="shared" ref="C26:K26" si="14">D68/$D68</f>
        <v>1</v>
      </c>
      <c r="D26" s="85">
        <f t="shared" ref="D26:K26" si="15">E68/$D68</f>
        <v>0.96063490044723199</v>
      </c>
      <c r="E26" s="85">
        <f t="shared" si="15"/>
        <v>0.92281941195726325</v>
      </c>
      <c r="F26" s="85">
        <f t="shared" si="15"/>
        <v>0.88649253393633876</v>
      </c>
      <c r="G26" s="85">
        <f t="shared" si="15"/>
        <v>0.85159566708514911</v>
      </c>
      <c r="H26" s="85">
        <f t="shared" si="15"/>
        <v>0.81807251887163579</v>
      </c>
      <c r="I26" s="85">
        <f t="shared" si="15"/>
        <v>0.78586901272487009</v>
      </c>
      <c r="J26" s="85">
        <f t="shared" si="15"/>
        <v>0.75493320080351989</v>
      </c>
      <c r="K26" s="85">
        <f t="shared" si="15"/>
        <v>0.72521518019819931</v>
      </c>
      <c r="L26" s="86"/>
      <c r="M26" s="55"/>
      <c r="N26" s="54" t="s">
        <v>50</v>
      </c>
      <c r="O26" s="55">
        <v>0.8</v>
      </c>
      <c r="P26" s="86"/>
      <c r="Q26" s="87" t="s">
        <v>16</v>
      </c>
      <c r="R26" s="22" t="s">
        <v>11</v>
      </c>
      <c r="S26" s="23" t="s">
        <v>34</v>
      </c>
      <c r="T26" s="22" t="s">
        <v>30</v>
      </c>
      <c r="U26" s="22" t="s">
        <v>54</v>
      </c>
      <c r="V26" t="s">
        <v>55</v>
      </c>
      <c r="W26" s="22" t="s">
        <v>51</v>
      </c>
    </row>
    <row r="27" spans="1:23" s="25" customFormat="1" x14ac:dyDescent="0.25">
      <c r="A27" s="96">
        <v>26</v>
      </c>
      <c r="B27" s="106"/>
      <c r="C27" s="108">
        <v>2011</v>
      </c>
      <c r="D27" s="61">
        <v>2015</v>
      </c>
      <c r="E27" s="61">
        <v>2020</v>
      </c>
      <c r="F27" s="61">
        <v>2025</v>
      </c>
      <c r="G27" s="61">
        <v>2030</v>
      </c>
      <c r="H27" s="61">
        <v>2035</v>
      </c>
      <c r="I27" s="61">
        <v>2040</v>
      </c>
      <c r="J27" s="61">
        <v>2045</v>
      </c>
      <c r="K27" s="61">
        <v>2050</v>
      </c>
      <c r="L27" s="62"/>
      <c r="M27" s="63" t="s">
        <v>44</v>
      </c>
      <c r="N27" s="64"/>
      <c r="O27" s="63" t="s">
        <v>44</v>
      </c>
      <c r="P27" s="65"/>
      <c r="Q27" s="66" t="s">
        <v>52</v>
      </c>
      <c r="R27" s="48" t="s">
        <v>42</v>
      </c>
      <c r="S27" s="48" t="s">
        <v>39</v>
      </c>
      <c r="T27" s="48" t="s">
        <v>40</v>
      </c>
      <c r="U27" s="48" t="s">
        <v>41</v>
      </c>
    </row>
    <row r="28" spans="1:23" x14ac:dyDescent="0.25">
      <c r="A28" s="95">
        <v>27</v>
      </c>
      <c r="B28" s="84" t="s">
        <v>17</v>
      </c>
      <c r="C28" s="133">
        <f t="shared" ref="C28:K28" si="16">D70/$D70</f>
        <v>1</v>
      </c>
      <c r="D28" s="85">
        <f t="shared" ref="D28:K28" si="17">E70/$D70</f>
        <v>0.97035784647222389</v>
      </c>
      <c r="E28" s="85">
        <f t="shared" si="17"/>
        <v>0.94159435021021209</v>
      </c>
      <c r="F28" s="85">
        <f t="shared" si="17"/>
        <v>0.91368346592039451</v>
      </c>
      <c r="G28" s="85">
        <f t="shared" si="17"/>
        <v>0.88659992034779167</v>
      </c>
      <c r="H28" s="85">
        <f t="shared" si="17"/>
        <v>0.86031918939112895</v>
      </c>
      <c r="I28" s="85">
        <f t="shared" si="17"/>
        <v>0.83481747589630539</v>
      </c>
      <c r="J28" s="85">
        <f t="shared" si="17"/>
        <v>0.81007168810811669</v>
      </c>
      <c r="K28" s="85">
        <f t="shared" si="17"/>
        <v>0.78605941876071139</v>
      </c>
      <c r="L28" s="86"/>
      <c r="M28" s="55"/>
      <c r="N28" s="54" t="s">
        <v>50</v>
      </c>
      <c r="O28" s="55">
        <v>0.6</v>
      </c>
      <c r="P28" s="86"/>
      <c r="Q28" s="87" t="s">
        <v>17</v>
      </c>
      <c r="R28" s="32" t="s">
        <v>11</v>
      </c>
      <c r="S28" s="33" t="s">
        <v>34</v>
      </c>
      <c r="T28" s="32" t="s">
        <v>31</v>
      </c>
      <c r="U28" s="32" t="s">
        <v>54</v>
      </c>
      <c r="V28" t="s">
        <v>55</v>
      </c>
      <c r="W28" s="22" t="s">
        <v>51</v>
      </c>
    </row>
    <row r="29" spans="1:23" s="25" customFormat="1" x14ac:dyDescent="0.25">
      <c r="A29" s="96">
        <v>28</v>
      </c>
      <c r="C29" s="108">
        <v>2011</v>
      </c>
      <c r="D29" s="61">
        <v>2015</v>
      </c>
      <c r="E29" s="61">
        <v>2020</v>
      </c>
      <c r="F29" s="61">
        <v>2025</v>
      </c>
      <c r="G29" s="61">
        <v>2030</v>
      </c>
      <c r="H29" s="61">
        <v>2035</v>
      </c>
      <c r="I29" s="61">
        <v>2040</v>
      </c>
      <c r="J29" s="61">
        <v>2045</v>
      </c>
      <c r="K29" s="61">
        <v>2050</v>
      </c>
      <c r="L29" s="62"/>
      <c r="M29" s="63" t="s">
        <v>44</v>
      </c>
      <c r="N29" s="64"/>
      <c r="O29" s="63" t="s">
        <v>44</v>
      </c>
      <c r="P29" s="65"/>
      <c r="Q29" s="66" t="s">
        <v>52</v>
      </c>
      <c r="R29" s="48" t="s">
        <v>42</v>
      </c>
      <c r="S29" s="48" t="s">
        <v>39</v>
      </c>
      <c r="T29" s="48" t="s">
        <v>40</v>
      </c>
      <c r="U29" s="48" t="s">
        <v>41</v>
      </c>
    </row>
    <row r="30" spans="1:23" x14ac:dyDescent="0.25">
      <c r="A30" s="95">
        <v>29</v>
      </c>
      <c r="B30" s="88" t="s">
        <v>8</v>
      </c>
      <c r="C30" s="133">
        <f t="shared" ref="C30:K30" si="18">D72/$D72</f>
        <v>1</v>
      </c>
      <c r="D30" s="89">
        <f t="shared" ref="D30:K30" si="19">E72/$D72</f>
        <v>0.84772476081123072</v>
      </c>
      <c r="E30" s="89">
        <f t="shared" si="19"/>
        <v>0.71863727009245815</v>
      </c>
      <c r="F30" s="89">
        <f t="shared" si="19"/>
        <v>0.60920660789916481</v>
      </c>
      <c r="G30" s="89">
        <f t="shared" si="19"/>
        <v>0.51643952596594056</v>
      </c>
      <c r="H30" s="89">
        <f t="shared" si="19"/>
        <v>0.43779857362294211</v>
      </c>
      <c r="I30" s="89">
        <f t="shared" si="19"/>
        <v>0.3711326911080064</v>
      </c>
      <c r="J30" s="89">
        <f t="shared" si="19"/>
        <v>0.31461837179876301</v>
      </c>
      <c r="K30" s="89">
        <f t="shared" si="19"/>
        <v>0.26670978397992517</v>
      </c>
      <c r="L30" s="80"/>
      <c r="M30" s="55"/>
      <c r="N30" s="54" t="s">
        <v>50</v>
      </c>
      <c r="O30" s="55">
        <v>3.25</v>
      </c>
      <c r="P30" s="57"/>
      <c r="Q30" s="90" t="s">
        <v>8</v>
      </c>
      <c r="R30" s="17"/>
      <c r="S30" s="12"/>
      <c r="T30" s="13" t="s">
        <v>29</v>
      </c>
      <c r="U30" s="13"/>
      <c r="V30" t="s">
        <v>55</v>
      </c>
    </row>
    <row r="31" spans="1:23" s="25" customFormat="1" x14ac:dyDescent="0.25">
      <c r="A31" s="96">
        <v>30</v>
      </c>
      <c r="B31" s="106"/>
      <c r="C31" s="108">
        <v>2011</v>
      </c>
      <c r="D31" s="61">
        <v>2015</v>
      </c>
      <c r="E31" s="61">
        <v>2020</v>
      </c>
      <c r="F31" s="61">
        <v>2025</v>
      </c>
      <c r="G31" s="61">
        <v>2030</v>
      </c>
      <c r="H31" s="61">
        <v>2035</v>
      </c>
      <c r="I31" s="61">
        <v>2040</v>
      </c>
      <c r="J31" s="61">
        <v>2045</v>
      </c>
      <c r="K31" s="61">
        <v>2050</v>
      </c>
      <c r="L31" s="62"/>
      <c r="M31" s="63" t="s">
        <v>44</v>
      </c>
      <c r="N31" s="64"/>
      <c r="O31" s="63" t="s">
        <v>44</v>
      </c>
      <c r="P31" s="65"/>
      <c r="Q31" s="66" t="s">
        <v>52</v>
      </c>
      <c r="R31" s="48" t="s">
        <v>42</v>
      </c>
      <c r="S31" s="48" t="s">
        <v>39</v>
      </c>
      <c r="T31" s="48" t="s">
        <v>40</v>
      </c>
      <c r="U31" s="48" t="s">
        <v>41</v>
      </c>
    </row>
    <row r="32" spans="1:23" x14ac:dyDescent="0.25">
      <c r="A32" s="95">
        <v>31</v>
      </c>
      <c r="B32" s="88" t="s">
        <v>18</v>
      </c>
      <c r="C32" s="133">
        <f t="shared" ref="C32:K32" si="20">D74/$D74</f>
        <v>1</v>
      </c>
      <c r="D32" s="89">
        <f t="shared" ref="D32:K32" si="21">E74/$D74</f>
        <v>0.86539428869743573</v>
      </c>
      <c r="E32" s="89">
        <f t="shared" si="21"/>
        <v>0.74890727491014086</v>
      </c>
      <c r="F32" s="89">
        <f t="shared" si="21"/>
        <v>0.64810007847119633</v>
      </c>
      <c r="G32" s="89">
        <f t="shared" si="21"/>
        <v>0.56086210641333323</v>
      </c>
      <c r="H32" s="89">
        <f t="shared" si="21"/>
        <v>0.48536686363691184</v>
      </c>
      <c r="I32" s="89">
        <f t="shared" si="21"/>
        <v>0.42003371171437059</v>
      </c>
      <c r="J32" s="89">
        <f t="shared" si="21"/>
        <v>0.36349477517800149</v>
      </c>
      <c r="K32" s="89">
        <f t="shared" si="21"/>
        <v>0.31456630241040096</v>
      </c>
      <c r="L32" s="80"/>
      <c r="M32" s="55"/>
      <c r="N32" s="54" t="s">
        <v>50</v>
      </c>
      <c r="O32" s="55">
        <v>2.85</v>
      </c>
      <c r="P32" s="57"/>
      <c r="Q32" s="90" t="s">
        <v>18</v>
      </c>
      <c r="R32" s="17" t="s">
        <v>11</v>
      </c>
      <c r="S32" s="12" t="s">
        <v>35</v>
      </c>
      <c r="T32" s="13" t="s">
        <v>30</v>
      </c>
      <c r="U32" s="13" t="s">
        <v>36</v>
      </c>
      <c r="V32" t="s">
        <v>55</v>
      </c>
    </row>
    <row r="33" spans="1:22" s="25" customFormat="1" x14ac:dyDescent="0.25">
      <c r="A33" s="96">
        <v>32</v>
      </c>
      <c r="C33" s="108">
        <v>2011</v>
      </c>
      <c r="D33" s="61">
        <v>2015</v>
      </c>
      <c r="E33" s="61">
        <v>2020</v>
      </c>
      <c r="F33" s="61">
        <v>2025</v>
      </c>
      <c r="G33" s="61">
        <v>2030</v>
      </c>
      <c r="H33" s="61">
        <v>2035</v>
      </c>
      <c r="I33" s="61">
        <v>2040</v>
      </c>
      <c r="J33" s="61">
        <v>2045</v>
      </c>
      <c r="K33" s="61">
        <v>2050</v>
      </c>
      <c r="L33" s="62"/>
      <c r="M33" s="63" t="s">
        <v>44</v>
      </c>
      <c r="N33" s="64"/>
      <c r="O33" s="63" t="s">
        <v>44</v>
      </c>
      <c r="P33" s="65"/>
      <c r="Q33" s="66" t="s">
        <v>52</v>
      </c>
      <c r="R33" s="48" t="s">
        <v>42</v>
      </c>
      <c r="S33" s="48" t="s">
        <v>39</v>
      </c>
      <c r="T33" s="48" t="s">
        <v>40</v>
      </c>
      <c r="U33" s="48" t="s">
        <v>41</v>
      </c>
    </row>
    <row r="34" spans="1:22" x14ac:dyDescent="0.25">
      <c r="A34" s="95">
        <v>33</v>
      </c>
      <c r="B34" s="88" t="s">
        <v>19</v>
      </c>
      <c r="C34" s="133">
        <f t="shared" ref="C34:K34" si="22">D76/$D76</f>
        <v>1</v>
      </c>
      <c r="D34" s="89">
        <f t="shared" ref="D34:K34" si="23">E76/$D76</f>
        <v>0.86985737509267602</v>
      </c>
      <c r="E34" s="89">
        <f t="shared" si="23"/>
        <v>0.75665185300312043</v>
      </c>
      <c r="F34" s="89">
        <f t="shared" si="23"/>
        <v>0.65817919471230368</v>
      </c>
      <c r="G34" s="89">
        <f t="shared" si="23"/>
        <v>0.57252202665305552</v>
      </c>
      <c r="H34" s="89">
        <f t="shared" si="23"/>
        <v>0.49801250728716606</v>
      </c>
      <c r="I34" s="89">
        <f t="shared" si="23"/>
        <v>0.43319985235213648</v>
      </c>
      <c r="J34" s="89">
        <f t="shared" si="23"/>
        <v>0.37682208645756415</v>
      </c>
      <c r="K34" s="89">
        <f t="shared" si="23"/>
        <v>0.32778147100292215</v>
      </c>
      <c r="L34" s="80"/>
      <c r="M34" s="55"/>
      <c r="N34" s="54" t="s">
        <v>50</v>
      </c>
      <c r="O34" s="55">
        <v>2.75</v>
      </c>
      <c r="P34" s="57"/>
      <c r="Q34" s="90" t="s">
        <v>19</v>
      </c>
      <c r="R34" s="35"/>
      <c r="S34" s="36"/>
      <c r="T34" s="37" t="s">
        <v>31</v>
      </c>
      <c r="U34" s="37"/>
      <c r="V34" t="s">
        <v>55</v>
      </c>
    </row>
    <row r="35" spans="1:22" s="25" customFormat="1" x14ac:dyDescent="0.25">
      <c r="A35" s="96">
        <v>34</v>
      </c>
      <c r="B35" s="106"/>
      <c r="C35" s="108">
        <v>2011</v>
      </c>
      <c r="D35" s="61">
        <v>2015</v>
      </c>
      <c r="E35" s="61">
        <v>2020</v>
      </c>
      <c r="F35" s="61">
        <v>2025</v>
      </c>
      <c r="G35" s="61">
        <v>2030</v>
      </c>
      <c r="H35" s="61">
        <v>2035</v>
      </c>
      <c r="I35" s="61">
        <v>2040</v>
      </c>
      <c r="J35" s="61">
        <v>2045</v>
      </c>
      <c r="K35" s="61">
        <v>2050</v>
      </c>
      <c r="L35" s="62"/>
      <c r="M35" s="63" t="s">
        <v>44</v>
      </c>
      <c r="N35" s="64"/>
      <c r="O35" s="63" t="s">
        <v>44</v>
      </c>
      <c r="P35" s="65"/>
      <c r="Q35" s="66" t="s">
        <v>52</v>
      </c>
      <c r="R35" s="48" t="s">
        <v>42</v>
      </c>
      <c r="S35" s="48" t="s">
        <v>39</v>
      </c>
      <c r="T35" s="48" t="s">
        <v>40</v>
      </c>
      <c r="U35" s="48" t="s">
        <v>41</v>
      </c>
    </row>
    <row r="36" spans="1:22" x14ac:dyDescent="0.25">
      <c r="A36" s="95">
        <v>35</v>
      </c>
      <c r="B36" s="91" t="s">
        <v>9</v>
      </c>
      <c r="C36" s="133">
        <f t="shared" ref="C36:K36" si="24">D78/$D78</f>
        <v>1</v>
      </c>
      <c r="D36" s="92">
        <f t="shared" ref="D36:K36" si="25">E78/$D78</f>
        <v>0.86228104286659468</v>
      </c>
      <c r="E36" s="92">
        <f t="shared" si="25"/>
        <v>0.74352859688710216</v>
      </c>
      <c r="F36" s="92">
        <f t="shared" si="25"/>
        <v>0.64113061392494652</v>
      </c>
      <c r="G36" s="92">
        <f t="shared" si="25"/>
        <v>0.55283477438890316</v>
      </c>
      <c r="H36" s="92">
        <f t="shared" si="25"/>
        <v>0.47669894579298216</v>
      </c>
      <c r="I36" s="92">
        <f t="shared" si="25"/>
        <v>0.41104846411177903</v>
      </c>
      <c r="J36" s="92">
        <f t="shared" si="25"/>
        <v>0.3544392983030169</v>
      </c>
      <c r="K36" s="92">
        <f t="shared" si="25"/>
        <v>0.30562628777362955</v>
      </c>
      <c r="L36" s="80"/>
      <c r="M36" s="55"/>
      <c r="N36" s="54" t="s">
        <v>50</v>
      </c>
      <c r="O36" s="55">
        <v>2.92</v>
      </c>
      <c r="P36" s="57"/>
      <c r="Q36" s="93" t="s">
        <v>9</v>
      </c>
      <c r="R36" s="38"/>
      <c r="S36" s="39"/>
      <c r="T36" s="38" t="s">
        <v>29</v>
      </c>
      <c r="U36" s="38"/>
      <c r="V36" t="s">
        <v>55</v>
      </c>
    </row>
    <row r="37" spans="1:22" s="25" customFormat="1" x14ac:dyDescent="0.25">
      <c r="A37" s="96">
        <v>36</v>
      </c>
      <c r="C37" s="108">
        <v>2011</v>
      </c>
      <c r="D37" s="61">
        <v>2015</v>
      </c>
      <c r="E37" s="61">
        <v>2020</v>
      </c>
      <c r="F37" s="61">
        <v>2025</v>
      </c>
      <c r="G37" s="61">
        <v>2030</v>
      </c>
      <c r="H37" s="61">
        <v>2035</v>
      </c>
      <c r="I37" s="61">
        <v>2040</v>
      </c>
      <c r="J37" s="61">
        <v>2045</v>
      </c>
      <c r="K37" s="61">
        <v>2050</v>
      </c>
      <c r="L37" s="62"/>
      <c r="M37" s="63" t="s">
        <v>44</v>
      </c>
      <c r="N37" s="64"/>
      <c r="O37" s="63" t="s">
        <v>44</v>
      </c>
      <c r="P37" s="65"/>
      <c r="Q37" s="66" t="s">
        <v>52</v>
      </c>
      <c r="R37" s="48" t="s">
        <v>42</v>
      </c>
      <c r="S37" s="48" t="s">
        <v>39</v>
      </c>
      <c r="T37" s="48" t="s">
        <v>40</v>
      </c>
      <c r="U37" s="48" t="s">
        <v>41</v>
      </c>
    </row>
    <row r="38" spans="1:22" x14ac:dyDescent="0.25">
      <c r="A38" s="95">
        <v>37</v>
      </c>
      <c r="B38" s="91" t="s">
        <v>20</v>
      </c>
      <c r="C38" s="133">
        <f t="shared" ref="C38:K38" si="26">D80/$D80</f>
        <v>1</v>
      </c>
      <c r="D38" s="92">
        <f t="shared" ref="D38:K38" si="27">E80/$D80</f>
        <v>0.86985737509267602</v>
      </c>
      <c r="E38" s="92">
        <f t="shared" si="27"/>
        <v>0.75665185300312043</v>
      </c>
      <c r="F38" s="92">
        <f t="shared" si="27"/>
        <v>0.65817919471230368</v>
      </c>
      <c r="G38" s="92">
        <f t="shared" si="27"/>
        <v>0.57252202665305552</v>
      </c>
      <c r="H38" s="92">
        <f t="shared" si="27"/>
        <v>0.49801250728716606</v>
      </c>
      <c r="I38" s="92">
        <f t="shared" si="27"/>
        <v>0.43319985235213648</v>
      </c>
      <c r="J38" s="92">
        <f t="shared" si="27"/>
        <v>0.37682208645756415</v>
      </c>
      <c r="K38" s="92">
        <f t="shared" si="27"/>
        <v>0.32778147100292215</v>
      </c>
      <c r="L38" s="80"/>
      <c r="M38" s="55"/>
      <c r="N38" s="54" t="s">
        <v>50</v>
      </c>
      <c r="O38" s="55">
        <v>2.75</v>
      </c>
      <c r="P38" s="57"/>
      <c r="Q38" s="93" t="s">
        <v>20</v>
      </c>
      <c r="R38" s="15" t="s">
        <v>11</v>
      </c>
      <c r="S38" s="14" t="s">
        <v>37</v>
      </c>
      <c r="T38" s="15" t="s">
        <v>30</v>
      </c>
      <c r="U38" s="15" t="s">
        <v>38</v>
      </c>
      <c r="V38" t="s">
        <v>55</v>
      </c>
    </row>
    <row r="39" spans="1:22" s="25" customFormat="1" x14ac:dyDescent="0.25">
      <c r="A39" s="96">
        <v>38</v>
      </c>
      <c r="B39" s="106"/>
      <c r="C39" s="108">
        <v>2011</v>
      </c>
      <c r="D39" s="61">
        <v>2015</v>
      </c>
      <c r="E39" s="61">
        <v>2020</v>
      </c>
      <c r="F39" s="61">
        <v>2025</v>
      </c>
      <c r="G39" s="61">
        <v>2030</v>
      </c>
      <c r="H39" s="61">
        <v>2035</v>
      </c>
      <c r="I39" s="61">
        <v>2040</v>
      </c>
      <c r="J39" s="61">
        <v>2045</v>
      </c>
      <c r="K39" s="61">
        <v>2050</v>
      </c>
      <c r="L39" s="62"/>
      <c r="M39" s="63" t="s">
        <v>44</v>
      </c>
      <c r="N39" s="64"/>
      <c r="O39" s="63" t="s">
        <v>44</v>
      </c>
      <c r="P39" s="65"/>
      <c r="Q39" s="66" t="s">
        <v>52</v>
      </c>
      <c r="R39" s="48" t="s">
        <v>42</v>
      </c>
      <c r="S39" s="48" t="s">
        <v>39</v>
      </c>
      <c r="T39" s="48" t="s">
        <v>40</v>
      </c>
      <c r="U39" s="48" t="s">
        <v>41</v>
      </c>
    </row>
    <row r="40" spans="1:22" x14ac:dyDescent="0.25">
      <c r="A40" s="95">
        <v>39</v>
      </c>
      <c r="B40" s="91" t="s">
        <v>21</v>
      </c>
      <c r="C40" s="133">
        <f t="shared" ref="C40:K40" si="28">D82/$D82</f>
        <v>1</v>
      </c>
      <c r="D40" s="92">
        <f t="shared" ref="D40:K40" si="29">E82/$D82</f>
        <v>0.87883878959327355</v>
      </c>
      <c r="E40" s="92">
        <f t="shared" si="29"/>
        <v>0.77235761809377024</v>
      </c>
      <c r="F40" s="92">
        <f t="shared" si="29"/>
        <v>0.67877783421867288</v>
      </c>
      <c r="G40" s="92">
        <f t="shared" si="29"/>
        <v>0.59653629022748222</v>
      </c>
      <c r="H40" s="92">
        <f t="shared" si="29"/>
        <v>0.52425923125198182</v>
      </c>
      <c r="I40" s="92">
        <f t="shared" si="29"/>
        <v>0.46073934822659185</v>
      </c>
      <c r="J40" s="92">
        <f t="shared" si="29"/>
        <v>0.40491561111345165</v>
      </c>
      <c r="K40" s="92">
        <f t="shared" si="29"/>
        <v>0.35585554555836646</v>
      </c>
      <c r="L40" s="80"/>
      <c r="M40" s="55"/>
      <c r="N40" s="54" t="s">
        <v>50</v>
      </c>
      <c r="O40" s="55">
        <v>2.5499999999999998</v>
      </c>
      <c r="P40" s="57"/>
      <c r="Q40" s="94" t="s">
        <v>21</v>
      </c>
      <c r="R40" s="18"/>
      <c r="S40" s="19"/>
      <c r="T40" s="20" t="s">
        <v>31</v>
      </c>
      <c r="U40" s="20"/>
      <c r="V40" t="s">
        <v>55</v>
      </c>
    </row>
    <row r="42" spans="1:22" x14ac:dyDescent="0.25">
      <c r="R42" s="26" t="s">
        <v>43</v>
      </c>
      <c r="S42" s="26"/>
    </row>
    <row r="43" spans="1:22" x14ac:dyDescent="0.25">
      <c r="C43" s="108">
        <v>2007</v>
      </c>
      <c r="D43" s="108">
        <v>2010</v>
      </c>
      <c r="E43" s="108">
        <v>2015</v>
      </c>
      <c r="F43" s="108">
        <v>2020</v>
      </c>
      <c r="G43" s="108">
        <v>2025</v>
      </c>
      <c r="H43" s="108">
        <v>2030</v>
      </c>
      <c r="I43" s="108">
        <v>2035</v>
      </c>
      <c r="J43" s="108">
        <v>2040</v>
      </c>
      <c r="K43" s="108">
        <v>2045</v>
      </c>
      <c r="L43" s="108">
        <v>2050</v>
      </c>
      <c r="M43" s="109"/>
      <c r="N43" s="110" t="s">
        <v>44</v>
      </c>
      <c r="O43" s="111"/>
      <c r="P43" s="110" t="s">
        <v>44</v>
      </c>
      <c r="Q43" s="27"/>
      <c r="R43" s="24" t="s">
        <v>52</v>
      </c>
      <c r="S43" s="24" t="s">
        <v>42</v>
      </c>
      <c r="T43" s="24" t="s">
        <v>39</v>
      </c>
      <c r="U43" s="24" t="s">
        <v>40</v>
      </c>
      <c r="V43" s="24" t="s">
        <v>41</v>
      </c>
    </row>
    <row r="44" spans="1:22" x14ac:dyDescent="0.25">
      <c r="A44" s="95">
        <v>1</v>
      </c>
      <c r="B44" s="50" t="s">
        <v>0</v>
      </c>
      <c r="C44" s="107">
        <v>1</v>
      </c>
      <c r="D44" s="51">
        <f>[1]AEEI!C3</f>
        <v>0.96745043619576843</v>
      </c>
      <c r="E44" s="51">
        <f>[1]AEEI!D3</f>
        <v>0.94113659778319003</v>
      </c>
      <c r="F44" s="51">
        <f>[1]AEEI!E3</f>
        <v>0.91553847365022478</v>
      </c>
      <c r="G44" s="51">
        <f>[1]AEEI!F3</f>
        <v>0.89063659697025432</v>
      </c>
      <c r="H44" s="51">
        <f>[1]AEEI!G3</f>
        <v>0.86641203039797621</v>
      </c>
      <c r="I44" s="51">
        <f>[1]AEEI!H3</f>
        <v>0.83946143083464253</v>
      </c>
      <c r="J44" s="52">
        <f>[1]AEEI!I3</f>
        <v>0.8</v>
      </c>
      <c r="K44" s="52">
        <f>[1]AEEI!J3</f>
        <v>0.75</v>
      </c>
      <c r="L44" s="53">
        <f>[1]AEEI!K3</f>
        <v>0.65</v>
      </c>
      <c r="M44" s="54" t="s">
        <v>47</v>
      </c>
      <c r="N44" s="55">
        <v>0.55000000000000004</v>
      </c>
      <c r="O44" s="54" t="s">
        <v>46</v>
      </c>
      <c r="P44" s="56" t="s">
        <v>48</v>
      </c>
      <c r="Q44" s="57"/>
      <c r="R44" s="58" t="s">
        <v>0</v>
      </c>
      <c r="S44" s="59"/>
      <c r="T44" s="60" t="s">
        <v>22</v>
      </c>
      <c r="U44" s="58" t="s">
        <v>23</v>
      </c>
      <c r="V44" s="58"/>
    </row>
    <row r="45" spans="1:22" s="25" customFormat="1" x14ac:dyDescent="0.25">
      <c r="A45" s="96">
        <v>2</v>
      </c>
      <c r="B45" s="106"/>
      <c r="C45" s="40">
        <v>2007</v>
      </c>
      <c r="D45" s="61">
        <v>2010</v>
      </c>
      <c r="E45" s="61">
        <v>2015</v>
      </c>
      <c r="F45" s="61">
        <v>2020</v>
      </c>
      <c r="G45" s="61">
        <v>2025</v>
      </c>
      <c r="H45" s="61">
        <v>2030</v>
      </c>
      <c r="I45" s="61">
        <v>2035</v>
      </c>
      <c r="J45" s="61">
        <v>2040</v>
      </c>
      <c r="K45" s="61">
        <v>2045</v>
      </c>
      <c r="L45" s="61">
        <v>2050</v>
      </c>
      <c r="M45" s="62"/>
      <c r="N45" s="63" t="s">
        <v>44</v>
      </c>
      <c r="O45" s="64"/>
      <c r="P45" s="63" t="s">
        <v>44</v>
      </c>
      <c r="Q45" s="65"/>
      <c r="R45" s="66" t="s">
        <v>52</v>
      </c>
      <c r="S45" s="66" t="s">
        <v>42</v>
      </c>
      <c r="T45" s="66" t="s">
        <v>39</v>
      </c>
      <c r="U45" s="66" t="s">
        <v>40</v>
      </c>
      <c r="V45" s="66" t="s">
        <v>41</v>
      </c>
    </row>
    <row r="46" spans="1:22" x14ac:dyDescent="0.25">
      <c r="A46" s="95">
        <v>3</v>
      </c>
      <c r="B46" s="50" t="s">
        <v>2</v>
      </c>
      <c r="C46" s="107">
        <v>1</v>
      </c>
      <c r="D46" s="51">
        <f>[1]AEEI_ELE_C!C3</f>
        <v>0.99700374750093756</v>
      </c>
      <c r="E46" s="51">
        <f>[1]AEEI_ELE_C!D3</f>
        <v>0.994513729395611</v>
      </c>
      <c r="F46" s="51">
        <f>[1]AEEI_ELE_C!E3</f>
        <v>0.99202993011361429</v>
      </c>
      <c r="G46" s="51">
        <f>[1]AEEI_ELE_C!F3</f>
        <v>0.98955233412342847</v>
      </c>
      <c r="H46" s="51">
        <f>[1]AEEI_ELE_C!G3</f>
        <v>0.98708092593232422</v>
      </c>
      <c r="I46" s="51">
        <f>[1]AEEI_ELE_C!H3</f>
        <v>0.98461569008626582</v>
      </c>
      <c r="J46" s="51">
        <f>[1]AEEI_ELE_C!I3</f>
        <v>0.97380410372114601</v>
      </c>
      <c r="K46" s="51">
        <f>[1]AEEI_ELE_C!J3</f>
        <v>0.96311123413142108</v>
      </c>
      <c r="L46" s="68">
        <f>[1]AEEI_ELE_C!K3</f>
        <v>0.9525357777458775</v>
      </c>
      <c r="M46" s="54" t="s">
        <v>47</v>
      </c>
      <c r="N46" s="55">
        <v>0.05</v>
      </c>
      <c r="O46" s="54" t="s">
        <v>46</v>
      </c>
      <c r="P46" s="55">
        <v>0.9</v>
      </c>
      <c r="Q46" s="57"/>
      <c r="R46" s="58" t="s">
        <v>1</v>
      </c>
      <c r="S46" s="59"/>
      <c r="T46" s="60" t="s">
        <v>26</v>
      </c>
      <c r="U46" s="58" t="s">
        <v>23</v>
      </c>
      <c r="V46" s="58"/>
    </row>
    <row r="47" spans="1:22" s="25" customFormat="1" x14ac:dyDescent="0.25">
      <c r="A47" s="96">
        <v>4</v>
      </c>
      <c r="C47" s="40">
        <v>2007</v>
      </c>
      <c r="D47" s="61">
        <v>2010</v>
      </c>
      <c r="E47" s="61">
        <v>2015</v>
      </c>
      <c r="F47" s="61">
        <v>2020</v>
      </c>
      <c r="G47" s="61">
        <v>2025</v>
      </c>
      <c r="H47" s="61">
        <v>2030</v>
      </c>
      <c r="I47" s="61">
        <v>2035</v>
      </c>
      <c r="J47" s="61">
        <v>2040</v>
      </c>
      <c r="K47" s="61">
        <v>2045</v>
      </c>
      <c r="L47" s="61">
        <v>2050</v>
      </c>
      <c r="M47" s="62"/>
      <c r="N47" s="63" t="s">
        <v>44</v>
      </c>
      <c r="O47" s="64"/>
      <c r="P47" s="63" t="s">
        <v>44</v>
      </c>
      <c r="Q47" s="65"/>
      <c r="R47" s="66" t="s">
        <v>52</v>
      </c>
      <c r="S47" s="66" t="s">
        <v>42</v>
      </c>
      <c r="T47" s="66" t="s">
        <v>39</v>
      </c>
      <c r="U47" s="66" t="s">
        <v>40</v>
      </c>
      <c r="V47" s="66" t="s">
        <v>41</v>
      </c>
    </row>
    <row r="48" spans="1:22" x14ac:dyDescent="0.25">
      <c r="A48" s="95">
        <v>5</v>
      </c>
      <c r="B48" s="50" t="s">
        <v>1</v>
      </c>
      <c r="C48" s="107">
        <v>1</v>
      </c>
      <c r="D48" s="51">
        <f>[1]AEEI_DEU!C3</f>
        <v>0.97623872383386012</v>
      </c>
      <c r="E48" s="51">
        <f>[1]AEEI_DEU!D3</f>
        <v>0.95686952400879888</v>
      </c>
      <c r="F48" s="51">
        <f>[1]AEEI_DEU!E3</f>
        <v>0.93788462147978224</v>
      </c>
      <c r="G48" s="51">
        <f>[1]AEEI_DEU!F3</f>
        <v>0.91927639154299767</v>
      </c>
      <c r="H48" s="51">
        <f>[1]AEEI_DEU!G3</f>
        <v>0.90103736077362651</v>
      </c>
      <c r="I48" s="52">
        <f>[1]AEEI_DEU!H3</f>
        <v>0.90103736077362651</v>
      </c>
      <c r="J48" s="52">
        <f>[1]AEEI_DEU!I3</f>
        <v>0.9</v>
      </c>
      <c r="K48" s="52">
        <f>[1]AEEI_DEU!J3</f>
        <v>1</v>
      </c>
      <c r="L48" s="53">
        <f>[1]AEEI_DEU!K3</f>
        <v>1</v>
      </c>
      <c r="M48" s="54" t="s">
        <v>45</v>
      </c>
      <c r="N48" s="55">
        <v>1.05</v>
      </c>
      <c r="O48" s="54" t="s">
        <v>49</v>
      </c>
      <c r="P48" s="56" t="s">
        <v>48</v>
      </c>
      <c r="Q48" s="57"/>
      <c r="R48" s="58" t="s">
        <v>2</v>
      </c>
      <c r="S48" s="59" t="s">
        <v>10</v>
      </c>
      <c r="T48" s="60" t="s">
        <v>25</v>
      </c>
      <c r="U48" s="58" t="s">
        <v>23</v>
      </c>
      <c r="V48" s="58" t="s">
        <v>24</v>
      </c>
    </row>
    <row r="49" spans="1:23" s="25" customFormat="1" x14ac:dyDescent="0.25">
      <c r="A49" s="96">
        <v>6</v>
      </c>
      <c r="B49" s="106"/>
      <c r="C49" s="40">
        <v>2007</v>
      </c>
      <c r="D49" s="61">
        <v>2010</v>
      </c>
      <c r="E49" s="61">
        <v>2015</v>
      </c>
      <c r="F49" s="61">
        <v>2020</v>
      </c>
      <c r="G49" s="61">
        <v>2025</v>
      </c>
      <c r="H49" s="61">
        <v>2030</v>
      </c>
      <c r="I49" s="61">
        <v>2035</v>
      </c>
      <c r="J49" s="61">
        <v>2040</v>
      </c>
      <c r="K49" s="61">
        <v>2045</v>
      </c>
      <c r="L49" s="61">
        <v>2050</v>
      </c>
      <c r="M49" s="62"/>
      <c r="N49" s="63" t="s">
        <v>44</v>
      </c>
      <c r="O49" s="64"/>
      <c r="P49" s="63" t="s">
        <v>44</v>
      </c>
      <c r="Q49" s="65"/>
      <c r="R49" s="66" t="s">
        <v>52</v>
      </c>
      <c r="S49" s="66" t="s">
        <v>42</v>
      </c>
      <c r="T49" s="66" t="s">
        <v>39</v>
      </c>
      <c r="U49" s="66" t="s">
        <v>40</v>
      </c>
      <c r="V49" s="66" t="s">
        <v>41</v>
      </c>
    </row>
    <row r="50" spans="1:23" x14ac:dyDescent="0.25">
      <c r="A50" s="95">
        <v>7</v>
      </c>
      <c r="B50" s="50" t="s">
        <v>4</v>
      </c>
      <c r="C50" s="107">
        <v>1</v>
      </c>
      <c r="D50" s="51">
        <f>[1]AEEI_NEU!C3</f>
        <v>0.93578859865046549</v>
      </c>
      <c r="E50" s="51">
        <f>[1]AEEI_NEU!D3</f>
        <v>0.88544014293650375</v>
      </c>
      <c r="F50" s="51">
        <f>[1]AEEI_NEU!E3</f>
        <v>0.83780059711569133</v>
      </c>
      <c r="G50" s="51">
        <f>[1]AEEI_NEU!F3</f>
        <v>0.7927242130671549</v>
      </c>
      <c r="H50" s="51">
        <f>[1]AEEI_NEU!G3</f>
        <v>0.75007308439070342</v>
      </c>
      <c r="I50" s="51">
        <f>[1]AEEI_NEU!H3</f>
        <v>0.70971672449687451</v>
      </c>
      <c r="J50" s="51">
        <f>[1]AEEI_NEU!I3</f>
        <v>0.6715316673970968</v>
      </c>
      <c r="K50" s="51">
        <f>[1]AEEI_NEU!J3</f>
        <v>0.63540108997263878</v>
      </c>
      <c r="L50" s="68">
        <f>[1]AEEI_NEU!K3</f>
        <v>0.60121445456670775</v>
      </c>
      <c r="M50" s="69"/>
      <c r="N50" s="55"/>
      <c r="O50" s="54" t="s">
        <v>50</v>
      </c>
      <c r="P50" s="55">
        <v>1.1000000000000001</v>
      </c>
      <c r="Q50" s="57"/>
      <c r="R50" s="58" t="s">
        <v>3</v>
      </c>
      <c r="S50" s="59"/>
      <c r="T50" s="60" t="s">
        <v>28</v>
      </c>
      <c r="U50" s="58" t="s">
        <v>23</v>
      </c>
      <c r="V50" s="58"/>
    </row>
    <row r="51" spans="1:23" s="25" customFormat="1" x14ac:dyDescent="0.25">
      <c r="A51" s="96">
        <v>8</v>
      </c>
      <c r="C51" s="40">
        <v>2007</v>
      </c>
      <c r="D51" s="61">
        <v>2010</v>
      </c>
      <c r="E51" s="61">
        <v>2015</v>
      </c>
      <c r="F51" s="61">
        <v>2020</v>
      </c>
      <c r="G51" s="61">
        <v>2025</v>
      </c>
      <c r="H51" s="61">
        <v>2030</v>
      </c>
      <c r="I51" s="61">
        <v>2035</v>
      </c>
      <c r="J51" s="61">
        <v>2040</v>
      </c>
      <c r="K51" s="61">
        <v>2045</v>
      </c>
      <c r="L51" s="61">
        <v>2050</v>
      </c>
      <c r="M51" s="62"/>
      <c r="N51" s="63" t="s">
        <v>44</v>
      </c>
      <c r="O51" s="64"/>
      <c r="P51" s="63" t="s">
        <v>44</v>
      </c>
      <c r="Q51" s="65"/>
      <c r="R51" s="66" t="s">
        <v>52</v>
      </c>
      <c r="S51" s="66" t="s">
        <v>42</v>
      </c>
      <c r="T51" s="66" t="s">
        <v>39</v>
      </c>
      <c r="U51" s="66" t="s">
        <v>40</v>
      </c>
      <c r="V51" s="66" t="s">
        <v>41</v>
      </c>
    </row>
    <row r="52" spans="1:23" x14ac:dyDescent="0.25">
      <c r="A52" s="95">
        <v>9</v>
      </c>
      <c r="B52" s="50" t="s">
        <v>3</v>
      </c>
      <c r="C52" s="107">
        <v>1</v>
      </c>
      <c r="D52" s="51">
        <f>[1]AEEI_EMERGE!C3</f>
        <v>0.91888569302058554</v>
      </c>
      <c r="E52" s="51">
        <f>[1]AEEI_EMERGE!D3</f>
        <v>0.85633967224941354</v>
      </c>
      <c r="F52" s="51">
        <f>[1]AEEI_EMERGE!E3</f>
        <v>0.79805098701412125</v>
      </c>
      <c r="G52" s="51">
        <f>[1]AEEI_EMERGE!F3</f>
        <v>0.74372985219901921</v>
      </c>
      <c r="H52" s="51">
        <f>[1]AEEI_EMERGE!G3</f>
        <v>0.69310620756388774</v>
      </c>
      <c r="I52" s="51">
        <f>[1]AEEI_EMERGE!H3</f>
        <v>0.64592837512597623</v>
      </c>
      <c r="J52" s="51">
        <f>[1]AEEI_EMERGE!I3</f>
        <v>0.60196180793031784</v>
      </c>
      <c r="K52" s="51">
        <f>[1]AEEI_EMERGE!J3</f>
        <v>0.56098792398780395</v>
      </c>
      <c r="L52" s="68">
        <f>[1]AEEI_EMERGE!K3</f>
        <v>0.5228030195838872</v>
      </c>
      <c r="M52" s="70"/>
      <c r="N52" s="55"/>
      <c r="O52" s="54" t="s">
        <v>50</v>
      </c>
      <c r="P52" s="55">
        <v>1.4</v>
      </c>
      <c r="Q52" s="57"/>
      <c r="R52" s="58" t="s">
        <v>4</v>
      </c>
      <c r="S52" s="59"/>
      <c r="T52" s="60" t="s">
        <v>27</v>
      </c>
      <c r="U52" s="58" t="s">
        <v>23</v>
      </c>
      <c r="V52" s="58"/>
    </row>
    <row r="53" spans="1:23" s="25" customFormat="1" x14ac:dyDescent="0.25">
      <c r="A53" s="96">
        <v>10</v>
      </c>
      <c r="B53" s="106"/>
      <c r="C53" s="40">
        <v>2007</v>
      </c>
      <c r="D53" s="61">
        <v>2010</v>
      </c>
      <c r="E53" s="61">
        <v>2015</v>
      </c>
      <c r="F53" s="61">
        <v>2020</v>
      </c>
      <c r="G53" s="61">
        <v>2025</v>
      </c>
      <c r="H53" s="61">
        <v>2030</v>
      </c>
      <c r="I53" s="61">
        <v>2035</v>
      </c>
      <c r="J53" s="61">
        <v>2040</v>
      </c>
      <c r="K53" s="61">
        <v>2045</v>
      </c>
      <c r="L53" s="61">
        <v>2050</v>
      </c>
      <c r="M53" s="62"/>
      <c r="N53" s="63" t="s">
        <v>44</v>
      </c>
      <c r="O53" s="64"/>
      <c r="P53" s="63" t="s">
        <v>44</v>
      </c>
      <c r="Q53" s="65"/>
      <c r="R53" s="66" t="s">
        <v>52</v>
      </c>
      <c r="S53" s="66" t="s">
        <v>42</v>
      </c>
      <c r="T53" s="66" t="s">
        <v>39</v>
      </c>
      <c r="U53" s="66" t="s">
        <v>40</v>
      </c>
      <c r="V53" s="66" t="s">
        <v>41</v>
      </c>
    </row>
    <row r="54" spans="1:23" x14ac:dyDescent="0.25">
      <c r="A54" s="95">
        <v>11</v>
      </c>
      <c r="B54" s="71" t="s">
        <v>5</v>
      </c>
      <c r="C54" s="107">
        <v>1</v>
      </c>
      <c r="D54" s="72">
        <f>[2]AEEI!C22</f>
        <v>0.79259336463992824</v>
      </c>
      <c r="E54" s="72">
        <f>[2]AEEI!D22</f>
        <v>0.65301896223621858</v>
      </c>
      <c r="F54" s="72">
        <f>[2]AEEI!E22</f>
        <v>0.53802338508573677</v>
      </c>
      <c r="G54" s="73">
        <f>[2]AEEI!F22</f>
        <v>0.44327834203749267</v>
      </c>
      <c r="H54" s="73">
        <f>[2]AEEI!G22</f>
        <v>0.36521774697245868</v>
      </c>
      <c r="I54" s="73">
        <f>[2]AEEI!H22</f>
        <v>0.30090349573712588</v>
      </c>
      <c r="J54" s="73">
        <f>[2]AEEI!I22</f>
        <v>0.24791487954075359</v>
      </c>
      <c r="K54" s="73">
        <f>[2]AEEI!J22</f>
        <v>0.20425747247350146</v>
      </c>
      <c r="L54" s="73">
        <f>[2]AEEI!K22</f>
        <v>0.16828806378442832</v>
      </c>
      <c r="M54" s="54"/>
      <c r="N54" s="55"/>
      <c r="O54" s="54" t="s">
        <v>50</v>
      </c>
      <c r="P54" s="55">
        <v>3.8</v>
      </c>
      <c r="Q54" s="57"/>
      <c r="R54" s="74" t="s">
        <v>5</v>
      </c>
      <c r="S54" s="74"/>
      <c r="T54" s="75"/>
      <c r="U54" s="74" t="s">
        <v>29</v>
      </c>
      <c r="V54" s="74"/>
      <c r="W54" t="s">
        <v>55</v>
      </c>
    </row>
    <row r="55" spans="1:23" s="25" customFormat="1" x14ac:dyDescent="0.25">
      <c r="A55" s="96">
        <v>12</v>
      </c>
      <c r="C55" s="40">
        <v>2007</v>
      </c>
      <c r="D55" s="61">
        <v>2010</v>
      </c>
      <c r="E55" s="61">
        <v>2015</v>
      </c>
      <c r="F55" s="61">
        <v>2020</v>
      </c>
      <c r="G55" s="61">
        <v>2025</v>
      </c>
      <c r="H55" s="61">
        <v>2030</v>
      </c>
      <c r="I55" s="61">
        <v>2035</v>
      </c>
      <c r="J55" s="61">
        <v>2040</v>
      </c>
      <c r="K55" s="61">
        <v>2045</v>
      </c>
      <c r="L55" s="61">
        <v>2050</v>
      </c>
      <c r="M55" s="62"/>
      <c r="N55" s="63" t="s">
        <v>44</v>
      </c>
      <c r="O55" s="64"/>
      <c r="P55" s="63" t="s">
        <v>44</v>
      </c>
      <c r="Q55" s="65"/>
      <c r="R55" s="66" t="s">
        <v>52</v>
      </c>
      <c r="S55" s="66" t="s">
        <v>42</v>
      </c>
      <c r="T55" s="66" t="s">
        <v>39</v>
      </c>
      <c r="U55" s="66" t="s">
        <v>40</v>
      </c>
      <c r="V55" s="66" t="s">
        <v>41</v>
      </c>
    </row>
    <row r="56" spans="1:23" x14ac:dyDescent="0.25">
      <c r="A56" s="95">
        <v>13</v>
      </c>
      <c r="B56" s="71" t="s">
        <v>12</v>
      </c>
      <c r="C56" s="107">
        <v>1</v>
      </c>
      <c r="D56" s="73">
        <f>[2]AEEI!C46</f>
        <v>0.82272016838714968</v>
      </c>
      <c r="E56" s="73">
        <f>[2]AEEI!D46</f>
        <v>0.69924429284192158</v>
      </c>
      <c r="F56" s="73">
        <f>[2]AEEI!E46</f>
        <v>0.59429998176720988</v>
      </c>
      <c r="G56" s="72">
        <f>[2]AEEI!F46</f>
        <v>0.50510597218181708</v>
      </c>
      <c r="H56" s="72">
        <f>[2]AEEI!G46</f>
        <v>0.42929841992435896</v>
      </c>
      <c r="I56" s="72">
        <f>[2]AEEI!H46</f>
        <v>0.36486825240548115</v>
      </c>
      <c r="J56" s="72">
        <f>[2]AEEI!I46</f>
        <v>0.31010792361380424</v>
      </c>
      <c r="K56" s="72">
        <f>[2]AEEI!J46</f>
        <v>0.26356616026212643</v>
      </c>
      <c r="L56" s="72">
        <f>[2]AEEI!K46</f>
        <v>0.22400949974381315</v>
      </c>
      <c r="M56" s="54"/>
      <c r="N56" s="55"/>
      <c r="O56" s="54" t="s">
        <v>50</v>
      </c>
      <c r="P56" s="55">
        <v>3.2</v>
      </c>
      <c r="Q56" s="57"/>
      <c r="R56" s="74" t="s">
        <v>12</v>
      </c>
      <c r="S56" s="74" t="s">
        <v>11</v>
      </c>
      <c r="T56" s="75" t="s">
        <v>22</v>
      </c>
      <c r="U56" s="74" t="s">
        <v>30</v>
      </c>
      <c r="V56" s="74" t="s">
        <v>53</v>
      </c>
      <c r="W56" t="s">
        <v>55</v>
      </c>
    </row>
    <row r="57" spans="1:23" s="25" customFormat="1" x14ac:dyDescent="0.25">
      <c r="A57" s="96">
        <v>14</v>
      </c>
      <c r="B57" s="106"/>
      <c r="C57" s="40">
        <v>2007</v>
      </c>
      <c r="D57" s="61">
        <v>2010</v>
      </c>
      <c r="E57" s="61">
        <v>2015</v>
      </c>
      <c r="F57" s="61">
        <v>2020</v>
      </c>
      <c r="G57" s="61">
        <v>2025</v>
      </c>
      <c r="H57" s="61">
        <v>2030</v>
      </c>
      <c r="I57" s="61">
        <v>2035</v>
      </c>
      <c r="J57" s="61">
        <v>2040</v>
      </c>
      <c r="K57" s="61">
        <v>2045</v>
      </c>
      <c r="L57" s="61">
        <v>2050</v>
      </c>
      <c r="M57" s="62"/>
      <c r="N57" s="63" t="s">
        <v>44</v>
      </c>
      <c r="O57" s="64"/>
      <c r="P57" s="63" t="s">
        <v>44</v>
      </c>
      <c r="Q57" s="65"/>
      <c r="R57" s="66" t="s">
        <v>52</v>
      </c>
      <c r="S57" s="66" t="s">
        <v>42</v>
      </c>
      <c r="T57" s="66" t="s">
        <v>39</v>
      </c>
      <c r="U57" s="66" t="s">
        <v>40</v>
      </c>
      <c r="V57" s="66" t="s">
        <v>41</v>
      </c>
    </row>
    <row r="58" spans="1:23" x14ac:dyDescent="0.25">
      <c r="A58" s="95">
        <v>15</v>
      </c>
      <c r="B58" s="71" t="s">
        <v>13</v>
      </c>
      <c r="C58" s="107">
        <v>1</v>
      </c>
      <c r="D58" s="73">
        <f>[2]AEEI!C70</f>
        <v>0.83891485948837541</v>
      </c>
      <c r="E58" s="73">
        <f>[2]AEEI!D70</f>
        <v>0.72468531274303727</v>
      </c>
      <c r="F58" s="73">
        <f>[2]AEEI!E70</f>
        <v>0.62600965588540858</v>
      </c>
      <c r="G58" s="73">
        <f>[2]AEEI!F70</f>
        <v>0.54077001751065634</v>
      </c>
      <c r="H58" s="72">
        <f>[2]AEEI!G70</f>
        <v>0.46713690290426679</v>
      </c>
      <c r="I58" s="72">
        <f>[2]AEEI!H70</f>
        <v>0.40352992767519696</v>
      </c>
      <c r="J58" s="72">
        <f>[2]AEEI!I70</f>
        <v>0.34858389803325152</v>
      </c>
      <c r="K58" s="72">
        <f>[2]AEEI!J70</f>
        <v>0.3011195096931219</v>
      </c>
      <c r="L58" s="72">
        <f>[2]AEEI!K70</f>
        <v>0.26011803651692722</v>
      </c>
      <c r="M58" s="54"/>
      <c r="N58" s="55"/>
      <c r="O58" s="54" t="s">
        <v>50</v>
      </c>
      <c r="P58" s="55">
        <v>2.89</v>
      </c>
      <c r="Q58" s="57"/>
      <c r="R58" s="74" t="s">
        <v>13</v>
      </c>
      <c r="S58" s="74"/>
      <c r="T58" s="75"/>
      <c r="U58" s="74" t="s">
        <v>31</v>
      </c>
      <c r="V58" s="74"/>
      <c r="W58" t="s">
        <v>55</v>
      </c>
    </row>
    <row r="59" spans="1:23" s="25" customFormat="1" x14ac:dyDescent="0.25">
      <c r="A59" s="96">
        <v>16</v>
      </c>
      <c r="C59" s="40">
        <v>2007</v>
      </c>
      <c r="D59" s="61">
        <v>2010</v>
      </c>
      <c r="E59" s="61">
        <v>2015</v>
      </c>
      <c r="F59" s="61">
        <v>2020</v>
      </c>
      <c r="G59" s="61">
        <v>2025</v>
      </c>
      <c r="H59" s="61">
        <v>2030</v>
      </c>
      <c r="I59" s="61">
        <v>2035</v>
      </c>
      <c r="J59" s="61">
        <v>2040</v>
      </c>
      <c r="K59" s="61">
        <v>2045</v>
      </c>
      <c r="L59" s="61">
        <v>2050</v>
      </c>
      <c r="M59" s="62"/>
      <c r="N59" s="63" t="s">
        <v>44</v>
      </c>
      <c r="O59" s="64"/>
      <c r="P59" s="63" t="s">
        <v>44</v>
      </c>
      <c r="Q59" s="65"/>
      <c r="R59" s="66" t="s">
        <v>52</v>
      </c>
      <c r="S59" s="66" t="s">
        <v>42</v>
      </c>
      <c r="T59" s="66" t="s">
        <v>39</v>
      </c>
      <c r="U59" s="66" t="s">
        <v>40</v>
      </c>
      <c r="V59" s="66" t="s">
        <v>41</v>
      </c>
    </row>
    <row r="60" spans="1:23" x14ac:dyDescent="0.25">
      <c r="A60" s="95">
        <v>17</v>
      </c>
      <c r="B60" s="76" t="s">
        <v>6</v>
      </c>
      <c r="C60" s="107">
        <v>1</v>
      </c>
      <c r="D60" s="77">
        <f>[2]AEEI_STROM!C$22</f>
        <v>0.88043267279616</v>
      </c>
      <c r="E60" s="77">
        <f>[2]AEEI_STROM!D$22</f>
        <v>0.79178926591112386</v>
      </c>
      <c r="F60" s="77">
        <f>[2]AEEI_STROM!E$22</f>
        <v>0.71207062275530153</v>
      </c>
      <c r="G60" s="77">
        <f>[2]AEEI_STROM!F$22</f>
        <v>0.64037818346483788</v>
      </c>
      <c r="H60" s="77">
        <f>[2]AEEI_STROM!G$22</f>
        <v>0.57590385665811727</v>
      </c>
      <c r="I60" s="77">
        <f>[2]AEEI_STROM!H$22</f>
        <v>0.56945068721493575</v>
      </c>
      <c r="J60" s="77">
        <f>[2]AEEI_STROM!I$22</f>
        <v>0.52001223304535049</v>
      </c>
      <c r="K60" s="77">
        <f>[2]AEEI_STROM!J$22</f>
        <v>0.47486591655432703</v>
      </c>
      <c r="L60" s="77">
        <f>[2]AEEI_STROM!K$22</f>
        <v>0.43363910380415094</v>
      </c>
      <c r="M60" s="54" t="s">
        <v>45</v>
      </c>
      <c r="N60" s="55">
        <v>2.1</v>
      </c>
      <c r="O60" s="54" t="s">
        <v>49</v>
      </c>
      <c r="P60" s="55">
        <v>1.8</v>
      </c>
      <c r="Q60" s="57"/>
      <c r="R60" s="78" t="s">
        <v>6</v>
      </c>
      <c r="S60" s="78"/>
      <c r="T60" s="79"/>
      <c r="U60" s="78" t="s">
        <v>29</v>
      </c>
      <c r="V60" s="78"/>
      <c r="W60" t="s">
        <v>55</v>
      </c>
    </row>
    <row r="61" spans="1:23" s="25" customFormat="1" x14ac:dyDescent="0.25">
      <c r="A61" s="96">
        <v>18</v>
      </c>
      <c r="B61" s="106"/>
      <c r="C61" s="40">
        <v>2007</v>
      </c>
      <c r="D61" s="61">
        <v>2010</v>
      </c>
      <c r="E61" s="61">
        <v>2015</v>
      </c>
      <c r="F61" s="61">
        <v>2020</v>
      </c>
      <c r="G61" s="61">
        <v>2025</v>
      </c>
      <c r="H61" s="61">
        <v>2030</v>
      </c>
      <c r="I61" s="61">
        <v>2035</v>
      </c>
      <c r="J61" s="61">
        <v>2040</v>
      </c>
      <c r="K61" s="61">
        <v>2045</v>
      </c>
      <c r="L61" s="61">
        <v>2050</v>
      </c>
      <c r="M61" s="62"/>
      <c r="N61" s="63" t="s">
        <v>44</v>
      </c>
      <c r="O61" s="64"/>
      <c r="P61" s="63" t="s">
        <v>44</v>
      </c>
      <c r="Q61" s="65"/>
      <c r="R61" s="66" t="s">
        <v>52</v>
      </c>
      <c r="S61" s="66" t="s">
        <v>42</v>
      </c>
      <c r="T61" s="66" t="s">
        <v>39</v>
      </c>
      <c r="U61" s="66" t="s">
        <v>40</v>
      </c>
      <c r="V61" s="66" t="s">
        <v>41</v>
      </c>
    </row>
    <row r="62" spans="1:23" x14ac:dyDescent="0.25">
      <c r="A62" s="95">
        <v>19</v>
      </c>
      <c r="B62" s="76" t="s">
        <v>14</v>
      </c>
      <c r="C62" s="107">
        <v>1</v>
      </c>
      <c r="D62" s="77">
        <f>[2]AEEI_STROM!C$46</f>
        <v>0.89674492333660416</v>
      </c>
      <c r="E62" s="77">
        <f>[2]AEEI_STROM!D$46</f>
        <v>0.81889150461300619</v>
      </c>
      <c r="F62" s="77">
        <f>[2]AEEI_STROM!E$46</f>
        <v>0.74779714819265453</v>
      </c>
      <c r="G62" s="77">
        <f>[2]AEEI_STROM!F$46</f>
        <v>0.6828750471765308</v>
      </c>
      <c r="H62" s="77">
        <f>[2]AEEI_STROM!G$46</f>
        <v>0.62358933994785959</v>
      </c>
      <c r="I62" s="77">
        <f>[2]AEEI_STROM!H$46</f>
        <v>0.56945068721493575</v>
      </c>
      <c r="J62" s="77">
        <f>[2]AEEI_STROM!I$46</f>
        <v>0.52001223304535049</v>
      </c>
      <c r="K62" s="77">
        <f>[2]AEEI_STROM!J$46</f>
        <v>0.47486591655432703</v>
      </c>
      <c r="L62" s="77">
        <f>[2]AEEI_STROM!K$46</f>
        <v>0.43363910380415094</v>
      </c>
      <c r="M62" s="80"/>
      <c r="N62" s="55"/>
      <c r="O62" s="54" t="s">
        <v>50</v>
      </c>
      <c r="P62" s="55">
        <v>1.8</v>
      </c>
      <c r="Q62" s="57"/>
      <c r="R62" s="78" t="s">
        <v>14</v>
      </c>
      <c r="S62" s="78" t="s">
        <v>11</v>
      </c>
      <c r="T62" s="79" t="s">
        <v>32</v>
      </c>
      <c r="U62" s="78" t="s">
        <v>30</v>
      </c>
      <c r="V62" s="78" t="s">
        <v>33</v>
      </c>
      <c r="W62" t="s">
        <v>55</v>
      </c>
    </row>
    <row r="63" spans="1:23" s="25" customFormat="1" x14ac:dyDescent="0.25">
      <c r="A63" s="96">
        <v>20</v>
      </c>
      <c r="C63" s="40">
        <v>2007</v>
      </c>
      <c r="D63" s="61">
        <v>2010</v>
      </c>
      <c r="E63" s="61">
        <v>2015</v>
      </c>
      <c r="F63" s="61">
        <v>2020</v>
      </c>
      <c r="G63" s="61">
        <v>2025</v>
      </c>
      <c r="H63" s="61">
        <v>2030</v>
      </c>
      <c r="I63" s="61">
        <v>2035</v>
      </c>
      <c r="J63" s="61">
        <v>2040</v>
      </c>
      <c r="K63" s="61">
        <v>2045</v>
      </c>
      <c r="L63" s="61">
        <v>2050</v>
      </c>
      <c r="M63" s="62"/>
      <c r="N63" s="63" t="s">
        <v>44</v>
      </c>
      <c r="O63" s="64"/>
      <c r="P63" s="63" t="s">
        <v>44</v>
      </c>
      <c r="Q63" s="65"/>
      <c r="R63" s="66" t="s">
        <v>52</v>
      </c>
      <c r="S63" s="66" t="s">
        <v>42</v>
      </c>
      <c r="T63" s="66" t="s">
        <v>39</v>
      </c>
      <c r="U63" s="66" t="s">
        <v>40</v>
      </c>
      <c r="V63" s="66" t="s">
        <v>41</v>
      </c>
    </row>
    <row r="64" spans="1:23" x14ac:dyDescent="0.25">
      <c r="A64" s="95">
        <v>21</v>
      </c>
      <c r="B64" s="76" t="s">
        <v>15</v>
      </c>
      <c r="C64" s="107">
        <v>1</v>
      </c>
      <c r="D64" s="77">
        <f>[2]AEEI_STROM!C$70</f>
        <v>0.89674492333660416</v>
      </c>
      <c r="E64" s="77">
        <f>[2]AEEI_STROM!D$70</f>
        <v>0.81889150461300619</v>
      </c>
      <c r="F64" s="77">
        <f>[2]AEEI_STROM!E$70</f>
        <v>0.74779714819265453</v>
      </c>
      <c r="G64" s="77">
        <f>[2]AEEI_STROM!F$70</f>
        <v>0.6828750471765308</v>
      </c>
      <c r="H64" s="77">
        <f>[2]AEEI_STROM!G$70</f>
        <v>0.62358933994785959</v>
      </c>
      <c r="I64" s="77">
        <f>[2]AEEI_STROM!H$70</f>
        <v>0.56945068721493575</v>
      </c>
      <c r="J64" s="77">
        <f>[2]AEEI_STROM!I$70</f>
        <v>0.52001223304535049</v>
      </c>
      <c r="K64" s="77">
        <f>[2]AEEI_STROM!J$70</f>
        <v>0.47486591655432703</v>
      </c>
      <c r="L64" s="77">
        <f>[2]AEEI_STROM!K$70</f>
        <v>0.43363910380415094</v>
      </c>
      <c r="M64" s="80"/>
      <c r="N64" s="55"/>
      <c r="O64" s="54" t="s">
        <v>50</v>
      </c>
      <c r="P64" s="55">
        <v>1.8</v>
      </c>
      <c r="Q64" s="57"/>
      <c r="R64" s="78" t="s">
        <v>15</v>
      </c>
      <c r="S64" s="78"/>
      <c r="T64" s="79"/>
      <c r="U64" s="78" t="s">
        <v>31</v>
      </c>
      <c r="V64" s="78"/>
      <c r="W64" t="s">
        <v>55</v>
      </c>
    </row>
    <row r="65" spans="1:24" s="25" customFormat="1" x14ac:dyDescent="0.25">
      <c r="A65" s="96">
        <v>22</v>
      </c>
      <c r="B65" s="106"/>
      <c r="C65" s="40">
        <v>2007</v>
      </c>
      <c r="D65" s="61">
        <v>2010</v>
      </c>
      <c r="E65" s="61">
        <v>2015</v>
      </c>
      <c r="F65" s="61">
        <v>2020</v>
      </c>
      <c r="G65" s="61">
        <v>2025</v>
      </c>
      <c r="H65" s="61">
        <v>2030</v>
      </c>
      <c r="I65" s="61">
        <v>2035</v>
      </c>
      <c r="J65" s="61">
        <v>2040</v>
      </c>
      <c r="K65" s="61">
        <v>2045</v>
      </c>
      <c r="L65" s="61">
        <v>2050</v>
      </c>
      <c r="M65" s="62"/>
      <c r="N65" s="63" t="s">
        <v>44</v>
      </c>
      <c r="O65" s="64"/>
      <c r="P65" s="63" t="s">
        <v>44</v>
      </c>
      <c r="Q65" s="65"/>
      <c r="R65" s="49" t="s">
        <v>52</v>
      </c>
      <c r="S65" s="49" t="s">
        <v>42</v>
      </c>
      <c r="T65" s="49" t="s">
        <v>39</v>
      </c>
      <c r="U65" s="49" t="s">
        <v>40</v>
      </c>
      <c r="V65" s="49" t="s">
        <v>41</v>
      </c>
    </row>
    <row r="66" spans="1:24" x14ac:dyDescent="0.25">
      <c r="A66" s="95">
        <v>23</v>
      </c>
      <c r="B66" s="81" t="s">
        <v>7</v>
      </c>
      <c r="C66" s="107">
        <v>1</v>
      </c>
      <c r="D66" s="82">
        <f>[2]AEEI_ELE_PROD!C$22</f>
        <v>0.94433672421240433</v>
      </c>
      <c r="E66" s="82">
        <f>[2]AEEI_ELE_PROD!D$22</f>
        <v>0.90032493558426496</v>
      </c>
      <c r="F66" s="82">
        <f>[2]AEEI_ELE_PROD!E$22</f>
        <v>0.85836436183380982</v>
      </c>
      <c r="G66" s="82">
        <f>[2]AEEI_ELE_PROD!F$22</f>
        <v>0.81835940397255014</v>
      </c>
      <c r="H66" s="82">
        <f>[2]AEEI_ELE_PROD!G$22</f>
        <v>0.78021891850161895</v>
      </c>
      <c r="I66" s="82">
        <f>[2]AEEI_ELE_PROD!H$22</f>
        <v>0.74385600975907429</v>
      </c>
      <c r="J66" s="82">
        <f>[2]AEEI_ELE_PROD!I$22</f>
        <v>0.7091878319450724</v>
      </c>
      <c r="K66" s="82">
        <f>[2]AEEI_ELE_PROD!J$22</f>
        <v>0.67613540037385833</v>
      </c>
      <c r="L66" s="82">
        <f>[2]AEEI_ELE_PROD!K$22</f>
        <v>0.64462341152255598</v>
      </c>
      <c r="M66" s="80"/>
      <c r="N66" s="55"/>
      <c r="O66" s="54" t="s">
        <v>50</v>
      </c>
      <c r="P66" s="55">
        <v>0.95</v>
      </c>
      <c r="Q66" s="83"/>
      <c r="R66" s="16" t="s">
        <v>7</v>
      </c>
      <c r="S66" s="16" t="s">
        <v>11</v>
      </c>
      <c r="T66" s="10" t="s">
        <v>34</v>
      </c>
      <c r="U66" s="11" t="s">
        <v>29</v>
      </c>
      <c r="V66" s="11" t="s">
        <v>54</v>
      </c>
      <c r="W66" t="s">
        <v>55</v>
      </c>
    </row>
    <row r="67" spans="1:24" s="25" customFormat="1" x14ac:dyDescent="0.25">
      <c r="A67" s="96">
        <v>24</v>
      </c>
      <c r="C67" s="40">
        <v>2007</v>
      </c>
      <c r="D67" s="61">
        <v>2010</v>
      </c>
      <c r="E67" s="61">
        <v>2015</v>
      </c>
      <c r="F67" s="61">
        <v>2020</v>
      </c>
      <c r="G67" s="61">
        <v>2025</v>
      </c>
      <c r="H67" s="61">
        <v>2030</v>
      </c>
      <c r="I67" s="61">
        <v>2035</v>
      </c>
      <c r="J67" s="61">
        <v>2040</v>
      </c>
      <c r="K67" s="61">
        <v>2045</v>
      </c>
      <c r="L67" s="61">
        <v>2050</v>
      </c>
      <c r="M67" s="62"/>
      <c r="N67" s="63" t="s">
        <v>44</v>
      </c>
      <c r="O67" s="64"/>
      <c r="P67" s="63" t="s">
        <v>44</v>
      </c>
      <c r="Q67" s="65"/>
      <c r="R67" s="67" t="s">
        <v>52</v>
      </c>
      <c r="S67" s="48" t="s">
        <v>42</v>
      </c>
      <c r="T67" s="48" t="s">
        <v>39</v>
      </c>
      <c r="U67" s="48" t="s">
        <v>40</v>
      </c>
      <c r="V67" s="48" t="s">
        <v>41</v>
      </c>
    </row>
    <row r="68" spans="1:24" x14ac:dyDescent="0.25">
      <c r="A68" s="95">
        <v>25</v>
      </c>
      <c r="B68" s="84" t="s">
        <v>16</v>
      </c>
      <c r="C68" s="107">
        <v>1</v>
      </c>
      <c r="D68" s="85">
        <f>[2]AEEI_ELE_PROD!C$46</f>
        <v>0.95294982124365402</v>
      </c>
      <c r="E68" s="85">
        <f>[2]AEEI_ELE_PROD!D$46</f>
        <v>0.91543685666160513</v>
      </c>
      <c r="F68" s="85">
        <f>[2]AEEI_ELE_PROD!E$46</f>
        <v>0.87940059366484791</v>
      </c>
      <c r="G68" s="85">
        <f>[2]AEEI_ELE_PROD!F$46</f>
        <v>0.84478290174846793</v>
      </c>
      <c r="H68" s="85">
        <f>[2]AEEI_ELE_PROD!G$46</f>
        <v>0.81152793872066309</v>
      </c>
      <c r="I68" s="85">
        <f>[2]AEEI_ELE_PROD!H$46</f>
        <v>0.77958206062307112</v>
      </c>
      <c r="J68" s="85">
        <f>[2]AEEI_ELE_PROD!I$46</f>
        <v>0.74889373519709179</v>
      </c>
      <c r="K68" s="85">
        <f>[2]AEEI_ELE_PROD!J$46</f>
        <v>0.71941345875661389</v>
      </c>
      <c r="L68" s="85">
        <f>[2]AEEI_ELE_PROD!K$46</f>
        <v>0.6910936763330584</v>
      </c>
      <c r="M68" s="86"/>
      <c r="N68" s="55"/>
      <c r="O68" s="54" t="s">
        <v>50</v>
      </c>
      <c r="P68" s="55">
        <v>0.8</v>
      </c>
      <c r="Q68" s="86"/>
      <c r="R68" s="87" t="s">
        <v>16</v>
      </c>
      <c r="S68" s="22" t="s">
        <v>11</v>
      </c>
      <c r="T68" s="23" t="s">
        <v>34</v>
      </c>
      <c r="U68" s="22" t="s">
        <v>30</v>
      </c>
      <c r="V68" s="22" t="s">
        <v>54</v>
      </c>
      <c r="W68" t="s">
        <v>55</v>
      </c>
      <c r="X68" s="22" t="s">
        <v>51</v>
      </c>
    </row>
    <row r="69" spans="1:24" s="25" customFormat="1" x14ac:dyDescent="0.25">
      <c r="A69" s="96">
        <v>26</v>
      </c>
      <c r="B69" s="106"/>
      <c r="C69" s="40">
        <v>2007</v>
      </c>
      <c r="D69" s="61">
        <v>2010</v>
      </c>
      <c r="E69" s="61">
        <v>2015</v>
      </c>
      <c r="F69" s="61">
        <v>2020</v>
      </c>
      <c r="G69" s="61">
        <v>2025</v>
      </c>
      <c r="H69" s="61">
        <v>2030</v>
      </c>
      <c r="I69" s="61">
        <v>2035</v>
      </c>
      <c r="J69" s="61">
        <v>2040</v>
      </c>
      <c r="K69" s="61">
        <v>2045</v>
      </c>
      <c r="L69" s="61">
        <v>2050</v>
      </c>
      <c r="M69" s="62"/>
      <c r="N69" s="63" t="s">
        <v>44</v>
      </c>
      <c r="O69" s="64"/>
      <c r="P69" s="63" t="s">
        <v>44</v>
      </c>
      <c r="Q69" s="65"/>
      <c r="R69" s="66" t="s">
        <v>52</v>
      </c>
      <c r="S69" s="48" t="s">
        <v>42</v>
      </c>
      <c r="T69" s="48" t="s">
        <v>39</v>
      </c>
      <c r="U69" s="48" t="s">
        <v>40</v>
      </c>
      <c r="V69" s="48" t="s">
        <v>41</v>
      </c>
    </row>
    <row r="70" spans="1:24" x14ac:dyDescent="0.25">
      <c r="A70" s="95">
        <v>27</v>
      </c>
      <c r="B70" s="84" t="s">
        <v>17</v>
      </c>
      <c r="C70" s="107">
        <v>1</v>
      </c>
      <c r="D70" s="85">
        <f>[2]AEEI_ELE_PROD!C$70</f>
        <v>0.96453569939339068</v>
      </c>
      <c r="E70" s="85">
        <f>[2]AEEI_ELE_PROD!D$70</f>
        <v>0.93594478410895088</v>
      </c>
      <c r="F70" s="85">
        <f>[2]AEEI_ELE_PROD!E$70</f>
        <v>0.90820136512487215</v>
      </c>
      <c r="G70" s="85">
        <f>[2]AEEI_ELE_PROD!F$70</f>
        <v>0.88128032082570495</v>
      </c>
      <c r="H70" s="85">
        <f>[2]AEEI_ELE_PROD!G$70</f>
        <v>0.85515727425478172</v>
      </c>
      <c r="I70" s="85">
        <f>[2]AEEI_ELE_PROD!H$70</f>
        <v>0.82980857104092753</v>
      </c>
      <c r="J70" s="85">
        <f>[2]AEEI_ELE_PROD!I$70</f>
        <v>0.80521125797946802</v>
      </c>
      <c r="K70" s="85">
        <f>[2]AEEI_ELE_PROD!J$70</f>
        <v>0.78134306224814698</v>
      </c>
      <c r="L70" s="85">
        <f>[2]AEEI_ELE_PROD!K$70</f>
        <v>0.75818237123912491</v>
      </c>
      <c r="M70" s="86"/>
      <c r="N70" s="55"/>
      <c r="O70" s="54" t="s">
        <v>50</v>
      </c>
      <c r="P70" s="55">
        <v>0.6</v>
      </c>
      <c r="Q70" s="86"/>
      <c r="R70" s="87" t="s">
        <v>17</v>
      </c>
      <c r="S70" s="32" t="s">
        <v>11</v>
      </c>
      <c r="T70" s="33" t="s">
        <v>34</v>
      </c>
      <c r="U70" s="32" t="s">
        <v>31</v>
      </c>
      <c r="V70" s="32" t="s">
        <v>54</v>
      </c>
      <c r="W70" t="s">
        <v>55</v>
      </c>
      <c r="X70" s="22" t="s">
        <v>51</v>
      </c>
    </row>
    <row r="71" spans="1:24" s="25" customFormat="1" x14ac:dyDescent="0.25">
      <c r="A71" s="96">
        <v>28</v>
      </c>
      <c r="C71" s="40">
        <v>2007</v>
      </c>
      <c r="D71" s="61">
        <v>2010</v>
      </c>
      <c r="E71" s="61">
        <v>2015</v>
      </c>
      <c r="F71" s="61">
        <v>2020</v>
      </c>
      <c r="G71" s="61">
        <v>2025</v>
      </c>
      <c r="H71" s="61">
        <v>2030</v>
      </c>
      <c r="I71" s="61">
        <v>2035</v>
      </c>
      <c r="J71" s="61">
        <v>2040</v>
      </c>
      <c r="K71" s="61">
        <v>2045</v>
      </c>
      <c r="L71" s="61">
        <v>2050</v>
      </c>
      <c r="M71" s="62"/>
      <c r="N71" s="63" t="s">
        <v>44</v>
      </c>
      <c r="O71" s="64"/>
      <c r="P71" s="63" t="s">
        <v>44</v>
      </c>
      <c r="Q71" s="65"/>
      <c r="R71" s="66" t="s">
        <v>52</v>
      </c>
      <c r="S71" s="48" t="s">
        <v>42</v>
      </c>
      <c r="T71" s="48" t="s">
        <v>39</v>
      </c>
      <c r="U71" s="48" t="s">
        <v>40</v>
      </c>
      <c r="V71" s="48" t="s">
        <v>41</v>
      </c>
    </row>
    <row r="72" spans="1:24" x14ac:dyDescent="0.25">
      <c r="A72" s="95">
        <v>29</v>
      </c>
      <c r="B72" s="88" t="s">
        <v>8</v>
      </c>
      <c r="C72" s="107">
        <v>1</v>
      </c>
      <c r="D72" s="89">
        <f>[2]AEEI_HH!C$22</f>
        <v>0.82017370608486562</v>
      </c>
      <c r="E72" s="89">
        <f>[2]AEEI_HH!D$22</f>
        <v>0.6952815588144533</v>
      </c>
      <c r="F72" s="89">
        <f>[2]AEEI_HH!E$22</f>
        <v>0.58940739314244195</v>
      </c>
      <c r="G72" s="89">
        <f>[2]AEEI_HH!F$22</f>
        <v>0.49965524137204753</v>
      </c>
      <c r="H72" s="89">
        <f>[2]AEEI_HH!G$22</f>
        <v>0.42357011998019667</v>
      </c>
      <c r="I72" s="89">
        <f>[2]AEEI_HH!H$22</f>
        <v>0.35907087864699633</v>
      </c>
      <c r="J72" s="89">
        <f>[2]AEEI_HH!I$22</f>
        <v>0.30439327471530325</v>
      </c>
      <c r="K72" s="89">
        <f>[2]AEEI_HH!J$22</f>
        <v>0.25804171600057763</v>
      </c>
      <c r="L72" s="89">
        <f>[2]AEEI_HH!K$22</f>
        <v>0.21874835197590914</v>
      </c>
      <c r="M72" s="80"/>
      <c r="N72" s="55"/>
      <c r="O72" s="54" t="s">
        <v>50</v>
      </c>
      <c r="P72" s="55">
        <v>3.25</v>
      </c>
      <c r="Q72" s="57"/>
      <c r="R72" s="90" t="s">
        <v>8</v>
      </c>
      <c r="S72" s="17"/>
      <c r="T72" s="12"/>
      <c r="U72" s="13" t="s">
        <v>29</v>
      </c>
      <c r="V72" s="13"/>
      <c r="W72" t="s">
        <v>55</v>
      </c>
    </row>
    <row r="73" spans="1:24" s="25" customFormat="1" x14ac:dyDescent="0.25">
      <c r="A73" s="96">
        <v>30</v>
      </c>
      <c r="B73" s="106"/>
      <c r="C73" s="40">
        <v>2007</v>
      </c>
      <c r="D73" s="61">
        <v>2010</v>
      </c>
      <c r="E73" s="61">
        <v>2015</v>
      </c>
      <c r="F73" s="61">
        <v>2020</v>
      </c>
      <c r="G73" s="61">
        <v>2025</v>
      </c>
      <c r="H73" s="61">
        <v>2030</v>
      </c>
      <c r="I73" s="61">
        <v>2035</v>
      </c>
      <c r="J73" s="61">
        <v>2040</v>
      </c>
      <c r="K73" s="61">
        <v>2045</v>
      </c>
      <c r="L73" s="61">
        <v>2050</v>
      </c>
      <c r="M73" s="62"/>
      <c r="N73" s="63" t="s">
        <v>44</v>
      </c>
      <c r="O73" s="64"/>
      <c r="P73" s="63" t="s">
        <v>44</v>
      </c>
      <c r="Q73" s="65"/>
      <c r="R73" s="66" t="s">
        <v>52</v>
      </c>
      <c r="S73" s="48" t="s">
        <v>42</v>
      </c>
      <c r="T73" s="48" t="s">
        <v>39</v>
      </c>
      <c r="U73" s="48" t="s">
        <v>40</v>
      </c>
      <c r="V73" s="48" t="s">
        <v>41</v>
      </c>
    </row>
    <row r="74" spans="1:24" x14ac:dyDescent="0.25">
      <c r="A74" s="95">
        <v>31</v>
      </c>
      <c r="B74" s="88" t="s">
        <v>18</v>
      </c>
      <c r="C74" s="107">
        <v>1</v>
      </c>
      <c r="D74" s="89">
        <f>[2]AEEI_HH!C$46</f>
        <v>0.840730551469559</v>
      </c>
      <c r="E74" s="89">
        <f>[2]AEEI_HH!D$46</f>
        <v>0.72756341757520193</v>
      </c>
      <c r="F74" s="89">
        <f>[2]AEEI_HH!E$46</f>
        <v>0.62962922623476736</v>
      </c>
      <c r="G74" s="89">
        <f>[2]AEEI_HH!F$46</f>
        <v>0.54487753638055336</v>
      </c>
      <c r="H74" s="89">
        <f>[2]AEEI_HH!G$46</f>
        <v>0.47153390802326012</v>
      </c>
      <c r="I74" s="89">
        <f>[2]AEEI_HH!H$46</f>
        <v>0.40806275093051114</v>
      </c>
      <c r="J74" s="89">
        <f>[2]AEEI_HH!I$46</f>
        <v>0.35313517408542855</v>
      </c>
      <c r="K74" s="89">
        <f>[2]AEEI_HH!J$46</f>
        <v>0.30560116279170457</v>
      </c>
      <c r="L74" s="89">
        <f>[2]AEEI_HH!K$46</f>
        <v>0.26446550089923648</v>
      </c>
      <c r="M74" s="80"/>
      <c r="N74" s="55"/>
      <c r="O74" s="54" t="s">
        <v>50</v>
      </c>
      <c r="P74" s="55">
        <v>2.85</v>
      </c>
      <c r="Q74" s="57"/>
      <c r="R74" s="90" t="s">
        <v>18</v>
      </c>
      <c r="S74" s="17" t="s">
        <v>11</v>
      </c>
      <c r="T74" s="12" t="s">
        <v>35</v>
      </c>
      <c r="U74" s="13" t="s">
        <v>30</v>
      </c>
      <c r="V74" s="13" t="s">
        <v>36</v>
      </c>
      <c r="W74" t="s">
        <v>55</v>
      </c>
    </row>
    <row r="75" spans="1:24" s="25" customFormat="1" x14ac:dyDescent="0.25">
      <c r="A75" s="96">
        <v>32</v>
      </c>
      <c r="C75" s="40">
        <v>2007</v>
      </c>
      <c r="D75" s="61">
        <v>2010</v>
      </c>
      <c r="E75" s="61">
        <v>2015</v>
      </c>
      <c r="F75" s="61">
        <v>2020</v>
      </c>
      <c r="G75" s="61">
        <v>2025</v>
      </c>
      <c r="H75" s="61">
        <v>2030</v>
      </c>
      <c r="I75" s="61">
        <v>2035</v>
      </c>
      <c r="J75" s="61">
        <v>2040</v>
      </c>
      <c r="K75" s="61">
        <v>2045</v>
      </c>
      <c r="L75" s="61">
        <v>2050</v>
      </c>
      <c r="M75" s="62"/>
      <c r="N75" s="63" t="s">
        <v>44</v>
      </c>
      <c r="O75" s="64"/>
      <c r="P75" s="63" t="s">
        <v>44</v>
      </c>
      <c r="Q75" s="65"/>
      <c r="R75" s="66" t="s">
        <v>52</v>
      </c>
      <c r="S75" s="48" t="s">
        <v>42</v>
      </c>
      <c r="T75" s="48" t="s">
        <v>39</v>
      </c>
      <c r="U75" s="48" t="s">
        <v>40</v>
      </c>
      <c r="V75" s="48" t="s">
        <v>41</v>
      </c>
    </row>
    <row r="76" spans="1:24" x14ac:dyDescent="0.25">
      <c r="A76" s="95">
        <v>33</v>
      </c>
      <c r="B76" s="88" t="s">
        <v>19</v>
      </c>
      <c r="C76" s="107">
        <v>1</v>
      </c>
      <c r="D76" s="89">
        <f>[2]AEEI_HH!C$70</f>
        <v>0.84593629727762731</v>
      </c>
      <c r="E76" s="89">
        <f>[2]AEEI_HH!D$70</f>
        <v>0.73584392704553458</v>
      </c>
      <c r="F76" s="89">
        <f>[2]AEEI_HH!E$70</f>
        <v>0.64007926685771521</v>
      </c>
      <c r="G76" s="89">
        <f>[2]AEEI_HH!F$70</f>
        <v>0.55677767092009667</v>
      </c>
      <c r="H76" s="89">
        <f>[2]AEEI_HH!G$70</f>
        <v>0.48431716333676889</v>
      </c>
      <c r="I76" s="89">
        <f>[2]AEEI_HH!H$70</f>
        <v>0.42128685641245267</v>
      </c>
      <c r="J76" s="89">
        <f>[2]AEEI_HH!I$70</f>
        <v>0.36645947907998117</v>
      </c>
      <c r="K76" s="89">
        <f>[2]AEEI_HH!J$70</f>
        <v>0.31876748055034176</v>
      </c>
      <c r="L76" s="89">
        <f>[2]AEEI_HH!K$70</f>
        <v>0.27728224389642592</v>
      </c>
      <c r="M76" s="80"/>
      <c r="N76" s="55"/>
      <c r="O76" s="54" t="s">
        <v>50</v>
      </c>
      <c r="P76" s="55">
        <v>2.75</v>
      </c>
      <c r="Q76" s="57"/>
      <c r="R76" s="90" t="s">
        <v>19</v>
      </c>
      <c r="S76" s="35"/>
      <c r="T76" s="36"/>
      <c r="U76" s="37" t="s">
        <v>31</v>
      </c>
      <c r="V76" s="37"/>
      <c r="W76" t="s">
        <v>55</v>
      </c>
    </row>
    <row r="77" spans="1:24" s="25" customFormat="1" x14ac:dyDescent="0.25">
      <c r="A77" s="96">
        <v>34</v>
      </c>
      <c r="B77" s="106"/>
      <c r="C77" s="40">
        <v>2007</v>
      </c>
      <c r="D77" s="61">
        <v>2010</v>
      </c>
      <c r="E77" s="61">
        <v>2015</v>
      </c>
      <c r="F77" s="61">
        <v>2020</v>
      </c>
      <c r="G77" s="61">
        <v>2025</v>
      </c>
      <c r="H77" s="61">
        <v>2030</v>
      </c>
      <c r="I77" s="61">
        <v>2035</v>
      </c>
      <c r="J77" s="61">
        <v>2040</v>
      </c>
      <c r="K77" s="61">
        <v>2045</v>
      </c>
      <c r="L77" s="61">
        <v>2050</v>
      </c>
      <c r="M77" s="62"/>
      <c r="N77" s="63" t="s">
        <v>44</v>
      </c>
      <c r="O77" s="64"/>
      <c r="P77" s="63" t="s">
        <v>44</v>
      </c>
      <c r="Q77" s="65"/>
      <c r="R77" s="66" t="s">
        <v>52</v>
      </c>
      <c r="S77" s="48" t="s">
        <v>42</v>
      </c>
      <c r="T77" s="48" t="s">
        <v>39</v>
      </c>
      <c r="U77" s="48" t="s">
        <v>40</v>
      </c>
      <c r="V77" s="48" t="s">
        <v>41</v>
      </c>
    </row>
    <row r="78" spans="1:24" x14ac:dyDescent="0.25">
      <c r="A78" s="95">
        <v>35</v>
      </c>
      <c r="B78" s="91" t="s">
        <v>9</v>
      </c>
      <c r="C78" s="107">
        <v>1</v>
      </c>
      <c r="D78" s="92">
        <f>[2]AEEI_TRN!C$22</f>
        <v>0.83710243641489024</v>
      </c>
      <c r="E78" s="92">
        <f>[2]AEEI_TRN!D$22</f>
        <v>0.72181756185799884</v>
      </c>
      <c r="F78" s="92">
        <f>[2]AEEI_TRN!E$22</f>
        <v>0.622409599998338</v>
      </c>
      <c r="G78" s="92">
        <f>[2]AEEI_TRN!F$22</f>
        <v>0.53669199897674713</v>
      </c>
      <c r="H78" s="92">
        <f>[2]AEEI_TRN!G$22</f>
        <v>0.46277933657582698</v>
      </c>
      <c r="I78" s="92">
        <f>[2]AEEI_TRN!H$22</f>
        <v>0.39904584895971507</v>
      </c>
      <c r="J78" s="92">
        <f>[2]AEEI_TRN!I$22</f>
        <v>0.3440896707925688</v>
      </c>
      <c r="K78" s="92">
        <f>[2]AEEI_TRN!J$22</f>
        <v>0.29670200017063952</v>
      </c>
      <c r="L78" s="92">
        <f>[2]AEEI_TRN!K$22</f>
        <v>0.25584051012774367</v>
      </c>
      <c r="M78" s="80"/>
      <c r="N78" s="55"/>
      <c r="O78" s="54" t="s">
        <v>50</v>
      </c>
      <c r="P78" s="55">
        <v>2.92</v>
      </c>
      <c r="Q78" s="57"/>
      <c r="R78" s="93" t="s">
        <v>9</v>
      </c>
      <c r="S78" s="38"/>
      <c r="T78" s="39"/>
      <c r="U78" s="38" t="s">
        <v>29</v>
      </c>
      <c r="V78" s="38"/>
      <c r="W78" t="s">
        <v>55</v>
      </c>
    </row>
    <row r="79" spans="1:24" s="25" customFormat="1" x14ac:dyDescent="0.25">
      <c r="A79" s="96">
        <v>36</v>
      </c>
      <c r="C79" s="40">
        <v>2007</v>
      </c>
      <c r="D79" s="61">
        <v>2010</v>
      </c>
      <c r="E79" s="61">
        <v>2015</v>
      </c>
      <c r="F79" s="61">
        <v>2020</v>
      </c>
      <c r="G79" s="61">
        <v>2025</v>
      </c>
      <c r="H79" s="61">
        <v>2030</v>
      </c>
      <c r="I79" s="61">
        <v>2035</v>
      </c>
      <c r="J79" s="61">
        <v>2040</v>
      </c>
      <c r="K79" s="61">
        <v>2045</v>
      </c>
      <c r="L79" s="61">
        <v>2050</v>
      </c>
      <c r="M79" s="62"/>
      <c r="N79" s="63" t="s">
        <v>44</v>
      </c>
      <c r="O79" s="64"/>
      <c r="P79" s="63" t="s">
        <v>44</v>
      </c>
      <c r="Q79" s="65"/>
      <c r="R79" s="66" t="s">
        <v>52</v>
      </c>
      <c r="S79" s="48" t="s">
        <v>42</v>
      </c>
      <c r="T79" s="48" t="s">
        <v>39</v>
      </c>
      <c r="U79" s="48" t="s">
        <v>40</v>
      </c>
      <c r="V79" s="48" t="s">
        <v>41</v>
      </c>
    </row>
    <row r="80" spans="1:24" x14ac:dyDescent="0.25">
      <c r="A80" s="95">
        <v>37</v>
      </c>
      <c r="B80" s="91" t="s">
        <v>20</v>
      </c>
      <c r="C80" s="107">
        <v>1</v>
      </c>
      <c r="D80" s="92">
        <f>[2]AEEI_TRN!C$46</f>
        <v>0.84593629727762731</v>
      </c>
      <c r="E80" s="92">
        <f>[2]AEEI_TRN!D$46</f>
        <v>0.73584392704553458</v>
      </c>
      <c r="F80" s="92">
        <f>[2]AEEI_TRN!E$46</f>
        <v>0.64007926685771521</v>
      </c>
      <c r="G80" s="92">
        <f>[2]AEEI_TRN!F$46</f>
        <v>0.55677767092009667</v>
      </c>
      <c r="H80" s="92">
        <f>[2]AEEI_TRN!G$46</f>
        <v>0.48431716333676889</v>
      </c>
      <c r="I80" s="92">
        <f>[2]AEEI_TRN!H$46</f>
        <v>0.42128685641245267</v>
      </c>
      <c r="J80" s="92">
        <f>[2]AEEI_TRN!I$46</f>
        <v>0.36645947907998117</v>
      </c>
      <c r="K80" s="92">
        <f>[2]AEEI_TRN!J$46</f>
        <v>0.31876748055034176</v>
      </c>
      <c r="L80" s="92">
        <f>[2]AEEI_TRN!K$46</f>
        <v>0.27728224389642592</v>
      </c>
      <c r="M80" s="80"/>
      <c r="N80" s="55"/>
      <c r="O80" s="54" t="s">
        <v>50</v>
      </c>
      <c r="P80" s="55">
        <v>2.75</v>
      </c>
      <c r="Q80" s="57"/>
      <c r="R80" s="93" t="s">
        <v>20</v>
      </c>
      <c r="S80" s="15" t="s">
        <v>11</v>
      </c>
      <c r="T80" s="14" t="s">
        <v>37</v>
      </c>
      <c r="U80" s="15" t="s">
        <v>30</v>
      </c>
      <c r="V80" s="15" t="s">
        <v>38</v>
      </c>
      <c r="W80" t="s">
        <v>55</v>
      </c>
    </row>
    <row r="81" spans="1:23" s="25" customFormat="1" x14ac:dyDescent="0.25">
      <c r="A81" s="96">
        <v>38</v>
      </c>
      <c r="B81" s="106"/>
      <c r="C81" s="40">
        <v>2007</v>
      </c>
      <c r="D81" s="61">
        <v>2010</v>
      </c>
      <c r="E81" s="61">
        <v>2015</v>
      </c>
      <c r="F81" s="61">
        <v>2020</v>
      </c>
      <c r="G81" s="61">
        <v>2025</v>
      </c>
      <c r="H81" s="61">
        <v>2030</v>
      </c>
      <c r="I81" s="61">
        <v>2035</v>
      </c>
      <c r="J81" s="61">
        <v>2040</v>
      </c>
      <c r="K81" s="61">
        <v>2045</v>
      </c>
      <c r="L81" s="61">
        <v>2050</v>
      </c>
      <c r="M81" s="62"/>
      <c r="N81" s="63" t="s">
        <v>44</v>
      </c>
      <c r="O81" s="64"/>
      <c r="P81" s="63" t="s">
        <v>44</v>
      </c>
      <c r="Q81" s="65"/>
      <c r="R81" s="66" t="s">
        <v>52</v>
      </c>
      <c r="S81" s="48" t="s">
        <v>42</v>
      </c>
      <c r="T81" s="48" t="s">
        <v>39</v>
      </c>
      <c r="U81" s="48" t="s">
        <v>40</v>
      </c>
      <c r="V81" s="48" t="s">
        <v>41</v>
      </c>
    </row>
    <row r="82" spans="1:23" x14ac:dyDescent="0.25">
      <c r="A82" s="95">
        <v>39</v>
      </c>
      <c r="B82" s="91" t="s">
        <v>21</v>
      </c>
      <c r="C82" s="107">
        <v>1</v>
      </c>
      <c r="D82" s="92">
        <f>[2]AEEI_TRN!C$70</f>
        <v>0.8564284004586451</v>
      </c>
      <c r="E82" s="92">
        <f>[2]AEEI_TRN!D$70</f>
        <v>0.75266249883237901</v>
      </c>
      <c r="F82" s="92">
        <f>[2]AEEI_TRN!E$70</f>
        <v>0.66146899944609672</v>
      </c>
      <c r="G82" s="92">
        <f>[2]AEEI_TRN!F$70</f>
        <v>0.58132461482668141</v>
      </c>
      <c r="H82" s="92">
        <f>[2]AEEI_TRN!G$70</f>
        <v>0.51089062085505665</v>
      </c>
      <c r="I82" s="92">
        <f>[2]AEEI_TRN!H$70</f>
        <v>0.44899049484681369</v>
      </c>
      <c r="J82" s="92">
        <f>[2]AEEI_TRN!I$70</f>
        <v>0.39459026303005873</v>
      </c>
      <c r="K82" s="92">
        <f>[2]AEEI_TRN!J$70</f>
        <v>0.34678122914662818</v>
      </c>
      <c r="L82" s="92">
        <f>[2]AEEI_TRN!K$70</f>
        <v>0.3047647956768903</v>
      </c>
      <c r="M82" s="80"/>
      <c r="N82" s="55"/>
      <c r="O82" s="54" t="s">
        <v>50</v>
      </c>
      <c r="P82" s="55">
        <v>2.5499999999999998</v>
      </c>
      <c r="Q82" s="57"/>
      <c r="R82" s="94" t="s">
        <v>21</v>
      </c>
      <c r="S82" s="18"/>
      <c r="T82" s="19"/>
      <c r="U82" s="20" t="s">
        <v>31</v>
      </c>
      <c r="V82" s="20"/>
      <c r="W82" t="s">
        <v>55</v>
      </c>
    </row>
    <row r="89" spans="1:23" x14ac:dyDescent="0.25">
      <c r="R89" s="42"/>
      <c r="S89" s="46"/>
      <c r="T89" s="41" t="s">
        <v>56</v>
      </c>
      <c r="U89" s="42"/>
      <c r="V89" s="42"/>
    </row>
    <row r="90" spans="1:23" x14ac:dyDescent="0.25">
      <c r="R90" s="42"/>
      <c r="S90" s="46" t="str">
        <f>B44</f>
        <v>AEEI_EXO</v>
      </c>
      <c r="T90" s="44" t="e">
        <f>1-($L44/#REF!)^(1/($L$43-#REF!))</f>
        <v>#REF!</v>
      </c>
      <c r="U90" s="42"/>
      <c r="V90" s="42"/>
    </row>
    <row r="91" spans="1:23" x14ac:dyDescent="0.25">
      <c r="R91" s="42"/>
      <c r="S91" s="46" t="str">
        <f>B46</f>
        <v>AEEI_EXO_ELE_C</v>
      </c>
      <c r="T91" s="44" t="e">
        <f>1-($L46/#REF!)^(1/($L$43-#REF!))</f>
        <v>#REF!</v>
      </c>
      <c r="U91" s="42"/>
      <c r="V91" s="42"/>
    </row>
    <row r="92" spans="1:23" x14ac:dyDescent="0.25">
      <c r="R92" s="42"/>
      <c r="S92" s="46" t="str">
        <f>B48</f>
        <v>AEEI_EXO_DEU</v>
      </c>
      <c r="T92" s="45" t="e">
        <f>1-($J48/#REF!)^(1/($J$43-#REF!))</f>
        <v>#REF!</v>
      </c>
      <c r="U92" s="43" t="s">
        <v>57</v>
      </c>
      <c r="V92" s="42"/>
    </row>
    <row r="93" spans="1:23" x14ac:dyDescent="0.25">
      <c r="R93" s="42"/>
      <c r="S93" s="46" t="str">
        <f>B50</f>
        <v>AEEI_EXO_NEU</v>
      </c>
      <c r="T93" s="44" t="e">
        <f>1-($L50/#REF!)^(1/($L$43-#REF!))</f>
        <v>#REF!</v>
      </c>
      <c r="U93" s="42"/>
      <c r="V93" s="42"/>
    </row>
    <row r="94" spans="1:23" x14ac:dyDescent="0.25">
      <c r="R94" s="42"/>
      <c r="S94" s="46" t="str">
        <f>B52</f>
        <v>AEEI_EXO_EMERGE</v>
      </c>
      <c r="T94" s="44" t="e">
        <f>1-($L52/#REF!)^(1/($L$43-#REF!))</f>
        <v>#REF!</v>
      </c>
      <c r="U94" s="42"/>
      <c r="V94" s="42"/>
    </row>
    <row r="95" spans="1:23" x14ac:dyDescent="0.25">
      <c r="R95" s="42"/>
      <c r="S95" s="46"/>
      <c r="T95" s="44"/>
    </row>
    <row r="96" spans="1:23" x14ac:dyDescent="0.25">
      <c r="R96" s="42"/>
      <c r="S96" s="46"/>
      <c r="T96" s="44"/>
    </row>
    <row r="97" spans="18:20" x14ac:dyDescent="0.25">
      <c r="R97" s="42"/>
      <c r="S97" s="46" t="str">
        <f>B58</f>
        <v>AEEI_EXOGEN_AFTER2025</v>
      </c>
      <c r="T97" s="47" t="e">
        <f>1-($J58/#REF!)^(1/($J$43-#REF!))</f>
        <v>#REF!</v>
      </c>
    </row>
    <row r="98" spans="18:20" x14ac:dyDescent="0.25">
      <c r="R98" s="42"/>
      <c r="S98" s="46"/>
      <c r="T98" s="47"/>
    </row>
    <row r="99" spans="18:20" x14ac:dyDescent="0.25">
      <c r="R99" s="42"/>
      <c r="S99" s="46"/>
      <c r="T99" s="47"/>
    </row>
    <row r="100" spans="18:20" x14ac:dyDescent="0.25">
      <c r="R100" s="42"/>
      <c r="S100" s="46" t="str">
        <f>B64</f>
        <v>AEEI_EXOGEN_ELE_AFTER2025</v>
      </c>
      <c r="T100" s="47" t="e">
        <f>1-($L64/#REF!)^(1/($L$43-#REF!))</f>
        <v>#REF!</v>
      </c>
    </row>
    <row r="101" spans="18:20" x14ac:dyDescent="0.25">
      <c r="R101" s="42"/>
      <c r="S101" s="46"/>
      <c r="T101" s="47"/>
    </row>
    <row r="102" spans="18:20" x14ac:dyDescent="0.25">
      <c r="R102" s="42"/>
      <c r="S102" s="46"/>
      <c r="T102" s="47"/>
    </row>
    <row r="103" spans="18:20" x14ac:dyDescent="0.25">
      <c r="R103" s="42"/>
      <c r="S103" s="46" t="str">
        <f>B70</f>
        <v>AEEI_EXOGEN_GEN_YR_AFTER2025</v>
      </c>
      <c r="T103" s="47" t="e">
        <f>1-($L70/#REF!)^(1/($L$43-#REF!))</f>
        <v>#REF!</v>
      </c>
    </row>
    <row r="104" spans="18:20" x14ac:dyDescent="0.25">
      <c r="R104" s="42"/>
      <c r="S104" s="46"/>
      <c r="T104" s="47"/>
    </row>
    <row r="105" spans="18:20" x14ac:dyDescent="0.25">
      <c r="R105" s="42"/>
      <c r="S105" s="46"/>
      <c r="T105" s="47"/>
    </row>
    <row r="106" spans="18:20" x14ac:dyDescent="0.25">
      <c r="R106" s="42"/>
      <c r="S106" s="46" t="str">
        <f>B76</f>
        <v>AEEI_EXOGEN_HH_AFTER2025</v>
      </c>
      <c r="T106" s="47" t="e">
        <f>1-($L76/#REF!)^(1/($L$43-#REF!))</f>
        <v>#REF!</v>
      </c>
    </row>
    <row r="107" spans="18:20" x14ac:dyDescent="0.25">
      <c r="R107" s="42"/>
      <c r="S107" s="46"/>
      <c r="T107" s="47"/>
    </row>
    <row r="108" spans="18:20" x14ac:dyDescent="0.25">
      <c r="R108" s="42"/>
      <c r="S108" s="46"/>
      <c r="T108" s="47"/>
    </row>
    <row r="109" spans="18:20" x14ac:dyDescent="0.25">
      <c r="R109" s="42"/>
      <c r="S109" s="46" t="str">
        <f>B82</f>
        <v>AEEI_EXOGEN_TRN_AFTER2025</v>
      </c>
      <c r="T109" s="44" t="e">
        <f>1-($L82/#REF!)^(1/($L$43-#REF!))</f>
        <v>#REF!</v>
      </c>
    </row>
    <row r="110" spans="18:20" x14ac:dyDescent="0.25">
      <c r="R110" s="42"/>
      <c r="S110" s="46"/>
      <c r="T110" s="44"/>
    </row>
    <row r="136" spans="4:21" x14ac:dyDescent="0.25">
      <c r="H136" t="s">
        <v>78</v>
      </c>
    </row>
    <row r="140" spans="4:21" x14ac:dyDescent="0.25">
      <c r="D140">
        <v>2</v>
      </c>
      <c r="E140">
        <v>3</v>
      </c>
      <c r="F140" s="1" t="s">
        <v>102</v>
      </c>
      <c r="G140" t="s">
        <v>58</v>
      </c>
      <c r="I140" t="str">
        <f>CONCATENATE("$libinclude     xlimport","     ",F140,"               aeei.xls     AEEI!",G140)</f>
        <v>$libinclude     xlimport     aeei_exo               aeei.xls     AEEI!C2:M3</v>
      </c>
      <c r="J140" t="s">
        <v>79</v>
      </c>
      <c r="K140" t="s">
        <v>80</v>
      </c>
      <c r="L140" t="s">
        <v>0</v>
      </c>
      <c r="M140" t="s">
        <v>81</v>
      </c>
      <c r="N140" t="s">
        <v>82</v>
      </c>
      <c r="P140" s="25" t="str">
        <f>CONCATENATE("$libinclude xlimport"," ",F140," aeei.xls AEEI!",G140)</f>
        <v>$libinclude xlimport aeei_exo aeei.xls AEEI!C2:M3</v>
      </c>
      <c r="Q140" s="25" t="s">
        <v>79</v>
      </c>
      <c r="R140" t="s">
        <v>80</v>
      </c>
      <c r="S140" t="s">
        <v>0</v>
      </c>
      <c r="T140" t="s">
        <v>81</v>
      </c>
      <c r="U140" t="s">
        <v>82</v>
      </c>
    </row>
    <row r="141" spans="4:21" x14ac:dyDescent="0.25">
      <c r="D141">
        <v>4</v>
      </c>
      <c r="E141">
        <v>5</v>
      </c>
      <c r="F141" s="2" t="s">
        <v>103</v>
      </c>
      <c r="G141" t="s">
        <v>59</v>
      </c>
      <c r="I141" t="str">
        <f t="shared" ref="I141:I159" si="30">CONCATENATE("$libinclude     xlimport","     ",F141,"               aeei.xls     AEEI!",G141)</f>
        <v>$libinclude     xlimport     aeei_exo_ele_c               aeei.xls     AEEI!C4:M5</v>
      </c>
      <c r="J141" t="s">
        <v>79</v>
      </c>
      <c r="K141" t="s">
        <v>80</v>
      </c>
      <c r="L141" t="s">
        <v>2</v>
      </c>
      <c r="M141" t="s">
        <v>81</v>
      </c>
      <c r="N141" t="s">
        <v>83</v>
      </c>
      <c r="P141" s="25" t="str">
        <f t="shared" ref="P141:P159" si="31">CONCATENATE("$libinclude xlimport"," ",F141," aeei.xls AEEI!",G141)</f>
        <v>$libinclude xlimport aeei_exo_ele_c aeei.xls AEEI!C4:M5</v>
      </c>
      <c r="Q141" s="25" t="s">
        <v>79</v>
      </c>
      <c r="R141" t="s">
        <v>80</v>
      </c>
      <c r="S141" t="s">
        <v>2</v>
      </c>
      <c r="T141" t="s">
        <v>81</v>
      </c>
      <c r="U141" t="s">
        <v>83</v>
      </c>
    </row>
    <row r="142" spans="4:21" x14ac:dyDescent="0.25">
      <c r="D142">
        <v>6</v>
      </c>
      <c r="E142">
        <v>7</v>
      </c>
      <c r="F142" s="2" t="s">
        <v>104</v>
      </c>
      <c r="G142" t="s">
        <v>60</v>
      </c>
      <c r="I142" t="str">
        <f t="shared" si="30"/>
        <v>$libinclude     xlimport     aeei_exo_deu               aeei.xls     AEEI!C6:M7</v>
      </c>
      <c r="J142" t="s">
        <v>79</v>
      </c>
      <c r="K142" t="s">
        <v>80</v>
      </c>
      <c r="L142" t="s">
        <v>1</v>
      </c>
      <c r="M142" t="s">
        <v>81</v>
      </c>
      <c r="N142" t="s">
        <v>84</v>
      </c>
      <c r="P142" s="25" t="str">
        <f t="shared" si="31"/>
        <v>$libinclude xlimport aeei_exo_deu aeei.xls AEEI!C6:M7</v>
      </c>
      <c r="Q142" s="25" t="s">
        <v>79</v>
      </c>
      <c r="R142" t="s">
        <v>80</v>
      </c>
      <c r="S142" t="s">
        <v>1</v>
      </c>
      <c r="T142" t="s">
        <v>81</v>
      </c>
      <c r="U142" t="s">
        <v>84</v>
      </c>
    </row>
    <row r="143" spans="4:21" x14ac:dyDescent="0.25">
      <c r="D143">
        <v>8</v>
      </c>
      <c r="E143">
        <v>9</v>
      </c>
      <c r="F143" s="2" t="s">
        <v>105</v>
      </c>
      <c r="G143" t="s">
        <v>61</v>
      </c>
      <c r="I143" t="str">
        <f t="shared" si="30"/>
        <v>$libinclude     xlimport     aeei_exo_neu               aeei.xls     AEEI!C8:M9</v>
      </c>
      <c r="J143" t="s">
        <v>79</v>
      </c>
      <c r="K143" t="s">
        <v>80</v>
      </c>
      <c r="L143" t="s">
        <v>4</v>
      </c>
      <c r="M143" t="s">
        <v>81</v>
      </c>
      <c r="N143" t="s">
        <v>85</v>
      </c>
      <c r="P143" s="25" t="str">
        <f t="shared" si="31"/>
        <v>$libinclude xlimport aeei_exo_neu aeei.xls AEEI!C8:M9</v>
      </c>
      <c r="Q143" s="25" t="s">
        <v>79</v>
      </c>
      <c r="R143" t="s">
        <v>80</v>
      </c>
      <c r="S143" t="s">
        <v>4</v>
      </c>
      <c r="T143" t="s">
        <v>81</v>
      </c>
      <c r="U143" t="s">
        <v>85</v>
      </c>
    </row>
    <row r="144" spans="4:21" x14ac:dyDescent="0.25">
      <c r="D144">
        <v>10</v>
      </c>
      <c r="E144">
        <v>11</v>
      </c>
      <c r="F144" s="28" t="s">
        <v>106</v>
      </c>
      <c r="G144" t="s">
        <v>62</v>
      </c>
      <c r="I144" t="str">
        <f t="shared" si="30"/>
        <v>$libinclude     xlimport     aeei_exo_emerge               aeei.xls     AEEI!C10:M11</v>
      </c>
      <c r="J144" t="s">
        <v>79</v>
      </c>
      <c r="K144" t="s">
        <v>80</v>
      </c>
      <c r="L144" t="s">
        <v>3</v>
      </c>
      <c r="M144" t="s">
        <v>81</v>
      </c>
      <c r="N144" t="s">
        <v>86</v>
      </c>
      <c r="P144" s="25" t="str">
        <f t="shared" si="31"/>
        <v>$libinclude xlimport aeei_exo_emerge aeei.xls AEEI!C10:M11</v>
      </c>
      <c r="Q144" s="25" t="s">
        <v>79</v>
      </c>
      <c r="R144" t="s">
        <v>80</v>
      </c>
      <c r="S144" t="s">
        <v>3</v>
      </c>
      <c r="T144" t="s">
        <v>81</v>
      </c>
      <c r="U144" t="s">
        <v>86</v>
      </c>
    </row>
    <row r="145" spans="4:21" x14ac:dyDescent="0.25">
      <c r="D145">
        <v>12</v>
      </c>
      <c r="E145">
        <v>13</v>
      </c>
      <c r="F145" s="3" t="s">
        <v>107</v>
      </c>
      <c r="G145" t="s">
        <v>63</v>
      </c>
      <c r="I145" t="str">
        <f t="shared" si="30"/>
        <v>$libinclude     xlimport     aeei_exogen               aeei.xls     AEEI!C12:M13</v>
      </c>
      <c r="J145" t="s">
        <v>79</v>
      </c>
      <c r="K145" t="s">
        <v>80</v>
      </c>
      <c r="L145" t="s">
        <v>5</v>
      </c>
      <c r="M145" t="s">
        <v>81</v>
      </c>
      <c r="N145" t="s">
        <v>87</v>
      </c>
      <c r="P145" s="25" t="str">
        <f t="shared" si="31"/>
        <v>$libinclude xlimport aeei_exogen aeei.xls AEEI!C12:M13</v>
      </c>
      <c r="Q145" s="25" t="s">
        <v>79</v>
      </c>
      <c r="R145" t="s">
        <v>80</v>
      </c>
      <c r="S145" t="s">
        <v>5</v>
      </c>
      <c r="T145" t="s">
        <v>81</v>
      </c>
      <c r="U145" t="s">
        <v>87</v>
      </c>
    </row>
    <row r="146" spans="4:21" x14ac:dyDescent="0.25">
      <c r="D146">
        <v>14</v>
      </c>
      <c r="E146">
        <v>15</v>
      </c>
      <c r="F146" s="3" t="s">
        <v>108</v>
      </c>
      <c r="G146" t="s">
        <v>64</v>
      </c>
      <c r="I146" t="str">
        <f t="shared" si="30"/>
        <v>$libinclude     xlimport     aeei_exogen_after2020               aeei.xls     AEEI!C14:M15</v>
      </c>
      <c r="J146" t="s">
        <v>79</v>
      </c>
      <c r="K146" t="s">
        <v>80</v>
      </c>
      <c r="L146" t="s">
        <v>12</v>
      </c>
      <c r="M146" t="s">
        <v>81</v>
      </c>
      <c r="N146" t="s">
        <v>88</v>
      </c>
      <c r="P146" s="25" t="str">
        <f t="shared" si="31"/>
        <v>$libinclude xlimport aeei_exogen_after2020 aeei.xls AEEI!C14:M15</v>
      </c>
      <c r="Q146" s="25" t="s">
        <v>79</v>
      </c>
      <c r="R146" t="s">
        <v>80</v>
      </c>
      <c r="S146" t="s">
        <v>12</v>
      </c>
      <c r="T146" t="s">
        <v>81</v>
      </c>
      <c r="U146" t="s">
        <v>88</v>
      </c>
    </row>
    <row r="147" spans="4:21" x14ac:dyDescent="0.25">
      <c r="D147">
        <v>16</v>
      </c>
      <c r="E147">
        <v>17</v>
      </c>
      <c r="F147" s="29" t="s">
        <v>109</v>
      </c>
      <c r="G147" t="s">
        <v>65</v>
      </c>
      <c r="I147" t="str">
        <f t="shared" si="30"/>
        <v>$libinclude     xlimport     aeei_exogen_after2025               aeei.xls     AEEI!C16:M17</v>
      </c>
      <c r="J147" t="s">
        <v>79</v>
      </c>
      <c r="K147" t="s">
        <v>80</v>
      </c>
      <c r="L147" t="s">
        <v>13</v>
      </c>
      <c r="M147" t="s">
        <v>81</v>
      </c>
      <c r="N147" t="s">
        <v>89</v>
      </c>
      <c r="P147" s="25" t="str">
        <f t="shared" si="31"/>
        <v>$libinclude xlimport aeei_exogen_after2025 aeei.xls AEEI!C16:M17</v>
      </c>
      <c r="Q147" s="25" t="s">
        <v>79</v>
      </c>
      <c r="R147" t="s">
        <v>80</v>
      </c>
      <c r="S147" t="s">
        <v>13</v>
      </c>
      <c r="T147" t="s">
        <v>81</v>
      </c>
      <c r="U147" t="s">
        <v>89</v>
      </c>
    </row>
    <row r="148" spans="4:21" x14ac:dyDescent="0.25">
      <c r="D148">
        <v>18</v>
      </c>
      <c r="E148">
        <v>19</v>
      </c>
      <c r="F148" s="4" t="s">
        <v>110</v>
      </c>
      <c r="G148" t="s">
        <v>66</v>
      </c>
      <c r="I148" t="str">
        <f t="shared" si="30"/>
        <v>$libinclude     xlimport     aeei_exogen_ele               aeei.xls     AEEI!C18:M19</v>
      </c>
      <c r="J148" t="s">
        <v>79</v>
      </c>
      <c r="K148" t="s">
        <v>80</v>
      </c>
      <c r="L148" t="s">
        <v>6</v>
      </c>
      <c r="M148" t="s">
        <v>81</v>
      </c>
      <c r="N148" t="s">
        <v>90</v>
      </c>
      <c r="P148" s="25" t="str">
        <f t="shared" si="31"/>
        <v>$libinclude xlimport aeei_exogen_ele aeei.xls AEEI!C18:M19</v>
      </c>
      <c r="Q148" s="25" t="s">
        <v>79</v>
      </c>
      <c r="R148" t="s">
        <v>80</v>
      </c>
      <c r="S148" t="s">
        <v>6</v>
      </c>
      <c r="T148" t="s">
        <v>81</v>
      </c>
      <c r="U148" t="s">
        <v>90</v>
      </c>
    </row>
    <row r="149" spans="4:21" x14ac:dyDescent="0.25">
      <c r="D149">
        <v>20</v>
      </c>
      <c r="E149">
        <v>21</v>
      </c>
      <c r="F149" s="4" t="s">
        <v>111</v>
      </c>
      <c r="G149" t="s">
        <v>67</v>
      </c>
      <c r="I149" t="str">
        <f t="shared" si="30"/>
        <v>$libinclude     xlimport     aeei_exogen_ele_after2020               aeei.xls     AEEI!C20:M21</v>
      </c>
      <c r="J149" t="s">
        <v>79</v>
      </c>
      <c r="K149" t="s">
        <v>80</v>
      </c>
      <c r="L149" t="s">
        <v>14</v>
      </c>
      <c r="M149" t="s">
        <v>81</v>
      </c>
      <c r="N149" t="s">
        <v>91</v>
      </c>
      <c r="P149" s="25" t="str">
        <f t="shared" si="31"/>
        <v>$libinclude xlimport aeei_exogen_ele_after2020 aeei.xls AEEI!C20:M21</v>
      </c>
      <c r="Q149" s="25" t="s">
        <v>79</v>
      </c>
      <c r="R149" t="s">
        <v>80</v>
      </c>
      <c r="S149" t="s">
        <v>14</v>
      </c>
      <c r="T149" t="s">
        <v>81</v>
      </c>
      <c r="U149" t="s">
        <v>91</v>
      </c>
    </row>
    <row r="150" spans="4:21" x14ac:dyDescent="0.25">
      <c r="D150">
        <v>22</v>
      </c>
      <c r="E150">
        <v>23</v>
      </c>
      <c r="F150" s="30" t="s">
        <v>112</v>
      </c>
      <c r="G150" t="s">
        <v>68</v>
      </c>
      <c r="I150" t="str">
        <f t="shared" si="30"/>
        <v>$libinclude     xlimport     aeei_exogen_ele_after2025               aeei.xls     AEEI!C22:M23</v>
      </c>
      <c r="J150" t="s">
        <v>79</v>
      </c>
      <c r="K150" t="s">
        <v>80</v>
      </c>
      <c r="L150" t="s">
        <v>15</v>
      </c>
      <c r="M150" t="s">
        <v>81</v>
      </c>
      <c r="N150" t="s">
        <v>92</v>
      </c>
      <c r="P150" s="25" t="str">
        <f t="shared" si="31"/>
        <v>$libinclude xlimport aeei_exogen_ele_after2025 aeei.xls AEEI!C22:M23</v>
      </c>
      <c r="Q150" s="25" t="s">
        <v>79</v>
      </c>
      <c r="R150" t="s">
        <v>80</v>
      </c>
      <c r="S150" t="s">
        <v>15</v>
      </c>
      <c r="T150" t="s">
        <v>81</v>
      </c>
      <c r="U150" t="s">
        <v>92</v>
      </c>
    </row>
    <row r="151" spans="4:21" x14ac:dyDescent="0.25">
      <c r="D151">
        <v>24</v>
      </c>
      <c r="E151">
        <v>25</v>
      </c>
      <c r="F151" s="5" t="s">
        <v>113</v>
      </c>
      <c r="G151" t="s">
        <v>69</v>
      </c>
      <c r="I151" t="str">
        <f t="shared" si="30"/>
        <v>$libinclude     xlimport     aeei_exogen_gen_yr               aeei.xls     AEEI!C24:M25</v>
      </c>
      <c r="J151" t="s">
        <v>79</v>
      </c>
      <c r="K151" t="s">
        <v>80</v>
      </c>
      <c r="L151" t="s">
        <v>7</v>
      </c>
      <c r="M151" t="s">
        <v>81</v>
      </c>
      <c r="N151" t="s">
        <v>93</v>
      </c>
      <c r="P151" s="25" t="str">
        <f t="shared" si="31"/>
        <v>$libinclude xlimport aeei_exogen_gen_yr aeei.xls AEEI!C24:M25</v>
      </c>
      <c r="Q151" s="25" t="s">
        <v>79</v>
      </c>
      <c r="R151" t="s">
        <v>80</v>
      </c>
      <c r="S151" t="s">
        <v>7</v>
      </c>
      <c r="T151" t="s">
        <v>81</v>
      </c>
      <c r="U151" t="s">
        <v>93</v>
      </c>
    </row>
    <row r="152" spans="4:21" x14ac:dyDescent="0.25">
      <c r="D152">
        <v>26</v>
      </c>
      <c r="E152">
        <v>27</v>
      </c>
      <c r="F152" s="21" t="s">
        <v>114</v>
      </c>
      <c r="G152" t="s">
        <v>70</v>
      </c>
      <c r="I152" t="str">
        <f t="shared" si="30"/>
        <v>$libinclude     xlimport     aeei_exogen_gen_yr_after2020               aeei.xls     AEEI!C26:M27</v>
      </c>
      <c r="J152" t="s">
        <v>79</v>
      </c>
      <c r="K152" t="s">
        <v>80</v>
      </c>
      <c r="L152" t="s">
        <v>16</v>
      </c>
      <c r="M152" t="s">
        <v>81</v>
      </c>
      <c r="N152" t="s">
        <v>94</v>
      </c>
      <c r="P152" s="25" t="str">
        <f t="shared" si="31"/>
        <v>$libinclude xlimport aeei_exogen_gen_yr_after2020 aeei.xls AEEI!C26:M27</v>
      </c>
      <c r="Q152" s="25" t="s">
        <v>79</v>
      </c>
      <c r="R152" t="s">
        <v>80</v>
      </c>
      <c r="S152" t="s">
        <v>16</v>
      </c>
      <c r="T152" t="s">
        <v>81</v>
      </c>
      <c r="U152" t="s">
        <v>94</v>
      </c>
    </row>
    <row r="153" spans="4:21" x14ac:dyDescent="0.25">
      <c r="D153">
        <v>28</v>
      </c>
      <c r="E153">
        <v>29</v>
      </c>
      <c r="F153" s="31" t="s">
        <v>115</v>
      </c>
      <c r="G153" t="s">
        <v>71</v>
      </c>
      <c r="I153" t="str">
        <f t="shared" si="30"/>
        <v>$libinclude     xlimport     aeei_exogen_gen_yr_after2025               aeei.xls     AEEI!C28:M29</v>
      </c>
      <c r="J153" t="s">
        <v>79</v>
      </c>
      <c r="K153" t="s">
        <v>80</v>
      </c>
      <c r="L153" t="s">
        <v>17</v>
      </c>
      <c r="M153" t="s">
        <v>81</v>
      </c>
      <c r="N153" t="s">
        <v>95</v>
      </c>
      <c r="P153" s="25" t="str">
        <f t="shared" si="31"/>
        <v>$libinclude xlimport aeei_exogen_gen_yr_after2025 aeei.xls AEEI!C28:M29</v>
      </c>
      <c r="Q153" s="25" t="s">
        <v>79</v>
      </c>
      <c r="R153" t="s">
        <v>80</v>
      </c>
      <c r="S153" t="s">
        <v>17</v>
      </c>
      <c r="T153" t="s">
        <v>81</v>
      </c>
      <c r="U153" t="s">
        <v>95</v>
      </c>
    </row>
    <row r="154" spans="4:21" x14ac:dyDescent="0.25">
      <c r="D154">
        <v>30</v>
      </c>
      <c r="E154">
        <v>31</v>
      </c>
      <c r="F154" s="6" t="s">
        <v>116</v>
      </c>
      <c r="G154" t="s">
        <v>72</v>
      </c>
      <c r="I154" t="str">
        <f t="shared" si="30"/>
        <v>$libinclude     xlimport     aeei_exogen_hh               aeei.xls     AEEI!C30:M31</v>
      </c>
      <c r="J154" t="s">
        <v>79</v>
      </c>
      <c r="K154" t="s">
        <v>80</v>
      </c>
      <c r="L154" t="s">
        <v>8</v>
      </c>
      <c r="M154" t="s">
        <v>81</v>
      </c>
      <c r="N154" t="s">
        <v>96</v>
      </c>
      <c r="P154" s="25" t="str">
        <f t="shared" si="31"/>
        <v>$libinclude xlimport aeei_exogen_hh aeei.xls AEEI!C30:M31</v>
      </c>
      <c r="Q154" s="25" t="s">
        <v>79</v>
      </c>
      <c r="R154" t="s">
        <v>80</v>
      </c>
      <c r="S154" t="s">
        <v>8</v>
      </c>
      <c r="T154" t="s">
        <v>81</v>
      </c>
      <c r="U154" t="s">
        <v>96</v>
      </c>
    </row>
    <row r="155" spans="4:21" x14ac:dyDescent="0.25">
      <c r="D155">
        <v>32</v>
      </c>
      <c r="E155">
        <v>33</v>
      </c>
      <c r="F155" s="6" t="s">
        <v>117</v>
      </c>
      <c r="G155" t="s">
        <v>73</v>
      </c>
      <c r="I155" t="str">
        <f t="shared" si="30"/>
        <v>$libinclude     xlimport     aeei_exogen_hh_after2020               aeei.xls     AEEI!C32:M33</v>
      </c>
      <c r="J155" t="s">
        <v>79</v>
      </c>
      <c r="K155" t="s">
        <v>80</v>
      </c>
      <c r="L155" t="s">
        <v>18</v>
      </c>
      <c r="M155" t="s">
        <v>81</v>
      </c>
      <c r="N155" t="s">
        <v>97</v>
      </c>
      <c r="P155" s="25" t="str">
        <f t="shared" si="31"/>
        <v>$libinclude xlimport aeei_exogen_hh_after2020 aeei.xls AEEI!C32:M33</v>
      </c>
      <c r="Q155" s="25" t="s">
        <v>79</v>
      </c>
      <c r="R155" t="s">
        <v>80</v>
      </c>
      <c r="S155" t="s">
        <v>18</v>
      </c>
      <c r="T155" t="s">
        <v>81</v>
      </c>
      <c r="U155" t="s">
        <v>97</v>
      </c>
    </row>
    <row r="156" spans="4:21" x14ac:dyDescent="0.25">
      <c r="D156">
        <v>34</v>
      </c>
      <c r="E156">
        <v>35</v>
      </c>
      <c r="F156" s="34" t="s">
        <v>118</v>
      </c>
      <c r="G156" t="s">
        <v>74</v>
      </c>
      <c r="I156" t="str">
        <f t="shared" si="30"/>
        <v>$libinclude     xlimport     aeei_exogen_hh_after2025               aeei.xls     AEEI!C34:M35</v>
      </c>
      <c r="J156" t="s">
        <v>79</v>
      </c>
      <c r="K156" t="s">
        <v>80</v>
      </c>
      <c r="L156" t="s">
        <v>19</v>
      </c>
      <c r="M156" t="s">
        <v>81</v>
      </c>
      <c r="N156" t="s">
        <v>98</v>
      </c>
      <c r="P156" s="25" t="str">
        <f t="shared" si="31"/>
        <v>$libinclude xlimport aeei_exogen_hh_after2025 aeei.xls AEEI!C34:M35</v>
      </c>
      <c r="Q156" s="25" t="s">
        <v>79</v>
      </c>
      <c r="R156" t="s">
        <v>80</v>
      </c>
      <c r="S156" t="s">
        <v>19</v>
      </c>
      <c r="T156" t="s">
        <v>81</v>
      </c>
      <c r="U156" t="s">
        <v>98</v>
      </c>
    </row>
    <row r="157" spans="4:21" x14ac:dyDescent="0.25">
      <c r="D157">
        <v>36</v>
      </c>
      <c r="E157">
        <v>37</v>
      </c>
      <c r="F157" s="8" t="s">
        <v>119</v>
      </c>
      <c r="G157" t="s">
        <v>75</v>
      </c>
      <c r="I157" t="str">
        <f t="shared" si="30"/>
        <v>$libinclude     xlimport     aeei_exogen_trn               aeei.xls     AEEI!C36:M37</v>
      </c>
      <c r="J157" t="s">
        <v>79</v>
      </c>
      <c r="K157" t="s">
        <v>80</v>
      </c>
      <c r="L157" t="s">
        <v>9</v>
      </c>
      <c r="M157" t="s">
        <v>81</v>
      </c>
      <c r="N157" t="s">
        <v>99</v>
      </c>
      <c r="P157" s="25" t="str">
        <f t="shared" si="31"/>
        <v>$libinclude xlimport aeei_exogen_trn aeei.xls AEEI!C36:M37</v>
      </c>
      <c r="Q157" s="25" t="s">
        <v>79</v>
      </c>
      <c r="R157" t="s">
        <v>80</v>
      </c>
      <c r="S157" t="s">
        <v>9</v>
      </c>
      <c r="T157" t="s">
        <v>81</v>
      </c>
      <c r="U157" t="s">
        <v>99</v>
      </c>
    </row>
    <row r="158" spans="4:21" x14ac:dyDescent="0.25">
      <c r="D158">
        <v>38</v>
      </c>
      <c r="E158">
        <v>39</v>
      </c>
      <c r="F158" s="9" t="s">
        <v>120</v>
      </c>
      <c r="G158" t="s">
        <v>76</v>
      </c>
      <c r="I158" t="str">
        <f t="shared" si="30"/>
        <v>$libinclude     xlimport     aeei_exogen_trn_after2020               aeei.xls     AEEI!C38:M39</v>
      </c>
      <c r="J158" t="s">
        <v>79</v>
      </c>
      <c r="K158" t="s">
        <v>80</v>
      </c>
      <c r="L158" t="s">
        <v>20</v>
      </c>
      <c r="M158" t="s">
        <v>81</v>
      </c>
      <c r="N158" t="s">
        <v>100</v>
      </c>
      <c r="P158" s="25" t="str">
        <f t="shared" si="31"/>
        <v>$libinclude xlimport aeei_exogen_trn_after2020 aeei.xls AEEI!C38:M39</v>
      </c>
      <c r="Q158" s="25" t="s">
        <v>79</v>
      </c>
      <c r="R158" t="s">
        <v>80</v>
      </c>
      <c r="S158" t="s">
        <v>20</v>
      </c>
      <c r="T158" t="s">
        <v>81</v>
      </c>
      <c r="U158" t="s">
        <v>100</v>
      </c>
    </row>
    <row r="159" spans="4:21" x14ac:dyDescent="0.25">
      <c r="D159">
        <v>40</v>
      </c>
      <c r="E159">
        <v>41</v>
      </c>
      <c r="F159" s="7" t="s">
        <v>121</v>
      </c>
      <c r="G159" t="s">
        <v>77</v>
      </c>
      <c r="I159" t="str">
        <f t="shared" si="30"/>
        <v>$libinclude     xlimport     aeei_exogen_trn_after2025               aeei.xls     AEEI!C40:M41</v>
      </c>
      <c r="J159" t="s">
        <v>79</v>
      </c>
      <c r="K159" t="s">
        <v>80</v>
      </c>
      <c r="L159" t="s">
        <v>21</v>
      </c>
      <c r="M159" t="s">
        <v>81</v>
      </c>
      <c r="N159" t="s">
        <v>101</v>
      </c>
      <c r="P159" s="25" t="str">
        <f t="shared" si="31"/>
        <v>$libinclude xlimport aeei_exogen_trn_after2025 aeei.xls AEEI!C40:M41</v>
      </c>
      <c r="Q159" s="25" t="s">
        <v>79</v>
      </c>
      <c r="R159" t="s">
        <v>80</v>
      </c>
      <c r="S159" t="s">
        <v>21</v>
      </c>
      <c r="T159" t="s">
        <v>81</v>
      </c>
      <c r="U159" t="s">
        <v>101</v>
      </c>
    </row>
    <row r="161" spans="3:21" x14ac:dyDescent="0.25">
      <c r="Q161" s="25" t="str">
        <f t="shared" ref="Q161:U161" si="32">TRIM(Q140)</f>
        <v>$libinclude</v>
      </c>
      <c r="R161" s="25" t="str">
        <f t="shared" si="32"/>
        <v>xlimport</v>
      </c>
      <c r="S161" s="25" t="str">
        <f t="shared" si="32"/>
        <v>AEEI_EXO</v>
      </c>
      <c r="T161" s="25" t="str">
        <f t="shared" si="32"/>
        <v>aeei.xls</v>
      </c>
      <c r="U161" s="25" t="str">
        <f t="shared" si="32"/>
        <v>AEEI!C2:M3</v>
      </c>
    </row>
    <row r="162" spans="3:21" x14ac:dyDescent="0.25">
      <c r="Q162" s="25" t="str">
        <f t="shared" ref="Q162:U162" si="33">TRIM(Q141)</f>
        <v>$libinclude</v>
      </c>
      <c r="R162" s="25" t="str">
        <f t="shared" si="33"/>
        <v>xlimport</v>
      </c>
      <c r="S162" s="25" t="str">
        <f t="shared" si="33"/>
        <v>AEEI_EXO_ELE_C</v>
      </c>
      <c r="T162" s="25" t="str">
        <f t="shared" si="33"/>
        <v>aeei.xls</v>
      </c>
      <c r="U162" s="25" t="str">
        <f t="shared" si="33"/>
        <v>AEEI!C4:M5</v>
      </c>
    </row>
    <row r="163" spans="3:21" x14ac:dyDescent="0.25">
      <c r="C163" s="127"/>
      <c r="D163" s="127"/>
      <c r="E163" s="128"/>
      <c r="F163" s="97" t="str">
        <f>CONCATENATE(F140,"(yr)"," = aeei_read(","""",F140,"""",",yr);")</f>
        <v>aeei_exo(yr) = aeei_read("aeei_exo",yr);</v>
      </c>
      <c r="G163" s="98"/>
      <c r="H163" s="98"/>
      <c r="I163" s="98"/>
      <c r="J163" s="98"/>
      <c r="K163" s="98"/>
      <c r="L163" s="98"/>
      <c r="M163" s="98"/>
      <c r="N163" s="98"/>
      <c r="O163" s="99"/>
      <c r="Q163" s="25" t="str">
        <f t="shared" ref="Q163:U163" si="34">TRIM(Q142)</f>
        <v>$libinclude</v>
      </c>
      <c r="R163" s="25" t="str">
        <f t="shared" si="34"/>
        <v>xlimport</v>
      </c>
      <c r="S163" s="25" t="str">
        <f t="shared" si="34"/>
        <v>AEEI_EXO_DEU</v>
      </c>
      <c r="T163" s="25" t="str">
        <f t="shared" si="34"/>
        <v>aeei.xls</v>
      </c>
      <c r="U163" s="25" t="str">
        <f t="shared" si="34"/>
        <v>AEEI!C6:M7</v>
      </c>
    </row>
    <row r="164" spans="3:21" x14ac:dyDescent="0.25">
      <c r="C164" s="129"/>
      <c r="D164" s="129"/>
      <c r="E164" s="130"/>
      <c r="F164" s="100" t="str">
        <f t="shared" ref="F164:F182" si="35">CONCATENATE(F141,"(yr)"," = aeei_read(","""",F141,"""",",yr);")</f>
        <v>aeei_exo_ele_c(yr) = aeei_read("aeei_exo_ele_c",yr);</v>
      </c>
      <c r="G164" s="101"/>
      <c r="H164" s="101"/>
      <c r="I164" s="101"/>
      <c r="J164" s="101"/>
      <c r="K164" s="101"/>
      <c r="L164" s="101"/>
      <c r="M164" s="101"/>
      <c r="N164" s="101"/>
      <c r="O164" s="102"/>
      <c r="Q164" s="25" t="str">
        <f t="shared" ref="Q164:U164" si="36">TRIM(Q143)</f>
        <v>$libinclude</v>
      </c>
      <c r="R164" s="25" t="str">
        <f t="shared" si="36"/>
        <v>xlimport</v>
      </c>
      <c r="S164" s="25" t="str">
        <f t="shared" si="36"/>
        <v>AEEI_EXO_NEU</v>
      </c>
      <c r="T164" s="25" t="str">
        <f t="shared" si="36"/>
        <v>aeei.xls</v>
      </c>
      <c r="U164" s="25" t="str">
        <f t="shared" si="36"/>
        <v>AEEI!C8:M9</v>
      </c>
    </row>
    <row r="165" spans="3:21" x14ac:dyDescent="0.25">
      <c r="C165" s="129"/>
      <c r="D165" s="129"/>
      <c r="E165" s="130"/>
      <c r="F165" s="100" t="str">
        <f t="shared" si="35"/>
        <v>aeei_exo_deu(yr) = aeei_read("aeei_exo_deu",yr);</v>
      </c>
      <c r="G165" s="101"/>
      <c r="H165" s="101"/>
      <c r="I165" s="101"/>
      <c r="J165" s="101"/>
      <c r="K165" s="101"/>
      <c r="L165" s="101"/>
      <c r="M165" s="101"/>
      <c r="N165" s="101"/>
      <c r="O165" s="102"/>
      <c r="Q165" s="25" t="str">
        <f t="shared" ref="Q165:U165" si="37">TRIM(Q144)</f>
        <v>$libinclude</v>
      </c>
      <c r="R165" s="25" t="str">
        <f t="shared" si="37"/>
        <v>xlimport</v>
      </c>
      <c r="S165" s="25" t="str">
        <f t="shared" si="37"/>
        <v>AEEI_EXO_EMERGE</v>
      </c>
      <c r="T165" s="25" t="str">
        <f t="shared" si="37"/>
        <v>aeei.xls</v>
      </c>
      <c r="U165" s="25" t="str">
        <f t="shared" si="37"/>
        <v>AEEI!C10:M11</v>
      </c>
    </row>
    <row r="166" spans="3:21" x14ac:dyDescent="0.25">
      <c r="C166" s="129"/>
      <c r="D166" s="129"/>
      <c r="E166" s="130"/>
      <c r="F166" s="100" t="str">
        <f t="shared" si="35"/>
        <v>aeei_exo_neu(yr) = aeei_read("aeei_exo_neu",yr);</v>
      </c>
      <c r="G166" s="101"/>
      <c r="H166" s="101"/>
      <c r="I166" s="101"/>
      <c r="J166" s="101"/>
      <c r="K166" s="101"/>
      <c r="L166" s="101"/>
      <c r="M166" s="101"/>
      <c r="N166" s="101"/>
      <c r="O166" s="102"/>
      <c r="Q166" s="25" t="str">
        <f t="shared" ref="Q166:U166" si="38">TRIM(Q145)</f>
        <v>$libinclude</v>
      </c>
      <c r="R166" s="25" t="str">
        <f t="shared" si="38"/>
        <v>xlimport</v>
      </c>
      <c r="S166" s="25" t="str">
        <f t="shared" si="38"/>
        <v>AEEI_EXOGEN</v>
      </c>
      <c r="T166" s="25" t="str">
        <f t="shared" si="38"/>
        <v>aeei.xls</v>
      </c>
      <c r="U166" s="25" t="str">
        <f t="shared" si="38"/>
        <v>AEEI!C12:M13</v>
      </c>
    </row>
    <row r="167" spans="3:21" x14ac:dyDescent="0.25">
      <c r="C167" s="129"/>
      <c r="D167" s="129"/>
      <c r="E167" s="130"/>
      <c r="F167" s="100" t="str">
        <f t="shared" si="35"/>
        <v>aeei_exo_emerge(yr) = aeei_read("aeei_exo_emerge",yr);</v>
      </c>
      <c r="G167" s="101"/>
      <c r="H167" s="101"/>
      <c r="I167" s="101"/>
      <c r="J167" s="101"/>
      <c r="K167" s="101"/>
      <c r="L167" s="101"/>
      <c r="M167" s="101"/>
      <c r="N167" s="101"/>
      <c r="O167" s="102"/>
      <c r="Q167" s="25" t="str">
        <f t="shared" ref="Q167:U167" si="39">TRIM(Q146)</f>
        <v>$libinclude</v>
      </c>
      <c r="R167" s="25" t="str">
        <f t="shared" si="39"/>
        <v>xlimport</v>
      </c>
      <c r="S167" s="25" t="str">
        <f t="shared" si="39"/>
        <v>AEEI_EXOGEN_AFTER2020</v>
      </c>
      <c r="T167" s="25" t="str">
        <f t="shared" si="39"/>
        <v>aeei.xls</v>
      </c>
      <c r="U167" s="25" t="str">
        <f t="shared" si="39"/>
        <v>AEEI!C14:M15</v>
      </c>
    </row>
    <row r="168" spans="3:21" x14ac:dyDescent="0.25">
      <c r="C168" s="129"/>
      <c r="D168" s="129"/>
      <c r="E168" s="130"/>
      <c r="F168" s="100" t="str">
        <f t="shared" si="35"/>
        <v>aeei_exogen(yr) = aeei_read("aeei_exogen",yr);</v>
      </c>
      <c r="G168" s="101"/>
      <c r="H168" s="101"/>
      <c r="I168" s="101"/>
      <c r="J168" s="101"/>
      <c r="K168" s="101"/>
      <c r="L168" s="101"/>
      <c r="M168" s="101"/>
      <c r="N168" s="101"/>
      <c r="O168" s="102"/>
      <c r="Q168" s="25" t="str">
        <f t="shared" ref="Q168:U168" si="40">TRIM(Q147)</f>
        <v>$libinclude</v>
      </c>
      <c r="R168" s="25" t="str">
        <f t="shared" si="40"/>
        <v>xlimport</v>
      </c>
      <c r="S168" s="25" t="str">
        <f t="shared" si="40"/>
        <v>AEEI_EXOGEN_AFTER2025</v>
      </c>
      <c r="T168" s="25" t="str">
        <f t="shared" si="40"/>
        <v>aeei.xls</v>
      </c>
      <c r="U168" s="25" t="str">
        <f t="shared" si="40"/>
        <v>AEEI!C16:M17</v>
      </c>
    </row>
    <row r="169" spans="3:21" x14ac:dyDescent="0.25">
      <c r="C169" s="129"/>
      <c r="D169" s="129"/>
      <c r="E169" s="130"/>
      <c r="F169" s="100" t="str">
        <f t="shared" si="35"/>
        <v>aeei_exogen_after2020(yr) = aeei_read("aeei_exogen_after2020",yr);</v>
      </c>
      <c r="G169" s="101"/>
      <c r="H169" s="101"/>
      <c r="I169" s="101"/>
      <c r="J169" s="101"/>
      <c r="K169" s="101"/>
      <c r="L169" s="101"/>
      <c r="M169" s="101"/>
      <c r="N169" s="101"/>
      <c r="O169" s="102"/>
      <c r="Q169" s="25" t="str">
        <f t="shared" ref="Q169:U169" si="41">TRIM(Q148)</f>
        <v>$libinclude</v>
      </c>
      <c r="R169" s="25" t="str">
        <f t="shared" si="41"/>
        <v>xlimport</v>
      </c>
      <c r="S169" s="25" t="str">
        <f t="shared" si="41"/>
        <v>AEEI_EXOGEN_ELE</v>
      </c>
      <c r="T169" s="25" t="str">
        <f t="shared" si="41"/>
        <v>aeei.xls</v>
      </c>
      <c r="U169" s="25" t="str">
        <f t="shared" si="41"/>
        <v>AEEI!C18:M19</v>
      </c>
    </row>
    <row r="170" spans="3:21" x14ac:dyDescent="0.25">
      <c r="C170" s="129"/>
      <c r="D170" s="129"/>
      <c r="E170" s="130"/>
      <c r="F170" s="100" t="str">
        <f t="shared" si="35"/>
        <v>aeei_exogen_after2025(yr) = aeei_read("aeei_exogen_after2025",yr);</v>
      </c>
      <c r="G170" s="101"/>
      <c r="H170" s="101"/>
      <c r="I170" s="101"/>
      <c r="J170" s="101"/>
      <c r="K170" s="101"/>
      <c r="L170" s="101"/>
      <c r="M170" s="101"/>
      <c r="N170" s="101"/>
      <c r="O170" s="102"/>
      <c r="Q170" s="25" t="str">
        <f t="shared" ref="Q170:U170" si="42">TRIM(Q149)</f>
        <v>$libinclude</v>
      </c>
      <c r="R170" s="25" t="str">
        <f t="shared" si="42"/>
        <v>xlimport</v>
      </c>
      <c r="S170" s="25" t="str">
        <f t="shared" si="42"/>
        <v>AEEI_EXOGEN_ELE_AFTER2020</v>
      </c>
      <c r="T170" s="25" t="str">
        <f t="shared" si="42"/>
        <v>aeei.xls</v>
      </c>
      <c r="U170" s="25" t="str">
        <f t="shared" si="42"/>
        <v>AEEI!C20:M21</v>
      </c>
    </row>
    <row r="171" spans="3:21" x14ac:dyDescent="0.25">
      <c r="C171" s="129"/>
      <c r="D171" s="129"/>
      <c r="E171" s="130"/>
      <c r="F171" s="100" t="str">
        <f t="shared" si="35"/>
        <v>aeei_exogen_ele(yr) = aeei_read("aeei_exogen_ele",yr);</v>
      </c>
      <c r="G171" s="101"/>
      <c r="H171" s="101"/>
      <c r="I171" s="101"/>
      <c r="J171" s="101"/>
      <c r="K171" s="101"/>
      <c r="L171" s="101"/>
      <c r="M171" s="101"/>
      <c r="N171" s="101"/>
      <c r="O171" s="102"/>
      <c r="Q171" s="25" t="str">
        <f t="shared" ref="Q171:U171" si="43">TRIM(Q150)</f>
        <v>$libinclude</v>
      </c>
      <c r="R171" s="25" t="str">
        <f t="shared" si="43"/>
        <v>xlimport</v>
      </c>
      <c r="S171" s="25" t="str">
        <f t="shared" si="43"/>
        <v>AEEI_EXOGEN_ELE_AFTER2025</v>
      </c>
      <c r="T171" s="25" t="str">
        <f t="shared" si="43"/>
        <v>aeei.xls</v>
      </c>
      <c r="U171" s="25" t="str">
        <f t="shared" si="43"/>
        <v>AEEI!C22:M23</v>
      </c>
    </row>
    <row r="172" spans="3:21" x14ac:dyDescent="0.25">
      <c r="C172" s="129"/>
      <c r="D172" s="129"/>
      <c r="E172" s="130"/>
      <c r="F172" s="100" t="str">
        <f t="shared" si="35"/>
        <v>aeei_exogen_ele_after2020(yr) = aeei_read("aeei_exogen_ele_after2020",yr);</v>
      </c>
      <c r="G172" s="101"/>
      <c r="H172" s="101"/>
      <c r="I172" s="101"/>
      <c r="J172" s="101"/>
      <c r="K172" s="101"/>
      <c r="L172" s="101"/>
      <c r="M172" s="101"/>
      <c r="N172" s="101"/>
      <c r="O172" s="102"/>
      <c r="Q172" s="25" t="str">
        <f t="shared" ref="Q172:U172" si="44">TRIM(Q151)</f>
        <v>$libinclude</v>
      </c>
      <c r="R172" s="25" t="str">
        <f t="shared" si="44"/>
        <v>xlimport</v>
      </c>
      <c r="S172" s="25" t="str">
        <f t="shared" si="44"/>
        <v>AEEI_EXOGEN_GEN_YR</v>
      </c>
      <c r="T172" s="25" t="str">
        <f t="shared" si="44"/>
        <v>aeei.xls</v>
      </c>
      <c r="U172" s="25" t="str">
        <f t="shared" si="44"/>
        <v>AEEI!C24:M25</v>
      </c>
    </row>
    <row r="173" spans="3:21" x14ac:dyDescent="0.25">
      <c r="C173" s="129"/>
      <c r="D173" s="129"/>
      <c r="E173" s="130"/>
      <c r="F173" s="100" t="str">
        <f t="shared" si="35"/>
        <v>aeei_exogen_ele_after2025(yr) = aeei_read("aeei_exogen_ele_after2025",yr);</v>
      </c>
      <c r="G173" s="101"/>
      <c r="H173" s="101"/>
      <c r="I173" s="101"/>
      <c r="J173" s="101"/>
      <c r="K173" s="101"/>
      <c r="L173" s="101"/>
      <c r="M173" s="101"/>
      <c r="N173" s="101"/>
      <c r="O173" s="102"/>
      <c r="Q173" s="25" t="str">
        <f t="shared" ref="Q173:U173" si="45">TRIM(Q152)</f>
        <v>$libinclude</v>
      </c>
      <c r="R173" s="25" t="str">
        <f t="shared" si="45"/>
        <v>xlimport</v>
      </c>
      <c r="S173" s="25" t="str">
        <f t="shared" si="45"/>
        <v>AEEI_EXOGEN_GEN_YR_AFTER2020</v>
      </c>
      <c r="T173" s="25" t="str">
        <f t="shared" si="45"/>
        <v>aeei.xls</v>
      </c>
      <c r="U173" s="25" t="str">
        <f t="shared" si="45"/>
        <v>AEEI!C26:M27</v>
      </c>
    </row>
    <row r="174" spans="3:21" x14ac:dyDescent="0.25">
      <c r="C174" s="129"/>
      <c r="D174" s="129"/>
      <c r="E174" s="130"/>
      <c r="F174" s="100" t="str">
        <f t="shared" si="35"/>
        <v>aeei_exogen_gen_yr(yr) = aeei_read("aeei_exogen_gen_yr",yr);</v>
      </c>
      <c r="G174" s="101"/>
      <c r="H174" s="101"/>
      <c r="I174" s="101"/>
      <c r="J174" s="101"/>
      <c r="K174" s="101"/>
      <c r="L174" s="101"/>
      <c r="M174" s="101"/>
      <c r="N174" s="101"/>
      <c r="O174" s="102"/>
      <c r="Q174" s="25" t="str">
        <f t="shared" ref="Q174:U174" si="46">TRIM(Q153)</f>
        <v>$libinclude</v>
      </c>
      <c r="R174" s="25" t="str">
        <f t="shared" si="46"/>
        <v>xlimport</v>
      </c>
      <c r="S174" s="25" t="str">
        <f t="shared" si="46"/>
        <v>AEEI_EXOGEN_GEN_YR_AFTER2025</v>
      </c>
      <c r="T174" s="25" t="str">
        <f t="shared" si="46"/>
        <v>aeei.xls</v>
      </c>
      <c r="U174" s="25" t="str">
        <f t="shared" si="46"/>
        <v>AEEI!C28:M29</v>
      </c>
    </row>
    <row r="175" spans="3:21" x14ac:dyDescent="0.25">
      <c r="C175" s="129"/>
      <c r="D175" s="129"/>
      <c r="E175" s="130"/>
      <c r="F175" s="100" t="str">
        <f t="shared" si="35"/>
        <v>aeei_exogen_gen_yr_after2020(yr) = aeei_read("aeei_exogen_gen_yr_after2020",yr);</v>
      </c>
      <c r="G175" s="101"/>
      <c r="H175" s="101"/>
      <c r="I175" s="101"/>
      <c r="J175" s="101"/>
      <c r="K175" s="101"/>
      <c r="L175" s="101"/>
      <c r="M175" s="101"/>
      <c r="N175" s="101"/>
      <c r="O175" s="102"/>
      <c r="Q175" s="25" t="str">
        <f t="shared" ref="Q175:U175" si="47">TRIM(Q154)</f>
        <v>$libinclude</v>
      </c>
      <c r="R175" s="25" t="str">
        <f t="shared" si="47"/>
        <v>xlimport</v>
      </c>
      <c r="S175" s="25" t="str">
        <f t="shared" si="47"/>
        <v>AEEI_EXOGEN_HH</v>
      </c>
      <c r="T175" s="25" t="str">
        <f t="shared" si="47"/>
        <v>aeei.xls</v>
      </c>
      <c r="U175" s="25" t="str">
        <f t="shared" si="47"/>
        <v>AEEI!C30:M31</v>
      </c>
    </row>
    <row r="176" spans="3:21" x14ac:dyDescent="0.25">
      <c r="C176" s="129"/>
      <c r="D176" s="129"/>
      <c r="E176" s="130"/>
      <c r="F176" s="100" t="str">
        <f t="shared" si="35"/>
        <v>aeei_exogen_gen_yr_after2025(yr) = aeei_read("aeei_exogen_gen_yr_after2025",yr);</v>
      </c>
      <c r="G176" s="101"/>
      <c r="H176" s="101"/>
      <c r="I176" s="101"/>
      <c r="J176" s="101"/>
      <c r="K176" s="101"/>
      <c r="L176" s="101"/>
      <c r="M176" s="101"/>
      <c r="N176" s="101"/>
      <c r="O176" s="102"/>
      <c r="Q176" s="25" t="str">
        <f t="shared" ref="Q176:U176" si="48">TRIM(Q155)</f>
        <v>$libinclude</v>
      </c>
      <c r="R176" s="25" t="str">
        <f t="shared" si="48"/>
        <v>xlimport</v>
      </c>
      <c r="S176" s="25" t="str">
        <f t="shared" si="48"/>
        <v>AEEI_EXOGEN_HH_AFTER2020</v>
      </c>
      <c r="T176" s="25" t="str">
        <f t="shared" si="48"/>
        <v>aeei.xls</v>
      </c>
      <c r="U176" s="25" t="str">
        <f t="shared" si="48"/>
        <v>AEEI!C32:M33</v>
      </c>
    </row>
    <row r="177" spans="3:21" x14ac:dyDescent="0.25">
      <c r="C177" s="129"/>
      <c r="D177" s="129"/>
      <c r="E177" s="130"/>
      <c r="F177" s="100" t="str">
        <f t="shared" si="35"/>
        <v>aeei_exogen_hh(yr) = aeei_read("aeei_exogen_hh",yr);</v>
      </c>
      <c r="G177" s="101"/>
      <c r="H177" s="101"/>
      <c r="I177" s="101"/>
      <c r="J177" s="101"/>
      <c r="K177" s="101"/>
      <c r="L177" s="101"/>
      <c r="M177" s="101"/>
      <c r="N177" s="101"/>
      <c r="O177" s="102"/>
      <c r="Q177" s="25" t="str">
        <f t="shared" ref="Q177:U177" si="49">TRIM(Q156)</f>
        <v>$libinclude</v>
      </c>
      <c r="R177" s="25" t="str">
        <f t="shared" si="49"/>
        <v>xlimport</v>
      </c>
      <c r="S177" s="25" t="str">
        <f t="shared" si="49"/>
        <v>AEEI_EXOGEN_HH_AFTER2025</v>
      </c>
      <c r="T177" s="25" t="str">
        <f t="shared" si="49"/>
        <v>aeei.xls</v>
      </c>
      <c r="U177" s="25" t="str">
        <f t="shared" si="49"/>
        <v>AEEI!C34:M35</v>
      </c>
    </row>
    <row r="178" spans="3:21" x14ac:dyDescent="0.25">
      <c r="C178" s="129"/>
      <c r="D178" s="129"/>
      <c r="E178" s="130"/>
      <c r="F178" s="100" t="str">
        <f t="shared" si="35"/>
        <v>aeei_exogen_hh_after2020(yr) = aeei_read("aeei_exogen_hh_after2020",yr);</v>
      </c>
      <c r="G178" s="101"/>
      <c r="H178" s="101"/>
      <c r="I178" s="101"/>
      <c r="J178" s="101"/>
      <c r="K178" s="101"/>
      <c r="L178" s="101"/>
      <c r="M178" s="101"/>
      <c r="N178" s="101"/>
      <c r="O178" s="102"/>
      <c r="Q178" s="25" t="str">
        <f t="shared" ref="Q178:U178" si="50">TRIM(Q157)</f>
        <v>$libinclude</v>
      </c>
      <c r="R178" s="25" t="str">
        <f t="shared" si="50"/>
        <v>xlimport</v>
      </c>
      <c r="S178" s="25" t="str">
        <f t="shared" si="50"/>
        <v>AEEI_EXOGEN_TRN</v>
      </c>
      <c r="T178" s="25" t="str">
        <f t="shared" si="50"/>
        <v>aeei.xls</v>
      </c>
      <c r="U178" s="25" t="str">
        <f t="shared" si="50"/>
        <v>AEEI!C36:M37</v>
      </c>
    </row>
    <row r="179" spans="3:21" x14ac:dyDescent="0.25">
      <c r="C179" s="129"/>
      <c r="D179" s="129"/>
      <c r="E179" s="130"/>
      <c r="F179" s="100" t="str">
        <f t="shared" si="35"/>
        <v>aeei_exogen_hh_after2025(yr) = aeei_read("aeei_exogen_hh_after2025",yr);</v>
      </c>
      <c r="G179" s="101"/>
      <c r="H179" s="101"/>
      <c r="I179" s="101"/>
      <c r="J179" s="101"/>
      <c r="K179" s="101"/>
      <c r="L179" s="101"/>
      <c r="M179" s="101"/>
      <c r="N179" s="101"/>
      <c r="O179" s="102"/>
      <c r="Q179" s="25" t="str">
        <f t="shared" ref="Q179:U179" si="51">TRIM(Q158)</f>
        <v>$libinclude</v>
      </c>
      <c r="R179" s="25" t="str">
        <f t="shared" si="51"/>
        <v>xlimport</v>
      </c>
      <c r="S179" s="25" t="str">
        <f t="shared" si="51"/>
        <v>AEEI_EXOGEN_TRN_AFTER2020</v>
      </c>
      <c r="T179" s="25" t="str">
        <f t="shared" si="51"/>
        <v>aeei.xls</v>
      </c>
      <c r="U179" s="25" t="str">
        <f t="shared" si="51"/>
        <v>AEEI!C38:M39</v>
      </c>
    </row>
    <row r="180" spans="3:21" x14ac:dyDescent="0.25">
      <c r="C180" s="129"/>
      <c r="D180" s="129"/>
      <c r="E180" s="130"/>
      <c r="F180" s="100" t="str">
        <f t="shared" si="35"/>
        <v>aeei_exogen_trn(yr) = aeei_read("aeei_exogen_trn",yr);</v>
      </c>
      <c r="G180" s="101"/>
      <c r="H180" s="101"/>
      <c r="I180" s="101"/>
      <c r="J180" s="101"/>
      <c r="K180" s="101"/>
      <c r="L180" s="101"/>
      <c r="M180" s="101"/>
      <c r="N180" s="101"/>
      <c r="O180" s="102"/>
      <c r="Q180" s="25" t="str">
        <f t="shared" ref="Q180:U180" si="52">TRIM(Q159)</f>
        <v>$libinclude</v>
      </c>
      <c r="R180" s="25" t="str">
        <f t="shared" si="52"/>
        <v>xlimport</v>
      </c>
      <c r="S180" s="25" t="str">
        <f t="shared" si="52"/>
        <v>AEEI_EXOGEN_TRN_AFTER2025</v>
      </c>
      <c r="T180" s="25" t="str">
        <f t="shared" si="52"/>
        <v>aeei.xls</v>
      </c>
      <c r="U180" s="25" t="str">
        <f t="shared" si="52"/>
        <v>AEEI!C40:M41</v>
      </c>
    </row>
    <row r="181" spans="3:21" x14ac:dyDescent="0.25">
      <c r="C181" s="129"/>
      <c r="D181" s="129"/>
      <c r="E181" s="130"/>
      <c r="F181" s="100" t="str">
        <f>CONCATENATE(F158,"(yr)"," = aeei_read(","""",F158,"""",",yr);")</f>
        <v>aeei_exogen_trn_after2020(yr) = aeei_read("aeei_exogen_trn_after2020",yr);</v>
      </c>
      <c r="G181" s="101"/>
      <c r="H181" s="101"/>
      <c r="I181" s="101"/>
      <c r="J181" s="101"/>
      <c r="K181" s="101"/>
      <c r="L181" s="101"/>
      <c r="M181" s="101"/>
      <c r="N181" s="101"/>
      <c r="O181" s="102"/>
      <c r="R181" s="25"/>
      <c r="S181" s="25"/>
      <c r="T181" s="25"/>
      <c r="U181" s="25"/>
    </row>
    <row r="182" spans="3:21" x14ac:dyDescent="0.25">
      <c r="C182" s="131"/>
      <c r="D182" s="131"/>
      <c r="E182" s="132"/>
      <c r="F182" s="103" t="str">
        <f t="shared" si="35"/>
        <v>aeei_exogen_trn_after2025(yr) = aeei_read("aeei_exogen_trn_after2025",yr);</v>
      </c>
      <c r="G182" s="104"/>
      <c r="H182" s="104"/>
      <c r="I182" s="104"/>
      <c r="J182" s="104"/>
      <c r="K182" s="104"/>
      <c r="L182" s="104"/>
      <c r="M182" s="104"/>
      <c r="N182" s="104"/>
      <c r="O182" s="105"/>
      <c r="R182" s="25"/>
      <c r="S182" s="25"/>
      <c r="T182" s="25"/>
      <c r="U182" s="25"/>
    </row>
    <row r="184" spans="3:21" x14ac:dyDescent="0.25">
      <c r="F184" t="str">
        <f>CONCATENATE(F140,"(yr) = ",F140,,"(yr) - aeei_read(","""",F140,"""",",yr);")</f>
        <v>aeei_exo(yr) = aeei_exo(yr) - aeei_read("aeei_exo",yr);</v>
      </c>
    </row>
    <row r="185" spans="3:21" x14ac:dyDescent="0.25">
      <c r="F185" t="str">
        <f t="shared" ref="F185:F203" si="53">CONCATENATE(F141,"(yr) = ",F141,,"(yr) - aeei_read(","""",F141,"""",",yr);")</f>
        <v>aeei_exo_ele_c(yr) = aeei_exo_ele_c(yr) - aeei_read("aeei_exo_ele_c",yr);</v>
      </c>
    </row>
    <row r="186" spans="3:21" x14ac:dyDescent="0.25">
      <c r="F186" t="str">
        <f t="shared" si="53"/>
        <v>aeei_exo_deu(yr) = aeei_exo_deu(yr) - aeei_read("aeei_exo_deu",yr);</v>
      </c>
    </row>
    <row r="187" spans="3:21" x14ac:dyDescent="0.25">
      <c r="F187" t="str">
        <f t="shared" si="53"/>
        <v>aeei_exo_neu(yr) = aeei_exo_neu(yr) - aeei_read("aeei_exo_neu",yr);</v>
      </c>
    </row>
    <row r="188" spans="3:21" x14ac:dyDescent="0.25">
      <c r="F188" t="str">
        <f t="shared" si="53"/>
        <v>aeei_exo_emerge(yr) = aeei_exo_emerge(yr) - aeei_read("aeei_exo_emerge",yr);</v>
      </c>
    </row>
    <row r="189" spans="3:21" x14ac:dyDescent="0.25">
      <c r="F189" t="str">
        <f t="shared" si="53"/>
        <v>aeei_exogen(yr) = aeei_exogen(yr) - aeei_read("aeei_exogen",yr);</v>
      </c>
    </row>
    <row r="190" spans="3:21" x14ac:dyDescent="0.25">
      <c r="F190" t="str">
        <f t="shared" si="53"/>
        <v>aeei_exogen_after2020(yr) = aeei_exogen_after2020(yr) - aeei_read("aeei_exogen_after2020",yr);</v>
      </c>
    </row>
    <row r="191" spans="3:21" x14ac:dyDescent="0.25">
      <c r="F191" t="str">
        <f t="shared" si="53"/>
        <v>aeei_exogen_after2025(yr) = aeei_exogen_after2025(yr) - aeei_read("aeei_exogen_after2025",yr);</v>
      </c>
    </row>
    <row r="192" spans="3:21" x14ac:dyDescent="0.25">
      <c r="F192" t="str">
        <f t="shared" si="53"/>
        <v>aeei_exogen_ele(yr) = aeei_exogen_ele(yr) - aeei_read("aeei_exogen_ele",yr);</v>
      </c>
    </row>
    <row r="193" spans="6:6" x14ac:dyDescent="0.25">
      <c r="F193" t="str">
        <f t="shared" si="53"/>
        <v>aeei_exogen_ele_after2020(yr) = aeei_exogen_ele_after2020(yr) - aeei_read("aeei_exogen_ele_after2020",yr);</v>
      </c>
    </row>
    <row r="194" spans="6:6" x14ac:dyDescent="0.25">
      <c r="F194" t="str">
        <f t="shared" si="53"/>
        <v>aeei_exogen_ele_after2025(yr) = aeei_exogen_ele_after2025(yr) - aeei_read("aeei_exogen_ele_after2025",yr);</v>
      </c>
    </row>
    <row r="195" spans="6:6" x14ac:dyDescent="0.25">
      <c r="F195" t="str">
        <f t="shared" si="53"/>
        <v>aeei_exogen_gen_yr(yr) = aeei_exogen_gen_yr(yr) - aeei_read("aeei_exogen_gen_yr",yr);</v>
      </c>
    </row>
    <row r="196" spans="6:6" x14ac:dyDescent="0.25">
      <c r="F196" t="str">
        <f t="shared" si="53"/>
        <v>aeei_exogen_gen_yr_after2020(yr) = aeei_exogen_gen_yr_after2020(yr) - aeei_read("aeei_exogen_gen_yr_after2020",yr);</v>
      </c>
    </row>
    <row r="197" spans="6:6" x14ac:dyDescent="0.25">
      <c r="F197" t="str">
        <f t="shared" si="53"/>
        <v>aeei_exogen_gen_yr_after2025(yr) = aeei_exogen_gen_yr_after2025(yr) - aeei_read("aeei_exogen_gen_yr_after2025",yr);</v>
      </c>
    </row>
    <row r="198" spans="6:6" x14ac:dyDescent="0.25">
      <c r="F198" t="str">
        <f t="shared" si="53"/>
        <v>aeei_exogen_hh(yr) = aeei_exogen_hh(yr) - aeei_read("aeei_exogen_hh",yr);</v>
      </c>
    </row>
    <row r="199" spans="6:6" x14ac:dyDescent="0.25">
      <c r="F199" t="str">
        <f t="shared" si="53"/>
        <v>aeei_exogen_hh_after2020(yr) = aeei_exogen_hh_after2020(yr) - aeei_read("aeei_exogen_hh_after2020",yr);</v>
      </c>
    </row>
    <row r="200" spans="6:6" x14ac:dyDescent="0.25">
      <c r="F200" t="str">
        <f t="shared" si="53"/>
        <v>aeei_exogen_hh_after2025(yr) = aeei_exogen_hh_after2025(yr) - aeei_read("aeei_exogen_hh_after2025",yr);</v>
      </c>
    </row>
    <row r="201" spans="6:6" x14ac:dyDescent="0.25">
      <c r="F201" t="str">
        <f t="shared" si="53"/>
        <v>aeei_exogen_trn(yr) = aeei_exogen_trn(yr) - aeei_read("aeei_exogen_trn",yr);</v>
      </c>
    </row>
    <row r="202" spans="6:6" x14ac:dyDescent="0.25">
      <c r="F202" t="str">
        <f t="shared" si="53"/>
        <v>aeei_exogen_trn_after2020(yr) = aeei_exogen_trn_after2020(yr) - aeei_read("aeei_exogen_trn_after2020",yr);</v>
      </c>
    </row>
    <row r="203" spans="6:6" x14ac:dyDescent="0.25">
      <c r="F203" t="str">
        <f t="shared" si="53"/>
        <v>aeei_exogen_trn_after2025(yr) = aeei_exogen_trn_after2025(yr) - aeei_read("aeei_exogen_trn_after2025",yr);</v>
      </c>
    </row>
  </sheetData>
  <autoFilter ref="A43:W43"/>
  <mergeCells count="1">
    <mergeCell ref="C163:E182"/>
  </mergeCells>
  <conditionalFormatting sqref="Q44 O44 O46 Q46 O48 O50 O52 C44:M44 D74:M74 D76:M76 D78:M78 D80:M80 D82:M82 D46:M46 D48:M48 D50:L50 D52:M52 D54:M54 D56:M56 D58:M58 D60:L60 D62:M62 D64:M64 D66:M66 D68:M68 D70:M70 D72:M72 C2:L2 C4 C6 C8 C10 C12 C14 C16 C18 C20 C22 C24 C26 C28 C30 C32 C34 C36 C38 C40">
    <cfRule type="cellIs" dxfId="0" priority="57" operator="equal">
      <formula>1</formula>
    </cfRule>
  </conditionalFormatting>
  <conditionalFormatting sqref="Q48 Q50 Q52 Q56 Q58 Q60 Q62 Q64 Q66 Q68 Q70 Q72 Q74 Q76 Q78 Q80 Q82 Q54">
    <cfRule type="cellIs" dxfId="36" priority="56" operator="equal">
      <formula>1</formula>
    </cfRule>
  </conditionalFormatting>
  <conditionalFormatting sqref="O72 O74 O76">
    <cfRule type="cellIs" dxfId="35" priority="49" operator="equal">
      <formula>1</formula>
    </cfRule>
  </conditionalFormatting>
  <conditionalFormatting sqref="O54 O56 O58">
    <cfRule type="cellIs" dxfId="34" priority="54" operator="equal">
      <formula>1</formula>
    </cfRule>
  </conditionalFormatting>
  <conditionalFormatting sqref="M60">
    <cfRule type="cellIs" dxfId="33" priority="53" operator="equal">
      <formula>1</formula>
    </cfRule>
  </conditionalFormatting>
  <conditionalFormatting sqref="O60">
    <cfRule type="cellIs" dxfId="32" priority="52" operator="equal">
      <formula>1</formula>
    </cfRule>
  </conditionalFormatting>
  <conditionalFormatting sqref="O62 O64">
    <cfRule type="cellIs" dxfId="31" priority="51" operator="equal">
      <formula>1</formula>
    </cfRule>
  </conditionalFormatting>
  <conditionalFormatting sqref="O66 O68 O70">
    <cfRule type="cellIs" dxfId="30" priority="50" operator="equal">
      <formula>1</formula>
    </cfRule>
  </conditionalFormatting>
  <conditionalFormatting sqref="O78 O80 O82">
    <cfRule type="cellIs" dxfId="29" priority="48" operator="equal">
      <formula>1</formula>
    </cfRule>
  </conditionalFormatting>
  <conditionalFormatting sqref="C46">
    <cfRule type="cellIs" dxfId="28" priority="47" operator="equal">
      <formula>1</formula>
    </cfRule>
  </conditionalFormatting>
  <conditionalFormatting sqref="C48">
    <cfRule type="cellIs" dxfId="27" priority="46" operator="equal">
      <formula>1</formula>
    </cfRule>
  </conditionalFormatting>
  <conditionalFormatting sqref="C50">
    <cfRule type="cellIs" dxfId="26" priority="45" operator="equal">
      <formula>1</formula>
    </cfRule>
  </conditionalFormatting>
  <conditionalFormatting sqref="C52">
    <cfRule type="cellIs" dxfId="25" priority="44" operator="equal">
      <formula>1</formula>
    </cfRule>
  </conditionalFormatting>
  <conditionalFormatting sqref="C54">
    <cfRule type="cellIs" dxfId="24" priority="43" operator="equal">
      <formula>1</formula>
    </cfRule>
  </conditionalFormatting>
  <conditionalFormatting sqref="C56">
    <cfRule type="cellIs" dxfId="23" priority="42" operator="equal">
      <formula>1</formula>
    </cfRule>
  </conditionalFormatting>
  <conditionalFormatting sqref="C58">
    <cfRule type="cellIs" dxfId="22" priority="41" operator="equal">
      <formula>1</formula>
    </cfRule>
  </conditionalFormatting>
  <conditionalFormatting sqref="C60">
    <cfRule type="cellIs" dxfId="21" priority="40" operator="equal">
      <formula>1</formula>
    </cfRule>
  </conditionalFormatting>
  <conditionalFormatting sqref="C62">
    <cfRule type="cellIs" dxfId="20" priority="39" operator="equal">
      <formula>1</formula>
    </cfRule>
  </conditionalFormatting>
  <conditionalFormatting sqref="C64">
    <cfRule type="cellIs" dxfId="19" priority="38" operator="equal">
      <formula>1</formula>
    </cfRule>
  </conditionalFormatting>
  <conditionalFormatting sqref="C66">
    <cfRule type="cellIs" dxfId="18" priority="37" operator="equal">
      <formula>1</formula>
    </cfRule>
  </conditionalFormatting>
  <conditionalFormatting sqref="C68">
    <cfRule type="cellIs" dxfId="17" priority="36" operator="equal">
      <formula>1</formula>
    </cfRule>
  </conditionalFormatting>
  <conditionalFormatting sqref="C70">
    <cfRule type="cellIs" dxfId="16" priority="35" operator="equal">
      <formula>1</formula>
    </cfRule>
  </conditionalFormatting>
  <conditionalFormatting sqref="C72">
    <cfRule type="cellIs" dxfId="15" priority="34" operator="equal">
      <formula>1</formula>
    </cfRule>
  </conditionalFormatting>
  <conditionalFormatting sqref="C74">
    <cfRule type="cellIs" dxfId="14" priority="33" operator="equal">
      <formula>1</formula>
    </cfRule>
  </conditionalFormatting>
  <conditionalFormatting sqref="C76">
    <cfRule type="cellIs" dxfId="13" priority="32" operator="equal">
      <formula>1</formula>
    </cfRule>
  </conditionalFormatting>
  <conditionalFormatting sqref="C78">
    <cfRule type="cellIs" dxfId="12" priority="31" operator="equal">
      <formula>1</formula>
    </cfRule>
  </conditionalFormatting>
  <conditionalFormatting sqref="C80">
    <cfRule type="cellIs" dxfId="11" priority="30" operator="equal">
      <formula>1</formula>
    </cfRule>
  </conditionalFormatting>
  <conditionalFormatting sqref="C82">
    <cfRule type="cellIs" dxfId="10" priority="29" operator="equal">
      <formula>1</formula>
    </cfRule>
  </conditionalFormatting>
  <conditionalFormatting sqref="P2 N2 N4 P4 N6 N8 N10 D32:L32 D34:L34 D36:L36 D38:L38 D40:L40 D4:L4 D6:L6 D8:K8 D10:L10 D12:L12 D14:L14 D16:L16 D18:K18 D20:L20 D22:L22 D24:L24 D26:L26 D28:L28 D30:L30">
    <cfRule type="cellIs" dxfId="9" priority="28" operator="equal">
      <formula>1</formula>
    </cfRule>
  </conditionalFormatting>
  <conditionalFormatting sqref="P6 P8 P10 P14 P16 P18 P20 P22 P24 P26 P28 P30 P32 P34 P36 P38 P40 P12">
    <cfRule type="cellIs" dxfId="8" priority="27" operator="equal">
      <formula>1</formula>
    </cfRule>
  </conditionalFormatting>
  <conditionalFormatting sqref="N30 N32 N34">
    <cfRule type="cellIs" dxfId="7" priority="21" operator="equal">
      <formula>1</formula>
    </cfRule>
  </conditionalFormatting>
  <conditionalFormatting sqref="N12 N14 N16">
    <cfRule type="cellIs" dxfId="6" priority="26" operator="equal">
      <formula>1</formula>
    </cfRule>
  </conditionalFormatting>
  <conditionalFormatting sqref="L18">
    <cfRule type="cellIs" dxfId="5" priority="25" operator="equal">
      <formula>1</formula>
    </cfRule>
  </conditionalFormatting>
  <conditionalFormatting sqref="N18">
    <cfRule type="cellIs" dxfId="4" priority="24" operator="equal">
      <formula>1</formula>
    </cfRule>
  </conditionalFormatting>
  <conditionalFormatting sqref="N20 N22">
    <cfRule type="cellIs" dxfId="3" priority="23" operator="equal">
      <formula>1</formula>
    </cfRule>
  </conditionalFormatting>
  <conditionalFormatting sqref="N24 N26 N28">
    <cfRule type="cellIs" dxfId="2" priority="22" operator="equal">
      <formula>1</formula>
    </cfRule>
  </conditionalFormatting>
  <conditionalFormatting sqref="N36 N38 N40">
    <cfRule type="cellIs" dxfId="1" priority="20" operator="equal">
      <formula>1</formula>
    </cfRule>
  </conditionalFormatting>
  <pageMargins left="0.7" right="0.7" top="0.78740157499999996" bottom="0.78740157499999996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F34" sqref="F34"/>
    </sheetView>
  </sheetViews>
  <sheetFormatPr baseColWidth="10" defaultRowHeight="15" x14ac:dyDescent="0.25"/>
  <cols>
    <col min="2" max="2" width="22" customWidth="1"/>
    <col min="3" max="5" width="7.85546875" customWidth="1"/>
    <col min="6" max="6" width="40.7109375" bestFit="1" customWidth="1"/>
    <col min="7" max="7" width="19.28515625" customWidth="1"/>
    <col min="9" max="9" width="18.140625" bestFit="1" customWidth="1"/>
    <col min="10" max="10" width="15.85546875" bestFit="1" customWidth="1"/>
    <col min="11" max="11" width="18.42578125" bestFit="1" customWidth="1"/>
    <col min="12" max="12" width="17.5703125" bestFit="1" customWidth="1"/>
    <col min="13" max="13" width="28.5703125" bestFit="1" customWidth="1"/>
    <col min="14" max="14" width="21.42578125" customWidth="1"/>
  </cols>
  <sheetData>
    <row r="1" spans="1:14" x14ac:dyDescent="0.25">
      <c r="A1" t="s">
        <v>122</v>
      </c>
    </row>
    <row r="2" spans="1:14" x14ac:dyDescent="0.25">
      <c r="B2" s="112" t="s">
        <v>52</v>
      </c>
      <c r="C2" s="112" t="s">
        <v>130</v>
      </c>
      <c r="D2" s="112" t="s">
        <v>131</v>
      </c>
      <c r="E2" s="112" t="s">
        <v>132</v>
      </c>
      <c r="F2" s="112" t="s">
        <v>123</v>
      </c>
      <c r="G2" s="112" t="s">
        <v>124</v>
      </c>
      <c r="I2" s="120" t="s">
        <v>179</v>
      </c>
      <c r="J2" s="120" t="s">
        <v>180</v>
      </c>
      <c r="K2" s="120" t="s">
        <v>164</v>
      </c>
      <c r="L2" s="120" t="s">
        <v>165</v>
      </c>
      <c r="M2" s="120" t="s">
        <v>177</v>
      </c>
      <c r="N2" s="120" t="s">
        <v>178</v>
      </c>
    </row>
    <row r="3" spans="1:14" x14ac:dyDescent="0.25">
      <c r="B3" s="42" t="s">
        <v>125</v>
      </c>
      <c r="C3" s="42" t="s">
        <v>133</v>
      </c>
      <c r="D3" s="42" t="s">
        <v>134</v>
      </c>
      <c r="E3" s="42" t="s">
        <v>135</v>
      </c>
      <c r="F3" s="42" t="s">
        <v>139</v>
      </c>
      <c r="G3" s="42" t="s">
        <v>182</v>
      </c>
      <c r="I3" s="124" t="s">
        <v>125</v>
      </c>
      <c r="J3" s="124" t="s">
        <v>158</v>
      </c>
      <c r="K3" s="124" t="s">
        <v>161</v>
      </c>
      <c r="L3" s="124" t="s">
        <v>162</v>
      </c>
      <c r="M3" s="124"/>
      <c r="N3" s="124" t="s">
        <v>173</v>
      </c>
    </row>
    <row r="4" spans="1:14" x14ac:dyDescent="0.25">
      <c r="B4" s="115" t="s">
        <v>129</v>
      </c>
      <c r="C4" s="115" t="s">
        <v>133</v>
      </c>
      <c r="D4" s="115" t="s">
        <v>138</v>
      </c>
      <c r="E4" s="115" t="s">
        <v>135</v>
      </c>
      <c r="F4" s="115" t="s">
        <v>140</v>
      </c>
      <c r="G4" s="115" t="s">
        <v>182</v>
      </c>
      <c r="I4" s="125" t="s">
        <v>127</v>
      </c>
      <c r="J4" s="125" t="s">
        <v>160</v>
      </c>
      <c r="K4" s="125" t="s">
        <v>167</v>
      </c>
      <c r="L4" s="125" t="s">
        <v>162</v>
      </c>
      <c r="M4" s="125"/>
      <c r="N4" s="125" t="s">
        <v>173</v>
      </c>
    </row>
    <row r="5" spans="1:14" x14ac:dyDescent="0.25">
      <c r="B5" s="113" t="s">
        <v>129</v>
      </c>
      <c r="C5" s="113" t="s">
        <v>133</v>
      </c>
      <c r="D5" s="113" t="s">
        <v>138</v>
      </c>
      <c r="E5" s="113" t="s">
        <v>135</v>
      </c>
      <c r="F5" s="113" t="s">
        <v>154</v>
      </c>
      <c r="G5" s="113" t="s">
        <v>182</v>
      </c>
      <c r="I5" s="125" t="s">
        <v>126</v>
      </c>
      <c r="J5" s="125" t="s">
        <v>160</v>
      </c>
      <c r="K5" s="125" t="s">
        <v>167</v>
      </c>
      <c r="L5" s="125" t="s">
        <v>162</v>
      </c>
      <c r="M5" s="125" t="s">
        <v>176</v>
      </c>
      <c r="N5" s="125" t="s">
        <v>173</v>
      </c>
    </row>
    <row r="6" spans="1:14" x14ac:dyDescent="0.25">
      <c r="B6" s="119" t="s">
        <v>129</v>
      </c>
      <c r="C6" s="119" t="s">
        <v>133</v>
      </c>
      <c r="D6" s="119" t="s">
        <v>138</v>
      </c>
      <c r="E6" s="119" t="s">
        <v>135</v>
      </c>
      <c r="F6" s="119" t="s">
        <v>142</v>
      </c>
      <c r="G6" s="119" t="s">
        <v>182</v>
      </c>
      <c r="H6" s="122"/>
      <c r="I6" s="123" t="s">
        <v>144</v>
      </c>
      <c r="J6" s="123" t="s">
        <v>175</v>
      </c>
      <c r="K6" s="123" t="s">
        <v>172</v>
      </c>
      <c r="L6" s="123" t="s">
        <v>170</v>
      </c>
      <c r="M6" s="123" t="s">
        <v>171</v>
      </c>
      <c r="N6" s="123" t="s">
        <v>173</v>
      </c>
    </row>
    <row r="7" spans="1:14" x14ac:dyDescent="0.25">
      <c r="B7" s="116" t="s">
        <v>129</v>
      </c>
      <c r="C7" s="116" t="s">
        <v>133</v>
      </c>
      <c r="D7" s="116" t="s">
        <v>138</v>
      </c>
      <c r="E7" s="116" t="s">
        <v>135</v>
      </c>
      <c r="F7" s="116" t="s">
        <v>153</v>
      </c>
      <c r="G7" s="116" t="s">
        <v>182</v>
      </c>
      <c r="I7" s="126" t="s">
        <v>129</v>
      </c>
      <c r="J7" s="126" t="s">
        <v>159</v>
      </c>
      <c r="K7" s="126" t="s">
        <v>161</v>
      </c>
      <c r="L7" s="126" t="s">
        <v>163</v>
      </c>
      <c r="M7" s="126" t="s">
        <v>174</v>
      </c>
      <c r="N7" s="126" t="s">
        <v>173</v>
      </c>
    </row>
    <row r="8" spans="1:14" x14ac:dyDescent="0.25">
      <c r="B8" s="113" t="s">
        <v>143</v>
      </c>
      <c r="C8" s="113" t="s">
        <v>137</v>
      </c>
      <c r="D8" s="113" t="s">
        <v>138</v>
      </c>
      <c r="E8" s="113" t="s">
        <v>135</v>
      </c>
      <c r="F8" s="113" t="s">
        <v>154</v>
      </c>
      <c r="G8" s="113" t="s">
        <v>141</v>
      </c>
      <c r="I8" s="126" t="s">
        <v>128</v>
      </c>
      <c r="J8" s="126" t="s">
        <v>159</v>
      </c>
      <c r="K8" s="126" t="s">
        <v>167</v>
      </c>
      <c r="L8" s="126" t="s">
        <v>163</v>
      </c>
      <c r="M8" s="126" t="s">
        <v>174</v>
      </c>
      <c r="N8" s="126" t="s">
        <v>173</v>
      </c>
    </row>
    <row r="9" spans="1:14" x14ac:dyDescent="0.25">
      <c r="B9" s="119" t="s">
        <v>143</v>
      </c>
      <c r="C9" s="119" t="s">
        <v>137</v>
      </c>
      <c r="D9" s="119" t="s">
        <v>138</v>
      </c>
      <c r="E9" s="119" t="s">
        <v>135</v>
      </c>
      <c r="F9" s="119" t="s">
        <v>142</v>
      </c>
      <c r="G9" s="119" t="s">
        <v>141</v>
      </c>
      <c r="I9" s="126" t="s">
        <v>143</v>
      </c>
      <c r="J9" s="126" t="s">
        <v>166</v>
      </c>
      <c r="K9" s="126" t="s">
        <v>167</v>
      </c>
      <c r="L9" s="126" t="s">
        <v>163</v>
      </c>
      <c r="M9" s="126" t="s">
        <v>174</v>
      </c>
      <c r="N9" s="126" t="s">
        <v>173</v>
      </c>
    </row>
    <row r="10" spans="1:14" x14ac:dyDescent="0.25">
      <c r="B10" s="115" t="s">
        <v>128</v>
      </c>
      <c r="C10" s="115" t="s">
        <v>137</v>
      </c>
      <c r="D10" s="115" t="s">
        <v>138</v>
      </c>
      <c r="E10" s="115" t="s">
        <v>135</v>
      </c>
      <c r="F10" s="115" t="s">
        <v>140</v>
      </c>
      <c r="G10" s="115" t="s">
        <v>141</v>
      </c>
      <c r="I10" s="121" t="s">
        <v>152</v>
      </c>
      <c r="J10" s="121" t="s">
        <v>168</v>
      </c>
      <c r="K10" s="121" t="s">
        <v>167</v>
      </c>
      <c r="L10" s="121" t="s">
        <v>170</v>
      </c>
      <c r="M10" s="121"/>
      <c r="N10" s="121" t="s">
        <v>168</v>
      </c>
    </row>
    <row r="11" spans="1:14" x14ac:dyDescent="0.25">
      <c r="B11" s="114" t="s">
        <v>144</v>
      </c>
      <c r="C11" s="114" t="s">
        <v>136</v>
      </c>
      <c r="D11" s="114" t="s">
        <v>145</v>
      </c>
      <c r="E11" s="114" t="s">
        <v>135</v>
      </c>
      <c r="F11" s="114" t="s">
        <v>157</v>
      </c>
      <c r="G11" s="114" t="s">
        <v>146</v>
      </c>
      <c r="I11" s="121" t="s">
        <v>147</v>
      </c>
      <c r="J11" s="121" t="s">
        <v>169</v>
      </c>
      <c r="K11" s="121" t="s">
        <v>167</v>
      </c>
      <c r="L11" s="121" t="s">
        <v>170</v>
      </c>
      <c r="M11" s="121"/>
      <c r="N11" s="121" t="s">
        <v>169</v>
      </c>
    </row>
    <row r="12" spans="1:14" x14ac:dyDescent="0.25">
      <c r="B12" s="117" t="s">
        <v>144</v>
      </c>
      <c r="C12" s="117" t="s">
        <v>136</v>
      </c>
      <c r="D12" s="117" t="s">
        <v>145</v>
      </c>
      <c r="E12" s="117" t="s">
        <v>135</v>
      </c>
      <c r="F12" s="117" t="s">
        <v>155</v>
      </c>
      <c r="G12" s="117" t="s">
        <v>146</v>
      </c>
    </row>
    <row r="13" spans="1:14" x14ac:dyDescent="0.25">
      <c r="B13" s="116" t="s">
        <v>129</v>
      </c>
      <c r="C13" s="116" t="s">
        <v>133</v>
      </c>
      <c r="D13" s="116" t="s">
        <v>138</v>
      </c>
      <c r="E13" s="116" t="s">
        <v>135</v>
      </c>
      <c r="F13" s="116" t="s">
        <v>153</v>
      </c>
      <c r="G13" s="116" t="s">
        <v>181</v>
      </c>
    </row>
    <row r="14" spans="1:14" x14ac:dyDescent="0.25">
      <c r="B14" s="114" t="s">
        <v>152</v>
      </c>
      <c r="C14" s="114" t="s">
        <v>150</v>
      </c>
      <c r="D14" s="114" t="s">
        <v>149</v>
      </c>
      <c r="E14" s="114" t="s">
        <v>135</v>
      </c>
      <c r="F14" s="114" t="s">
        <v>157</v>
      </c>
      <c r="G14" s="114" t="s">
        <v>148</v>
      </c>
    </row>
    <row r="15" spans="1:14" x14ac:dyDescent="0.25">
      <c r="B15" s="118" t="s">
        <v>152</v>
      </c>
      <c r="C15" s="118" t="s">
        <v>150</v>
      </c>
      <c r="D15" s="118" t="s">
        <v>149</v>
      </c>
      <c r="E15" s="118" t="s">
        <v>135</v>
      </c>
      <c r="F15" s="118" t="s">
        <v>156</v>
      </c>
      <c r="G15" s="118" t="s">
        <v>148</v>
      </c>
    </row>
    <row r="16" spans="1:14" x14ac:dyDescent="0.25">
      <c r="B16" s="117" t="s">
        <v>147</v>
      </c>
      <c r="C16" s="117" t="s">
        <v>150</v>
      </c>
      <c r="D16" s="117" t="s">
        <v>149</v>
      </c>
      <c r="E16" s="117" t="s">
        <v>135</v>
      </c>
      <c r="F16" s="117" t="s">
        <v>155</v>
      </c>
      <c r="G16" s="117" t="s">
        <v>148</v>
      </c>
    </row>
    <row r="17" spans="2:7" x14ac:dyDescent="0.25">
      <c r="B17" s="42" t="s">
        <v>126</v>
      </c>
      <c r="C17" s="42" t="s">
        <v>136</v>
      </c>
      <c r="D17" s="42" t="s">
        <v>134</v>
      </c>
      <c r="E17" s="42" t="s">
        <v>135</v>
      </c>
      <c r="F17" s="42" t="s">
        <v>139</v>
      </c>
      <c r="G17" s="42" t="s">
        <v>148</v>
      </c>
    </row>
    <row r="18" spans="2:7" x14ac:dyDescent="0.25">
      <c r="B18" s="115" t="s">
        <v>143</v>
      </c>
      <c r="C18" s="115" t="s">
        <v>137</v>
      </c>
      <c r="D18" s="115" t="s">
        <v>138</v>
      </c>
      <c r="E18" s="115" t="s">
        <v>135</v>
      </c>
      <c r="F18" s="115" t="s">
        <v>140</v>
      </c>
      <c r="G18" s="115" t="s">
        <v>151</v>
      </c>
    </row>
    <row r="19" spans="2:7" x14ac:dyDescent="0.25">
      <c r="B19" s="113" t="s">
        <v>143</v>
      </c>
      <c r="C19" s="113" t="s">
        <v>137</v>
      </c>
      <c r="D19" s="113" t="s">
        <v>138</v>
      </c>
      <c r="E19" s="113" t="s">
        <v>135</v>
      </c>
      <c r="F19" s="113" t="s">
        <v>154</v>
      </c>
      <c r="G19" s="113" t="s">
        <v>151</v>
      </c>
    </row>
    <row r="20" spans="2:7" x14ac:dyDescent="0.25">
      <c r="B20" s="119" t="s">
        <v>143</v>
      </c>
      <c r="C20" s="119" t="s">
        <v>137</v>
      </c>
      <c r="D20" s="119" t="s">
        <v>138</v>
      </c>
      <c r="E20" s="119" t="s">
        <v>135</v>
      </c>
      <c r="F20" s="119" t="s">
        <v>142</v>
      </c>
      <c r="G20" s="119" t="s">
        <v>151</v>
      </c>
    </row>
    <row r="21" spans="2:7" x14ac:dyDescent="0.25">
      <c r="B21" s="116" t="s">
        <v>143</v>
      </c>
      <c r="C21" s="116" t="s">
        <v>137</v>
      </c>
      <c r="D21" s="116" t="s">
        <v>138</v>
      </c>
      <c r="E21" s="116" t="s">
        <v>135</v>
      </c>
      <c r="F21" s="116" t="s">
        <v>153</v>
      </c>
      <c r="G21" s="116" t="s">
        <v>151</v>
      </c>
    </row>
    <row r="22" spans="2:7" x14ac:dyDescent="0.25">
      <c r="B22" s="114" t="s">
        <v>152</v>
      </c>
      <c r="C22" s="114" t="s">
        <v>150</v>
      </c>
      <c r="D22" s="114" t="s">
        <v>149</v>
      </c>
      <c r="E22" s="114" t="s">
        <v>135</v>
      </c>
      <c r="F22" s="114" t="s">
        <v>157</v>
      </c>
      <c r="G22" s="114" t="s">
        <v>151</v>
      </c>
    </row>
    <row r="23" spans="2:7" x14ac:dyDescent="0.25">
      <c r="B23" s="118" t="s">
        <v>152</v>
      </c>
      <c r="C23" s="118" t="s">
        <v>150</v>
      </c>
      <c r="D23" s="118" t="s">
        <v>149</v>
      </c>
      <c r="E23" s="118" t="s">
        <v>135</v>
      </c>
      <c r="F23" s="118" t="s">
        <v>156</v>
      </c>
      <c r="G23" s="118" t="s">
        <v>151</v>
      </c>
    </row>
    <row r="24" spans="2:7" x14ac:dyDescent="0.25">
      <c r="B24" s="117" t="s">
        <v>147</v>
      </c>
      <c r="C24" s="117" t="s">
        <v>150</v>
      </c>
      <c r="D24" s="117" t="s">
        <v>149</v>
      </c>
      <c r="E24" s="117" t="s">
        <v>135</v>
      </c>
      <c r="F24" s="117" t="s">
        <v>155</v>
      </c>
      <c r="G24" s="117" t="s">
        <v>151</v>
      </c>
    </row>
    <row r="25" spans="2:7" x14ac:dyDescent="0.25">
      <c r="B25" s="42" t="s">
        <v>127</v>
      </c>
      <c r="C25" s="42" t="s">
        <v>137</v>
      </c>
      <c r="D25" s="42" t="s">
        <v>134</v>
      </c>
      <c r="E25" s="42" t="s">
        <v>135</v>
      </c>
      <c r="F25" s="42" t="s">
        <v>139</v>
      </c>
      <c r="G25" s="42" t="s">
        <v>151</v>
      </c>
    </row>
  </sheetData>
  <autoFilter ref="B2:G2">
    <sortState ref="B3:G25">
      <sortCondition ref="G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AEEI</vt:lpstr>
      <vt:lpstr>Code</vt:lpstr>
      <vt:lpstr>AEEI!Druckbereich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Roland Montenegro</cp:lastModifiedBy>
  <cp:lastPrinted>2013-06-06T12:47:30Z</cp:lastPrinted>
  <dcterms:created xsi:type="dcterms:W3CDTF">2013-06-06T08:53:10Z</dcterms:created>
  <dcterms:modified xsi:type="dcterms:W3CDTF">2016-08-22T15:31:23Z</dcterms:modified>
</cp:coreProperties>
</file>