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Kopernikus\xcel_data\"/>
    </mc:Choice>
  </mc:AlternateContent>
  <bookViews>
    <workbookView xWindow="120" yWindow="45" windowWidth="28515" windowHeight="11820" activeTab="1"/>
  </bookViews>
  <sheets>
    <sheet name="ele_prod_vorher" sheetId="1" r:id="rId1"/>
    <sheet name="ele_prod" sheetId="3" r:id="rId2"/>
  </sheets>
  <externalReferences>
    <externalReference r:id="rId3"/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C11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S7" i="1" l="1"/>
  <c r="J21" i="1"/>
  <c r="S13" i="1"/>
  <c r="S18" i="1"/>
  <c r="S19" i="1"/>
  <c r="S20" i="1"/>
  <c r="B5" i="1"/>
  <c r="S10" i="1"/>
  <c r="L21" i="1"/>
  <c r="F21" i="1"/>
  <c r="S17" i="1"/>
  <c r="S6" i="1"/>
  <c r="H21" i="1"/>
  <c r="K21" i="1"/>
  <c r="I21" i="1"/>
  <c r="Q21" i="1"/>
  <c r="T2" i="3"/>
  <c r="C2" i="1"/>
  <c r="A3" i="1"/>
  <c r="B3" i="1"/>
  <c r="C3" i="1"/>
  <c r="C43" i="1" s="1"/>
  <c r="D3" i="1"/>
  <c r="D43" i="1" s="1"/>
  <c r="E3" i="1"/>
  <c r="E43" i="1" s="1"/>
  <c r="F3" i="1"/>
  <c r="F43" i="1" s="1"/>
  <c r="G3" i="1"/>
  <c r="G43" i="1" s="1"/>
  <c r="H3" i="1"/>
  <c r="H43" i="1" s="1"/>
  <c r="I3" i="1"/>
  <c r="I43" i="1" s="1"/>
  <c r="J3" i="1"/>
  <c r="J43" i="1" s="1"/>
  <c r="K3" i="1"/>
  <c r="K43" i="1" s="1"/>
  <c r="L3" i="1"/>
  <c r="L43" i="1" s="1"/>
  <c r="M3" i="1"/>
  <c r="M43" i="1" s="1"/>
  <c r="N3" i="1"/>
  <c r="N43" i="1" s="1"/>
  <c r="O3" i="1"/>
  <c r="O43" i="1" s="1"/>
  <c r="P3" i="1"/>
  <c r="P43" i="1" s="1"/>
  <c r="Q3" i="1"/>
  <c r="Q43" i="1" s="1"/>
  <c r="R3" i="1"/>
  <c r="R43" i="1" s="1"/>
  <c r="S3" i="1"/>
  <c r="A4" i="1"/>
  <c r="B4" i="1"/>
  <c r="C4" i="1"/>
  <c r="C44" i="1" s="1"/>
  <c r="D4" i="1"/>
  <c r="D44" i="1" s="1"/>
  <c r="E4" i="1"/>
  <c r="E44" i="1" s="1"/>
  <c r="F4" i="1"/>
  <c r="F44" i="1" s="1"/>
  <c r="G4" i="1"/>
  <c r="G44" i="1" s="1"/>
  <c r="H4" i="1"/>
  <c r="H44" i="1" s="1"/>
  <c r="I4" i="1"/>
  <c r="I44" i="1" s="1"/>
  <c r="J4" i="1"/>
  <c r="J44" i="1" s="1"/>
  <c r="K4" i="1"/>
  <c r="K44" i="1" s="1"/>
  <c r="L4" i="1"/>
  <c r="L44" i="1" s="1"/>
  <c r="M4" i="1"/>
  <c r="M44" i="1" s="1"/>
  <c r="N4" i="1"/>
  <c r="N44" i="1" s="1"/>
  <c r="O4" i="1"/>
  <c r="O44" i="1" s="1"/>
  <c r="P4" i="1"/>
  <c r="P44" i="1" s="1"/>
  <c r="Q4" i="1"/>
  <c r="Q44" i="1" s="1"/>
  <c r="R4" i="1"/>
  <c r="R44" i="1" s="1"/>
  <c r="S4" i="1"/>
  <c r="A5" i="1"/>
  <c r="C5" i="1"/>
  <c r="C45" i="1" s="1"/>
  <c r="D5" i="1"/>
  <c r="D45" i="1" s="1"/>
  <c r="E5" i="1"/>
  <c r="E45" i="1" s="1"/>
  <c r="F5" i="1"/>
  <c r="F45" i="1" s="1"/>
  <c r="G5" i="1"/>
  <c r="G45" i="1" s="1"/>
  <c r="H5" i="1"/>
  <c r="H45" i="1" s="1"/>
  <c r="I5" i="1"/>
  <c r="I45" i="1" s="1"/>
  <c r="J5" i="1"/>
  <c r="J45" i="1" s="1"/>
  <c r="K5" i="1"/>
  <c r="K45" i="1" s="1"/>
  <c r="L5" i="1"/>
  <c r="L45" i="1" s="1"/>
  <c r="M5" i="1"/>
  <c r="M45" i="1" s="1"/>
  <c r="N5" i="1"/>
  <c r="N45" i="1" s="1"/>
  <c r="O5" i="1"/>
  <c r="O45" i="1" s="1"/>
  <c r="P5" i="1"/>
  <c r="P45" i="1" s="1"/>
  <c r="Q5" i="1"/>
  <c r="Q45" i="1" s="1"/>
  <c r="R5" i="1"/>
  <c r="R45" i="1" s="1"/>
  <c r="S5" i="1"/>
  <c r="A6" i="1"/>
  <c r="B6" i="1"/>
  <c r="C6" i="1"/>
  <c r="C46" i="1" s="1"/>
  <c r="D6" i="1"/>
  <c r="D46" i="1" s="1"/>
  <c r="E6" i="1"/>
  <c r="E46" i="1" s="1"/>
  <c r="F6" i="1"/>
  <c r="F46" i="1" s="1"/>
  <c r="G6" i="1"/>
  <c r="G46" i="1" s="1"/>
  <c r="H6" i="1"/>
  <c r="H46" i="1" s="1"/>
  <c r="I6" i="1"/>
  <c r="I46" i="1" s="1"/>
  <c r="J6" i="1"/>
  <c r="J46" i="1" s="1"/>
  <c r="K6" i="1"/>
  <c r="K46" i="1" s="1"/>
  <c r="L6" i="1"/>
  <c r="L46" i="1" s="1"/>
  <c r="M6" i="1"/>
  <c r="M46" i="1" s="1"/>
  <c r="N6" i="1"/>
  <c r="N46" i="1" s="1"/>
  <c r="O6" i="1"/>
  <c r="O46" i="1" s="1"/>
  <c r="P6" i="1"/>
  <c r="P46" i="1" s="1"/>
  <c r="Q6" i="1"/>
  <c r="Q46" i="1" s="1"/>
  <c r="R6" i="1"/>
  <c r="R46" i="1" s="1"/>
  <c r="A7" i="1"/>
  <c r="B7" i="1"/>
  <c r="C7" i="1"/>
  <c r="C47" i="1" s="1"/>
  <c r="D7" i="1"/>
  <c r="D47" i="1" s="1"/>
  <c r="E7" i="1"/>
  <c r="E47" i="1" s="1"/>
  <c r="F7" i="1"/>
  <c r="F47" i="1" s="1"/>
  <c r="G7" i="1"/>
  <c r="G47" i="1" s="1"/>
  <c r="H7" i="1"/>
  <c r="H47" i="1" s="1"/>
  <c r="I7" i="1"/>
  <c r="I47" i="1" s="1"/>
  <c r="J7" i="1"/>
  <c r="J47" i="1" s="1"/>
  <c r="K7" i="1"/>
  <c r="K47" i="1" s="1"/>
  <c r="L7" i="1"/>
  <c r="L47" i="1" s="1"/>
  <c r="M7" i="1"/>
  <c r="M47" i="1" s="1"/>
  <c r="N7" i="1"/>
  <c r="N47" i="1" s="1"/>
  <c r="O7" i="1"/>
  <c r="O47" i="1" s="1"/>
  <c r="P7" i="1"/>
  <c r="P47" i="1" s="1"/>
  <c r="Q7" i="1"/>
  <c r="Q47" i="1" s="1"/>
  <c r="R7" i="1"/>
  <c r="R47" i="1" s="1"/>
  <c r="A8" i="1"/>
  <c r="B8" i="1"/>
  <c r="C8" i="1"/>
  <c r="C48" i="1" s="1"/>
  <c r="D8" i="1"/>
  <c r="D48" i="1" s="1"/>
  <c r="E8" i="1"/>
  <c r="E48" i="1" s="1"/>
  <c r="F8" i="1"/>
  <c r="F48" i="1" s="1"/>
  <c r="G8" i="1"/>
  <c r="G48" i="1" s="1"/>
  <c r="H8" i="1"/>
  <c r="H48" i="1" s="1"/>
  <c r="I8" i="1"/>
  <c r="I48" i="1" s="1"/>
  <c r="J8" i="1"/>
  <c r="J48" i="1" s="1"/>
  <c r="K8" i="1"/>
  <c r="K48" i="1" s="1"/>
  <c r="L8" i="1"/>
  <c r="L48" i="1" s="1"/>
  <c r="M8" i="1"/>
  <c r="M48" i="1" s="1"/>
  <c r="N8" i="1"/>
  <c r="N48" i="1" s="1"/>
  <c r="O8" i="1"/>
  <c r="O48" i="1" s="1"/>
  <c r="P8" i="1"/>
  <c r="P48" i="1" s="1"/>
  <c r="Q8" i="1"/>
  <c r="Q48" i="1" s="1"/>
  <c r="R8" i="1"/>
  <c r="R48" i="1" s="1"/>
  <c r="S8" i="1"/>
  <c r="A9" i="1"/>
  <c r="B9" i="1"/>
  <c r="C9" i="1"/>
  <c r="C49" i="1" s="1"/>
  <c r="D9" i="1"/>
  <c r="D49" i="1" s="1"/>
  <c r="E9" i="1"/>
  <c r="E49" i="1" s="1"/>
  <c r="F9" i="1"/>
  <c r="F49" i="1" s="1"/>
  <c r="G9" i="1"/>
  <c r="G49" i="1" s="1"/>
  <c r="H9" i="1"/>
  <c r="H49" i="1" s="1"/>
  <c r="I9" i="1"/>
  <c r="I49" i="1" s="1"/>
  <c r="J9" i="1"/>
  <c r="J49" i="1" s="1"/>
  <c r="K9" i="1"/>
  <c r="K49" i="1" s="1"/>
  <c r="L9" i="1"/>
  <c r="L49" i="1" s="1"/>
  <c r="M9" i="1"/>
  <c r="M49" i="1" s="1"/>
  <c r="N9" i="1"/>
  <c r="N49" i="1" s="1"/>
  <c r="O9" i="1"/>
  <c r="O49" i="1" s="1"/>
  <c r="P9" i="1"/>
  <c r="P49" i="1" s="1"/>
  <c r="Q9" i="1"/>
  <c r="Q49" i="1" s="1"/>
  <c r="R9" i="1"/>
  <c r="R49" i="1" s="1"/>
  <c r="S9" i="1"/>
  <c r="A10" i="1"/>
  <c r="B10" i="1"/>
  <c r="C10" i="1"/>
  <c r="C50" i="1" s="1"/>
  <c r="D10" i="1"/>
  <c r="D50" i="1" s="1"/>
  <c r="E10" i="1"/>
  <c r="E50" i="1" s="1"/>
  <c r="F10" i="1"/>
  <c r="F50" i="1" s="1"/>
  <c r="G10" i="1"/>
  <c r="G50" i="1" s="1"/>
  <c r="H10" i="1"/>
  <c r="H50" i="1" s="1"/>
  <c r="I10" i="1"/>
  <c r="I50" i="1" s="1"/>
  <c r="J10" i="1"/>
  <c r="J50" i="1" s="1"/>
  <c r="K10" i="1"/>
  <c r="K50" i="1" s="1"/>
  <c r="L10" i="1"/>
  <c r="L50" i="1" s="1"/>
  <c r="M10" i="1"/>
  <c r="M50" i="1" s="1"/>
  <c r="N10" i="1"/>
  <c r="N50" i="1" s="1"/>
  <c r="O10" i="1"/>
  <c r="O50" i="1" s="1"/>
  <c r="P10" i="1"/>
  <c r="P50" i="1" s="1"/>
  <c r="Q10" i="1"/>
  <c r="Q50" i="1" s="1"/>
  <c r="R10" i="1"/>
  <c r="R50" i="1" s="1"/>
  <c r="A11" i="1"/>
  <c r="B11" i="1"/>
  <c r="C11" i="1"/>
  <c r="C51" i="1" s="1"/>
  <c r="D11" i="1"/>
  <c r="D51" i="1" s="1"/>
  <c r="E11" i="1"/>
  <c r="E51" i="1" s="1"/>
  <c r="F11" i="1"/>
  <c r="F51" i="1" s="1"/>
  <c r="G11" i="1"/>
  <c r="G51" i="1" s="1"/>
  <c r="H11" i="1"/>
  <c r="H51" i="1" s="1"/>
  <c r="I11" i="1"/>
  <c r="I51" i="1" s="1"/>
  <c r="J11" i="1"/>
  <c r="J51" i="1" s="1"/>
  <c r="K11" i="1"/>
  <c r="K51" i="1" s="1"/>
  <c r="L11" i="1"/>
  <c r="L51" i="1" s="1"/>
  <c r="M11" i="1"/>
  <c r="M51" i="1" s="1"/>
  <c r="N11" i="1"/>
  <c r="N51" i="1" s="1"/>
  <c r="O11" i="1"/>
  <c r="O51" i="1" s="1"/>
  <c r="P11" i="1"/>
  <c r="P51" i="1" s="1"/>
  <c r="Q11" i="1"/>
  <c r="Q51" i="1" s="1"/>
  <c r="R11" i="1"/>
  <c r="R51" i="1" s="1"/>
  <c r="S11" i="1"/>
  <c r="A12" i="1"/>
  <c r="B12" i="1"/>
  <c r="C12" i="1"/>
  <c r="C52" i="1" s="1"/>
  <c r="D12" i="1"/>
  <c r="D52" i="1" s="1"/>
  <c r="E12" i="1"/>
  <c r="E52" i="1" s="1"/>
  <c r="F12" i="1"/>
  <c r="F52" i="1" s="1"/>
  <c r="G12" i="1"/>
  <c r="G52" i="1" s="1"/>
  <c r="H12" i="1"/>
  <c r="H52" i="1" s="1"/>
  <c r="I12" i="1"/>
  <c r="I52" i="1" s="1"/>
  <c r="J12" i="1"/>
  <c r="J52" i="1" s="1"/>
  <c r="K12" i="1"/>
  <c r="K52" i="1" s="1"/>
  <c r="L12" i="1"/>
  <c r="L52" i="1" s="1"/>
  <c r="M12" i="1"/>
  <c r="M52" i="1" s="1"/>
  <c r="N12" i="1"/>
  <c r="N52" i="1" s="1"/>
  <c r="O12" i="1"/>
  <c r="O52" i="1" s="1"/>
  <c r="P12" i="1"/>
  <c r="P52" i="1" s="1"/>
  <c r="Q12" i="1"/>
  <c r="Q52" i="1" s="1"/>
  <c r="R12" i="1"/>
  <c r="R52" i="1" s="1"/>
  <c r="S12" i="1"/>
  <c r="A13" i="1"/>
  <c r="B13" i="1"/>
  <c r="C13" i="1"/>
  <c r="C53" i="1" s="1"/>
  <c r="D13" i="1"/>
  <c r="D53" i="1" s="1"/>
  <c r="E13" i="1"/>
  <c r="E53" i="1" s="1"/>
  <c r="F13" i="1"/>
  <c r="F53" i="1" s="1"/>
  <c r="G13" i="1"/>
  <c r="G53" i="1" s="1"/>
  <c r="H13" i="1"/>
  <c r="H53" i="1" s="1"/>
  <c r="I13" i="1"/>
  <c r="I53" i="1" s="1"/>
  <c r="J13" i="1"/>
  <c r="J53" i="1" s="1"/>
  <c r="K13" i="1"/>
  <c r="K53" i="1" s="1"/>
  <c r="L13" i="1"/>
  <c r="L53" i="1" s="1"/>
  <c r="M13" i="1"/>
  <c r="M53" i="1" s="1"/>
  <c r="N13" i="1"/>
  <c r="N53" i="1" s="1"/>
  <c r="O13" i="1"/>
  <c r="O53" i="1" s="1"/>
  <c r="P13" i="1"/>
  <c r="P53" i="1" s="1"/>
  <c r="Q13" i="1"/>
  <c r="Q53" i="1" s="1"/>
  <c r="R13" i="1"/>
  <c r="R53" i="1" s="1"/>
  <c r="A14" i="1"/>
  <c r="B14" i="1"/>
  <c r="C14" i="1"/>
  <c r="C54" i="1" s="1"/>
  <c r="D14" i="1"/>
  <c r="D54" i="1" s="1"/>
  <c r="E14" i="1"/>
  <c r="E54" i="1" s="1"/>
  <c r="F14" i="1"/>
  <c r="F54" i="1" s="1"/>
  <c r="G14" i="1"/>
  <c r="G54" i="1" s="1"/>
  <c r="H14" i="1"/>
  <c r="H54" i="1" s="1"/>
  <c r="I14" i="1"/>
  <c r="I54" i="1" s="1"/>
  <c r="J14" i="1"/>
  <c r="J54" i="1" s="1"/>
  <c r="K14" i="1"/>
  <c r="K54" i="1" s="1"/>
  <c r="L14" i="1"/>
  <c r="L54" i="1" s="1"/>
  <c r="M14" i="1"/>
  <c r="M54" i="1" s="1"/>
  <c r="N14" i="1"/>
  <c r="N54" i="1" s="1"/>
  <c r="O14" i="1"/>
  <c r="O54" i="1" s="1"/>
  <c r="P14" i="1"/>
  <c r="P54" i="1" s="1"/>
  <c r="Q14" i="1"/>
  <c r="Q54" i="1" s="1"/>
  <c r="R14" i="1"/>
  <c r="R54" i="1" s="1"/>
  <c r="S14" i="1"/>
  <c r="A15" i="1"/>
  <c r="B15" i="1"/>
  <c r="C15" i="1"/>
  <c r="C55" i="1" s="1"/>
  <c r="D15" i="1"/>
  <c r="D55" i="1" s="1"/>
  <c r="E15" i="1"/>
  <c r="E55" i="1" s="1"/>
  <c r="F15" i="1"/>
  <c r="F55" i="1" s="1"/>
  <c r="G15" i="1"/>
  <c r="G55" i="1" s="1"/>
  <c r="H15" i="1"/>
  <c r="H55" i="1" s="1"/>
  <c r="I15" i="1"/>
  <c r="I55" i="1" s="1"/>
  <c r="J15" i="1"/>
  <c r="J55" i="1" s="1"/>
  <c r="K15" i="1"/>
  <c r="K55" i="1" s="1"/>
  <c r="L15" i="1"/>
  <c r="L55" i="1" s="1"/>
  <c r="M15" i="1"/>
  <c r="M55" i="1" s="1"/>
  <c r="N15" i="1"/>
  <c r="N55" i="1" s="1"/>
  <c r="O15" i="1"/>
  <c r="O55" i="1" s="1"/>
  <c r="P15" i="1"/>
  <c r="P55" i="1" s="1"/>
  <c r="Q15" i="1"/>
  <c r="Q55" i="1" s="1"/>
  <c r="R15" i="1"/>
  <c r="R55" i="1" s="1"/>
  <c r="S15" i="1"/>
  <c r="A16" i="1"/>
  <c r="B16" i="1"/>
  <c r="C16" i="1"/>
  <c r="C56" i="1" s="1"/>
  <c r="D16" i="1"/>
  <c r="D56" i="1" s="1"/>
  <c r="E16" i="1"/>
  <c r="E56" i="1" s="1"/>
  <c r="F16" i="1"/>
  <c r="F56" i="1" s="1"/>
  <c r="G16" i="1"/>
  <c r="G56" i="1" s="1"/>
  <c r="H16" i="1"/>
  <c r="H56" i="1" s="1"/>
  <c r="I16" i="1"/>
  <c r="I56" i="1" s="1"/>
  <c r="J16" i="1"/>
  <c r="J56" i="1" s="1"/>
  <c r="K16" i="1"/>
  <c r="K56" i="1" s="1"/>
  <c r="L16" i="1"/>
  <c r="L56" i="1" s="1"/>
  <c r="M16" i="1"/>
  <c r="M56" i="1" s="1"/>
  <c r="N16" i="1"/>
  <c r="N56" i="1" s="1"/>
  <c r="O16" i="1"/>
  <c r="O56" i="1" s="1"/>
  <c r="P16" i="1"/>
  <c r="P56" i="1" s="1"/>
  <c r="Q16" i="1"/>
  <c r="Q56" i="1" s="1"/>
  <c r="R16" i="1"/>
  <c r="R56" i="1" s="1"/>
  <c r="S16" i="1"/>
  <c r="A17" i="1"/>
  <c r="B17" i="1"/>
  <c r="C17" i="1"/>
  <c r="C57" i="1" s="1"/>
  <c r="D17" i="1"/>
  <c r="D57" i="1" s="1"/>
  <c r="E17" i="1"/>
  <c r="E57" i="1" s="1"/>
  <c r="F17" i="1"/>
  <c r="F57" i="1" s="1"/>
  <c r="G17" i="1"/>
  <c r="G57" i="1" s="1"/>
  <c r="H17" i="1"/>
  <c r="H57" i="1" s="1"/>
  <c r="I17" i="1"/>
  <c r="I57" i="1" s="1"/>
  <c r="J17" i="1"/>
  <c r="J57" i="1" s="1"/>
  <c r="K17" i="1"/>
  <c r="K57" i="1" s="1"/>
  <c r="L17" i="1"/>
  <c r="L57" i="1" s="1"/>
  <c r="M17" i="1"/>
  <c r="M57" i="1" s="1"/>
  <c r="N17" i="1"/>
  <c r="N57" i="1" s="1"/>
  <c r="O17" i="1"/>
  <c r="O57" i="1" s="1"/>
  <c r="P17" i="1"/>
  <c r="P57" i="1" s="1"/>
  <c r="Q17" i="1"/>
  <c r="Q57" i="1" s="1"/>
  <c r="R17" i="1"/>
  <c r="R57" i="1" s="1"/>
  <c r="A18" i="1"/>
  <c r="B18" i="1"/>
  <c r="C18" i="1"/>
  <c r="C58" i="1" s="1"/>
  <c r="D18" i="1"/>
  <c r="D58" i="1" s="1"/>
  <c r="E18" i="1"/>
  <c r="E58" i="1" s="1"/>
  <c r="F18" i="1"/>
  <c r="F58" i="1" s="1"/>
  <c r="G18" i="1"/>
  <c r="G58" i="1" s="1"/>
  <c r="H18" i="1"/>
  <c r="H58" i="1" s="1"/>
  <c r="I18" i="1"/>
  <c r="I58" i="1" s="1"/>
  <c r="J18" i="1"/>
  <c r="J58" i="1" s="1"/>
  <c r="K18" i="1"/>
  <c r="K58" i="1" s="1"/>
  <c r="L18" i="1"/>
  <c r="L58" i="1" s="1"/>
  <c r="M18" i="1"/>
  <c r="M58" i="1" s="1"/>
  <c r="N18" i="1"/>
  <c r="N58" i="1" s="1"/>
  <c r="O18" i="1"/>
  <c r="O58" i="1" s="1"/>
  <c r="P18" i="1"/>
  <c r="P58" i="1" s="1"/>
  <c r="Q18" i="1"/>
  <c r="Q58" i="1" s="1"/>
  <c r="R18" i="1"/>
  <c r="R58" i="1" s="1"/>
  <c r="A19" i="1"/>
  <c r="B19" i="1"/>
  <c r="C19" i="1"/>
  <c r="C59" i="1" s="1"/>
  <c r="D19" i="1"/>
  <c r="D59" i="1" s="1"/>
  <c r="E19" i="1"/>
  <c r="E59" i="1" s="1"/>
  <c r="F19" i="1"/>
  <c r="F59" i="1" s="1"/>
  <c r="G19" i="1"/>
  <c r="G59" i="1" s="1"/>
  <c r="H19" i="1"/>
  <c r="H59" i="1" s="1"/>
  <c r="I19" i="1"/>
  <c r="I59" i="1" s="1"/>
  <c r="J19" i="1"/>
  <c r="J59" i="1" s="1"/>
  <c r="K19" i="1"/>
  <c r="K59" i="1" s="1"/>
  <c r="L19" i="1"/>
  <c r="L59" i="1" s="1"/>
  <c r="M19" i="1"/>
  <c r="M59" i="1" s="1"/>
  <c r="N19" i="1"/>
  <c r="N59" i="1" s="1"/>
  <c r="O19" i="1"/>
  <c r="O59" i="1" s="1"/>
  <c r="P19" i="1"/>
  <c r="P59" i="1" s="1"/>
  <c r="Q19" i="1"/>
  <c r="Q59" i="1" s="1"/>
  <c r="R19" i="1"/>
  <c r="R59" i="1" s="1"/>
  <c r="A20" i="1"/>
  <c r="B20" i="1"/>
  <c r="C20" i="1"/>
  <c r="C60" i="1" s="1"/>
  <c r="D20" i="1"/>
  <c r="D60" i="1" s="1"/>
  <c r="E20" i="1"/>
  <c r="E60" i="1" s="1"/>
  <c r="F20" i="1"/>
  <c r="F60" i="1" s="1"/>
  <c r="G20" i="1"/>
  <c r="G60" i="1" s="1"/>
  <c r="H20" i="1"/>
  <c r="H60" i="1" s="1"/>
  <c r="I20" i="1"/>
  <c r="I60" i="1" s="1"/>
  <c r="J20" i="1"/>
  <c r="J60" i="1" s="1"/>
  <c r="K20" i="1"/>
  <c r="K60" i="1" s="1"/>
  <c r="L20" i="1"/>
  <c r="L60" i="1" s="1"/>
  <c r="M20" i="1"/>
  <c r="M60" i="1" s="1"/>
  <c r="N20" i="1"/>
  <c r="N60" i="1" s="1"/>
  <c r="O20" i="1"/>
  <c r="O60" i="1" s="1"/>
  <c r="P20" i="1"/>
  <c r="P60" i="1" s="1"/>
  <c r="Q20" i="1"/>
  <c r="Q60" i="1" s="1"/>
  <c r="R20" i="1"/>
  <c r="R60" i="1" s="1"/>
  <c r="A21" i="1"/>
  <c r="C21" i="1"/>
  <c r="D21" i="1"/>
  <c r="E21" i="1"/>
  <c r="G21" i="1"/>
  <c r="M21" i="1"/>
  <c r="N21" i="1"/>
  <c r="O21" i="1"/>
  <c r="P21" i="1"/>
  <c r="R21" i="1"/>
  <c r="B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S21" i="1" l="1"/>
  <c r="B21" i="1"/>
  <c r="Q21" i="3"/>
  <c r="I21" i="3"/>
  <c r="P21" i="3"/>
  <c r="H21" i="3"/>
  <c r="O21" i="3"/>
  <c r="G21" i="3"/>
  <c r="N21" i="3"/>
  <c r="F21" i="3"/>
  <c r="E21" i="3"/>
  <c r="D21" i="3"/>
  <c r="S21" i="3"/>
  <c r="R21" i="3"/>
  <c r="J21" i="3"/>
  <c r="M21" i="3"/>
  <c r="L21" i="3"/>
  <c r="K21" i="3"/>
  <c r="T3" i="3"/>
  <c r="A21" i="3" l="1"/>
  <c r="A1" i="3"/>
  <c r="T19" i="3" l="1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A1" i="1"/>
  <c r="T4" i="3" l="1"/>
  <c r="B21" i="3" l="1"/>
  <c r="B28" i="3" s="1"/>
  <c r="C21" i="3"/>
  <c r="T20" i="3" l="1"/>
  <c r="B26" i="3"/>
  <c r="C22" i="3"/>
  <c r="B27" i="3"/>
  <c r="T21" i="3"/>
  <c r="U21" i="3" s="1"/>
</calcChain>
</file>

<file path=xl/sharedStrings.xml><?xml version="1.0" encoding="utf-8"?>
<sst xmlns="http://schemas.openxmlformats.org/spreadsheetml/2006/main" count="43" uniqueCount="43">
  <si>
    <t>Quelle:</t>
  </si>
  <si>
    <t>http://www.statistik.baden-wuerttemberg.de/veroeffentl/Monatshefte/PDF/Beitrag09_02_11.pdf</t>
  </si>
  <si>
    <t>Quellen:</t>
  </si>
  <si>
    <t>darunter</t>
  </si>
  <si>
    <t>Insgesamt</t>
  </si>
  <si>
    <t>Kernenergie</t>
  </si>
  <si>
    <t>Steinkohle</t>
  </si>
  <si>
    <t>Erdgas</t>
  </si>
  <si>
    <t>Erneuerbare</t>
  </si>
  <si>
    <t>Laufwasser</t>
  </si>
  <si>
    <t>Speicherwasser2)</t>
  </si>
  <si>
    <t>Windkraft</t>
  </si>
  <si>
    <t>Fotovoltaik</t>
  </si>
  <si>
    <t>Biogas</t>
  </si>
  <si>
    <t>Feste biogene Stoffe</t>
  </si>
  <si>
    <t xml:space="preserve">Flüssige biogene Stoffe </t>
  </si>
  <si>
    <t>Abfall biogen</t>
  </si>
  <si>
    <t>Übrige Energieträger</t>
  </si>
  <si>
    <t>baseload</t>
  </si>
  <si>
    <t>middleload</t>
  </si>
  <si>
    <t>peakload</t>
  </si>
  <si>
    <t>I:\IER\PROJEKTE\KLIMOPASS\2013-03 Data\Gross Electricity production by country, fuel, technology_v26.xlsx</t>
  </si>
  <si>
    <t>D:\GAMS\GTAP8inGAMS\Rutherford - BAW - 11\xcel_data\Archiv\ele_prod_IEA.xlsx</t>
  </si>
  <si>
    <t>Dummy</t>
  </si>
  <si>
    <t>bNUC</t>
  </si>
  <si>
    <t>bHYDRO</t>
  </si>
  <si>
    <t>pHYDRO</t>
  </si>
  <si>
    <t>bGEO</t>
  </si>
  <si>
    <t>mSOLAR</t>
  </si>
  <si>
    <t>mWIND</t>
  </si>
  <si>
    <t>bHC</t>
  </si>
  <si>
    <t>mHC</t>
  </si>
  <si>
    <t>bBC</t>
  </si>
  <si>
    <t>bOIL</t>
  </si>
  <si>
    <t>mOIL</t>
  </si>
  <si>
    <t>pOIL</t>
  </si>
  <si>
    <t>bGAS</t>
  </si>
  <si>
    <t>mGAS</t>
  </si>
  <si>
    <t>pGAS</t>
  </si>
  <si>
    <t>bBIO</t>
  </si>
  <si>
    <t>bCCS</t>
  </si>
  <si>
    <t>mCCS</t>
  </si>
  <si>
    <t>C:\GAMS\NEWAGE_REEEM\xcel_data\Gross Electricity production by country, fuel, technology_reeem.xlsx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</si>
</sst>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00"/>
    <numFmt numFmtId="166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3" xfId="0" applyFont="1" applyFill="1" applyBorder="1"/>
    <xf numFmtId="3" fontId="0" fillId="0" borderId="0" xfId="0" applyNumberFormat="1" applyFill="1" applyBorder="1" applyAlignment="1">
      <alignment horizontal="right"/>
    </xf>
    <xf numFmtId="0" fontId="1" fillId="0" borderId="4" xfId="0" applyFont="1" applyFill="1" applyBorder="1"/>
    <xf numFmtId="3" fontId="1" fillId="0" borderId="4" xfId="0" applyNumberFormat="1" applyFont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/>
    <xf numFmtId="0" fontId="1" fillId="0" borderId="0" xfId="0" applyFont="1" applyAlignment="1">
      <alignment vertical="center"/>
    </xf>
    <xf numFmtId="0" fontId="3" fillId="0" borderId="0" xfId="2"/>
    <xf numFmtId="0" fontId="5" fillId="0" borderId="2" xfId="0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164" fontId="4" fillId="2" borderId="0" xfId="1" applyNumberFormat="1" applyFont="1" applyFill="1"/>
    <xf numFmtId="0" fontId="1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4" fontId="0" fillId="0" borderId="5" xfId="0" applyNumberFormat="1" applyFont="1" applyFill="1" applyBorder="1" applyAlignment="1">
      <alignment horizontal="right"/>
    </xf>
    <xf numFmtId="4" fontId="0" fillId="0" borderId="3" xfId="0" applyNumberFormat="1" applyFont="1" applyFill="1" applyBorder="1" applyAlignment="1">
      <alignment horizontal="right"/>
    </xf>
    <xf numFmtId="4" fontId="0" fillId="0" borderId="6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0" fillId="3" borderId="0" xfId="0" applyFill="1"/>
    <xf numFmtId="165" fontId="7" fillId="2" borderId="4" xfId="0" applyNumberFormat="1" applyFont="1" applyFill="1" applyBorder="1"/>
    <xf numFmtId="166" fontId="0" fillId="0" borderId="0" xfId="0" applyNumberForma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wrapText="1"/>
    </xf>
  </cellXfs>
  <cellStyles count="3">
    <cellStyle name="Link" xfId="2" builtinId="8"/>
    <cellStyle name="Prozent" xfId="1" builtinId="5"/>
    <cellStyle name="Standard" xfId="0" builtinId="0"/>
  </cellStyles>
  <dxfs count="38"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ele_prod_vorher!$A$3</c:f>
              <c:strCache>
                <c:ptCount val="1"/>
                <c:pt idx="0">
                  <c:v>bNUC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ele_prod_vorher!$B$3:$S$3</c:f>
              <c:numCache>
                <c:formatCode>#,##0</c:formatCode>
                <c:ptCount val="18"/>
                <c:pt idx="0">
                  <c:v>140.53</c:v>
                </c:pt>
                <c:pt idx="1">
                  <c:v>439.73</c:v>
                </c:pt>
                <c:pt idx="2">
                  <c:v>0</c:v>
                </c:pt>
                <c:pt idx="3">
                  <c:v>27.93</c:v>
                </c:pt>
                <c:pt idx="4">
                  <c:v>215.68</c:v>
                </c:pt>
                <c:pt idx="5">
                  <c:v>60.800000000000004</c:v>
                </c:pt>
                <c:pt idx="6">
                  <c:v>78.53</c:v>
                </c:pt>
                <c:pt idx="7">
                  <c:v>510.68</c:v>
                </c:pt>
                <c:pt idx="8">
                  <c:v>836.63</c:v>
                </c:pt>
                <c:pt idx="9">
                  <c:v>12.35</c:v>
                </c:pt>
                <c:pt idx="10">
                  <c:v>160.04</c:v>
                </c:pt>
                <c:pt idx="11">
                  <c:v>16.78</c:v>
                </c:pt>
                <c:pt idx="12">
                  <c:v>62.13</c:v>
                </c:pt>
                <c:pt idx="13">
                  <c:v>11.32</c:v>
                </c:pt>
                <c:pt idx="14">
                  <c:v>0</c:v>
                </c:pt>
                <c:pt idx="15">
                  <c:v>0</c:v>
                </c:pt>
                <c:pt idx="16">
                  <c:v>145.93</c:v>
                </c:pt>
                <c:pt idx="17" formatCode="#,##0.00">
                  <c:v>2719.06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8-457F-9A84-24982EED6560}"/>
            </c:ext>
          </c:extLst>
        </c:ser>
        <c:ser>
          <c:idx val="1"/>
          <c:order val="1"/>
          <c:tx>
            <c:strRef>
              <c:f>ele_prod_vorher!$A$4</c:f>
              <c:strCache>
                <c:ptCount val="1"/>
                <c:pt idx="0">
                  <c:v>bHYDRO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ele_prod_vorher!$B$4:$S$4</c:f>
              <c:numCache>
                <c:formatCode>#,##0</c:formatCode>
                <c:ptCount val="18"/>
                <c:pt idx="0">
                  <c:v>20.86</c:v>
                </c:pt>
                <c:pt idx="1">
                  <c:v>58.16</c:v>
                </c:pt>
                <c:pt idx="2">
                  <c:v>35.99</c:v>
                </c:pt>
                <c:pt idx="3">
                  <c:v>35.24</c:v>
                </c:pt>
                <c:pt idx="4">
                  <c:v>90.047371300000009</c:v>
                </c:pt>
                <c:pt idx="5">
                  <c:v>80.703599999999994</c:v>
                </c:pt>
                <c:pt idx="6">
                  <c:v>28.016677400000003</c:v>
                </c:pt>
                <c:pt idx="7">
                  <c:v>653.65</c:v>
                </c:pt>
                <c:pt idx="8">
                  <c:v>249.65</c:v>
                </c:pt>
                <c:pt idx="9">
                  <c:v>355.31899999999996</c:v>
                </c:pt>
                <c:pt idx="10">
                  <c:v>177.19019999999998</c:v>
                </c:pt>
                <c:pt idx="11">
                  <c:v>122.5917</c:v>
                </c:pt>
                <c:pt idx="12">
                  <c:v>388.20799999999997</c:v>
                </c:pt>
                <c:pt idx="13">
                  <c:v>0.39100000000000001</c:v>
                </c:pt>
                <c:pt idx="14">
                  <c:v>39.392099999999999</c:v>
                </c:pt>
                <c:pt idx="15">
                  <c:v>108.70200000000001</c:v>
                </c:pt>
                <c:pt idx="16">
                  <c:v>493.97150000000005</c:v>
                </c:pt>
                <c:pt idx="17" formatCode="#,##0.00">
                  <c:v>2938.0831487000005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8-457F-9A84-24982EED6560}"/>
            </c:ext>
          </c:extLst>
        </c:ser>
        <c:ser>
          <c:idx val="2"/>
          <c:order val="2"/>
          <c:tx>
            <c:strRef>
              <c:f>ele_prod_vorher!$A$5</c:f>
              <c:strCache>
                <c:ptCount val="1"/>
                <c:pt idx="0">
                  <c:v>pHYDRO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ele_prod_vorher!$B$5:$S$5</c:f>
              <c:numCache>
                <c:formatCode>#,##0</c:formatCode>
                <c:ptCount val="18"/>
                <c:pt idx="0">
                  <c:v>7.6</c:v>
                </c:pt>
                <c:pt idx="1">
                  <c:v>5.5</c:v>
                </c:pt>
                <c:pt idx="2">
                  <c:v>2.5</c:v>
                </c:pt>
                <c:pt idx="3">
                  <c:v>1.5</c:v>
                </c:pt>
                <c:pt idx="4">
                  <c:v>6.7426287000000009</c:v>
                </c:pt>
                <c:pt idx="5">
                  <c:v>10.086400000000001</c:v>
                </c:pt>
                <c:pt idx="6">
                  <c:v>1.4733226000000001</c:v>
                </c:pt>
                <c:pt idx="7">
                  <c:v>13.1</c:v>
                </c:pt>
                <c:pt idx="8">
                  <c:v>25.9</c:v>
                </c:pt>
                <c:pt idx="9">
                  <c:v>18.701000000000001</c:v>
                </c:pt>
                <c:pt idx="10">
                  <c:v>1.7897999999999998</c:v>
                </c:pt>
                <c:pt idx="11">
                  <c:v>1.2383</c:v>
                </c:pt>
                <c:pt idx="12">
                  <c:v>97.052000000000007</c:v>
                </c:pt>
                <c:pt idx="13">
                  <c:v>3.5190000000000001</c:v>
                </c:pt>
                <c:pt idx="14">
                  <c:v>0.39789999999999998</c:v>
                </c:pt>
                <c:pt idx="15">
                  <c:v>1.0980000000000001</c:v>
                </c:pt>
                <c:pt idx="16">
                  <c:v>25.998500000000003</c:v>
                </c:pt>
                <c:pt idx="17" formatCode="#,##0.00">
                  <c:v>224.19685130000002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8-457F-9A84-24982EED6560}"/>
            </c:ext>
          </c:extLst>
        </c:ser>
        <c:ser>
          <c:idx val="3"/>
          <c:order val="3"/>
          <c:tx>
            <c:strRef>
              <c:f>ele_prod_vorher!$A$6</c:f>
              <c:strCache>
                <c:ptCount val="1"/>
                <c:pt idx="0">
                  <c:v>bGEO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ele_prod_vorher!$B$6:$S$6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5.7700000000000005</c:v>
                </c:pt>
                <c:pt idx="6">
                  <c:v>0</c:v>
                </c:pt>
                <c:pt idx="7">
                  <c:v>17.48</c:v>
                </c:pt>
                <c:pt idx="8">
                  <c:v>16.8</c:v>
                </c:pt>
                <c:pt idx="9">
                  <c:v>0</c:v>
                </c:pt>
                <c:pt idx="10">
                  <c:v>0.49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7.02</c:v>
                </c:pt>
                <c:pt idx="16">
                  <c:v>14.260000000000002</c:v>
                </c:pt>
                <c:pt idx="17" formatCode="#,##0.00">
                  <c:v>61.820000000000007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8-457F-9A84-24982EED6560}"/>
            </c:ext>
          </c:extLst>
        </c:ser>
        <c:ser>
          <c:idx val="4"/>
          <c:order val="4"/>
          <c:tx>
            <c:strRef>
              <c:f>ele_prod_vorher!$A$7</c:f>
              <c:strCache>
                <c:ptCount val="1"/>
                <c:pt idx="0">
                  <c:v>mSOLAR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ele_prod_vorher!$B$7:$S$7</c:f>
              <c:numCache>
                <c:formatCode>#,##0</c:formatCode>
                <c:ptCount val="18"/>
                <c:pt idx="0">
                  <c:v>3.0899999999999963</c:v>
                </c:pt>
                <c:pt idx="1">
                  <c:v>0.49000000000000021</c:v>
                </c:pt>
                <c:pt idx="2">
                  <c:v>4.9999999999999822E-2</c:v>
                </c:pt>
                <c:pt idx="3">
                  <c:v>0.04</c:v>
                </c:pt>
                <c:pt idx="4">
                  <c:v>0.87000000000000099</c:v>
                </c:pt>
                <c:pt idx="5">
                  <c:v>2.0100400000000036</c:v>
                </c:pt>
                <c:pt idx="6">
                  <c:v>0.10206966000000006</c:v>
                </c:pt>
                <c:pt idx="7">
                  <c:v>0.47999999999999865</c:v>
                </c:pt>
                <c:pt idx="8">
                  <c:v>1.8399999999999963</c:v>
                </c:pt>
                <c:pt idx="9">
                  <c:v>0.10000000000000009</c:v>
                </c:pt>
                <c:pt idx="10">
                  <c:v>4.9999999999999871E-4</c:v>
                </c:pt>
                <c:pt idx="11">
                  <c:v>0.58349999999999902</c:v>
                </c:pt>
                <c:pt idx="12">
                  <c:v>0.44549999999999912</c:v>
                </c:pt>
                <c:pt idx="13">
                  <c:v>2.5000000000000001E-2</c:v>
                </c:pt>
                <c:pt idx="14">
                  <c:v>0.64500000000000002</c:v>
                </c:pt>
                <c:pt idx="15">
                  <c:v>0</c:v>
                </c:pt>
                <c:pt idx="16">
                  <c:v>0.70000000000000018</c:v>
                </c:pt>
                <c:pt idx="17" formatCode="#,##0.00">
                  <c:v>11.471609659999995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8-457F-9A84-24982EED6560}"/>
            </c:ext>
          </c:extLst>
        </c:ser>
        <c:ser>
          <c:idx val="5"/>
          <c:order val="5"/>
          <c:tx>
            <c:strRef>
              <c:f>ele_prod_vorher!$A$8</c:f>
              <c:strCache>
                <c:ptCount val="1"/>
                <c:pt idx="0">
                  <c:v>mWIND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ele_prod_vorher!$B$8:$S$8</c:f>
              <c:numCache>
                <c:formatCode>#,##0</c:formatCode>
                <c:ptCount val="18"/>
                <c:pt idx="0">
                  <c:v>39.700000000000003</c:v>
                </c:pt>
                <c:pt idx="1">
                  <c:v>4.0999999999999996</c:v>
                </c:pt>
                <c:pt idx="2">
                  <c:v>2</c:v>
                </c:pt>
                <c:pt idx="3">
                  <c:v>0</c:v>
                </c:pt>
                <c:pt idx="4">
                  <c:v>20.53</c:v>
                </c:pt>
                <c:pt idx="5">
                  <c:v>37.339959999999998</c:v>
                </c:pt>
                <c:pt idx="6">
                  <c:v>0.76793034000000004</c:v>
                </c:pt>
                <c:pt idx="7">
                  <c:v>10.700000000000001</c:v>
                </c:pt>
                <c:pt idx="8">
                  <c:v>34.6</c:v>
                </c:pt>
                <c:pt idx="9">
                  <c:v>1.9</c:v>
                </c:pt>
                <c:pt idx="10">
                  <c:v>9.5000000000000015E-3</c:v>
                </c:pt>
                <c:pt idx="11">
                  <c:v>11.086500000000001</c:v>
                </c:pt>
                <c:pt idx="12">
                  <c:v>8.464500000000001</c:v>
                </c:pt>
                <c:pt idx="13">
                  <c:v>2.5000000000000001E-2</c:v>
                </c:pt>
                <c:pt idx="14">
                  <c:v>0.64500000000000002</c:v>
                </c:pt>
                <c:pt idx="15">
                  <c:v>0</c:v>
                </c:pt>
                <c:pt idx="16">
                  <c:v>0.7</c:v>
                </c:pt>
                <c:pt idx="17" formatCode="#,##0.00">
                  <c:v>172.56839034000001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8-457F-9A84-24982EED6560}"/>
            </c:ext>
          </c:extLst>
        </c:ser>
        <c:ser>
          <c:idx val="6"/>
          <c:order val="6"/>
          <c:tx>
            <c:strRef>
              <c:f>ele_prod_vorher!$A$9</c:f>
              <c:strCache>
                <c:ptCount val="1"/>
                <c:pt idx="0">
                  <c:v>bHC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ele_prod_vorher!$B$9:$S$9</c:f>
              <c:numCache>
                <c:formatCode>#,##0</c:formatCode>
                <c:ptCount val="18"/>
                <c:pt idx="0">
                  <c:v>24.45102</c:v>
                </c:pt>
                <c:pt idx="1">
                  <c:v>0</c:v>
                </c:pt>
                <c:pt idx="2">
                  <c:v>0.31125600000000003</c:v>
                </c:pt>
                <c:pt idx="3">
                  <c:v>0</c:v>
                </c:pt>
                <c:pt idx="4">
                  <c:v>183.5361</c:v>
                </c:pt>
                <c:pt idx="5">
                  <c:v>107.8506</c:v>
                </c:pt>
                <c:pt idx="6">
                  <c:v>24.924982500000002</c:v>
                </c:pt>
                <c:pt idx="7">
                  <c:v>517.8541327416799</c:v>
                </c:pt>
                <c:pt idx="8">
                  <c:v>1502.990775</c:v>
                </c:pt>
                <c:pt idx="9">
                  <c:v>0</c:v>
                </c:pt>
                <c:pt idx="10">
                  <c:v>59.459400000000002</c:v>
                </c:pt>
                <c:pt idx="11">
                  <c:v>383.55322500000005</c:v>
                </c:pt>
                <c:pt idx="12">
                  <c:v>1845.3550499999999</c:v>
                </c:pt>
                <c:pt idx="13">
                  <c:v>171.02546999999998</c:v>
                </c:pt>
                <c:pt idx="14">
                  <c:v>2.5819199999999998</c:v>
                </c:pt>
                <c:pt idx="15">
                  <c:v>0</c:v>
                </c:pt>
                <c:pt idx="16">
                  <c:v>279.18890999999996</c:v>
                </c:pt>
                <c:pt idx="17" formatCode="#,##0.00">
                  <c:v>5103.0828412416795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8-457F-9A84-24982EED6560}"/>
            </c:ext>
          </c:extLst>
        </c:ser>
        <c:ser>
          <c:idx val="7"/>
          <c:order val="7"/>
          <c:tx>
            <c:strRef>
              <c:f>ele_prod_vorher!$A$10</c:f>
              <c:strCache>
                <c:ptCount val="1"/>
                <c:pt idx="0">
                  <c:v>mHC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ele_prod_vorher!$B$10:$S$10</c:f>
              <c:numCache>
                <c:formatCode>#,##0</c:formatCode>
                <c:ptCount val="18"/>
                <c:pt idx="0">
                  <c:v>106.49628</c:v>
                </c:pt>
                <c:pt idx="1">
                  <c:v>24.205500000000001</c:v>
                </c:pt>
                <c:pt idx="2">
                  <c:v>5.8861439999999998</c:v>
                </c:pt>
                <c:pt idx="3">
                  <c:v>0</c:v>
                </c:pt>
                <c:pt idx="4">
                  <c:v>22.472999999999988</c:v>
                </c:pt>
                <c:pt idx="5">
                  <c:v>15.087600000000009</c:v>
                </c:pt>
                <c:pt idx="6">
                  <c:v>75.906517500000007</c:v>
                </c:pt>
                <c:pt idx="7">
                  <c:v>120.19096725832009</c:v>
                </c:pt>
                <c:pt idx="8">
                  <c:v>500.99692500000009</c:v>
                </c:pt>
                <c:pt idx="9">
                  <c:v>9.9000000000000005E-2</c:v>
                </c:pt>
                <c:pt idx="10">
                  <c:v>39.639599999999994</c:v>
                </c:pt>
                <c:pt idx="11">
                  <c:v>127.85107499999998</c:v>
                </c:pt>
                <c:pt idx="12">
                  <c:v>790.86644999999999</c:v>
                </c:pt>
                <c:pt idx="13">
                  <c:v>73.296630000000007</c:v>
                </c:pt>
                <c:pt idx="14">
                  <c:v>10.327679999999999</c:v>
                </c:pt>
                <c:pt idx="15">
                  <c:v>0</c:v>
                </c:pt>
                <c:pt idx="16">
                  <c:v>119.65238999999993</c:v>
                </c:pt>
                <c:pt idx="17" formatCode="#,##0.00">
                  <c:v>2032.9757587583201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38-457F-9A84-24982EED6560}"/>
            </c:ext>
          </c:extLst>
        </c:ser>
        <c:ser>
          <c:idx val="8"/>
          <c:order val="8"/>
          <c:tx>
            <c:strRef>
              <c:f>ele_prod_vorher!$A$11</c:f>
              <c:strCache>
                <c:ptCount val="1"/>
                <c:pt idx="0">
                  <c:v>bBC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ele_prod_vorher!$B$11:$S$11</c:f>
              <c:numCache>
                <c:formatCode>#,##0</c:formatCode>
                <c:ptCount val="18"/>
                <c:pt idx="0">
                  <c:v>165.83489999999998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11.2959</c:v>
                </c:pt>
                <c:pt idx="5">
                  <c:v>47.529899999999998</c:v>
                </c:pt>
                <c:pt idx="6">
                  <c:v>155.58840000000001</c:v>
                </c:pt>
                <c:pt idx="7">
                  <c:v>125.97749999999999</c:v>
                </c:pt>
                <c:pt idx="8">
                  <c:v>89.327700000000007</c:v>
                </c:pt>
                <c:pt idx="9">
                  <c:v>5.9004000000000003</c:v>
                </c:pt>
                <c:pt idx="10">
                  <c:v>60.904800000000002</c:v>
                </c:pt>
                <c:pt idx="11">
                  <c:v>18.6813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63.191699999999997</c:v>
                </c:pt>
                <c:pt idx="16">
                  <c:v>107.33580000000001</c:v>
                </c:pt>
                <c:pt idx="17" formatCode="#,##0.00">
                  <c:v>851.56829999999991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38-457F-9A84-24982EED6560}"/>
            </c:ext>
          </c:extLst>
        </c:ser>
        <c:ser>
          <c:idx val="9"/>
          <c:order val="9"/>
          <c:tx>
            <c:strRef>
              <c:f>ele_prod_vorher!$A$12</c:f>
              <c:strCache>
                <c:ptCount val="1"/>
                <c:pt idx="0">
                  <c:v>bOIL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ele_prod_vorher!$B$12:$S$12</c:f>
              <c:numCache>
                <c:formatCode>#,##0</c:formatCode>
                <c:ptCount val="18"/>
                <c:pt idx="0">
                  <c:v>5.25</c:v>
                </c:pt>
                <c:pt idx="1">
                  <c:v>0</c:v>
                </c:pt>
                <c:pt idx="2">
                  <c:v>0.68640000000000001</c:v>
                </c:pt>
                <c:pt idx="3">
                  <c:v>0</c:v>
                </c:pt>
                <c:pt idx="4">
                  <c:v>7.1349999999999998</c:v>
                </c:pt>
                <c:pt idx="5">
                  <c:v>52.53</c:v>
                </c:pt>
                <c:pt idx="6">
                  <c:v>0.45119999999999999</c:v>
                </c:pt>
                <c:pt idx="7">
                  <c:v>37.008238284352664</c:v>
                </c:pt>
                <c:pt idx="8">
                  <c:v>18.748000000000001</c:v>
                </c:pt>
                <c:pt idx="9">
                  <c:v>0</c:v>
                </c:pt>
                <c:pt idx="10">
                  <c:v>1.7230000000000001</c:v>
                </c:pt>
                <c:pt idx="11">
                  <c:v>1.7760000000000002</c:v>
                </c:pt>
                <c:pt idx="12">
                  <c:v>0</c:v>
                </c:pt>
                <c:pt idx="13">
                  <c:v>0</c:v>
                </c:pt>
                <c:pt idx="14">
                  <c:v>202.23699999999997</c:v>
                </c:pt>
                <c:pt idx="15">
                  <c:v>11.814</c:v>
                </c:pt>
                <c:pt idx="16">
                  <c:v>11.463000000000001</c:v>
                </c:pt>
                <c:pt idx="17" formatCode="#,##0.00">
                  <c:v>350.82183828435268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38-457F-9A84-24982EED6560}"/>
            </c:ext>
          </c:extLst>
        </c:ser>
        <c:ser>
          <c:idx val="10"/>
          <c:order val="10"/>
          <c:tx>
            <c:strRef>
              <c:f>ele_prod_vorher!$A$13</c:f>
              <c:strCache>
                <c:ptCount val="1"/>
                <c:pt idx="0">
                  <c:v>mOIL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ele_prod_vorher!$B$13:$S$13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13.72749999999999</c:v>
                </c:pt>
                <c:pt idx="6">
                  <c:v>2.2187999999999999</c:v>
                </c:pt>
                <c:pt idx="7">
                  <c:v>171.90476171564734</c:v>
                </c:pt>
                <c:pt idx="8">
                  <c:v>43.763999999999996</c:v>
                </c:pt>
                <c:pt idx="9">
                  <c:v>12.393000000000001</c:v>
                </c:pt>
                <c:pt idx="10">
                  <c:v>6.8919999999999995</c:v>
                </c:pt>
                <c:pt idx="11">
                  <c:v>7.1039999999999957</c:v>
                </c:pt>
                <c:pt idx="12">
                  <c:v>1.6875</c:v>
                </c:pt>
                <c:pt idx="13">
                  <c:v>0</c:v>
                </c:pt>
                <c:pt idx="14">
                  <c:v>72.227500000000006</c:v>
                </c:pt>
                <c:pt idx="15">
                  <c:v>41.349000000000004</c:v>
                </c:pt>
                <c:pt idx="16">
                  <c:v>160.48200000000003</c:v>
                </c:pt>
                <c:pt idx="17" formatCode="#,##0.00">
                  <c:v>533.75006171564735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38-457F-9A84-24982EED6560}"/>
            </c:ext>
          </c:extLst>
        </c:ser>
        <c:ser>
          <c:idx val="11"/>
          <c:order val="11"/>
          <c:tx>
            <c:strRef>
              <c:f>ele_prod_vorher!$A$14</c:f>
              <c:strCache>
                <c:ptCount val="1"/>
                <c:pt idx="0">
                  <c:v>pOIL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ele_prod_vorher!$B$14:$S$14</c:f>
              <c:numCache>
                <c:formatCode>#,##0</c:formatCode>
                <c:ptCount val="18"/>
                <c:pt idx="0">
                  <c:v>5.83</c:v>
                </c:pt>
                <c:pt idx="1">
                  <c:v>6.16</c:v>
                </c:pt>
                <c:pt idx="2">
                  <c:v>0.59360000000000002</c:v>
                </c:pt>
                <c:pt idx="3">
                  <c:v>0.19</c:v>
                </c:pt>
                <c:pt idx="4">
                  <c:v>6.0150000000000023</c:v>
                </c:pt>
                <c:pt idx="5">
                  <c:v>11.692499999999997</c:v>
                </c:pt>
                <c:pt idx="6">
                  <c:v>2.67</c:v>
                </c:pt>
                <c:pt idx="7">
                  <c:v>36.866999999999997</c:v>
                </c:pt>
                <c:pt idx="8">
                  <c:v>15.628</c:v>
                </c:pt>
                <c:pt idx="9">
                  <c:v>1.3769999999999998</c:v>
                </c:pt>
                <c:pt idx="10">
                  <c:v>8.6150000000000002</c:v>
                </c:pt>
                <c:pt idx="11">
                  <c:v>26.640000000000004</c:v>
                </c:pt>
                <c:pt idx="12">
                  <c:v>32.0625</c:v>
                </c:pt>
                <c:pt idx="13">
                  <c:v>1.1499999999999999</c:v>
                </c:pt>
                <c:pt idx="14">
                  <c:v>14.445499999999997</c:v>
                </c:pt>
                <c:pt idx="15">
                  <c:v>5.907</c:v>
                </c:pt>
                <c:pt idx="16">
                  <c:v>57.315000000000012</c:v>
                </c:pt>
                <c:pt idx="17" formatCode="#,##0.00">
                  <c:v>233.15810000000005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38-457F-9A84-24982EED6560}"/>
            </c:ext>
          </c:extLst>
        </c:ser>
        <c:ser>
          <c:idx val="12"/>
          <c:order val="12"/>
          <c:tx>
            <c:strRef>
              <c:f>ele_prod_vorher!$A$15</c:f>
              <c:strCache>
                <c:ptCount val="1"/>
                <c:pt idx="0">
                  <c:v>bGAS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ele_prod_vorher!$B$15:$S$15</c:f>
              <c:numCache>
                <c:formatCode>#,##0</c:formatCode>
                <c:ptCount val="18"/>
                <c:pt idx="0">
                  <c:v>49.747</c:v>
                </c:pt>
                <c:pt idx="1">
                  <c:v>0</c:v>
                </c:pt>
                <c:pt idx="2">
                  <c:v>5.6808000000000005</c:v>
                </c:pt>
                <c:pt idx="3">
                  <c:v>0</c:v>
                </c:pt>
                <c:pt idx="4">
                  <c:v>92.644999999999996</c:v>
                </c:pt>
                <c:pt idx="5">
                  <c:v>163.209</c:v>
                </c:pt>
                <c:pt idx="6">
                  <c:v>2.4340000000000002</c:v>
                </c:pt>
                <c:pt idx="7">
                  <c:v>88.607042739193787</c:v>
                </c:pt>
                <c:pt idx="8">
                  <c:v>213.69900000000001</c:v>
                </c:pt>
                <c:pt idx="9">
                  <c:v>0</c:v>
                </c:pt>
                <c:pt idx="10">
                  <c:v>243.35499999999999</c:v>
                </c:pt>
                <c:pt idx="11">
                  <c:v>3.2880000000000003</c:v>
                </c:pt>
                <c:pt idx="12">
                  <c:v>0.40860000000000002</c:v>
                </c:pt>
                <c:pt idx="13">
                  <c:v>0</c:v>
                </c:pt>
                <c:pt idx="14">
                  <c:v>379.596</c:v>
                </c:pt>
                <c:pt idx="15">
                  <c:v>11.542</c:v>
                </c:pt>
                <c:pt idx="16">
                  <c:v>478.09300000000002</c:v>
                </c:pt>
                <c:pt idx="17" formatCode="#,##0.00">
                  <c:v>1732.3044427391937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38-457F-9A84-24982EED6560}"/>
            </c:ext>
          </c:extLst>
        </c:ser>
        <c:ser>
          <c:idx val="13"/>
          <c:order val="13"/>
          <c:tx>
            <c:strRef>
              <c:f>ele_prod_vorher!$A$16</c:f>
              <c:strCache>
                <c:ptCount val="1"/>
                <c:pt idx="0">
                  <c:v>mGAS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ele_prod_vorher!$B$16:$S$16</c:f>
              <c:numCache>
                <c:formatCode>#,##0</c:formatCode>
                <c:ptCount val="18"/>
                <c:pt idx="0">
                  <c:v>4.9354999999999976</c:v>
                </c:pt>
                <c:pt idx="1">
                  <c:v>5.4975000000000023</c:v>
                </c:pt>
                <c:pt idx="2">
                  <c:v>4.0904999999999996</c:v>
                </c:pt>
                <c:pt idx="3">
                  <c:v>0.52500000000000002</c:v>
                </c:pt>
                <c:pt idx="4">
                  <c:v>168.77800000000002</c:v>
                </c:pt>
                <c:pt idx="5">
                  <c:v>117.57299999999998</c:v>
                </c:pt>
                <c:pt idx="6">
                  <c:v>16.060999999999996</c:v>
                </c:pt>
                <c:pt idx="7">
                  <c:v>413.25845726080627</c:v>
                </c:pt>
                <c:pt idx="8">
                  <c:v>518.46100000000001</c:v>
                </c:pt>
                <c:pt idx="9">
                  <c:v>13.95</c:v>
                </c:pt>
                <c:pt idx="10">
                  <c:v>194.684</c:v>
                </c:pt>
                <c:pt idx="11">
                  <c:v>52.608000000000004</c:v>
                </c:pt>
                <c:pt idx="12">
                  <c:v>1.6343999999999992</c:v>
                </c:pt>
                <c:pt idx="13">
                  <c:v>0</c:v>
                </c:pt>
                <c:pt idx="14">
                  <c:v>135.56999999999994</c:v>
                </c:pt>
                <c:pt idx="15">
                  <c:v>37.511499999999998</c:v>
                </c:pt>
                <c:pt idx="16">
                  <c:v>170.7475</c:v>
                </c:pt>
                <c:pt idx="17" formatCode="#,##0.00">
                  <c:v>1855.8853572608061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38-457F-9A84-24982EED6560}"/>
            </c:ext>
          </c:extLst>
        </c:ser>
        <c:ser>
          <c:idx val="14"/>
          <c:order val="14"/>
          <c:tx>
            <c:strRef>
              <c:f>ele_prod_vorher!$A$17</c:f>
              <c:strCache>
                <c:ptCount val="1"/>
                <c:pt idx="0">
                  <c:v>pGAS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ele_prod_vorher!$B$17:$S$17</c:f>
              <c:numCache>
                <c:formatCode>#,##0</c:formatCode>
                <c:ptCount val="18"/>
                <c:pt idx="0">
                  <c:v>18.227499999999999</c:v>
                </c:pt>
                <c:pt idx="1">
                  <c:v>16.492499999999996</c:v>
                </c:pt>
                <c:pt idx="2">
                  <c:v>9.8699999999999996E-2</c:v>
                </c:pt>
                <c:pt idx="3">
                  <c:v>0.22500000000000001</c:v>
                </c:pt>
                <c:pt idx="4">
                  <c:v>29.047000000000004</c:v>
                </c:pt>
                <c:pt idx="5">
                  <c:v>14.777999999999999</c:v>
                </c:pt>
                <c:pt idx="6">
                  <c:v>18.494999999999997</c:v>
                </c:pt>
                <c:pt idx="7">
                  <c:v>88.56450000000001</c:v>
                </c:pt>
                <c:pt idx="8">
                  <c:v>183.04</c:v>
                </c:pt>
                <c:pt idx="9">
                  <c:v>1.55</c:v>
                </c:pt>
                <c:pt idx="10">
                  <c:v>48.670999999999992</c:v>
                </c:pt>
                <c:pt idx="11">
                  <c:v>9.8640000000000008</c:v>
                </c:pt>
                <c:pt idx="12">
                  <c:v>38.817</c:v>
                </c:pt>
                <c:pt idx="13">
                  <c:v>0</c:v>
                </c:pt>
                <c:pt idx="14">
                  <c:v>27.113999999999997</c:v>
                </c:pt>
                <c:pt idx="15">
                  <c:v>8.6564999999999994</c:v>
                </c:pt>
                <c:pt idx="16">
                  <c:v>34.149499999999996</c:v>
                </c:pt>
                <c:pt idx="17" formatCode="#,##0.00">
                  <c:v>537.79020000000003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38-457F-9A84-24982EED6560}"/>
            </c:ext>
          </c:extLst>
        </c:ser>
        <c:ser>
          <c:idx val="15"/>
          <c:order val="15"/>
          <c:tx>
            <c:strRef>
              <c:f>ele_prod_vorher!$A$18</c:f>
              <c:strCache>
                <c:ptCount val="1"/>
                <c:pt idx="0">
                  <c:v>bBIO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ele_prod_vorher!$B$18:$S$18</c:f>
              <c:numCache>
                <c:formatCode>#,##0</c:formatCode>
                <c:ptCount val="18"/>
                <c:pt idx="0">
                  <c:v>21.82</c:v>
                </c:pt>
                <c:pt idx="1">
                  <c:v>2.0100000000000002</c:v>
                </c:pt>
                <c:pt idx="2">
                  <c:v>3.3400000000000003</c:v>
                </c:pt>
                <c:pt idx="3">
                  <c:v>0.30000000000000004</c:v>
                </c:pt>
                <c:pt idx="4">
                  <c:v>33.86</c:v>
                </c:pt>
                <c:pt idx="5">
                  <c:v>7.8000000000000007</c:v>
                </c:pt>
                <c:pt idx="6">
                  <c:v>5.65</c:v>
                </c:pt>
                <c:pt idx="7">
                  <c:v>30.210000000000004</c:v>
                </c:pt>
                <c:pt idx="8">
                  <c:v>49.54</c:v>
                </c:pt>
                <c:pt idx="9">
                  <c:v>17.399999999999999</c:v>
                </c:pt>
                <c:pt idx="10">
                  <c:v>0.01</c:v>
                </c:pt>
                <c:pt idx="11">
                  <c:v>1.95</c:v>
                </c:pt>
                <c:pt idx="12">
                  <c:v>2.31</c:v>
                </c:pt>
                <c:pt idx="13">
                  <c:v>0.26</c:v>
                </c:pt>
                <c:pt idx="14">
                  <c:v>0.01</c:v>
                </c:pt>
                <c:pt idx="15">
                  <c:v>0</c:v>
                </c:pt>
                <c:pt idx="16">
                  <c:v>14.03</c:v>
                </c:pt>
                <c:pt idx="17" formatCode="#,##0.00">
                  <c:v>190.49999999999997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38-457F-9A84-24982EED6560}"/>
            </c:ext>
          </c:extLst>
        </c:ser>
        <c:ser>
          <c:idx val="16"/>
          <c:order val="16"/>
          <c:tx>
            <c:strRef>
              <c:f>ele_prod_vorher!$A$19</c:f>
              <c:strCache>
                <c:ptCount val="1"/>
                <c:pt idx="0">
                  <c:v>bCCS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ele_prod_vorher!$B$19:$S$19</c:f>
              <c:numCache>
                <c:formatCode>#,##0</c:formatCode>
                <c:ptCount val="18"/>
                <c:pt idx="0">
                  <c:v>1.6751000000000147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0.11410000000000053</c:v>
                </c:pt>
                <c:pt idx="5">
                  <c:v>0.48010000000000019</c:v>
                </c:pt>
                <c:pt idx="6">
                  <c:v>1.5715999999999894</c:v>
                </c:pt>
                <c:pt idx="7">
                  <c:v>1.272500000000008</c:v>
                </c:pt>
                <c:pt idx="8">
                  <c:v>0.90229999999999677</c:v>
                </c:pt>
                <c:pt idx="9">
                  <c:v>5.9599999999999653E-2</c:v>
                </c:pt>
                <c:pt idx="10">
                  <c:v>0.61520000000000152</c:v>
                </c:pt>
                <c:pt idx="11">
                  <c:v>0.18870000000000076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0.63830000000000098</c:v>
                </c:pt>
                <c:pt idx="16">
                  <c:v>1.0841999999999956</c:v>
                </c:pt>
                <c:pt idx="17" formatCode="#,##0.00">
                  <c:v>8.6017000000000081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38-457F-9A84-24982EED6560}"/>
            </c:ext>
          </c:extLst>
        </c:ser>
        <c:ser>
          <c:idx val="17"/>
          <c:order val="17"/>
          <c:tx>
            <c:strRef>
              <c:f>ele_prod_vorher!$A$20</c:f>
              <c:strCache>
                <c:ptCount val="1"/>
                <c:pt idx="0">
                  <c:v>mCCS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ele_prod_vorher!$B$20:$S$20</c:f>
              <c:numCache>
                <c:formatCode>#,##0</c:formatCode>
                <c:ptCount val="18"/>
                <c:pt idx="0">
                  <c:v>1.322700000000026</c:v>
                </c:pt>
                <c:pt idx="1">
                  <c:v>0.24449999999999861</c:v>
                </c:pt>
                <c:pt idx="2">
                  <c:v>6.2599999999999767E-2</c:v>
                </c:pt>
                <c:pt idx="3">
                  <c:v>0</c:v>
                </c:pt>
                <c:pt idx="4">
                  <c:v>2.080900000000014</c:v>
                </c:pt>
                <c:pt idx="5">
                  <c:v>1.2417999999999978</c:v>
                </c:pt>
                <c:pt idx="6">
                  <c:v>1.0185000000000031</c:v>
                </c:pt>
                <c:pt idx="7">
                  <c:v>6.4448999999999614</c:v>
                </c:pt>
                <c:pt idx="8">
                  <c:v>20.242299999999886</c:v>
                </c:pt>
                <c:pt idx="9">
                  <c:v>1.0000000000000009E-3</c:v>
                </c:pt>
                <c:pt idx="10">
                  <c:v>1.0010000000000048</c:v>
                </c:pt>
                <c:pt idx="11">
                  <c:v>5.1657000000000153</c:v>
                </c:pt>
                <c:pt idx="12">
                  <c:v>26.628500000000258</c:v>
                </c:pt>
                <c:pt idx="13">
                  <c:v>2.4679000000000144</c:v>
                </c:pt>
                <c:pt idx="14">
                  <c:v>0.13039999999999985</c:v>
                </c:pt>
                <c:pt idx="15">
                  <c:v>0</c:v>
                </c:pt>
                <c:pt idx="16">
                  <c:v>4.0287000000000148</c:v>
                </c:pt>
                <c:pt idx="17" formatCode="#,##0.00">
                  <c:v>72.081400000000187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38-457F-9A84-24982EED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54624"/>
        <c:axId val="50817856"/>
      </c:barChart>
      <c:catAx>
        <c:axId val="9775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7856"/>
        <c:crosses val="autoZero"/>
        <c:auto val="1"/>
        <c:lblAlgn val="ctr"/>
        <c:lblOffset val="100"/>
        <c:noMultiLvlLbl val="0"/>
      </c:catAx>
      <c:valAx>
        <c:axId val="50817856"/>
        <c:scaling>
          <c:orientation val="minMax"/>
          <c:max val="435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775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459868766404196"/>
          <c:y val="1.8355288631112729E-2"/>
          <c:w val="7.5401312335957996E-2"/>
          <c:h val="0.8928823736890865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23930662513346E-2"/>
          <c:y val="4.0893246648613955E-2"/>
          <c:w val="0.80368045340486283"/>
          <c:h val="0.82091854209813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ele_prod!$A$3</c:f>
              <c:strCache>
                <c:ptCount val="1"/>
                <c:pt idx="0">
                  <c:v>bNUC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ele_prod!$B$3:$C$3</c:f>
              <c:numCache>
                <c:formatCode>#,##0</c:formatCode>
                <c:ptCount val="2"/>
                <c:pt idx="0">
                  <c:v>107.97</c:v>
                </c:pt>
                <c:pt idx="1">
                  <c:v>442.38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FB5-9039-84393518EF22}"/>
            </c:ext>
          </c:extLst>
        </c:ser>
        <c:ser>
          <c:idx val="1"/>
          <c:order val="1"/>
          <c:tx>
            <c:strRef>
              <c:f>ele_prod!$A$4</c:f>
              <c:strCache>
                <c:ptCount val="1"/>
                <c:pt idx="0">
                  <c:v>bHYDRO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ele_prod!$B$4:$C$4</c:f>
              <c:numCache>
                <c:formatCode>#,##0</c:formatCode>
                <c:ptCount val="2"/>
                <c:pt idx="0">
                  <c:v>17.670000000000002</c:v>
                </c:pt>
                <c:pt idx="1">
                  <c:v>44.816000000000003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FB5-9039-84393518EF22}"/>
            </c:ext>
          </c:extLst>
        </c:ser>
        <c:ser>
          <c:idx val="2"/>
          <c:order val="2"/>
          <c:tx>
            <c:strRef>
              <c:f>ele_prod!$A$5</c:f>
              <c:strCache>
                <c:ptCount val="1"/>
                <c:pt idx="0">
                  <c:v> pHYDRO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ele_prod!$B$5:$C$5</c:f>
              <c:numCache>
                <c:formatCode>#,##0</c:formatCode>
                <c:ptCount val="2"/>
                <c:pt idx="0">
                  <c:v>5.84</c:v>
                </c:pt>
                <c:pt idx="1">
                  <c:v>5.0739999999999998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0-4FB5-9039-84393518EF22}"/>
            </c:ext>
          </c:extLst>
        </c:ser>
        <c:ser>
          <c:idx val="3"/>
          <c:order val="3"/>
          <c:tx>
            <c:strRef>
              <c:f>ele_prod!$A$6</c:f>
              <c:strCache>
                <c:ptCount val="1"/>
                <c:pt idx="0">
                  <c:v>bGEO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ele_prod!$B$6:$C$6</c:f>
              <c:numCache>
                <c:formatCode>#,##0</c:formatCode>
                <c:ptCount val="2"/>
                <c:pt idx="0">
                  <c:v>0.02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0-4FB5-9039-84393518EF22}"/>
            </c:ext>
          </c:extLst>
        </c:ser>
        <c:ser>
          <c:idx val="4"/>
          <c:order val="4"/>
          <c:tx>
            <c:strRef>
              <c:f>ele_prod!$A$7</c:f>
              <c:strCache>
                <c:ptCount val="1"/>
                <c:pt idx="0">
                  <c:v>mSOLAR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ele_prod!$B$7:$C$7</c:f>
              <c:numCache>
                <c:formatCode>#,##0</c:formatCode>
                <c:ptCount val="2"/>
                <c:pt idx="0">
                  <c:v>19.599</c:v>
                </c:pt>
                <c:pt idx="1">
                  <c:v>2.0779999999999998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0-4FB5-9039-84393518EF22}"/>
            </c:ext>
          </c:extLst>
        </c:ser>
        <c:ser>
          <c:idx val="5"/>
          <c:order val="5"/>
          <c:tx>
            <c:strRef>
              <c:f>ele_prod!$A$8</c:f>
              <c:strCache>
                <c:ptCount val="1"/>
                <c:pt idx="0">
                  <c:v>mWIND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ele_prod!$B$8:$C$8</c:f>
              <c:numCache>
                <c:formatCode>#,##0</c:formatCode>
                <c:ptCount val="2"/>
                <c:pt idx="0">
                  <c:v>48.735999999999997</c:v>
                </c:pt>
                <c:pt idx="1">
                  <c:v>12.051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0-4FB5-9039-84393518EF22}"/>
            </c:ext>
          </c:extLst>
        </c:ser>
        <c:ser>
          <c:idx val="6"/>
          <c:order val="6"/>
          <c:tx>
            <c:strRef>
              <c:f>ele_prod!$A$9</c:f>
              <c:strCache>
                <c:ptCount val="1"/>
                <c:pt idx="0">
                  <c:v>bHC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ele_prod!$B$9:$C$9</c:f>
              <c:numCache>
                <c:formatCode>#,##0</c:formatCode>
                <c:ptCount val="2"/>
                <c:pt idx="0">
                  <c:v>30.022739999999999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0-4FB5-9039-84393518EF22}"/>
            </c:ext>
          </c:extLst>
        </c:ser>
        <c:ser>
          <c:idx val="7"/>
          <c:order val="7"/>
          <c:tx>
            <c:strRef>
              <c:f>ele_prod!$A$10</c:f>
              <c:strCache>
                <c:ptCount val="1"/>
                <c:pt idx="0">
                  <c:v>mHC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ele_prod!$B$10:$C$10</c:f>
              <c:numCache>
                <c:formatCode>#,##0</c:formatCode>
                <c:ptCount val="2"/>
                <c:pt idx="0">
                  <c:v>81.253260000000012</c:v>
                </c:pt>
                <c:pt idx="1">
                  <c:v>14.949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0-4FB5-9039-84393518EF22}"/>
            </c:ext>
          </c:extLst>
        </c:ser>
        <c:ser>
          <c:idx val="8"/>
          <c:order val="8"/>
          <c:tx>
            <c:strRef>
              <c:f>ele_prod!$A$11</c:f>
              <c:strCache>
                <c:ptCount val="1"/>
                <c:pt idx="0">
                  <c:v>bBC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ele_prod!$B$11:$C$11</c:f>
              <c:numCache>
                <c:formatCode>#,##0</c:formatCode>
                <c:ptCount val="2"/>
                <c:pt idx="0">
                  <c:v>148.5693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50-4FB5-9039-84393518EF22}"/>
            </c:ext>
          </c:extLst>
        </c:ser>
        <c:ser>
          <c:idx val="9"/>
          <c:order val="9"/>
          <c:tx>
            <c:strRef>
              <c:f>ele_prod!$A$12</c:f>
              <c:strCache>
                <c:ptCount val="1"/>
                <c:pt idx="0">
                  <c:v>bOIL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ele_prod!$B$12:$C$12</c:f>
              <c:numCache>
                <c:formatCode>#,##0</c:formatCode>
                <c:ptCount val="2"/>
                <c:pt idx="0">
                  <c:v>1.264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50-4FB5-9039-84393518EF22}"/>
            </c:ext>
          </c:extLst>
        </c:ser>
        <c:ser>
          <c:idx val="10"/>
          <c:order val="10"/>
          <c:tx>
            <c:strRef>
              <c:f>ele_prod!$A$13</c:f>
              <c:strCache>
                <c:ptCount val="1"/>
                <c:pt idx="0">
                  <c:v>mOIL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ele_prod!$B$13:$C$13</c:f>
              <c:numCache>
                <c:formatCode>#,##0</c:formatCode>
                <c:ptCount val="2"/>
                <c:pt idx="0">
                  <c:v>0</c:v>
                </c:pt>
                <c:pt idx="1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50-4FB5-9039-84393518EF22}"/>
            </c:ext>
          </c:extLst>
        </c:ser>
        <c:ser>
          <c:idx val="11"/>
          <c:order val="11"/>
          <c:tx>
            <c:strRef>
              <c:f>ele_prod!$A$14</c:f>
              <c:strCache>
                <c:ptCount val="1"/>
                <c:pt idx="0">
                  <c:v>pOIL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ele_prod!$B$14:$C$14</c:f>
              <c:numCache>
                <c:formatCode>#,##0</c:formatCode>
                <c:ptCount val="2"/>
                <c:pt idx="0">
                  <c:v>5.3460000000000001</c:v>
                </c:pt>
                <c:pt idx="1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50-4FB5-9039-84393518EF22}"/>
            </c:ext>
          </c:extLst>
        </c:ser>
        <c:ser>
          <c:idx val="12"/>
          <c:order val="12"/>
          <c:tx>
            <c:strRef>
              <c:f>ele_prod!$A$15</c:f>
              <c:strCache>
                <c:ptCount val="1"/>
                <c:pt idx="0">
                  <c:v>bGAS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ele_prod!$B$15:$C$15</c:f>
              <c:numCache>
                <c:formatCode>#,##0</c:formatCode>
                <c:ptCount val="2"/>
                <c:pt idx="0">
                  <c:v>54.402479999999997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50-4FB5-9039-84393518EF22}"/>
            </c:ext>
          </c:extLst>
        </c:ser>
        <c:ser>
          <c:idx val="13"/>
          <c:order val="13"/>
          <c:tx>
            <c:strRef>
              <c:f>ele_prod!$A$16</c:f>
              <c:strCache>
                <c:ptCount val="1"/>
                <c:pt idx="0">
                  <c:v>mGAS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ele_prod!$B$16:$C$16</c:f>
              <c:numCache>
                <c:formatCode>#,##0</c:formatCode>
                <c:ptCount val="2"/>
                <c:pt idx="0">
                  <c:v>14.195609999999999</c:v>
                </c:pt>
                <c:pt idx="1">
                  <c:v>13.2462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50-4FB5-9039-84393518EF22}"/>
            </c:ext>
          </c:extLst>
        </c:ser>
        <c:ser>
          <c:idx val="14"/>
          <c:order val="14"/>
          <c:tx>
            <c:strRef>
              <c:f>ele_prod!$A$17</c:f>
              <c:strCache>
                <c:ptCount val="1"/>
                <c:pt idx="0">
                  <c:v>pGAS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ele_prod!$B$17:$C$17</c:f>
              <c:numCache>
                <c:formatCode>#,##0</c:formatCode>
                <c:ptCount val="2"/>
                <c:pt idx="0">
                  <c:v>15.03191</c:v>
                </c:pt>
                <c:pt idx="1">
                  <c:v>13.513800000000002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50-4FB5-9039-84393518EF22}"/>
            </c:ext>
          </c:extLst>
        </c:ser>
        <c:ser>
          <c:idx val="15"/>
          <c:order val="15"/>
          <c:tx>
            <c:strRef>
              <c:f>ele_prod!$A$18</c:f>
              <c:strCache>
                <c:ptCount val="1"/>
                <c:pt idx="0">
                  <c:v>bBIO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ele_prod!$B$18:$C$18</c:f>
              <c:numCache>
                <c:formatCode>#,##0</c:formatCode>
                <c:ptCount val="2"/>
                <c:pt idx="0">
                  <c:v>32.849999999999994</c:v>
                </c:pt>
                <c:pt idx="1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50-4FB5-9039-84393518EF22}"/>
            </c:ext>
          </c:extLst>
        </c:ser>
        <c:ser>
          <c:idx val="16"/>
          <c:order val="16"/>
          <c:tx>
            <c:strRef>
              <c:f>ele_prod!$A$19</c:f>
              <c:strCache>
                <c:ptCount val="1"/>
                <c:pt idx="0">
                  <c:v>bCCS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ele_prod!$B$19:$C$19</c:f>
              <c:numCache>
                <c:formatCode>#,##0</c:formatCode>
                <c:ptCount val="2"/>
                <c:pt idx="0">
                  <c:v>2.3534799999999905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50-4FB5-9039-84393518EF22}"/>
            </c:ext>
          </c:extLst>
        </c:ser>
        <c:ser>
          <c:idx val="17"/>
          <c:order val="17"/>
          <c:tx>
            <c:strRef>
              <c:f>ele_prod!$A$20</c:f>
              <c:strCache>
                <c:ptCount val="1"/>
                <c:pt idx="0">
                  <c:v>mCCS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ele_prod!$B$20:$C$20</c:f>
              <c:numCache>
                <c:formatCode>#,##0</c:formatCode>
                <c:ptCount val="2"/>
                <c:pt idx="0">
                  <c:v>0.96413000000000082</c:v>
                </c:pt>
                <c:pt idx="1">
                  <c:v>0.28480000000000061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50-4FB5-9039-84393518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02752"/>
        <c:axId val="50821312"/>
      </c:barChart>
      <c:catAx>
        <c:axId val="9780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1312"/>
        <c:crosses val="autoZero"/>
        <c:auto val="1"/>
        <c:lblAlgn val="ctr"/>
        <c:lblOffset val="100"/>
        <c:noMultiLvlLbl val="0"/>
      </c:catAx>
      <c:valAx>
        <c:axId val="50821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780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459868766404196"/>
          <c:y val="1.8355288631112729E-2"/>
          <c:w val="7.5401344062761388E-2"/>
          <c:h val="0.8658482719658149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602316</xdr:colOff>
      <xdr:row>21</xdr:row>
      <xdr:rowOff>133910</xdr:rowOff>
    </xdr:from>
    <xdr:to>
      <xdr:col>19</xdr:col>
      <xdr:colOff>78441</xdr:colOff>
      <xdr:row>40</xdr:row>
      <xdr:rowOff>29136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22</xdr:row>
      <xdr:rowOff>57149</xdr:rowOff>
    </xdr:from>
    <xdr:to>
      <xdr:col>20</xdr:col>
      <xdr:colOff>161925</xdr:colOff>
      <xdr:row>40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IER\PROJEKTE\KLIMOPASS\2013-03%20Data\Gross%20Electricity%20production%20by%20country,%20fuel,%20technology_v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ele_prod_IEA_LigRW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oss%20Electricity%20production%20by%20country,%20fuel,%20technology_ree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dd2 (costs)"/>
      <sheetName val="GEP_Aggtech"/>
      <sheetName val="GEP_Aggreg"/>
      <sheetName val="NEWAGE_const"/>
      <sheetName val="NEWAGE_const_read"/>
      <sheetName val="NEWAGE_detailed"/>
      <sheetName val="NEWAGE_detailed_CCS"/>
      <sheetName val="NEWAGE_detailed_read"/>
      <sheetName val="NEWAGE_detailed_read (2)"/>
      <sheetName val="Costs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Gross Electricity Production, TWh, 2007 (excl. peat, gases and waste)</v>
          </cell>
        </row>
        <row r="21">
          <cell r="A21" t="str">
            <v>Summe: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ggtech"/>
      <sheetName val="GEP_Aggreg"/>
      <sheetName val="NEWAGE"/>
      <sheetName val="NEWAGE_CCS"/>
      <sheetName val="NEWAGE_CCS_new_diff"/>
      <sheetName val="NEWAGE_read"/>
      <sheetName val="NEWAGE_read_old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4">
          <cell r="B24" t="str">
            <v>DEU</v>
          </cell>
          <cell r="C24" t="str">
            <v xml:space="preserve">FRA </v>
          </cell>
          <cell r="D24" t="str">
            <v>AUT</v>
          </cell>
          <cell r="E24" t="str">
            <v>SWZ</v>
          </cell>
          <cell r="F24" t="str">
            <v>EUN</v>
          </cell>
          <cell r="G24" t="str">
            <v>EUS</v>
          </cell>
          <cell r="H24" t="str">
            <v>EUE</v>
          </cell>
          <cell r="I24" t="str">
            <v>USA</v>
          </cell>
          <cell r="J24" t="str">
            <v>OEC</v>
          </cell>
          <cell r="K24" t="str">
            <v>BRZ</v>
          </cell>
          <cell r="L24" t="str">
            <v>RUS</v>
          </cell>
          <cell r="M24" t="str">
            <v>IND</v>
          </cell>
          <cell r="N24" t="str">
            <v>CHI</v>
          </cell>
          <cell r="O24" t="str">
            <v>RSA</v>
          </cell>
          <cell r="P24" t="str">
            <v>ARB</v>
          </cell>
          <cell r="Q24" t="str">
            <v>OPE</v>
          </cell>
          <cell r="R24" t="str">
            <v>ROW</v>
          </cell>
          <cell r="S24" t="str">
            <v>Summe:</v>
          </cell>
        </row>
        <row r="25">
          <cell r="A25" t="str">
            <v>bNUC</v>
          </cell>
          <cell r="B25">
            <v>140.53</v>
          </cell>
          <cell r="C25">
            <v>439.73</v>
          </cell>
          <cell r="D25">
            <v>0</v>
          </cell>
          <cell r="E25">
            <v>27.93</v>
          </cell>
          <cell r="F25">
            <v>215.68</v>
          </cell>
          <cell r="G25">
            <v>60.800000000000004</v>
          </cell>
          <cell r="H25">
            <v>78.53</v>
          </cell>
          <cell r="I25">
            <v>510.68</v>
          </cell>
          <cell r="J25">
            <v>836.63</v>
          </cell>
          <cell r="K25">
            <v>12.35</v>
          </cell>
          <cell r="L25">
            <v>160.04</v>
          </cell>
          <cell r="M25">
            <v>16.78</v>
          </cell>
          <cell r="N25">
            <v>62.13</v>
          </cell>
          <cell r="O25">
            <v>11.32</v>
          </cell>
          <cell r="P25">
            <v>0</v>
          </cell>
          <cell r="Q25">
            <v>0</v>
          </cell>
          <cell r="R25">
            <v>145.93</v>
          </cell>
          <cell r="S25">
            <v>2719.06</v>
          </cell>
        </row>
        <row r="26">
          <cell r="A26" t="str">
            <v>bHYDRO</v>
          </cell>
          <cell r="B26">
            <v>20.86</v>
          </cell>
          <cell r="C26">
            <v>58.16</v>
          </cell>
          <cell r="D26">
            <v>35.99</v>
          </cell>
          <cell r="E26">
            <v>35.24</v>
          </cell>
          <cell r="F26">
            <v>90.047371300000009</v>
          </cell>
          <cell r="G26">
            <v>80.703599999999994</v>
          </cell>
          <cell r="H26">
            <v>28.016677400000003</v>
          </cell>
          <cell r="I26">
            <v>653.65</v>
          </cell>
          <cell r="J26">
            <v>249.65</v>
          </cell>
          <cell r="K26">
            <v>355.31899999999996</v>
          </cell>
          <cell r="L26">
            <v>177.19019999999998</v>
          </cell>
          <cell r="M26">
            <v>122.5917</v>
          </cell>
          <cell r="N26">
            <v>388.20799999999997</v>
          </cell>
          <cell r="O26">
            <v>0.39100000000000001</v>
          </cell>
          <cell r="P26">
            <v>39.392099999999999</v>
          </cell>
          <cell r="Q26">
            <v>108.70200000000001</v>
          </cell>
          <cell r="R26">
            <v>493.97150000000005</v>
          </cell>
          <cell r="S26">
            <v>2938.0831487000005</v>
          </cell>
        </row>
        <row r="27">
          <cell r="A27" t="str">
            <v>pHYDRO</v>
          </cell>
          <cell r="B27">
            <v>7.6</v>
          </cell>
          <cell r="C27">
            <v>5.5</v>
          </cell>
          <cell r="D27">
            <v>2.5</v>
          </cell>
          <cell r="E27">
            <v>1.5</v>
          </cell>
          <cell r="F27">
            <v>6.7426287000000009</v>
          </cell>
          <cell r="G27">
            <v>10.086400000000001</v>
          </cell>
          <cell r="H27">
            <v>1.4733226000000001</v>
          </cell>
          <cell r="I27">
            <v>13.1</v>
          </cell>
          <cell r="J27">
            <v>25.9</v>
          </cell>
          <cell r="K27">
            <v>18.701000000000001</v>
          </cell>
          <cell r="L27">
            <v>1.7897999999999998</v>
          </cell>
          <cell r="M27">
            <v>1.2383</v>
          </cell>
          <cell r="N27">
            <v>97.052000000000007</v>
          </cell>
          <cell r="O27">
            <v>3.5190000000000001</v>
          </cell>
          <cell r="P27">
            <v>0.39789999999999998</v>
          </cell>
          <cell r="Q27">
            <v>1.0980000000000001</v>
          </cell>
          <cell r="R27">
            <v>25.998500000000003</v>
          </cell>
          <cell r="S27">
            <v>224.19685130000002</v>
          </cell>
        </row>
        <row r="28">
          <cell r="A28" t="str">
            <v>bGEO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5.7700000000000005</v>
          </cell>
          <cell r="H28">
            <v>0</v>
          </cell>
          <cell r="I28">
            <v>17.48</v>
          </cell>
          <cell r="J28">
            <v>16.8</v>
          </cell>
          <cell r="K28">
            <v>0</v>
          </cell>
          <cell r="L28">
            <v>0.49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7.02</v>
          </cell>
          <cell r="R28">
            <v>14.260000000000002</v>
          </cell>
          <cell r="S28">
            <v>61.820000000000007</v>
          </cell>
        </row>
        <row r="29">
          <cell r="A29" t="str">
            <v>mSOLAR</v>
          </cell>
          <cell r="B29">
            <v>3.0899999999999963</v>
          </cell>
          <cell r="C29">
            <v>0.49000000000000021</v>
          </cell>
          <cell r="D29">
            <v>4.9999999999999822E-2</v>
          </cell>
          <cell r="E29">
            <v>0.04</v>
          </cell>
          <cell r="F29">
            <v>0.87000000000000099</v>
          </cell>
          <cell r="G29">
            <v>2.0100400000000036</v>
          </cell>
          <cell r="H29">
            <v>0.10206966000000006</v>
          </cell>
          <cell r="I29">
            <v>0.47999999999999865</v>
          </cell>
          <cell r="J29">
            <v>1.8399999999999963</v>
          </cell>
          <cell r="K29">
            <v>0.10000000000000009</v>
          </cell>
          <cell r="L29">
            <v>4.9999999999999871E-4</v>
          </cell>
          <cell r="M29">
            <v>0.58349999999999902</v>
          </cell>
          <cell r="N29">
            <v>0.44549999999999912</v>
          </cell>
          <cell r="O29">
            <v>2.5000000000000001E-2</v>
          </cell>
          <cell r="P29">
            <v>0.64500000000000002</v>
          </cell>
          <cell r="Q29">
            <v>0</v>
          </cell>
          <cell r="R29">
            <v>0.70000000000000018</v>
          </cell>
          <cell r="S29">
            <v>11.471609659999995</v>
          </cell>
        </row>
        <row r="30">
          <cell r="A30" t="str">
            <v>mWIND</v>
          </cell>
          <cell r="B30">
            <v>39.700000000000003</v>
          </cell>
          <cell r="C30">
            <v>4.0999999999999996</v>
          </cell>
          <cell r="D30">
            <v>2</v>
          </cell>
          <cell r="E30">
            <v>0</v>
          </cell>
          <cell r="F30">
            <v>20.53</v>
          </cell>
          <cell r="G30">
            <v>37.339959999999998</v>
          </cell>
          <cell r="H30">
            <v>0.76793034000000004</v>
          </cell>
          <cell r="I30">
            <v>10.700000000000001</v>
          </cell>
          <cell r="J30">
            <v>34.6</v>
          </cell>
          <cell r="K30">
            <v>1.9</v>
          </cell>
          <cell r="L30">
            <v>9.5000000000000015E-3</v>
          </cell>
          <cell r="M30">
            <v>11.086500000000001</v>
          </cell>
          <cell r="N30">
            <v>8.464500000000001</v>
          </cell>
          <cell r="O30">
            <v>2.5000000000000001E-2</v>
          </cell>
          <cell r="P30">
            <v>0.64500000000000002</v>
          </cell>
          <cell r="Q30">
            <v>0</v>
          </cell>
          <cell r="R30">
            <v>0.7</v>
          </cell>
          <cell r="S30">
            <v>172.56839034000001</v>
          </cell>
        </row>
        <row r="31">
          <cell r="A31" t="str">
            <v>bHC</v>
          </cell>
          <cell r="B31">
            <v>24.45102</v>
          </cell>
          <cell r="C31">
            <v>0</v>
          </cell>
          <cell r="D31">
            <v>0.31125600000000003</v>
          </cell>
          <cell r="E31">
            <v>0</v>
          </cell>
          <cell r="F31">
            <v>183.5361</v>
          </cell>
          <cell r="G31">
            <v>107.8506</v>
          </cell>
          <cell r="H31">
            <v>24.924982500000002</v>
          </cell>
          <cell r="I31">
            <v>517.8541327416799</v>
          </cell>
          <cell r="J31">
            <v>1502.990775</v>
          </cell>
          <cell r="K31">
            <v>0</v>
          </cell>
          <cell r="L31">
            <v>59.459400000000002</v>
          </cell>
          <cell r="M31">
            <v>383.55322500000005</v>
          </cell>
          <cell r="N31">
            <v>1845.3550499999999</v>
          </cell>
          <cell r="O31">
            <v>171.02546999999998</v>
          </cell>
          <cell r="P31">
            <v>2.5819199999999998</v>
          </cell>
          <cell r="Q31">
            <v>0</v>
          </cell>
          <cell r="R31">
            <v>279.18890999999996</v>
          </cell>
          <cell r="S31">
            <v>5103.0828412416795</v>
          </cell>
        </row>
        <row r="32">
          <cell r="A32" t="str">
            <v>mHC</v>
          </cell>
          <cell r="B32">
            <v>106.49628</v>
          </cell>
          <cell r="C32">
            <v>24.205500000000001</v>
          </cell>
          <cell r="D32">
            <v>5.8861439999999998</v>
          </cell>
          <cell r="E32">
            <v>0</v>
          </cell>
          <cell r="F32">
            <v>22.472999999999988</v>
          </cell>
          <cell r="G32">
            <v>15.087600000000009</v>
          </cell>
          <cell r="H32">
            <v>75.906517500000007</v>
          </cell>
          <cell r="I32">
            <v>120.19096725832009</v>
          </cell>
          <cell r="J32">
            <v>500.99692500000009</v>
          </cell>
          <cell r="K32">
            <v>9.9000000000000005E-2</v>
          </cell>
          <cell r="L32">
            <v>39.639599999999994</v>
          </cell>
          <cell r="M32">
            <v>127.85107499999998</v>
          </cell>
          <cell r="N32">
            <v>790.86644999999999</v>
          </cell>
          <cell r="O32">
            <v>73.296630000000007</v>
          </cell>
          <cell r="P32">
            <v>10.327679999999999</v>
          </cell>
          <cell r="Q32">
            <v>0</v>
          </cell>
          <cell r="R32">
            <v>119.65238999999993</v>
          </cell>
          <cell r="S32">
            <v>2032.9757587583201</v>
          </cell>
        </row>
        <row r="33">
          <cell r="A33" t="str">
            <v>bBC</v>
          </cell>
          <cell r="B33">
            <v>165.83489999999998</v>
          </cell>
          <cell r="C33">
            <v>0</v>
          </cell>
          <cell r="D33">
            <v>0</v>
          </cell>
          <cell r="E33">
            <v>0</v>
          </cell>
          <cell r="F33">
            <v>11.2959</v>
          </cell>
          <cell r="G33">
            <v>47.529899999999998</v>
          </cell>
          <cell r="H33">
            <v>155.58840000000001</v>
          </cell>
          <cell r="I33">
            <v>125.97749999999999</v>
          </cell>
          <cell r="J33">
            <v>89.327700000000007</v>
          </cell>
          <cell r="K33">
            <v>5.9004000000000003</v>
          </cell>
          <cell r="L33">
            <v>60.904800000000002</v>
          </cell>
          <cell r="M33">
            <v>18.6813</v>
          </cell>
          <cell r="N33">
            <v>0</v>
          </cell>
          <cell r="O33">
            <v>0</v>
          </cell>
          <cell r="P33">
            <v>0</v>
          </cell>
          <cell r="Q33">
            <v>63.191699999999997</v>
          </cell>
          <cell r="R33">
            <v>107.33580000000001</v>
          </cell>
          <cell r="S33">
            <v>851.56829999999991</v>
          </cell>
        </row>
        <row r="34">
          <cell r="A34" t="str">
            <v>bOIL</v>
          </cell>
          <cell r="B34">
            <v>5.25</v>
          </cell>
          <cell r="C34">
            <v>0</v>
          </cell>
          <cell r="D34">
            <v>0.68640000000000001</v>
          </cell>
          <cell r="E34">
            <v>0</v>
          </cell>
          <cell r="F34">
            <v>7.1349999999999998</v>
          </cell>
          <cell r="G34">
            <v>52.53</v>
          </cell>
          <cell r="H34">
            <v>0.45119999999999999</v>
          </cell>
          <cell r="I34">
            <v>37.008238284352664</v>
          </cell>
          <cell r="J34">
            <v>18.748000000000001</v>
          </cell>
          <cell r="K34">
            <v>0</v>
          </cell>
          <cell r="L34">
            <v>1.7230000000000001</v>
          </cell>
          <cell r="M34">
            <v>1.7760000000000002</v>
          </cell>
          <cell r="N34">
            <v>0</v>
          </cell>
          <cell r="O34">
            <v>0</v>
          </cell>
          <cell r="P34">
            <v>202.23699999999997</v>
          </cell>
          <cell r="Q34">
            <v>11.814</v>
          </cell>
          <cell r="R34">
            <v>11.463000000000001</v>
          </cell>
          <cell r="S34">
            <v>350.82183828435268</v>
          </cell>
        </row>
        <row r="35">
          <cell r="A35" t="str">
            <v>mOIL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13.72749999999999</v>
          </cell>
          <cell r="H35">
            <v>2.2187999999999999</v>
          </cell>
          <cell r="I35">
            <v>171.90476171564734</v>
          </cell>
          <cell r="J35">
            <v>43.763999999999996</v>
          </cell>
          <cell r="K35">
            <v>12.393000000000001</v>
          </cell>
          <cell r="L35">
            <v>6.8919999999999995</v>
          </cell>
          <cell r="M35">
            <v>7.1039999999999957</v>
          </cell>
          <cell r="N35">
            <v>1.6875</v>
          </cell>
          <cell r="O35">
            <v>0</v>
          </cell>
          <cell r="P35">
            <v>72.227500000000006</v>
          </cell>
          <cell r="Q35">
            <v>41.349000000000004</v>
          </cell>
          <cell r="R35">
            <v>160.48200000000003</v>
          </cell>
          <cell r="S35">
            <v>533.75006171564735</v>
          </cell>
        </row>
        <row r="36">
          <cell r="A36" t="str">
            <v>pOIL</v>
          </cell>
          <cell r="B36">
            <v>5.83</v>
          </cell>
          <cell r="C36">
            <v>6.16</v>
          </cell>
          <cell r="D36">
            <v>0.59360000000000002</v>
          </cell>
          <cell r="E36">
            <v>0.19</v>
          </cell>
          <cell r="F36">
            <v>6.0150000000000023</v>
          </cell>
          <cell r="G36">
            <v>11.692499999999997</v>
          </cell>
          <cell r="H36">
            <v>2.67</v>
          </cell>
          <cell r="I36">
            <v>36.866999999999997</v>
          </cell>
          <cell r="J36">
            <v>15.628</v>
          </cell>
          <cell r="K36">
            <v>1.3769999999999998</v>
          </cell>
          <cell r="L36">
            <v>8.6150000000000002</v>
          </cell>
          <cell r="M36">
            <v>26.640000000000004</v>
          </cell>
          <cell r="N36">
            <v>32.0625</v>
          </cell>
          <cell r="O36">
            <v>1.1499999999999999</v>
          </cell>
          <cell r="P36">
            <v>14.445499999999997</v>
          </cell>
          <cell r="Q36">
            <v>5.907</v>
          </cell>
          <cell r="R36">
            <v>57.315000000000012</v>
          </cell>
          <cell r="S36">
            <v>233.15810000000005</v>
          </cell>
        </row>
        <row r="37">
          <cell r="A37" t="str">
            <v>bGAS</v>
          </cell>
          <cell r="B37">
            <v>49.747</v>
          </cell>
          <cell r="C37">
            <v>0</v>
          </cell>
          <cell r="D37">
            <v>5.6808000000000005</v>
          </cell>
          <cell r="E37">
            <v>0</v>
          </cell>
          <cell r="F37">
            <v>92.644999999999996</v>
          </cell>
          <cell r="G37">
            <v>163.209</v>
          </cell>
          <cell r="H37">
            <v>2.4340000000000002</v>
          </cell>
          <cell r="I37">
            <v>88.607042739193787</v>
          </cell>
          <cell r="J37">
            <v>213.69900000000001</v>
          </cell>
          <cell r="K37">
            <v>0</v>
          </cell>
          <cell r="L37">
            <v>243.35499999999999</v>
          </cell>
          <cell r="M37">
            <v>3.2880000000000003</v>
          </cell>
          <cell r="N37">
            <v>0.40860000000000002</v>
          </cell>
          <cell r="O37">
            <v>0</v>
          </cell>
          <cell r="P37">
            <v>379.596</v>
          </cell>
          <cell r="Q37">
            <v>11.542</v>
          </cell>
          <cell r="R37">
            <v>478.09300000000002</v>
          </cell>
          <cell r="S37">
            <v>1732.3044427391937</v>
          </cell>
        </row>
        <row r="38">
          <cell r="A38" t="str">
            <v>mGAS</v>
          </cell>
          <cell r="B38">
            <v>4.9354999999999976</v>
          </cell>
          <cell r="C38">
            <v>5.4975000000000023</v>
          </cell>
          <cell r="D38">
            <v>4.0904999999999996</v>
          </cell>
          <cell r="E38">
            <v>0.52500000000000002</v>
          </cell>
          <cell r="F38">
            <v>168.77800000000002</v>
          </cell>
          <cell r="G38">
            <v>117.57299999999998</v>
          </cell>
          <cell r="H38">
            <v>16.060999999999996</v>
          </cell>
          <cell r="I38">
            <v>413.25845726080627</v>
          </cell>
          <cell r="J38">
            <v>518.46100000000001</v>
          </cell>
          <cell r="K38">
            <v>13.95</v>
          </cell>
          <cell r="L38">
            <v>194.684</v>
          </cell>
          <cell r="M38">
            <v>52.608000000000004</v>
          </cell>
          <cell r="N38">
            <v>1.6343999999999992</v>
          </cell>
          <cell r="O38">
            <v>0</v>
          </cell>
          <cell r="P38">
            <v>135.56999999999994</v>
          </cell>
          <cell r="Q38">
            <v>37.511499999999998</v>
          </cell>
          <cell r="R38">
            <v>170.7475</v>
          </cell>
          <cell r="S38">
            <v>1855.8853572608061</v>
          </cell>
        </row>
        <row r="39">
          <cell r="A39" t="str">
            <v>pGAS</v>
          </cell>
          <cell r="B39">
            <v>18.227499999999999</v>
          </cell>
          <cell r="C39">
            <v>16.492499999999996</v>
          </cell>
          <cell r="D39">
            <v>9.8699999999999996E-2</v>
          </cell>
          <cell r="E39">
            <v>0.22500000000000001</v>
          </cell>
          <cell r="F39">
            <v>29.047000000000004</v>
          </cell>
          <cell r="G39">
            <v>14.777999999999999</v>
          </cell>
          <cell r="H39">
            <v>18.494999999999997</v>
          </cell>
          <cell r="I39">
            <v>88.56450000000001</v>
          </cell>
          <cell r="J39">
            <v>183.04</v>
          </cell>
          <cell r="K39">
            <v>1.55</v>
          </cell>
          <cell r="L39">
            <v>48.670999999999992</v>
          </cell>
          <cell r="M39">
            <v>9.8640000000000008</v>
          </cell>
          <cell r="N39">
            <v>38.817</v>
          </cell>
          <cell r="O39">
            <v>0</v>
          </cell>
          <cell r="P39">
            <v>27.113999999999997</v>
          </cell>
          <cell r="Q39">
            <v>8.6564999999999994</v>
          </cell>
          <cell r="R39">
            <v>34.149499999999996</v>
          </cell>
          <cell r="S39">
            <v>537.79020000000003</v>
          </cell>
        </row>
        <row r="40">
          <cell r="A40" t="str">
            <v>bBIO</v>
          </cell>
          <cell r="B40">
            <v>21.82</v>
          </cell>
          <cell r="C40">
            <v>2.0100000000000002</v>
          </cell>
          <cell r="D40">
            <v>3.3400000000000003</v>
          </cell>
          <cell r="E40">
            <v>0.30000000000000004</v>
          </cell>
          <cell r="F40">
            <v>33.86</v>
          </cell>
          <cell r="G40">
            <v>7.8000000000000007</v>
          </cell>
          <cell r="H40">
            <v>5.65</v>
          </cell>
          <cell r="I40">
            <v>30.210000000000004</v>
          </cell>
          <cell r="J40">
            <v>49.54</v>
          </cell>
          <cell r="K40">
            <v>17.399999999999999</v>
          </cell>
          <cell r="L40">
            <v>0.01</v>
          </cell>
          <cell r="M40">
            <v>1.95</v>
          </cell>
          <cell r="N40">
            <v>2.31</v>
          </cell>
          <cell r="O40">
            <v>0.26</v>
          </cell>
          <cell r="P40">
            <v>0.01</v>
          </cell>
          <cell r="Q40">
            <v>0</v>
          </cell>
          <cell r="R40">
            <v>14.03</v>
          </cell>
          <cell r="S40">
            <v>190.49999999999997</v>
          </cell>
        </row>
        <row r="41">
          <cell r="A41" t="str">
            <v>bCCS</v>
          </cell>
          <cell r="B41">
            <v>1.6751000000000147</v>
          </cell>
          <cell r="C41">
            <v>0</v>
          </cell>
          <cell r="D41">
            <v>0</v>
          </cell>
          <cell r="E41">
            <v>0</v>
          </cell>
          <cell r="F41">
            <v>0.11410000000000053</v>
          </cell>
          <cell r="G41">
            <v>0.48010000000000019</v>
          </cell>
          <cell r="H41">
            <v>1.5715999999999894</v>
          </cell>
          <cell r="I41">
            <v>1.272500000000008</v>
          </cell>
          <cell r="J41">
            <v>0.90229999999999677</v>
          </cell>
          <cell r="K41">
            <v>5.9599999999999653E-2</v>
          </cell>
          <cell r="L41">
            <v>0.61520000000000152</v>
          </cell>
          <cell r="M41">
            <v>0.18870000000000076</v>
          </cell>
          <cell r="N41">
            <v>0</v>
          </cell>
          <cell r="O41">
            <v>0</v>
          </cell>
          <cell r="P41">
            <v>0</v>
          </cell>
          <cell r="Q41">
            <v>0.63830000000000098</v>
          </cell>
          <cell r="R41">
            <v>1.0841999999999956</v>
          </cell>
          <cell r="S41">
            <v>8.6017000000000081</v>
          </cell>
        </row>
        <row r="42">
          <cell r="A42" t="str">
            <v>mCCS</v>
          </cell>
          <cell r="B42">
            <v>1.322700000000026</v>
          </cell>
          <cell r="C42">
            <v>0.24449999999999861</v>
          </cell>
          <cell r="D42">
            <v>6.2599999999999767E-2</v>
          </cell>
          <cell r="E42">
            <v>0</v>
          </cell>
          <cell r="F42">
            <v>2.080900000000014</v>
          </cell>
          <cell r="G42">
            <v>1.2417999999999978</v>
          </cell>
          <cell r="H42">
            <v>1.0185000000000031</v>
          </cell>
          <cell r="I42">
            <v>6.4448999999999614</v>
          </cell>
          <cell r="J42">
            <v>20.242299999999886</v>
          </cell>
          <cell r="K42">
            <v>1.0000000000000009E-3</v>
          </cell>
          <cell r="L42">
            <v>1.0010000000000048</v>
          </cell>
          <cell r="M42">
            <v>5.1657000000000153</v>
          </cell>
          <cell r="N42">
            <v>26.628500000000258</v>
          </cell>
          <cell r="O42">
            <v>2.4679000000000144</v>
          </cell>
          <cell r="P42">
            <v>0.13039999999999985</v>
          </cell>
          <cell r="Q42">
            <v>0</v>
          </cell>
          <cell r="R42">
            <v>4.0287000000000148</v>
          </cell>
          <cell r="S42">
            <v>72.081400000000187</v>
          </cell>
        </row>
        <row r="43">
          <cell r="A43" t="str">
            <v>Summe:</v>
          </cell>
          <cell r="B43">
            <v>617.37000000000012</v>
          </cell>
          <cell r="C43">
            <v>562.59</v>
          </cell>
          <cell r="D43">
            <v>61.290000000000006</v>
          </cell>
          <cell r="E43">
            <v>65.95</v>
          </cell>
          <cell r="F43">
            <v>890.85</v>
          </cell>
          <cell r="G43">
            <v>750.20999999999992</v>
          </cell>
          <cell r="H43">
            <v>415.88</v>
          </cell>
          <cell r="I43">
            <v>2844.25</v>
          </cell>
          <cell r="J43">
            <v>4322.7599999999993</v>
          </cell>
          <cell r="K43">
            <v>441.09999999999991</v>
          </cell>
          <cell r="L43">
            <v>1005.0899999999999</v>
          </cell>
          <cell r="M43">
            <v>790.95000000000016</v>
          </cell>
          <cell r="N43">
            <v>3296.07</v>
          </cell>
          <cell r="O43">
            <v>263.48</v>
          </cell>
          <cell r="P43">
            <v>885.31999999999994</v>
          </cell>
          <cell r="Q43">
            <v>297.43000000000006</v>
          </cell>
          <cell r="R43">
            <v>2119.13</v>
          </cell>
          <cell r="S43">
            <v>19629.72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13"/>
      <sheetName val="--------  "/>
      <sheetName val="GEP"/>
      <sheetName val="GEP_Aggtech"/>
      <sheetName val="GEP_Aggreg"/>
      <sheetName val="NEWAGE"/>
      <sheetName val="NEWAGE_CCS"/>
      <sheetName val="NEWAGE_read"/>
      <sheetName val="GEP_energyShares_FINAL"/>
      <sheetName val="GEP_energyShares_EUROSTAT"/>
      <sheetName val="GEP_energyShares_EIA"/>
      <sheetName val="GEP_energyShares_EURELECTRIC"/>
      <sheetName val="GEP_energyShares_IEA"/>
      <sheetName val="GEP_energyShares_CHP"/>
      <sheetName val="----------"/>
      <sheetName val="GEP_add1"/>
      <sheetName val="NEWAGE_CCS_1"/>
      <sheetName val="NEWAGE_old"/>
      <sheetName val="NEWAGE_CCS_new_diff"/>
      <sheetName val="NEWAGE_read_1"/>
      <sheetName val="NEWAGE_read_old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</v>
          </cell>
          <cell r="C2" t="str">
            <v>DEU</v>
          </cell>
          <cell r="D2" t="str">
            <v>FRA</v>
          </cell>
          <cell r="E2" t="str">
            <v>ITA</v>
          </cell>
          <cell r="F2" t="str">
            <v>POL</v>
          </cell>
          <cell r="G2" t="str">
            <v>UKI</v>
          </cell>
          <cell r="H2" t="str">
            <v>ESP</v>
          </cell>
          <cell r="I2" t="str">
            <v>BNL</v>
          </cell>
          <cell r="J2" t="str">
            <v>EUN</v>
          </cell>
          <cell r="K2" t="str">
            <v>EUS</v>
          </cell>
          <cell r="L2" t="str">
            <v>USA</v>
          </cell>
          <cell r="M2" t="str">
            <v>OEC</v>
          </cell>
          <cell r="N2" t="str">
            <v>BRZ</v>
          </cell>
          <cell r="O2" t="str">
            <v>RUS</v>
          </cell>
          <cell r="P2" t="str">
            <v>IND</v>
          </cell>
          <cell r="Q2" t="str">
            <v>CHI</v>
          </cell>
          <cell r="R2" t="str">
            <v>RSA</v>
          </cell>
          <cell r="S2" t="str">
            <v>OPA</v>
          </cell>
          <cell r="T2" t="str">
            <v>ROW</v>
          </cell>
        </row>
        <row r="3">
          <cell r="B3" t="str">
            <v>bNUC</v>
          </cell>
          <cell r="C3">
            <v>107.97</v>
          </cell>
          <cell r="D3">
            <v>442.38</v>
          </cell>
          <cell r="E3">
            <v>0</v>
          </cell>
          <cell r="G3">
            <v>68.98</v>
          </cell>
          <cell r="H3">
            <v>57.73</v>
          </cell>
          <cell r="I3">
            <v>52.37</v>
          </cell>
          <cell r="J3">
            <v>83.67</v>
          </cell>
          <cell r="K3">
            <v>93.66</v>
          </cell>
          <cell r="L3">
            <v>821.41</v>
          </cell>
          <cell r="M3">
            <v>386.87</v>
          </cell>
          <cell r="N3">
            <v>15.66</v>
          </cell>
          <cell r="O3">
            <v>172.94</v>
          </cell>
          <cell r="P3">
            <v>33.29</v>
          </cell>
          <cell r="Q3">
            <v>86.35</v>
          </cell>
          <cell r="R3">
            <v>13.5</v>
          </cell>
          <cell r="S3">
            <v>0.36</v>
          </cell>
          <cell r="T3">
            <v>137.63999999999999</v>
          </cell>
        </row>
        <row r="4">
          <cell r="B4" t="str">
            <v>bHYDRO</v>
          </cell>
          <cell r="C4">
            <v>17.670000000000002</v>
          </cell>
          <cell r="D4">
            <v>44.816000000000003</v>
          </cell>
          <cell r="E4">
            <v>45.826000000000001</v>
          </cell>
          <cell r="F4">
            <v>2.3299999999999996</v>
          </cell>
          <cell r="G4">
            <v>5.6839999999999993</v>
          </cell>
          <cell r="H4">
            <v>42.139999999999993</v>
          </cell>
          <cell r="I4">
            <v>0.31499999999999995</v>
          </cell>
          <cell r="J4">
            <v>83.022000000000006</v>
          </cell>
          <cell r="K4">
            <v>69.853000000000009</v>
          </cell>
          <cell r="L4">
            <v>318.99599999999998</v>
          </cell>
          <cell r="M4">
            <v>711.56600000000003</v>
          </cell>
          <cell r="N4">
            <v>428.33</v>
          </cell>
          <cell r="O4">
            <v>163.81800000000001</v>
          </cell>
          <cell r="P4">
            <v>130.66999999999999</v>
          </cell>
          <cell r="Q4">
            <v>698.95</v>
          </cell>
          <cell r="R4">
            <v>0.87599999999999945</v>
          </cell>
          <cell r="S4">
            <v>140.22800000000001</v>
          </cell>
          <cell r="T4">
            <v>560.52200000000005</v>
          </cell>
        </row>
        <row r="5">
          <cell r="B5" t="str">
            <v xml:space="preserve"> pHYDRO</v>
          </cell>
          <cell r="C5">
            <v>5.84</v>
          </cell>
          <cell r="D5">
            <v>5.0739999999999998</v>
          </cell>
          <cell r="E5">
            <v>1.9339999999999999</v>
          </cell>
          <cell r="F5">
            <v>0.43</v>
          </cell>
          <cell r="G5">
            <v>2.9060000000000001</v>
          </cell>
          <cell r="H5">
            <v>2.8899999999999997</v>
          </cell>
          <cell r="I5">
            <v>2.2949999999999999</v>
          </cell>
          <cell r="J5">
            <v>0.69799999999999995</v>
          </cell>
          <cell r="K5">
            <v>6.1370000000000005</v>
          </cell>
          <cell r="L5">
            <v>25.684000000000001</v>
          </cell>
          <cell r="M5">
            <v>10.654</v>
          </cell>
          <cell r="N5">
            <v>0</v>
          </cell>
          <cell r="O5">
            <v>3.7919999999999998</v>
          </cell>
          <cell r="P5">
            <v>0</v>
          </cell>
          <cell r="Q5">
            <v>0</v>
          </cell>
          <cell r="R5">
            <v>4.1440000000000001</v>
          </cell>
          <cell r="S5">
            <v>0.192</v>
          </cell>
          <cell r="T5">
            <v>3.8679999999999999</v>
          </cell>
        </row>
        <row r="6">
          <cell r="B6" t="str">
            <v>bGEO</v>
          </cell>
          <cell r="C6">
            <v>0.02</v>
          </cell>
          <cell r="D6">
            <v>0</v>
          </cell>
          <cell r="E6">
            <v>5.65</v>
          </cell>
          <cell r="F6">
            <v>0</v>
          </cell>
          <cell r="G6">
            <v>0</v>
          </cell>
          <cell r="H6">
            <v>0.21</v>
          </cell>
          <cell r="I6">
            <v>0</v>
          </cell>
          <cell r="J6">
            <v>0</v>
          </cell>
          <cell r="K6">
            <v>0</v>
          </cell>
          <cell r="L6">
            <v>17.89</v>
          </cell>
          <cell r="M6">
            <v>20.010000000000002</v>
          </cell>
          <cell r="N6">
            <v>0</v>
          </cell>
          <cell r="O6">
            <v>0.52</v>
          </cell>
          <cell r="P6">
            <v>0</v>
          </cell>
          <cell r="Q6">
            <v>0.15</v>
          </cell>
          <cell r="R6">
            <v>0</v>
          </cell>
          <cell r="S6">
            <v>9.3699999999999992</v>
          </cell>
          <cell r="T6">
            <v>15.379999999999999</v>
          </cell>
        </row>
        <row r="7">
          <cell r="B7" t="str">
            <v>mSOLAR</v>
          </cell>
          <cell r="C7">
            <v>19.599</v>
          </cell>
          <cell r="D7">
            <v>2.0779999999999998</v>
          </cell>
          <cell r="E7">
            <v>10.667999999999999</v>
          </cell>
          <cell r="F7">
            <v>0</v>
          </cell>
          <cell r="G7">
            <v>0.24399999999999999</v>
          </cell>
          <cell r="H7">
            <v>9.5009999999999994</v>
          </cell>
          <cell r="I7">
            <v>1.2990000000000002</v>
          </cell>
          <cell r="J7">
            <v>3.2000000000000001E-2</v>
          </cell>
          <cell r="K7">
            <v>3.5269999999999997</v>
          </cell>
          <cell r="L7">
            <v>1.8177000000000001</v>
          </cell>
          <cell r="M7">
            <v>7.2519999999999998</v>
          </cell>
          <cell r="N7">
            <v>2.0000000000000001E-4</v>
          </cell>
          <cell r="O7">
            <v>0</v>
          </cell>
          <cell r="P7">
            <v>0.82699999999999996</v>
          </cell>
          <cell r="Q7">
            <v>2.605</v>
          </cell>
          <cell r="R7">
            <v>2.1000000000000001E-2</v>
          </cell>
          <cell r="S7">
            <v>0.24234</v>
          </cell>
          <cell r="T7">
            <v>0.37286000000000008</v>
          </cell>
        </row>
        <row r="8">
          <cell r="B8" t="str">
            <v>mWIND</v>
          </cell>
          <cell r="C8">
            <v>48.735999999999997</v>
          </cell>
          <cell r="D8">
            <v>12.051</v>
          </cell>
          <cell r="E8">
            <v>9.7750000000000004</v>
          </cell>
          <cell r="F8">
            <v>3.1869999999999998</v>
          </cell>
          <cell r="G8">
            <v>15.651999999999999</v>
          </cell>
          <cell r="H8">
            <v>50.972999999999999</v>
          </cell>
          <cell r="I8">
            <v>7.45</v>
          </cell>
          <cell r="J8">
            <v>21.624000000000002</v>
          </cell>
          <cell r="K8">
            <v>8.7330000000000023</v>
          </cell>
          <cell r="L8">
            <v>120.17659999999999</v>
          </cell>
          <cell r="M8">
            <v>35.347000000000008</v>
          </cell>
          <cell r="N8">
            <v>3</v>
          </cell>
          <cell r="O8">
            <v>4.0000000000000001E-3</v>
          </cell>
          <cell r="P8">
            <v>26</v>
          </cell>
          <cell r="Q8">
            <v>73.201000000000008</v>
          </cell>
          <cell r="R8">
            <v>3.2000000000000001E-2</v>
          </cell>
          <cell r="S8">
            <v>2.9807000000000001</v>
          </cell>
          <cell r="T8">
            <v>8.6117000000000008</v>
          </cell>
        </row>
        <row r="9">
          <cell r="B9" t="str">
            <v>bHC</v>
          </cell>
          <cell r="C9">
            <v>30.022739999999999</v>
          </cell>
          <cell r="D9">
            <v>0</v>
          </cell>
          <cell r="E9">
            <v>14.651999999999999</v>
          </cell>
          <cell r="F9">
            <v>43.178354999999996</v>
          </cell>
          <cell r="G9">
            <v>65.241</v>
          </cell>
          <cell r="H9">
            <v>22.176000000000002</v>
          </cell>
          <cell r="I9">
            <v>7.2467999999999995</v>
          </cell>
          <cell r="J9">
            <v>9.300555000000001</v>
          </cell>
          <cell r="K9">
            <v>0</v>
          </cell>
          <cell r="L9">
            <v>1369.7639999999999</v>
          </cell>
          <cell r="M9">
            <v>520.34400000000005</v>
          </cell>
          <cell r="N9">
            <v>7.92E-3</v>
          </cell>
          <cell r="O9">
            <v>83.54431799999999</v>
          </cell>
          <cell r="P9">
            <v>478.09575000000001</v>
          </cell>
          <cell r="Q9">
            <v>2617.2612180000001</v>
          </cell>
          <cell r="R9">
            <v>168.3</v>
          </cell>
          <cell r="S9">
            <v>0</v>
          </cell>
          <cell r="T9">
            <v>367.39889999999997</v>
          </cell>
        </row>
        <row r="10">
          <cell r="B10" t="str">
            <v>mHC</v>
          </cell>
          <cell r="C10">
            <v>81.253260000000012</v>
          </cell>
          <cell r="D10">
            <v>14.949</v>
          </cell>
          <cell r="E10">
            <v>29.264400000000002</v>
          </cell>
          <cell r="F10">
            <v>43.278345000000002</v>
          </cell>
          <cell r="G10">
            <v>42.253199999999993</v>
          </cell>
          <cell r="H10">
            <v>26.967599999999997</v>
          </cell>
          <cell r="I10">
            <v>17.295299999999997</v>
          </cell>
          <cell r="J10">
            <v>19.518345</v>
          </cell>
          <cell r="K10">
            <v>19.314900000000002</v>
          </cell>
          <cell r="L10">
            <v>389.50560000000007</v>
          </cell>
          <cell r="M10">
            <v>90.198899999999895</v>
          </cell>
          <cell r="N10">
            <v>0.78408</v>
          </cell>
          <cell r="O10">
            <v>6.2882820000000113</v>
          </cell>
          <cell r="P10">
            <v>159.36524999999997</v>
          </cell>
          <cell r="Q10">
            <v>1070.7461819999999</v>
          </cell>
          <cell r="R10">
            <v>72.675899999999999</v>
          </cell>
          <cell r="S10">
            <v>11.5632</v>
          </cell>
          <cell r="T10">
            <v>84.753899999999902</v>
          </cell>
        </row>
        <row r="11">
          <cell r="B11" t="str">
            <v>bBC</v>
          </cell>
          <cell r="C11">
            <v>148.5693</v>
          </cell>
          <cell r="D11">
            <v>0</v>
          </cell>
          <cell r="E11">
            <v>0.36630000000000001</v>
          </cell>
          <cell r="F11">
            <v>52.0047</v>
          </cell>
          <cell r="G11">
            <v>0</v>
          </cell>
          <cell r="H11">
            <v>3.9303000000000003</v>
          </cell>
          <cell r="I11">
            <v>0</v>
          </cell>
          <cell r="J11">
            <v>10.791</v>
          </cell>
          <cell r="K11">
            <v>132.87780000000001</v>
          </cell>
          <cell r="L11">
            <v>93.5946</v>
          </cell>
          <cell r="M11">
            <v>119.01779999999999</v>
          </cell>
          <cell r="N11">
            <v>5.6727000000000007</v>
          </cell>
          <cell r="O11">
            <v>65.141999999999996</v>
          </cell>
          <cell r="P11">
            <v>69.052499999999995</v>
          </cell>
          <cell r="Q11">
            <v>0</v>
          </cell>
          <cell r="R11">
            <v>0</v>
          </cell>
          <cell r="S11">
            <v>80.19</v>
          </cell>
          <cell r="T11">
            <v>139.52069999999998</v>
          </cell>
        </row>
        <row r="12">
          <cell r="B12" t="str">
            <v>bOIL</v>
          </cell>
          <cell r="C12">
            <v>1.264</v>
          </cell>
          <cell r="D12">
            <v>0</v>
          </cell>
          <cell r="E12">
            <v>15.615</v>
          </cell>
          <cell r="F12">
            <v>2.2029999999999998</v>
          </cell>
          <cell r="G12">
            <v>0.46800000000000003</v>
          </cell>
          <cell r="H12">
            <v>11.19</v>
          </cell>
          <cell r="I12">
            <v>6.4000000000000001E-2</v>
          </cell>
          <cell r="J12">
            <v>1.0507</v>
          </cell>
          <cell r="K12">
            <v>0</v>
          </cell>
          <cell r="L12">
            <v>12.162000000000001</v>
          </cell>
          <cell r="M12">
            <v>108.4</v>
          </cell>
          <cell r="N12">
            <v>0.14800000000000002</v>
          </cell>
          <cell r="O12">
            <v>8.4816000000000003</v>
          </cell>
          <cell r="P12">
            <v>0.6110000000000001</v>
          </cell>
          <cell r="Q12">
            <v>1.0218</v>
          </cell>
          <cell r="R12">
            <v>0</v>
          </cell>
          <cell r="S12">
            <v>250</v>
          </cell>
          <cell r="T12">
            <v>104</v>
          </cell>
        </row>
        <row r="13">
          <cell r="B13" t="str">
            <v>mOIL</v>
          </cell>
          <cell r="C13">
            <v>0</v>
          </cell>
          <cell r="D13">
            <v>1.72</v>
          </cell>
          <cell r="E13">
            <v>0</v>
          </cell>
          <cell r="F13">
            <v>0</v>
          </cell>
          <cell r="G13">
            <v>0</v>
          </cell>
          <cell r="H13">
            <v>3.13</v>
          </cell>
          <cell r="I13">
            <v>0</v>
          </cell>
          <cell r="J13">
            <v>0.63965000000000005</v>
          </cell>
          <cell r="K13">
            <v>13.096000000000002</v>
          </cell>
          <cell r="L13">
            <v>13.679000000000002</v>
          </cell>
          <cell r="M13">
            <v>72.396000000000001</v>
          </cell>
          <cell r="N13">
            <v>7.3260000000000005</v>
          </cell>
          <cell r="O13">
            <v>0</v>
          </cell>
          <cell r="P13">
            <v>5.8045</v>
          </cell>
          <cell r="Q13">
            <v>0</v>
          </cell>
          <cell r="R13">
            <v>0.1</v>
          </cell>
          <cell r="S13">
            <v>98.112000000000037</v>
          </cell>
          <cell r="T13">
            <v>106.392</v>
          </cell>
        </row>
        <row r="14">
          <cell r="B14" t="str">
            <v>pOIL</v>
          </cell>
          <cell r="C14">
            <v>5.3460000000000001</v>
          </cell>
          <cell r="D14">
            <v>1.72</v>
          </cell>
          <cell r="E14">
            <v>4.2750000000000004</v>
          </cell>
          <cell r="F14">
            <v>0.24700000000000033</v>
          </cell>
          <cell r="G14">
            <v>3.202</v>
          </cell>
          <cell r="H14">
            <v>3.13</v>
          </cell>
          <cell r="I14">
            <v>1.6759999999999999</v>
          </cell>
          <cell r="J14">
            <v>0.63965000000000005</v>
          </cell>
          <cell r="K14">
            <v>3.2739999999999991</v>
          </cell>
          <cell r="L14">
            <v>13.679000000000002</v>
          </cell>
          <cell r="M14">
            <v>48.263999999999996</v>
          </cell>
          <cell r="N14">
            <v>7.3260000000000005</v>
          </cell>
          <cell r="O14">
            <v>18.878399999999999</v>
          </cell>
          <cell r="P14">
            <v>5.8045</v>
          </cell>
          <cell r="Q14">
            <v>6.9582000000000006</v>
          </cell>
          <cell r="R14">
            <v>0.1</v>
          </cell>
          <cell r="S14">
            <v>24.528000000000006</v>
          </cell>
          <cell r="T14">
            <v>26.597999999999985</v>
          </cell>
        </row>
        <row r="15">
          <cell r="B15" t="str">
            <v>bGAS</v>
          </cell>
          <cell r="C15">
            <v>54.402479999999997</v>
          </cell>
          <cell r="D15">
            <v>0</v>
          </cell>
          <cell r="E15">
            <v>113.32480500000001</v>
          </cell>
          <cell r="F15">
            <v>2.8813949999999999</v>
          </cell>
          <cell r="G15">
            <v>103.63517999999999</v>
          </cell>
          <cell r="H15">
            <v>82.133271000000008</v>
          </cell>
          <cell r="I15">
            <v>66.394943999999995</v>
          </cell>
          <cell r="J15">
            <v>2.4186690000000004</v>
          </cell>
          <cell r="K15">
            <v>0</v>
          </cell>
          <cell r="L15">
            <v>251.76808799999998</v>
          </cell>
          <cell r="M15">
            <v>200.43539999999999</v>
          </cell>
          <cell r="N15">
            <v>0.24848999999999999</v>
          </cell>
          <cell r="O15">
            <v>207.14522400000004</v>
          </cell>
          <cell r="P15">
            <v>5.3722350000000008</v>
          </cell>
          <cell r="Q15">
            <v>10.813374</v>
          </cell>
          <cell r="R15">
            <v>0</v>
          </cell>
          <cell r="S15">
            <v>495</v>
          </cell>
          <cell r="T15">
            <v>443.11211999999995</v>
          </cell>
        </row>
        <row r="16">
          <cell r="B16" t="str">
            <v>mGAS</v>
          </cell>
          <cell r="C16">
            <v>14.195609999999999</v>
          </cell>
          <cell r="D16">
            <v>13.2462</v>
          </cell>
          <cell r="E16">
            <v>20.845786499999999</v>
          </cell>
          <cell r="F16">
            <v>1.4402025000000003</v>
          </cell>
          <cell r="G16">
            <v>20.858310000000003</v>
          </cell>
          <cell r="H16">
            <v>6.5249315999999977</v>
          </cell>
          <cell r="I16">
            <v>20.203999200000005</v>
          </cell>
          <cell r="J16">
            <v>17.412565499999999</v>
          </cell>
          <cell r="K16">
            <v>43.520400000000002</v>
          </cell>
          <cell r="L16">
            <v>548.12058839999997</v>
          </cell>
          <cell r="M16">
            <v>450.51335999999998</v>
          </cell>
          <cell r="N16">
            <v>12.300255</v>
          </cell>
          <cell r="O16">
            <v>214.80394319999999</v>
          </cell>
          <cell r="P16">
            <v>51.036232499999997</v>
          </cell>
          <cell r="Q16">
            <v>16.677025199999999</v>
          </cell>
          <cell r="R16">
            <v>0</v>
          </cell>
          <cell r="S16">
            <v>175.41216000000003</v>
          </cell>
          <cell r="T16">
            <v>205.13394000000008</v>
          </cell>
        </row>
        <row r="17">
          <cell r="B17" t="str">
            <v>pGAS</v>
          </cell>
          <cell r="C17">
            <v>15.03191</v>
          </cell>
          <cell r="D17">
            <v>13.513800000000002</v>
          </cell>
          <cell r="E17">
            <v>10.3794085</v>
          </cell>
          <cell r="F17">
            <v>1.4984025000000001</v>
          </cell>
          <cell r="G17">
            <v>22.326509999999999</v>
          </cell>
          <cell r="H17">
            <v>10.781797399999991</v>
          </cell>
          <cell r="I17">
            <v>9.6210567999999981</v>
          </cell>
          <cell r="J17">
            <v>17.788765499999997</v>
          </cell>
          <cell r="K17">
            <v>11.429599999999994</v>
          </cell>
          <cell r="L17">
            <v>245.36132359999999</v>
          </cell>
          <cell r="M17">
            <v>120.34123999999991</v>
          </cell>
          <cell r="N17">
            <v>12.551255000000001</v>
          </cell>
          <cell r="O17">
            <v>97.250832800000012</v>
          </cell>
          <cell r="P17">
            <v>52.121532500000001</v>
          </cell>
          <cell r="Q17">
            <v>67.659600799999993</v>
          </cell>
          <cell r="R17">
            <v>0</v>
          </cell>
          <cell r="S17">
            <v>51.06783999999999</v>
          </cell>
          <cell r="T17">
            <v>213.75394000000009</v>
          </cell>
        </row>
        <row r="18">
          <cell r="B18" t="str">
            <v>bBIO</v>
          </cell>
          <cell r="C18">
            <v>32.849999999999994</v>
          </cell>
          <cell r="D18">
            <v>2.95</v>
          </cell>
          <cell r="E18">
            <v>8.6199999999999992</v>
          </cell>
          <cell r="F18">
            <v>7.6000000000000005</v>
          </cell>
          <cell r="G18">
            <v>11.24</v>
          </cell>
          <cell r="H18">
            <v>6.45</v>
          </cell>
          <cell r="I18">
            <v>8.9699999999999989</v>
          </cell>
          <cell r="J18">
            <v>25.44</v>
          </cell>
          <cell r="K18">
            <v>10.3</v>
          </cell>
          <cell r="L18">
            <v>53.699999999999996</v>
          </cell>
          <cell r="M18">
            <v>46.36</v>
          </cell>
          <cell r="N18">
            <v>32.15</v>
          </cell>
          <cell r="O18">
            <v>0.04</v>
          </cell>
          <cell r="P18">
            <v>28.72</v>
          </cell>
          <cell r="Q18">
            <v>31.5</v>
          </cell>
          <cell r="R18">
            <v>0.28000000000000003</v>
          </cell>
          <cell r="S18">
            <v>0.77</v>
          </cell>
          <cell r="T18">
            <v>22.339999999999996</v>
          </cell>
        </row>
        <row r="19">
          <cell r="B19" t="str">
            <v>bCCS</v>
          </cell>
          <cell r="C19">
            <v>2.3534799999999905</v>
          </cell>
          <cell r="D19">
            <v>0</v>
          </cell>
          <cell r="E19">
            <v>1.2963949999999897</v>
          </cell>
          <cell r="F19">
            <v>0.99054999999999671</v>
          </cell>
          <cell r="G19">
            <v>1.7058200000000028</v>
          </cell>
          <cell r="H19">
            <v>1.0933289999999971</v>
          </cell>
          <cell r="I19">
            <v>0.74385599999999386</v>
          </cell>
          <cell r="J19">
            <v>0.22737599999999869</v>
          </cell>
          <cell r="K19">
            <v>1.3421999999999912</v>
          </cell>
          <cell r="L19">
            <v>17.324512000000084</v>
          </cell>
          <cell r="M19">
            <v>8.4827999999999406</v>
          </cell>
          <cell r="N19">
            <v>5.9889999999999666E-2</v>
          </cell>
          <cell r="O19">
            <v>3.5942580000000248</v>
          </cell>
          <cell r="P19">
            <v>5.5810149999999821</v>
          </cell>
          <cell r="Q19">
            <v>26.546208000000046</v>
          </cell>
          <cell r="R19">
            <v>1.6999999999999886</v>
          </cell>
          <cell r="S19">
            <v>5.8100000000000023</v>
          </cell>
          <cell r="T19">
            <v>9.5962800000000925</v>
          </cell>
        </row>
        <row r="20">
          <cell r="B20" t="str">
            <v>mCCS</v>
          </cell>
          <cell r="C20">
            <v>0.96413000000000082</v>
          </cell>
          <cell r="D20">
            <v>0.28480000000000061</v>
          </cell>
          <cell r="E20">
            <v>0.50616349999999599</v>
          </cell>
          <cell r="F20">
            <v>0.4517024999999939</v>
          </cell>
          <cell r="G20">
            <v>0.63748999999999967</v>
          </cell>
          <cell r="H20">
            <v>0.33830839999999984</v>
          </cell>
          <cell r="I20">
            <v>0.37878080000000125</v>
          </cell>
          <cell r="J20">
            <v>0.37303950000000086</v>
          </cell>
          <cell r="K20">
            <v>0.63469999999999516</v>
          </cell>
          <cell r="L20">
            <v>9.4709715999999844</v>
          </cell>
          <cell r="M20">
            <v>5.4617400000000202</v>
          </cell>
          <cell r="N20">
            <v>0.13216500000000053</v>
          </cell>
          <cell r="O20">
            <v>2.2332548000000259</v>
          </cell>
          <cell r="P20">
            <v>2.1252674999999925</v>
          </cell>
          <cell r="Q20">
            <v>10.984072800000039</v>
          </cell>
          <cell r="R20">
            <v>0.73409999999999798</v>
          </cell>
          <cell r="S20">
            <v>1.8886400000000094</v>
          </cell>
          <cell r="T20">
            <v>2.9281599999999912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tistik.baden-wuerttemberg.de/veroeffentl/Monatshefte/PDF/Beitrag09_02_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85" zoomScaleNormal="85" workbookViewId="0">
      <selection activeCell="B41" sqref="B41"/>
    </sheetView>
  </sheetViews>
  <sheetFormatPr baseColWidth="10" defaultRowHeight="15" x14ac:dyDescent="0.25"/>
  <cols>
    <col min="1" max="19" width="9.28515625" customWidth="1"/>
    <col min="20" max="27" width="8.5703125" customWidth="1"/>
  </cols>
  <sheetData>
    <row r="1" spans="1:19" s="11" customFormat="1" ht="24" customHeight="1" x14ac:dyDescent="0.25">
      <c r="A1" s="11" t="str">
        <f>'[1]NEWAGE_detailed_read (2)'!A1</f>
        <v>Gross Electricity Production, TWh, 2007 (excl. peat, gases and waste)</v>
      </c>
    </row>
    <row r="2" spans="1:19" ht="13.5" customHeight="1" x14ac:dyDescent="0.25">
      <c r="A2" s="1"/>
      <c r="B2" s="1" t="str">
        <f>[2]NEWAGE_read!B24</f>
        <v>DEU</v>
      </c>
      <c r="C2" s="1" t="str">
        <f>[2]NEWAGE_read!C24</f>
        <v xml:space="preserve">FRA </v>
      </c>
      <c r="D2" s="1" t="str">
        <f>[2]NEWAGE_read!D24</f>
        <v>AUT</v>
      </c>
      <c r="E2" s="1" t="str">
        <f>[2]NEWAGE_read!E24</f>
        <v>SWZ</v>
      </c>
      <c r="F2" s="1" t="str">
        <f>[2]NEWAGE_read!F24</f>
        <v>EUN</v>
      </c>
      <c r="G2" s="1" t="str">
        <f>[2]NEWAGE_read!G24</f>
        <v>EUS</v>
      </c>
      <c r="H2" s="1" t="str">
        <f>[2]NEWAGE_read!H24</f>
        <v>EUE</v>
      </c>
      <c r="I2" s="1" t="str">
        <f>[2]NEWAGE_read!I24</f>
        <v>USA</v>
      </c>
      <c r="J2" s="1" t="str">
        <f>[2]NEWAGE_read!J24</f>
        <v>OEC</v>
      </c>
      <c r="K2" s="1" t="str">
        <f>[2]NEWAGE_read!K24</f>
        <v>BRZ</v>
      </c>
      <c r="L2" s="1" t="str">
        <f>[2]NEWAGE_read!L24</f>
        <v>RUS</v>
      </c>
      <c r="M2" s="1" t="str">
        <f>[2]NEWAGE_read!M24</f>
        <v>IND</v>
      </c>
      <c r="N2" s="1" t="str">
        <f>[2]NEWAGE_read!N24</f>
        <v>CHI</v>
      </c>
      <c r="O2" s="1" t="str">
        <f>[2]NEWAGE_read!O24</f>
        <v>RSA</v>
      </c>
      <c r="P2" s="1" t="str">
        <f>[2]NEWAGE_read!P24</f>
        <v>ARB</v>
      </c>
      <c r="Q2" s="1" t="str">
        <f>[2]NEWAGE_read!Q24</f>
        <v>OPE</v>
      </c>
      <c r="R2" s="1" t="str">
        <f>[2]NEWAGE_read!R24</f>
        <v>ROW</v>
      </c>
      <c r="S2" s="1" t="str">
        <f>[2]NEWAGE_read!S24</f>
        <v>Summe:</v>
      </c>
    </row>
    <row r="3" spans="1:19" ht="13.5" customHeight="1" x14ac:dyDescent="0.25">
      <c r="A3" s="4" t="str">
        <f>[2]NEWAGE_read!A25</f>
        <v>bNUC</v>
      </c>
      <c r="B3" s="5">
        <f>[2]NEWAGE_read!B25</f>
        <v>140.53</v>
      </c>
      <c r="C3" s="5">
        <f>[2]NEWAGE_read!C25</f>
        <v>439.73</v>
      </c>
      <c r="D3" s="5">
        <f>[2]NEWAGE_read!D25</f>
        <v>0</v>
      </c>
      <c r="E3" s="5">
        <f>[2]NEWAGE_read!E25</f>
        <v>27.93</v>
      </c>
      <c r="F3" s="5">
        <f>[2]NEWAGE_read!F25</f>
        <v>215.68</v>
      </c>
      <c r="G3" s="5">
        <f>[2]NEWAGE_read!G25</f>
        <v>60.800000000000004</v>
      </c>
      <c r="H3" s="5">
        <f>[2]NEWAGE_read!H25</f>
        <v>78.53</v>
      </c>
      <c r="I3" s="5">
        <f>[2]NEWAGE_read!I25</f>
        <v>510.68</v>
      </c>
      <c r="J3" s="5">
        <f>[2]NEWAGE_read!J25</f>
        <v>836.63</v>
      </c>
      <c r="K3" s="5">
        <f>[2]NEWAGE_read!K25</f>
        <v>12.35</v>
      </c>
      <c r="L3" s="5">
        <f>[2]NEWAGE_read!L25</f>
        <v>160.04</v>
      </c>
      <c r="M3" s="5">
        <f>[2]NEWAGE_read!M25</f>
        <v>16.78</v>
      </c>
      <c r="N3" s="5">
        <f>[2]NEWAGE_read!N25</f>
        <v>62.13</v>
      </c>
      <c r="O3" s="5">
        <f>[2]NEWAGE_read!O25</f>
        <v>11.32</v>
      </c>
      <c r="P3" s="5">
        <f>[2]NEWAGE_read!P25</f>
        <v>0</v>
      </c>
      <c r="Q3" s="5">
        <f>[2]NEWAGE_read!Q25</f>
        <v>0</v>
      </c>
      <c r="R3" s="5">
        <f>[2]NEWAGE_read!R25</f>
        <v>145.93</v>
      </c>
      <c r="S3" s="21">
        <f>[2]NEWAGE_read!S25</f>
        <v>2719.06</v>
      </c>
    </row>
    <row r="4" spans="1:19" ht="13.5" customHeight="1" x14ac:dyDescent="0.25">
      <c r="A4" s="4" t="str">
        <f>[2]NEWAGE_read!A26</f>
        <v>bHYDRO</v>
      </c>
      <c r="B4" s="5">
        <f>[2]NEWAGE_read!B26</f>
        <v>20.86</v>
      </c>
      <c r="C4" s="5">
        <f>[2]NEWAGE_read!C26</f>
        <v>58.16</v>
      </c>
      <c r="D4" s="5">
        <f>[2]NEWAGE_read!D26</f>
        <v>35.99</v>
      </c>
      <c r="E4" s="5">
        <f>[2]NEWAGE_read!E26</f>
        <v>35.24</v>
      </c>
      <c r="F4" s="5">
        <f>[2]NEWAGE_read!F26</f>
        <v>90.047371300000009</v>
      </c>
      <c r="G4" s="5">
        <f>[2]NEWAGE_read!G26</f>
        <v>80.703599999999994</v>
      </c>
      <c r="H4" s="5">
        <f>[2]NEWAGE_read!H26</f>
        <v>28.016677400000003</v>
      </c>
      <c r="I4" s="5">
        <f>[2]NEWAGE_read!I26</f>
        <v>653.65</v>
      </c>
      <c r="J4" s="5">
        <f>[2]NEWAGE_read!J26</f>
        <v>249.65</v>
      </c>
      <c r="K4" s="5">
        <f>[2]NEWAGE_read!K26</f>
        <v>355.31899999999996</v>
      </c>
      <c r="L4" s="5">
        <f>[2]NEWAGE_read!L26</f>
        <v>177.19019999999998</v>
      </c>
      <c r="M4" s="5">
        <f>[2]NEWAGE_read!M26</f>
        <v>122.5917</v>
      </c>
      <c r="N4" s="5">
        <f>[2]NEWAGE_read!N26</f>
        <v>388.20799999999997</v>
      </c>
      <c r="O4" s="5">
        <f>[2]NEWAGE_read!O26</f>
        <v>0.39100000000000001</v>
      </c>
      <c r="P4" s="5">
        <f>[2]NEWAGE_read!P26</f>
        <v>39.392099999999999</v>
      </c>
      <c r="Q4" s="5">
        <f>[2]NEWAGE_read!Q26</f>
        <v>108.70200000000001</v>
      </c>
      <c r="R4" s="5">
        <f>[2]NEWAGE_read!R26</f>
        <v>493.97150000000005</v>
      </c>
      <c r="S4" s="22">
        <f>[2]NEWAGE_read!S26</f>
        <v>2938.0831487000005</v>
      </c>
    </row>
    <row r="5" spans="1:19" ht="13.5" customHeight="1" x14ac:dyDescent="0.25">
      <c r="A5" s="4" t="str">
        <f>[2]NEWAGE_read!A27</f>
        <v>pHYDRO</v>
      </c>
      <c r="B5" s="5">
        <f>[2]NEWAGE_read!B27</f>
        <v>7.6</v>
      </c>
      <c r="C5" s="5">
        <f>[2]NEWAGE_read!C27</f>
        <v>5.5</v>
      </c>
      <c r="D5" s="5">
        <f>[2]NEWAGE_read!D27</f>
        <v>2.5</v>
      </c>
      <c r="E5" s="5">
        <f>[2]NEWAGE_read!E27</f>
        <v>1.5</v>
      </c>
      <c r="F5" s="5">
        <f>[2]NEWAGE_read!F27</f>
        <v>6.7426287000000009</v>
      </c>
      <c r="G5" s="5">
        <f>[2]NEWAGE_read!G27</f>
        <v>10.086400000000001</v>
      </c>
      <c r="H5" s="5">
        <f>[2]NEWAGE_read!H27</f>
        <v>1.4733226000000001</v>
      </c>
      <c r="I5" s="5">
        <f>[2]NEWAGE_read!I27</f>
        <v>13.1</v>
      </c>
      <c r="J5" s="5">
        <f>[2]NEWAGE_read!J27</f>
        <v>25.9</v>
      </c>
      <c r="K5" s="5">
        <f>[2]NEWAGE_read!K27</f>
        <v>18.701000000000001</v>
      </c>
      <c r="L5" s="5">
        <f>[2]NEWAGE_read!L27</f>
        <v>1.7897999999999998</v>
      </c>
      <c r="M5" s="5">
        <f>[2]NEWAGE_read!M27</f>
        <v>1.2383</v>
      </c>
      <c r="N5" s="5">
        <f>[2]NEWAGE_read!N27</f>
        <v>97.052000000000007</v>
      </c>
      <c r="O5" s="5">
        <f>[2]NEWAGE_read!O27</f>
        <v>3.5190000000000001</v>
      </c>
      <c r="P5" s="5">
        <f>[2]NEWAGE_read!P27</f>
        <v>0.39789999999999998</v>
      </c>
      <c r="Q5" s="5">
        <f>[2]NEWAGE_read!Q27</f>
        <v>1.0980000000000001</v>
      </c>
      <c r="R5" s="5">
        <f>[2]NEWAGE_read!R27</f>
        <v>25.998500000000003</v>
      </c>
      <c r="S5" s="22">
        <f>[2]NEWAGE_read!S27</f>
        <v>224.19685130000002</v>
      </c>
    </row>
    <row r="6" spans="1:19" ht="13.5" customHeight="1" x14ac:dyDescent="0.25">
      <c r="A6" s="4" t="str">
        <f>[2]NEWAGE_read!A28</f>
        <v>bGEO</v>
      </c>
      <c r="B6" s="5">
        <f>[2]NEWAGE_read!B28</f>
        <v>0</v>
      </c>
      <c r="C6" s="5">
        <f>[2]NEWAGE_read!C28</f>
        <v>0</v>
      </c>
      <c r="D6" s="5">
        <f>[2]NEWAGE_read!D28</f>
        <v>0</v>
      </c>
      <c r="E6" s="5">
        <f>[2]NEWAGE_read!E28</f>
        <v>0</v>
      </c>
      <c r="F6" s="5">
        <f>[2]NEWAGE_read!F28</f>
        <v>0</v>
      </c>
      <c r="G6" s="5">
        <f>[2]NEWAGE_read!G28</f>
        <v>5.7700000000000005</v>
      </c>
      <c r="H6" s="5">
        <f>[2]NEWAGE_read!H28</f>
        <v>0</v>
      </c>
      <c r="I6" s="5">
        <f>[2]NEWAGE_read!I28</f>
        <v>17.48</v>
      </c>
      <c r="J6" s="5">
        <f>[2]NEWAGE_read!J28</f>
        <v>16.8</v>
      </c>
      <c r="K6" s="5">
        <f>[2]NEWAGE_read!K28</f>
        <v>0</v>
      </c>
      <c r="L6" s="5">
        <f>[2]NEWAGE_read!L28</f>
        <v>0.49</v>
      </c>
      <c r="M6" s="5">
        <f>[2]NEWAGE_read!M28</f>
        <v>0</v>
      </c>
      <c r="N6" s="5">
        <f>[2]NEWAGE_read!N28</f>
        <v>0</v>
      </c>
      <c r="O6" s="5">
        <f>[2]NEWAGE_read!O28</f>
        <v>0</v>
      </c>
      <c r="P6" s="5">
        <f>[2]NEWAGE_read!P28</f>
        <v>0</v>
      </c>
      <c r="Q6" s="5">
        <f>[2]NEWAGE_read!Q28</f>
        <v>7.02</v>
      </c>
      <c r="R6" s="5">
        <f>[2]NEWAGE_read!R28</f>
        <v>14.260000000000002</v>
      </c>
      <c r="S6" s="22">
        <f>[2]NEWAGE_read!S28</f>
        <v>61.820000000000007</v>
      </c>
    </row>
    <row r="7" spans="1:19" ht="13.5" customHeight="1" x14ac:dyDescent="0.25">
      <c r="A7" s="4" t="str">
        <f>[2]NEWAGE_read!A29</f>
        <v>mSOLAR</v>
      </c>
      <c r="B7" s="5">
        <f>[2]NEWAGE_read!B29</f>
        <v>3.0899999999999963</v>
      </c>
      <c r="C7" s="5">
        <f>[2]NEWAGE_read!C29</f>
        <v>0.49000000000000021</v>
      </c>
      <c r="D7" s="5">
        <f>[2]NEWAGE_read!D29</f>
        <v>4.9999999999999822E-2</v>
      </c>
      <c r="E7" s="5">
        <f>[2]NEWAGE_read!E29</f>
        <v>0.04</v>
      </c>
      <c r="F7" s="5">
        <f>[2]NEWAGE_read!F29</f>
        <v>0.87000000000000099</v>
      </c>
      <c r="G7" s="5">
        <f>[2]NEWAGE_read!G29</f>
        <v>2.0100400000000036</v>
      </c>
      <c r="H7" s="5">
        <f>[2]NEWAGE_read!H29</f>
        <v>0.10206966000000006</v>
      </c>
      <c r="I7" s="5">
        <f>[2]NEWAGE_read!I29</f>
        <v>0.47999999999999865</v>
      </c>
      <c r="J7" s="5">
        <f>[2]NEWAGE_read!J29</f>
        <v>1.8399999999999963</v>
      </c>
      <c r="K7" s="5">
        <f>[2]NEWAGE_read!K29</f>
        <v>0.10000000000000009</v>
      </c>
      <c r="L7" s="5">
        <f>[2]NEWAGE_read!L29</f>
        <v>4.9999999999999871E-4</v>
      </c>
      <c r="M7" s="5">
        <f>[2]NEWAGE_read!M29</f>
        <v>0.58349999999999902</v>
      </c>
      <c r="N7" s="5">
        <f>[2]NEWAGE_read!N29</f>
        <v>0.44549999999999912</v>
      </c>
      <c r="O7" s="5">
        <f>[2]NEWAGE_read!O29</f>
        <v>2.5000000000000001E-2</v>
      </c>
      <c r="P7" s="5">
        <f>[2]NEWAGE_read!P29</f>
        <v>0.64500000000000002</v>
      </c>
      <c r="Q7" s="5">
        <f>[2]NEWAGE_read!Q29</f>
        <v>0</v>
      </c>
      <c r="R7" s="5">
        <f>[2]NEWAGE_read!R29</f>
        <v>0.70000000000000018</v>
      </c>
      <c r="S7" s="22">
        <f>[2]NEWAGE_read!S29</f>
        <v>11.471609659999995</v>
      </c>
    </row>
    <row r="8" spans="1:19" ht="13.5" customHeight="1" x14ac:dyDescent="0.25">
      <c r="A8" s="4" t="str">
        <f>[2]NEWAGE_read!A30</f>
        <v>mWIND</v>
      </c>
      <c r="B8" s="5">
        <f>[2]NEWAGE_read!B30</f>
        <v>39.700000000000003</v>
      </c>
      <c r="C8" s="5">
        <f>[2]NEWAGE_read!C30</f>
        <v>4.0999999999999996</v>
      </c>
      <c r="D8" s="5">
        <f>[2]NEWAGE_read!D30</f>
        <v>2</v>
      </c>
      <c r="E8" s="5">
        <f>[2]NEWAGE_read!E30</f>
        <v>0</v>
      </c>
      <c r="F8" s="5">
        <f>[2]NEWAGE_read!F30</f>
        <v>20.53</v>
      </c>
      <c r="G8" s="5">
        <f>[2]NEWAGE_read!G30</f>
        <v>37.339959999999998</v>
      </c>
      <c r="H8" s="5">
        <f>[2]NEWAGE_read!H30</f>
        <v>0.76793034000000004</v>
      </c>
      <c r="I8" s="5">
        <f>[2]NEWAGE_read!I30</f>
        <v>10.700000000000001</v>
      </c>
      <c r="J8" s="5">
        <f>[2]NEWAGE_read!J30</f>
        <v>34.6</v>
      </c>
      <c r="K8" s="5">
        <f>[2]NEWAGE_read!K30</f>
        <v>1.9</v>
      </c>
      <c r="L8" s="5">
        <f>[2]NEWAGE_read!L30</f>
        <v>9.5000000000000015E-3</v>
      </c>
      <c r="M8" s="5">
        <f>[2]NEWAGE_read!M30</f>
        <v>11.086500000000001</v>
      </c>
      <c r="N8" s="5">
        <f>[2]NEWAGE_read!N30</f>
        <v>8.464500000000001</v>
      </c>
      <c r="O8" s="5">
        <f>[2]NEWAGE_read!O30</f>
        <v>2.5000000000000001E-2</v>
      </c>
      <c r="P8" s="5">
        <f>[2]NEWAGE_read!P30</f>
        <v>0.64500000000000002</v>
      </c>
      <c r="Q8" s="5">
        <f>[2]NEWAGE_read!Q30</f>
        <v>0</v>
      </c>
      <c r="R8" s="5">
        <f>[2]NEWAGE_read!R30</f>
        <v>0.7</v>
      </c>
      <c r="S8" s="22">
        <f>[2]NEWAGE_read!S30</f>
        <v>172.56839034000001</v>
      </c>
    </row>
    <row r="9" spans="1:19" ht="13.5" customHeight="1" x14ac:dyDescent="0.25">
      <c r="A9" s="4" t="str">
        <f>[2]NEWAGE_read!A31</f>
        <v>bHC</v>
      </c>
      <c r="B9" s="5">
        <f>[2]NEWAGE_read!B31</f>
        <v>24.45102</v>
      </c>
      <c r="C9" s="5">
        <f>[2]NEWAGE_read!C31</f>
        <v>0</v>
      </c>
      <c r="D9" s="5">
        <f>[2]NEWAGE_read!D31</f>
        <v>0.31125600000000003</v>
      </c>
      <c r="E9" s="5">
        <f>[2]NEWAGE_read!E31</f>
        <v>0</v>
      </c>
      <c r="F9" s="5">
        <f>[2]NEWAGE_read!F31</f>
        <v>183.5361</v>
      </c>
      <c r="G9" s="5">
        <f>[2]NEWAGE_read!G31</f>
        <v>107.8506</v>
      </c>
      <c r="H9" s="5">
        <f>[2]NEWAGE_read!H31</f>
        <v>24.924982500000002</v>
      </c>
      <c r="I9" s="5">
        <f>[2]NEWAGE_read!I31</f>
        <v>517.8541327416799</v>
      </c>
      <c r="J9" s="5">
        <f>[2]NEWAGE_read!J31</f>
        <v>1502.990775</v>
      </c>
      <c r="K9" s="5">
        <f>[2]NEWAGE_read!K31</f>
        <v>0</v>
      </c>
      <c r="L9" s="5">
        <f>[2]NEWAGE_read!L31</f>
        <v>59.459400000000002</v>
      </c>
      <c r="M9" s="5">
        <f>[2]NEWAGE_read!M31</f>
        <v>383.55322500000005</v>
      </c>
      <c r="N9" s="5">
        <f>[2]NEWAGE_read!N31</f>
        <v>1845.3550499999999</v>
      </c>
      <c r="O9" s="5">
        <f>[2]NEWAGE_read!O31</f>
        <v>171.02546999999998</v>
      </c>
      <c r="P9" s="5">
        <f>[2]NEWAGE_read!P31</f>
        <v>2.5819199999999998</v>
      </c>
      <c r="Q9" s="5">
        <f>[2]NEWAGE_read!Q31</f>
        <v>0</v>
      </c>
      <c r="R9" s="5">
        <f>[2]NEWAGE_read!R31</f>
        <v>279.18890999999996</v>
      </c>
      <c r="S9" s="22">
        <f>[2]NEWAGE_read!S31</f>
        <v>5103.0828412416795</v>
      </c>
    </row>
    <row r="10" spans="1:19" ht="13.5" customHeight="1" x14ac:dyDescent="0.25">
      <c r="A10" s="4" t="str">
        <f>[2]NEWAGE_read!A32</f>
        <v>mHC</v>
      </c>
      <c r="B10" s="5">
        <f>[2]NEWAGE_read!B32</f>
        <v>106.49628</v>
      </c>
      <c r="C10" s="5">
        <f>[2]NEWAGE_read!C32</f>
        <v>24.205500000000001</v>
      </c>
      <c r="D10" s="5">
        <f>[2]NEWAGE_read!D32</f>
        <v>5.8861439999999998</v>
      </c>
      <c r="E10" s="5">
        <f>[2]NEWAGE_read!E32</f>
        <v>0</v>
      </c>
      <c r="F10" s="5">
        <f>[2]NEWAGE_read!F32</f>
        <v>22.472999999999988</v>
      </c>
      <c r="G10" s="5">
        <f>[2]NEWAGE_read!G32</f>
        <v>15.087600000000009</v>
      </c>
      <c r="H10" s="5">
        <f>[2]NEWAGE_read!H32</f>
        <v>75.906517500000007</v>
      </c>
      <c r="I10" s="5">
        <f>[2]NEWAGE_read!I32</f>
        <v>120.19096725832009</v>
      </c>
      <c r="J10" s="5">
        <f>[2]NEWAGE_read!J32</f>
        <v>500.99692500000009</v>
      </c>
      <c r="K10" s="5">
        <f>[2]NEWAGE_read!K32</f>
        <v>9.9000000000000005E-2</v>
      </c>
      <c r="L10" s="5">
        <f>[2]NEWAGE_read!L32</f>
        <v>39.639599999999994</v>
      </c>
      <c r="M10" s="5">
        <f>[2]NEWAGE_read!M32</f>
        <v>127.85107499999998</v>
      </c>
      <c r="N10" s="5">
        <f>[2]NEWAGE_read!N32</f>
        <v>790.86644999999999</v>
      </c>
      <c r="O10" s="5">
        <f>[2]NEWAGE_read!O32</f>
        <v>73.296630000000007</v>
      </c>
      <c r="P10" s="5">
        <f>[2]NEWAGE_read!P32</f>
        <v>10.327679999999999</v>
      </c>
      <c r="Q10" s="5">
        <f>[2]NEWAGE_read!Q32</f>
        <v>0</v>
      </c>
      <c r="R10" s="5">
        <f>[2]NEWAGE_read!R32</f>
        <v>119.65238999999993</v>
      </c>
      <c r="S10" s="22">
        <f>[2]NEWAGE_read!S32</f>
        <v>2032.9757587583201</v>
      </c>
    </row>
    <row r="11" spans="1:19" ht="13.5" customHeight="1" x14ac:dyDescent="0.25">
      <c r="A11" s="4" t="str">
        <f>[2]NEWAGE_read!A33</f>
        <v>bBC</v>
      </c>
      <c r="B11" s="5">
        <f>[2]NEWAGE_read!B33</f>
        <v>165.83489999999998</v>
      </c>
      <c r="C11" s="5">
        <f>[2]NEWAGE_read!C33</f>
        <v>0</v>
      </c>
      <c r="D11" s="5">
        <f>[2]NEWAGE_read!D33</f>
        <v>0</v>
      </c>
      <c r="E11" s="5">
        <f>[2]NEWAGE_read!E33</f>
        <v>0</v>
      </c>
      <c r="F11" s="5">
        <f>[2]NEWAGE_read!F33</f>
        <v>11.2959</v>
      </c>
      <c r="G11" s="5">
        <f>[2]NEWAGE_read!G33</f>
        <v>47.529899999999998</v>
      </c>
      <c r="H11" s="5">
        <f>[2]NEWAGE_read!H33</f>
        <v>155.58840000000001</v>
      </c>
      <c r="I11" s="5">
        <f>[2]NEWAGE_read!I33</f>
        <v>125.97749999999999</v>
      </c>
      <c r="J11" s="5">
        <f>[2]NEWAGE_read!J33</f>
        <v>89.327700000000007</v>
      </c>
      <c r="K11" s="5">
        <f>[2]NEWAGE_read!K33</f>
        <v>5.9004000000000003</v>
      </c>
      <c r="L11" s="5">
        <f>[2]NEWAGE_read!L33</f>
        <v>60.904800000000002</v>
      </c>
      <c r="M11" s="5">
        <f>[2]NEWAGE_read!M33</f>
        <v>18.6813</v>
      </c>
      <c r="N11" s="5">
        <f>[2]NEWAGE_read!N33</f>
        <v>0</v>
      </c>
      <c r="O11" s="5">
        <f>[2]NEWAGE_read!O33</f>
        <v>0</v>
      </c>
      <c r="P11" s="5">
        <f>[2]NEWAGE_read!P33</f>
        <v>0</v>
      </c>
      <c r="Q11" s="5">
        <f>[2]NEWAGE_read!Q33</f>
        <v>63.191699999999997</v>
      </c>
      <c r="R11" s="5">
        <f>[2]NEWAGE_read!R33</f>
        <v>107.33580000000001</v>
      </c>
      <c r="S11" s="22">
        <f>[2]NEWAGE_read!S33</f>
        <v>851.56829999999991</v>
      </c>
    </row>
    <row r="12" spans="1:19" ht="13.5" customHeight="1" x14ac:dyDescent="0.25">
      <c r="A12" s="4" t="str">
        <f>[2]NEWAGE_read!A34</f>
        <v>bOIL</v>
      </c>
      <c r="B12" s="5">
        <f>[2]NEWAGE_read!B34</f>
        <v>5.25</v>
      </c>
      <c r="C12" s="5">
        <f>[2]NEWAGE_read!C34</f>
        <v>0</v>
      </c>
      <c r="D12" s="5">
        <f>[2]NEWAGE_read!D34</f>
        <v>0.68640000000000001</v>
      </c>
      <c r="E12" s="5">
        <f>[2]NEWAGE_read!E34</f>
        <v>0</v>
      </c>
      <c r="F12" s="5">
        <f>[2]NEWAGE_read!F34</f>
        <v>7.1349999999999998</v>
      </c>
      <c r="G12" s="5">
        <f>[2]NEWAGE_read!G34</f>
        <v>52.53</v>
      </c>
      <c r="H12" s="5">
        <f>[2]NEWAGE_read!H34</f>
        <v>0.45119999999999999</v>
      </c>
      <c r="I12" s="5">
        <f>[2]NEWAGE_read!I34</f>
        <v>37.008238284352664</v>
      </c>
      <c r="J12" s="5">
        <f>[2]NEWAGE_read!J34</f>
        <v>18.748000000000001</v>
      </c>
      <c r="K12" s="5">
        <f>[2]NEWAGE_read!K34</f>
        <v>0</v>
      </c>
      <c r="L12" s="5">
        <f>[2]NEWAGE_read!L34</f>
        <v>1.7230000000000001</v>
      </c>
      <c r="M12" s="5">
        <f>[2]NEWAGE_read!M34</f>
        <v>1.7760000000000002</v>
      </c>
      <c r="N12" s="5">
        <f>[2]NEWAGE_read!N34</f>
        <v>0</v>
      </c>
      <c r="O12" s="5">
        <f>[2]NEWAGE_read!O34</f>
        <v>0</v>
      </c>
      <c r="P12" s="5">
        <f>[2]NEWAGE_read!P34</f>
        <v>202.23699999999997</v>
      </c>
      <c r="Q12" s="5">
        <f>[2]NEWAGE_read!Q34</f>
        <v>11.814</v>
      </c>
      <c r="R12" s="5">
        <f>[2]NEWAGE_read!R34</f>
        <v>11.463000000000001</v>
      </c>
      <c r="S12" s="22">
        <f>[2]NEWAGE_read!S34</f>
        <v>350.82183828435268</v>
      </c>
    </row>
    <row r="13" spans="1:19" ht="13.5" customHeight="1" x14ac:dyDescent="0.25">
      <c r="A13" s="4" t="str">
        <f>[2]NEWAGE_read!A35</f>
        <v>mOIL</v>
      </c>
      <c r="B13" s="5">
        <f>[2]NEWAGE_read!B35</f>
        <v>0</v>
      </c>
      <c r="C13" s="5">
        <f>[2]NEWAGE_read!C35</f>
        <v>0</v>
      </c>
      <c r="D13" s="5">
        <f>[2]NEWAGE_read!D35</f>
        <v>0</v>
      </c>
      <c r="E13" s="5">
        <f>[2]NEWAGE_read!E35</f>
        <v>0</v>
      </c>
      <c r="F13" s="5">
        <f>[2]NEWAGE_read!F35</f>
        <v>0</v>
      </c>
      <c r="G13" s="5">
        <f>[2]NEWAGE_read!G35</f>
        <v>13.72749999999999</v>
      </c>
      <c r="H13" s="5">
        <f>[2]NEWAGE_read!H35</f>
        <v>2.2187999999999999</v>
      </c>
      <c r="I13" s="5">
        <f>[2]NEWAGE_read!I35</f>
        <v>171.90476171564734</v>
      </c>
      <c r="J13" s="5">
        <f>[2]NEWAGE_read!J35</f>
        <v>43.763999999999996</v>
      </c>
      <c r="K13" s="5">
        <f>[2]NEWAGE_read!K35</f>
        <v>12.393000000000001</v>
      </c>
      <c r="L13" s="5">
        <f>[2]NEWAGE_read!L35</f>
        <v>6.8919999999999995</v>
      </c>
      <c r="M13" s="5">
        <f>[2]NEWAGE_read!M35</f>
        <v>7.1039999999999957</v>
      </c>
      <c r="N13" s="5">
        <f>[2]NEWAGE_read!N35</f>
        <v>1.6875</v>
      </c>
      <c r="O13" s="5">
        <f>[2]NEWAGE_read!O35</f>
        <v>0</v>
      </c>
      <c r="P13" s="5">
        <f>[2]NEWAGE_read!P35</f>
        <v>72.227500000000006</v>
      </c>
      <c r="Q13" s="5">
        <f>[2]NEWAGE_read!Q35</f>
        <v>41.349000000000004</v>
      </c>
      <c r="R13" s="5">
        <f>[2]NEWAGE_read!R35</f>
        <v>160.48200000000003</v>
      </c>
      <c r="S13" s="22">
        <f>[2]NEWAGE_read!S35</f>
        <v>533.75006171564735</v>
      </c>
    </row>
    <row r="14" spans="1:19" ht="13.5" customHeight="1" x14ac:dyDescent="0.25">
      <c r="A14" s="4" t="str">
        <f>[2]NEWAGE_read!A36</f>
        <v>pOIL</v>
      </c>
      <c r="B14" s="5">
        <f>[2]NEWAGE_read!B36</f>
        <v>5.83</v>
      </c>
      <c r="C14" s="5">
        <f>[2]NEWAGE_read!C36</f>
        <v>6.16</v>
      </c>
      <c r="D14" s="5">
        <f>[2]NEWAGE_read!D36</f>
        <v>0.59360000000000002</v>
      </c>
      <c r="E14" s="5">
        <f>[2]NEWAGE_read!E36</f>
        <v>0.19</v>
      </c>
      <c r="F14" s="5">
        <f>[2]NEWAGE_read!F36</f>
        <v>6.0150000000000023</v>
      </c>
      <c r="G14" s="5">
        <f>[2]NEWAGE_read!G36</f>
        <v>11.692499999999997</v>
      </c>
      <c r="H14" s="5">
        <f>[2]NEWAGE_read!H36</f>
        <v>2.67</v>
      </c>
      <c r="I14" s="5">
        <f>[2]NEWAGE_read!I36</f>
        <v>36.866999999999997</v>
      </c>
      <c r="J14" s="5">
        <f>[2]NEWAGE_read!J36</f>
        <v>15.628</v>
      </c>
      <c r="K14" s="5">
        <f>[2]NEWAGE_read!K36</f>
        <v>1.3769999999999998</v>
      </c>
      <c r="L14" s="5">
        <f>[2]NEWAGE_read!L36</f>
        <v>8.6150000000000002</v>
      </c>
      <c r="M14" s="5">
        <f>[2]NEWAGE_read!M36</f>
        <v>26.640000000000004</v>
      </c>
      <c r="N14" s="5">
        <f>[2]NEWAGE_read!N36</f>
        <v>32.0625</v>
      </c>
      <c r="O14" s="5">
        <f>[2]NEWAGE_read!O36</f>
        <v>1.1499999999999999</v>
      </c>
      <c r="P14" s="5">
        <f>[2]NEWAGE_read!P36</f>
        <v>14.445499999999997</v>
      </c>
      <c r="Q14" s="5">
        <f>[2]NEWAGE_read!Q36</f>
        <v>5.907</v>
      </c>
      <c r="R14" s="5">
        <f>[2]NEWAGE_read!R36</f>
        <v>57.315000000000012</v>
      </c>
      <c r="S14" s="22">
        <f>[2]NEWAGE_read!S36</f>
        <v>233.15810000000005</v>
      </c>
    </row>
    <row r="15" spans="1:19" ht="13.5" customHeight="1" x14ac:dyDescent="0.25">
      <c r="A15" s="4" t="str">
        <f>[2]NEWAGE_read!A37</f>
        <v>bGAS</v>
      </c>
      <c r="B15" s="5">
        <f>[2]NEWAGE_read!B37</f>
        <v>49.747</v>
      </c>
      <c r="C15" s="5">
        <f>[2]NEWAGE_read!C37</f>
        <v>0</v>
      </c>
      <c r="D15" s="5">
        <f>[2]NEWAGE_read!D37</f>
        <v>5.6808000000000005</v>
      </c>
      <c r="E15" s="5">
        <f>[2]NEWAGE_read!E37</f>
        <v>0</v>
      </c>
      <c r="F15" s="5">
        <f>[2]NEWAGE_read!F37</f>
        <v>92.644999999999996</v>
      </c>
      <c r="G15" s="5">
        <f>[2]NEWAGE_read!G37</f>
        <v>163.209</v>
      </c>
      <c r="H15" s="5">
        <f>[2]NEWAGE_read!H37</f>
        <v>2.4340000000000002</v>
      </c>
      <c r="I15" s="5">
        <f>[2]NEWAGE_read!I37</f>
        <v>88.607042739193787</v>
      </c>
      <c r="J15" s="5">
        <f>[2]NEWAGE_read!J37</f>
        <v>213.69900000000001</v>
      </c>
      <c r="K15" s="5">
        <f>[2]NEWAGE_read!K37</f>
        <v>0</v>
      </c>
      <c r="L15" s="5">
        <f>[2]NEWAGE_read!L37</f>
        <v>243.35499999999999</v>
      </c>
      <c r="M15" s="5">
        <f>[2]NEWAGE_read!M37</f>
        <v>3.2880000000000003</v>
      </c>
      <c r="N15" s="5">
        <f>[2]NEWAGE_read!N37</f>
        <v>0.40860000000000002</v>
      </c>
      <c r="O15" s="5">
        <f>[2]NEWAGE_read!O37</f>
        <v>0</v>
      </c>
      <c r="P15" s="5">
        <f>[2]NEWAGE_read!P37</f>
        <v>379.596</v>
      </c>
      <c r="Q15" s="5">
        <f>[2]NEWAGE_read!Q37</f>
        <v>11.542</v>
      </c>
      <c r="R15" s="5">
        <f>[2]NEWAGE_read!R37</f>
        <v>478.09300000000002</v>
      </c>
      <c r="S15" s="22">
        <f>[2]NEWAGE_read!S37</f>
        <v>1732.3044427391937</v>
      </c>
    </row>
    <row r="16" spans="1:19" ht="13.5" customHeight="1" x14ac:dyDescent="0.25">
      <c r="A16" s="4" t="str">
        <f>[2]NEWAGE_read!A38</f>
        <v>mGAS</v>
      </c>
      <c r="B16" s="5">
        <f>[2]NEWAGE_read!B38</f>
        <v>4.9354999999999976</v>
      </c>
      <c r="C16" s="5">
        <f>[2]NEWAGE_read!C38</f>
        <v>5.4975000000000023</v>
      </c>
      <c r="D16" s="5">
        <f>[2]NEWAGE_read!D38</f>
        <v>4.0904999999999996</v>
      </c>
      <c r="E16" s="5">
        <f>[2]NEWAGE_read!E38</f>
        <v>0.52500000000000002</v>
      </c>
      <c r="F16" s="5">
        <f>[2]NEWAGE_read!F38</f>
        <v>168.77800000000002</v>
      </c>
      <c r="G16" s="5">
        <f>[2]NEWAGE_read!G38</f>
        <v>117.57299999999998</v>
      </c>
      <c r="H16" s="5">
        <f>[2]NEWAGE_read!H38</f>
        <v>16.060999999999996</v>
      </c>
      <c r="I16" s="5">
        <f>[2]NEWAGE_read!I38</f>
        <v>413.25845726080627</v>
      </c>
      <c r="J16" s="5">
        <f>[2]NEWAGE_read!J38</f>
        <v>518.46100000000001</v>
      </c>
      <c r="K16" s="5">
        <f>[2]NEWAGE_read!K38</f>
        <v>13.95</v>
      </c>
      <c r="L16" s="5">
        <f>[2]NEWAGE_read!L38</f>
        <v>194.684</v>
      </c>
      <c r="M16" s="5">
        <f>[2]NEWAGE_read!M38</f>
        <v>52.608000000000004</v>
      </c>
      <c r="N16" s="5">
        <f>[2]NEWAGE_read!N38</f>
        <v>1.6343999999999992</v>
      </c>
      <c r="O16" s="5">
        <f>[2]NEWAGE_read!O38</f>
        <v>0</v>
      </c>
      <c r="P16" s="5">
        <f>[2]NEWAGE_read!P38</f>
        <v>135.56999999999994</v>
      </c>
      <c r="Q16" s="5">
        <f>[2]NEWAGE_read!Q38</f>
        <v>37.511499999999998</v>
      </c>
      <c r="R16" s="5">
        <f>[2]NEWAGE_read!R38</f>
        <v>170.7475</v>
      </c>
      <c r="S16" s="22">
        <f>[2]NEWAGE_read!S38</f>
        <v>1855.8853572608061</v>
      </c>
    </row>
    <row r="17" spans="1:20" ht="13.5" customHeight="1" x14ac:dyDescent="0.25">
      <c r="A17" s="4" t="str">
        <f>[2]NEWAGE_read!A39</f>
        <v>pGAS</v>
      </c>
      <c r="B17" s="5">
        <f>[2]NEWAGE_read!B39</f>
        <v>18.227499999999999</v>
      </c>
      <c r="C17" s="5">
        <f>[2]NEWAGE_read!C39</f>
        <v>16.492499999999996</v>
      </c>
      <c r="D17" s="5">
        <f>[2]NEWAGE_read!D39</f>
        <v>9.8699999999999996E-2</v>
      </c>
      <c r="E17" s="5">
        <f>[2]NEWAGE_read!E39</f>
        <v>0.22500000000000001</v>
      </c>
      <c r="F17" s="5">
        <f>[2]NEWAGE_read!F39</f>
        <v>29.047000000000004</v>
      </c>
      <c r="G17" s="5">
        <f>[2]NEWAGE_read!G39</f>
        <v>14.777999999999999</v>
      </c>
      <c r="H17" s="5">
        <f>[2]NEWAGE_read!H39</f>
        <v>18.494999999999997</v>
      </c>
      <c r="I17" s="5">
        <f>[2]NEWAGE_read!I39</f>
        <v>88.56450000000001</v>
      </c>
      <c r="J17" s="5">
        <f>[2]NEWAGE_read!J39</f>
        <v>183.04</v>
      </c>
      <c r="K17" s="5">
        <f>[2]NEWAGE_read!K39</f>
        <v>1.55</v>
      </c>
      <c r="L17" s="5">
        <f>[2]NEWAGE_read!L39</f>
        <v>48.670999999999992</v>
      </c>
      <c r="M17" s="5">
        <f>[2]NEWAGE_read!M39</f>
        <v>9.8640000000000008</v>
      </c>
      <c r="N17" s="5">
        <f>[2]NEWAGE_read!N39</f>
        <v>38.817</v>
      </c>
      <c r="O17" s="5">
        <f>[2]NEWAGE_read!O39</f>
        <v>0</v>
      </c>
      <c r="P17" s="5">
        <f>[2]NEWAGE_read!P39</f>
        <v>27.113999999999997</v>
      </c>
      <c r="Q17" s="5">
        <f>[2]NEWAGE_read!Q39</f>
        <v>8.6564999999999994</v>
      </c>
      <c r="R17" s="5">
        <f>[2]NEWAGE_read!R39</f>
        <v>34.149499999999996</v>
      </c>
      <c r="S17" s="22">
        <f>[2]NEWAGE_read!S39</f>
        <v>537.79020000000003</v>
      </c>
    </row>
    <row r="18" spans="1:20" ht="13.5" customHeight="1" x14ac:dyDescent="0.25">
      <c r="A18" s="4" t="str">
        <f>[2]NEWAGE_read!A40</f>
        <v>bBIO</v>
      </c>
      <c r="B18" s="5">
        <f>[2]NEWAGE_read!B40</f>
        <v>21.82</v>
      </c>
      <c r="C18" s="5">
        <f>[2]NEWAGE_read!C40</f>
        <v>2.0100000000000002</v>
      </c>
      <c r="D18" s="5">
        <f>[2]NEWAGE_read!D40</f>
        <v>3.3400000000000003</v>
      </c>
      <c r="E18" s="5">
        <f>[2]NEWAGE_read!E40</f>
        <v>0.30000000000000004</v>
      </c>
      <c r="F18" s="5">
        <f>[2]NEWAGE_read!F40</f>
        <v>33.86</v>
      </c>
      <c r="G18" s="5">
        <f>[2]NEWAGE_read!G40</f>
        <v>7.8000000000000007</v>
      </c>
      <c r="H18" s="5">
        <f>[2]NEWAGE_read!H40</f>
        <v>5.65</v>
      </c>
      <c r="I18" s="5">
        <f>[2]NEWAGE_read!I40</f>
        <v>30.210000000000004</v>
      </c>
      <c r="J18" s="5">
        <f>[2]NEWAGE_read!J40</f>
        <v>49.54</v>
      </c>
      <c r="K18" s="5">
        <f>[2]NEWAGE_read!K40</f>
        <v>17.399999999999999</v>
      </c>
      <c r="L18" s="5">
        <f>[2]NEWAGE_read!L40</f>
        <v>0.01</v>
      </c>
      <c r="M18" s="5">
        <f>[2]NEWAGE_read!M40</f>
        <v>1.95</v>
      </c>
      <c r="N18" s="5">
        <f>[2]NEWAGE_read!N40</f>
        <v>2.31</v>
      </c>
      <c r="O18" s="5">
        <f>[2]NEWAGE_read!O40</f>
        <v>0.26</v>
      </c>
      <c r="P18" s="5">
        <f>[2]NEWAGE_read!P40</f>
        <v>0.01</v>
      </c>
      <c r="Q18" s="5">
        <f>[2]NEWAGE_read!Q40</f>
        <v>0</v>
      </c>
      <c r="R18" s="5">
        <f>[2]NEWAGE_read!R40</f>
        <v>14.03</v>
      </c>
      <c r="S18" s="22">
        <f>[2]NEWAGE_read!S40</f>
        <v>190.49999999999997</v>
      </c>
    </row>
    <row r="19" spans="1:20" ht="13.5" customHeight="1" x14ac:dyDescent="0.25">
      <c r="A19" s="4" t="str">
        <f>[2]NEWAGE_read!A41</f>
        <v>bCCS</v>
      </c>
      <c r="B19" s="5">
        <f>[2]NEWAGE_read!B41</f>
        <v>1.6751000000000147</v>
      </c>
      <c r="C19" s="5">
        <f>[2]NEWAGE_read!C41</f>
        <v>0</v>
      </c>
      <c r="D19" s="5">
        <f>[2]NEWAGE_read!D41</f>
        <v>0</v>
      </c>
      <c r="E19" s="5">
        <f>[2]NEWAGE_read!E41</f>
        <v>0</v>
      </c>
      <c r="F19" s="5">
        <f>[2]NEWAGE_read!F41</f>
        <v>0.11410000000000053</v>
      </c>
      <c r="G19" s="5">
        <f>[2]NEWAGE_read!G41</f>
        <v>0.48010000000000019</v>
      </c>
      <c r="H19" s="5">
        <f>[2]NEWAGE_read!H41</f>
        <v>1.5715999999999894</v>
      </c>
      <c r="I19" s="5">
        <f>[2]NEWAGE_read!I41</f>
        <v>1.272500000000008</v>
      </c>
      <c r="J19" s="5">
        <f>[2]NEWAGE_read!J41</f>
        <v>0.90229999999999677</v>
      </c>
      <c r="K19" s="5">
        <f>[2]NEWAGE_read!K41</f>
        <v>5.9599999999999653E-2</v>
      </c>
      <c r="L19" s="5">
        <f>[2]NEWAGE_read!L41</f>
        <v>0.61520000000000152</v>
      </c>
      <c r="M19" s="5">
        <f>[2]NEWAGE_read!M41</f>
        <v>0.18870000000000076</v>
      </c>
      <c r="N19" s="5">
        <f>[2]NEWAGE_read!N41</f>
        <v>0</v>
      </c>
      <c r="O19" s="5">
        <f>[2]NEWAGE_read!O41</f>
        <v>0</v>
      </c>
      <c r="P19" s="5">
        <f>[2]NEWAGE_read!P41</f>
        <v>0</v>
      </c>
      <c r="Q19" s="5">
        <f>[2]NEWAGE_read!Q41</f>
        <v>0.63830000000000098</v>
      </c>
      <c r="R19" s="5">
        <f>[2]NEWAGE_read!R41</f>
        <v>1.0841999999999956</v>
      </c>
      <c r="S19" s="22">
        <f>[2]NEWAGE_read!S41</f>
        <v>8.6017000000000081</v>
      </c>
    </row>
    <row r="20" spans="1:20" ht="13.5" customHeight="1" x14ac:dyDescent="0.25">
      <c r="A20" s="4" t="str">
        <f>[2]NEWAGE_read!A42</f>
        <v>mCCS</v>
      </c>
      <c r="B20" s="5">
        <f>[2]NEWAGE_read!B42</f>
        <v>1.322700000000026</v>
      </c>
      <c r="C20" s="5">
        <f>[2]NEWAGE_read!C42</f>
        <v>0.24449999999999861</v>
      </c>
      <c r="D20" s="5">
        <f>[2]NEWAGE_read!D42</f>
        <v>6.2599999999999767E-2</v>
      </c>
      <c r="E20" s="5">
        <f>[2]NEWAGE_read!E42</f>
        <v>0</v>
      </c>
      <c r="F20" s="5">
        <f>[2]NEWAGE_read!F42</f>
        <v>2.080900000000014</v>
      </c>
      <c r="G20" s="5">
        <f>[2]NEWAGE_read!G42</f>
        <v>1.2417999999999978</v>
      </c>
      <c r="H20" s="5">
        <f>[2]NEWAGE_read!H42</f>
        <v>1.0185000000000031</v>
      </c>
      <c r="I20" s="5">
        <f>[2]NEWAGE_read!I42</f>
        <v>6.4448999999999614</v>
      </c>
      <c r="J20" s="5">
        <f>[2]NEWAGE_read!J42</f>
        <v>20.242299999999886</v>
      </c>
      <c r="K20" s="5">
        <f>[2]NEWAGE_read!K42</f>
        <v>1.0000000000000009E-3</v>
      </c>
      <c r="L20" s="5">
        <f>[2]NEWAGE_read!L42</f>
        <v>1.0010000000000048</v>
      </c>
      <c r="M20" s="5">
        <f>[2]NEWAGE_read!M42</f>
        <v>5.1657000000000153</v>
      </c>
      <c r="N20" s="5">
        <f>[2]NEWAGE_read!N42</f>
        <v>26.628500000000258</v>
      </c>
      <c r="O20" s="5">
        <f>[2]NEWAGE_read!O42</f>
        <v>2.4679000000000144</v>
      </c>
      <c r="P20" s="5">
        <f>[2]NEWAGE_read!P42</f>
        <v>0.13039999999999985</v>
      </c>
      <c r="Q20" s="5">
        <f>[2]NEWAGE_read!Q42</f>
        <v>0</v>
      </c>
      <c r="R20" s="5">
        <f>[2]NEWAGE_read!R42</f>
        <v>4.0287000000000148</v>
      </c>
      <c r="S20" s="23">
        <f>[2]NEWAGE_read!S42</f>
        <v>72.081400000000187</v>
      </c>
    </row>
    <row r="21" spans="1:20" ht="13.5" customHeight="1" x14ac:dyDescent="0.25">
      <c r="A21" s="6" t="str">
        <f>[2]NEWAGE_read!A43</f>
        <v>Summe:</v>
      </c>
      <c r="B21" s="7">
        <f>[2]NEWAGE_read!B43</f>
        <v>617.37000000000012</v>
      </c>
      <c r="C21" s="8">
        <f>[2]NEWAGE_read!C43</f>
        <v>562.59</v>
      </c>
      <c r="D21" s="8">
        <f>[2]NEWAGE_read!D43</f>
        <v>61.290000000000006</v>
      </c>
      <c r="E21" s="8">
        <f>[2]NEWAGE_read!E43</f>
        <v>65.95</v>
      </c>
      <c r="F21" s="8">
        <f>[2]NEWAGE_read!F43</f>
        <v>890.85</v>
      </c>
      <c r="G21" s="8">
        <f>[2]NEWAGE_read!G43</f>
        <v>750.20999999999992</v>
      </c>
      <c r="H21" s="8">
        <f>[2]NEWAGE_read!H43</f>
        <v>415.88</v>
      </c>
      <c r="I21" s="8">
        <f>[2]NEWAGE_read!I43</f>
        <v>2844.25</v>
      </c>
      <c r="J21" s="9">
        <f>[2]NEWAGE_read!J43</f>
        <v>4322.7599999999993</v>
      </c>
      <c r="K21" s="8">
        <f>[2]NEWAGE_read!K43</f>
        <v>441.09999999999991</v>
      </c>
      <c r="L21" s="8">
        <f>[2]NEWAGE_read!L43</f>
        <v>1005.0899999999999</v>
      </c>
      <c r="M21" s="8">
        <f>[2]NEWAGE_read!M43</f>
        <v>790.95000000000016</v>
      </c>
      <c r="N21" s="8">
        <f>[2]NEWAGE_read!N43</f>
        <v>3296.07</v>
      </c>
      <c r="O21" s="8">
        <f>[2]NEWAGE_read!O43</f>
        <v>263.48</v>
      </c>
      <c r="P21" s="8">
        <f>[2]NEWAGE_read!P43</f>
        <v>885.31999999999994</v>
      </c>
      <c r="Q21" s="8">
        <f>[2]NEWAGE_read!Q43</f>
        <v>297.43000000000006</v>
      </c>
      <c r="R21" s="9">
        <f>[2]NEWAGE_read!R43</f>
        <v>2119.13</v>
      </c>
      <c r="S21" s="8">
        <f>[2]NEWAGE_read!S43</f>
        <v>19629.72</v>
      </c>
      <c r="T21" s="10"/>
    </row>
    <row r="23" spans="1:20" x14ac:dyDescent="0.25">
      <c r="A23" t="s">
        <v>0</v>
      </c>
      <c r="B23" t="s">
        <v>21</v>
      </c>
    </row>
    <row r="24" spans="1:20" x14ac:dyDescent="0.25">
      <c r="B24" t="s">
        <v>22</v>
      </c>
    </row>
    <row r="43" spans="2:18" x14ac:dyDescent="0.25">
      <c r="B43" t="s">
        <v>24</v>
      </c>
      <c r="C43" s="10" t="e">
        <f>C3-#REF!</f>
        <v>#REF!</v>
      </c>
      <c r="D43" s="10" t="e">
        <f>D3-#REF!</f>
        <v>#REF!</v>
      </c>
      <c r="E43" s="10" t="e">
        <f>E3-#REF!</f>
        <v>#REF!</v>
      </c>
      <c r="F43" s="10" t="e">
        <f>F3-#REF!</f>
        <v>#REF!</v>
      </c>
      <c r="G43" s="10" t="e">
        <f>G3-#REF!</f>
        <v>#REF!</v>
      </c>
      <c r="H43" s="10" t="e">
        <f>H3-#REF!</f>
        <v>#REF!</v>
      </c>
      <c r="I43" s="10" t="e">
        <f>I3-#REF!</f>
        <v>#REF!</v>
      </c>
      <c r="J43" s="10" t="e">
        <f>J3-#REF!</f>
        <v>#REF!</v>
      </c>
      <c r="K43" s="10" t="e">
        <f>K3-#REF!</f>
        <v>#REF!</v>
      </c>
      <c r="L43" s="10" t="e">
        <f>L3-#REF!</f>
        <v>#REF!</v>
      </c>
      <c r="M43" s="10" t="e">
        <f>M3-#REF!</f>
        <v>#REF!</v>
      </c>
      <c r="N43" s="10" t="e">
        <f>N3-#REF!</f>
        <v>#REF!</v>
      </c>
      <c r="O43" s="10" t="e">
        <f>O3-#REF!</f>
        <v>#REF!</v>
      </c>
      <c r="P43" s="10" t="e">
        <f>P3-#REF!</f>
        <v>#REF!</v>
      </c>
      <c r="Q43" s="10" t="e">
        <f>Q3-#REF!</f>
        <v>#REF!</v>
      </c>
      <c r="R43" s="10" t="e">
        <f>R3-#REF!</f>
        <v>#REF!</v>
      </c>
    </row>
    <row r="44" spans="2:18" x14ac:dyDescent="0.25">
      <c r="B44" t="s">
        <v>25</v>
      </c>
      <c r="C44" s="10" t="e">
        <f>C4-#REF!</f>
        <v>#REF!</v>
      </c>
      <c r="D44" s="10" t="e">
        <f>D4-#REF!</f>
        <v>#REF!</v>
      </c>
      <c r="E44" s="10" t="e">
        <f>E4-#REF!</f>
        <v>#REF!</v>
      </c>
      <c r="F44" s="10" t="e">
        <f>F4-#REF!</f>
        <v>#REF!</v>
      </c>
      <c r="G44" s="10" t="e">
        <f>G4-#REF!</f>
        <v>#REF!</v>
      </c>
      <c r="H44" s="10" t="e">
        <f>H4-#REF!</f>
        <v>#REF!</v>
      </c>
      <c r="I44" s="10" t="e">
        <f>I4-#REF!</f>
        <v>#REF!</v>
      </c>
      <c r="J44" s="10" t="e">
        <f>J4-#REF!</f>
        <v>#REF!</v>
      </c>
      <c r="K44" s="10" t="e">
        <f>K4-#REF!</f>
        <v>#REF!</v>
      </c>
      <c r="L44" s="10" t="e">
        <f>L4-#REF!</f>
        <v>#REF!</v>
      </c>
      <c r="M44" s="10" t="e">
        <f>M4-#REF!</f>
        <v>#REF!</v>
      </c>
      <c r="N44" s="10" t="e">
        <f>N4-#REF!</f>
        <v>#REF!</v>
      </c>
      <c r="O44" s="10" t="e">
        <f>O4-#REF!</f>
        <v>#REF!</v>
      </c>
      <c r="P44" s="10" t="e">
        <f>P4-#REF!</f>
        <v>#REF!</v>
      </c>
      <c r="Q44" s="10" t="e">
        <f>Q4-#REF!</f>
        <v>#REF!</v>
      </c>
      <c r="R44" s="10" t="e">
        <f>R4-#REF!</f>
        <v>#REF!</v>
      </c>
    </row>
    <row r="45" spans="2:18" x14ac:dyDescent="0.25">
      <c r="B45" t="s">
        <v>26</v>
      </c>
      <c r="C45" s="10" t="e">
        <f>C5-#REF!</f>
        <v>#REF!</v>
      </c>
      <c r="D45" s="10" t="e">
        <f>D5-#REF!</f>
        <v>#REF!</v>
      </c>
      <c r="E45" s="10" t="e">
        <f>E5-#REF!</f>
        <v>#REF!</v>
      </c>
      <c r="F45" s="10" t="e">
        <f>F5-#REF!</f>
        <v>#REF!</v>
      </c>
      <c r="G45" s="10" t="e">
        <f>G5-#REF!</f>
        <v>#REF!</v>
      </c>
      <c r="H45" s="10" t="e">
        <f>H5-#REF!</f>
        <v>#REF!</v>
      </c>
      <c r="I45" s="10" t="e">
        <f>I5-#REF!</f>
        <v>#REF!</v>
      </c>
      <c r="J45" s="10" t="e">
        <f>J5-#REF!</f>
        <v>#REF!</v>
      </c>
      <c r="K45" s="10" t="e">
        <f>K5-#REF!</f>
        <v>#REF!</v>
      </c>
      <c r="L45" s="10" t="e">
        <f>L5-#REF!</f>
        <v>#REF!</v>
      </c>
      <c r="M45" s="10" t="e">
        <f>M5-#REF!</f>
        <v>#REF!</v>
      </c>
      <c r="N45" s="10" t="e">
        <f>N5-#REF!</f>
        <v>#REF!</v>
      </c>
      <c r="O45" s="10" t="e">
        <f>O5-#REF!</f>
        <v>#REF!</v>
      </c>
      <c r="P45" s="10" t="e">
        <f>P5-#REF!</f>
        <v>#REF!</v>
      </c>
      <c r="Q45" s="10" t="e">
        <f>Q5-#REF!</f>
        <v>#REF!</v>
      </c>
      <c r="R45" s="10" t="e">
        <f>R5-#REF!</f>
        <v>#REF!</v>
      </c>
    </row>
    <row r="46" spans="2:18" x14ac:dyDescent="0.25">
      <c r="B46" t="s">
        <v>27</v>
      </c>
      <c r="C46" s="10" t="e">
        <f>C6-#REF!</f>
        <v>#REF!</v>
      </c>
      <c r="D46" s="10" t="e">
        <f>D6-#REF!</f>
        <v>#REF!</v>
      </c>
      <c r="E46" s="10" t="e">
        <f>E6-#REF!</f>
        <v>#REF!</v>
      </c>
      <c r="F46" s="10" t="e">
        <f>F6-#REF!</f>
        <v>#REF!</v>
      </c>
      <c r="G46" s="10" t="e">
        <f>G6-#REF!</f>
        <v>#REF!</v>
      </c>
      <c r="H46" s="10" t="e">
        <f>H6-#REF!</f>
        <v>#REF!</v>
      </c>
      <c r="I46" s="10" t="e">
        <f>I6-#REF!</f>
        <v>#REF!</v>
      </c>
      <c r="J46" s="10" t="e">
        <f>J6-#REF!</f>
        <v>#REF!</v>
      </c>
      <c r="K46" s="10" t="e">
        <f>K6-#REF!</f>
        <v>#REF!</v>
      </c>
      <c r="L46" s="10" t="e">
        <f>L6-#REF!</f>
        <v>#REF!</v>
      </c>
      <c r="M46" s="10" t="e">
        <f>M6-#REF!</f>
        <v>#REF!</v>
      </c>
      <c r="N46" s="10" t="e">
        <f>N6-#REF!</f>
        <v>#REF!</v>
      </c>
      <c r="O46" s="10" t="e">
        <f>O6-#REF!</f>
        <v>#REF!</v>
      </c>
      <c r="P46" s="10" t="e">
        <f>P6-#REF!</f>
        <v>#REF!</v>
      </c>
      <c r="Q46" s="10" t="e">
        <f>Q6-#REF!</f>
        <v>#REF!</v>
      </c>
      <c r="R46" s="10" t="e">
        <f>R6-#REF!</f>
        <v>#REF!</v>
      </c>
    </row>
    <row r="47" spans="2:18" x14ac:dyDescent="0.25">
      <c r="B47" t="s">
        <v>28</v>
      </c>
      <c r="C47" s="10" t="e">
        <f>C7-#REF!</f>
        <v>#REF!</v>
      </c>
      <c r="D47" s="10" t="e">
        <f>D7-#REF!</f>
        <v>#REF!</v>
      </c>
      <c r="E47" s="10" t="e">
        <f>E7-#REF!</f>
        <v>#REF!</v>
      </c>
      <c r="F47" s="10" t="e">
        <f>F7-#REF!</f>
        <v>#REF!</v>
      </c>
      <c r="G47" s="10" t="e">
        <f>G7-#REF!</f>
        <v>#REF!</v>
      </c>
      <c r="H47" s="10" t="e">
        <f>H7-#REF!</f>
        <v>#REF!</v>
      </c>
      <c r="I47" s="10" t="e">
        <f>I7-#REF!</f>
        <v>#REF!</v>
      </c>
      <c r="J47" s="10" t="e">
        <f>J7-#REF!</f>
        <v>#REF!</v>
      </c>
      <c r="K47" s="10" t="e">
        <f>K7-#REF!</f>
        <v>#REF!</v>
      </c>
      <c r="L47" s="10" t="e">
        <f>L7-#REF!</f>
        <v>#REF!</v>
      </c>
      <c r="M47" s="10" t="e">
        <f>M7-#REF!</f>
        <v>#REF!</v>
      </c>
      <c r="N47" s="10" t="e">
        <f>N7-#REF!</f>
        <v>#REF!</v>
      </c>
      <c r="O47" s="10" t="e">
        <f>O7-#REF!</f>
        <v>#REF!</v>
      </c>
      <c r="P47" s="10" t="e">
        <f>P7-#REF!</f>
        <v>#REF!</v>
      </c>
      <c r="Q47" s="10" t="e">
        <f>Q7-#REF!</f>
        <v>#REF!</v>
      </c>
      <c r="R47" s="10" t="e">
        <f>R7-#REF!</f>
        <v>#REF!</v>
      </c>
    </row>
    <row r="48" spans="2:18" x14ac:dyDescent="0.25">
      <c r="B48" t="s">
        <v>29</v>
      </c>
      <c r="C48" s="10" t="e">
        <f>C8-#REF!</f>
        <v>#REF!</v>
      </c>
      <c r="D48" s="10" t="e">
        <f>D8-#REF!</f>
        <v>#REF!</v>
      </c>
      <c r="E48" s="10" t="e">
        <f>E8-#REF!</f>
        <v>#REF!</v>
      </c>
      <c r="F48" s="10" t="e">
        <f>F8-#REF!</f>
        <v>#REF!</v>
      </c>
      <c r="G48" s="10" t="e">
        <f>G8-#REF!</f>
        <v>#REF!</v>
      </c>
      <c r="H48" s="10" t="e">
        <f>H8-#REF!</f>
        <v>#REF!</v>
      </c>
      <c r="I48" s="10" t="e">
        <f>I8-#REF!</f>
        <v>#REF!</v>
      </c>
      <c r="J48" s="10" t="e">
        <f>J8-#REF!</f>
        <v>#REF!</v>
      </c>
      <c r="K48" s="10" t="e">
        <f>K8-#REF!</f>
        <v>#REF!</v>
      </c>
      <c r="L48" s="10" t="e">
        <f>L8-#REF!</f>
        <v>#REF!</v>
      </c>
      <c r="M48" s="10" t="e">
        <f>M8-#REF!</f>
        <v>#REF!</v>
      </c>
      <c r="N48" s="10" t="e">
        <f>N8-#REF!</f>
        <v>#REF!</v>
      </c>
      <c r="O48" s="10" t="e">
        <f>O8-#REF!</f>
        <v>#REF!</v>
      </c>
      <c r="P48" s="10" t="e">
        <f>P8-#REF!</f>
        <v>#REF!</v>
      </c>
      <c r="Q48" s="10" t="e">
        <f>Q8-#REF!</f>
        <v>#REF!</v>
      </c>
      <c r="R48" s="10" t="e">
        <f>R8-#REF!</f>
        <v>#REF!</v>
      </c>
    </row>
    <row r="49" spans="2:18" x14ac:dyDescent="0.25">
      <c r="B49" t="s">
        <v>30</v>
      </c>
      <c r="C49" s="10" t="e">
        <f>C9-#REF!</f>
        <v>#REF!</v>
      </c>
      <c r="D49" s="10" t="e">
        <f>D9-#REF!</f>
        <v>#REF!</v>
      </c>
      <c r="E49" s="10" t="e">
        <f>E9-#REF!</f>
        <v>#REF!</v>
      </c>
      <c r="F49" s="10" t="e">
        <f>F9-#REF!</f>
        <v>#REF!</v>
      </c>
      <c r="G49" s="10" t="e">
        <f>G9-#REF!</f>
        <v>#REF!</v>
      </c>
      <c r="H49" s="10" t="e">
        <f>H9-#REF!</f>
        <v>#REF!</v>
      </c>
      <c r="I49" s="10" t="e">
        <f>I9-#REF!</f>
        <v>#REF!</v>
      </c>
      <c r="J49" s="10" t="e">
        <f>J9-#REF!</f>
        <v>#REF!</v>
      </c>
      <c r="K49" s="10" t="e">
        <f>K9-#REF!</f>
        <v>#REF!</v>
      </c>
      <c r="L49" s="10" t="e">
        <f>L9-#REF!</f>
        <v>#REF!</v>
      </c>
      <c r="M49" s="10" t="e">
        <f>M9-#REF!</f>
        <v>#REF!</v>
      </c>
      <c r="N49" s="10" t="e">
        <f>N9-#REF!</f>
        <v>#REF!</v>
      </c>
      <c r="O49" s="10" t="e">
        <f>O9-#REF!</f>
        <v>#REF!</v>
      </c>
      <c r="P49" s="10" t="e">
        <f>P9-#REF!</f>
        <v>#REF!</v>
      </c>
      <c r="Q49" s="10" t="e">
        <f>Q9-#REF!</f>
        <v>#REF!</v>
      </c>
      <c r="R49" s="10" t="e">
        <f>R9-#REF!</f>
        <v>#REF!</v>
      </c>
    </row>
    <row r="50" spans="2:18" x14ac:dyDescent="0.25">
      <c r="B50" t="s">
        <v>31</v>
      </c>
      <c r="C50" s="10" t="e">
        <f>C10-#REF!</f>
        <v>#REF!</v>
      </c>
      <c r="D50" s="10" t="e">
        <f>D10-#REF!</f>
        <v>#REF!</v>
      </c>
      <c r="E50" s="10" t="e">
        <f>E10-#REF!</f>
        <v>#REF!</v>
      </c>
      <c r="F50" s="10" t="e">
        <f>F10-#REF!</f>
        <v>#REF!</v>
      </c>
      <c r="G50" s="10" t="e">
        <f>G10-#REF!</f>
        <v>#REF!</v>
      </c>
      <c r="H50" s="10" t="e">
        <f>H10-#REF!</f>
        <v>#REF!</v>
      </c>
      <c r="I50" s="10" t="e">
        <f>I10-#REF!</f>
        <v>#REF!</v>
      </c>
      <c r="J50" s="10" t="e">
        <f>J10-#REF!</f>
        <v>#REF!</v>
      </c>
      <c r="K50" s="10" t="e">
        <f>K10-#REF!</f>
        <v>#REF!</v>
      </c>
      <c r="L50" s="10" t="e">
        <f>L10-#REF!</f>
        <v>#REF!</v>
      </c>
      <c r="M50" s="10" t="e">
        <f>M10-#REF!</f>
        <v>#REF!</v>
      </c>
      <c r="N50" s="10" t="e">
        <f>N10-#REF!</f>
        <v>#REF!</v>
      </c>
      <c r="O50" s="10" t="e">
        <f>O10-#REF!</f>
        <v>#REF!</v>
      </c>
      <c r="P50" s="10" t="e">
        <f>P10-#REF!</f>
        <v>#REF!</v>
      </c>
      <c r="Q50" s="10" t="e">
        <f>Q10-#REF!</f>
        <v>#REF!</v>
      </c>
      <c r="R50" s="10" t="e">
        <f>R10-#REF!</f>
        <v>#REF!</v>
      </c>
    </row>
    <row r="51" spans="2:18" x14ac:dyDescent="0.25">
      <c r="B51" t="s">
        <v>32</v>
      </c>
      <c r="C51" s="10" t="e">
        <f>C11-#REF!</f>
        <v>#REF!</v>
      </c>
      <c r="D51" s="10" t="e">
        <f>D11-#REF!</f>
        <v>#REF!</v>
      </c>
      <c r="E51" s="10" t="e">
        <f>E11-#REF!</f>
        <v>#REF!</v>
      </c>
      <c r="F51" s="10" t="e">
        <f>F11-#REF!</f>
        <v>#REF!</v>
      </c>
      <c r="G51" s="10" t="e">
        <f>G11-#REF!</f>
        <v>#REF!</v>
      </c>
      <c r="H51" s="10" t="e">
        <f>H11-#REF!</f>
        <v>#REF!</v>
      </c>
      <c r="I51" s="10" t="e">
        <f>I11-#REF!</f>
        <v>#REF!</v>
      </c>
      <c r="J51" s="10" t="e">
        <f>J11-#REF!</f>
        <v>#REF!</v>
      </c>
      <c r="K51" s="10" t="e">
        <f>K11-#REF!</f>
        <v>#REF!</v>
      </c>
      <c r="L51" s="10" t="e">
        <f>L11-#REF!</f>
        <v>#REF!</v>
      </c>
      <c r="M51" s="10" t="e">
        <f>M11-#REF!</f>
        <v>#REF!</v>
      </c>
      <c r="N51" s="10" t="e">
        <f>N11-#REF!</f>
        <v>#REF!</v>
      </c>
      <c r="O51" s="10" t="e">
        <f>O11-#REF!</f>
        <v>#REF!</v>
      </c>
      <c r="P51" s="10" t="e">
        <f>P11-#REF!</f>
        <v>#REF!</v>
      </c>
      <c r="Q51" s="10" t="e">
        <f>Q11-#REF!</f>
        <v>#REF!</v>
      </c>
      <c r="R51" s="10" t="e">
        <f>R11-#REF!</f>
        <v>#REF!</v>
      </c>
    </row>
    <row r="52" spans="2:18" x14ac:dyDescent="0.25">
      <c r="B52" t="s">
        <v>33</v>
      </c>
      <c r="C52" s="10" t="e">
        <f>C12-#REF!</f>
        <v>#REF!</v>
      </c>
      <c r="D52" s="10" t="e">
        <f>D12-#REF!</f>
        <v>#REF!</v>
      </c>
      <c r="E52" s="10" t="e">
        <f>E12-#REF!</f>
        <v>#REF!</v>
      </c>
      <c r="F52" s="10" t="e">
        <f>F12-#REF!</f>
        <v>#REF!</v>
      </c>
      <c r="G52" s="10" t="e">
        <f>G12-#REF!</f>
        <v>#REF!</v>
      </c>
      <c r="H52" s="10" t="e">
        <f>H12-#REF!</f>
        <v>#REF!</v>
      </c>
      <c r="I52" s="10" t="e">
        <f>I12-#REF!</f>
        <v>#REF!</v>
      </c>
      <c r="J52" s="10" t="e">
        <f>J12-#REF!</f>
        <v>#REF!</v>
      </c>
      <c r="K52" s="10" t="e">
        <f>K12-#REF!</f>
        <v>#REF!</v>
      </c>
      <c r="L52" s="10" t="e">
        <f>L12-#REF!</f>
        <v>#REF!</v>
      </c>
      <c r="M52" s="10" t="e">
        <f>M12-#REF!</f>
        <v>#REF!</v>
      </c>
      <c r="N52" s="10" t="e">
        <f>N12-#REF!</f>
        <v>#REF!</v>
      </c>
      <c r="O52" s="10" t="e">
        <f>O12-#REF!</f>
        <v>#REF!</v>
      </c>
      <c r="P52" s="10" t="e">
        <f>P12-#REF!</f>
        <v>#REF!</v>
      </c>
      <c r="Q52" s="10" t="e">
        <f>Q12-#REF!</f>
        <v>#REF!</v>
      </c>
      <c r="R52" s="10" t="e">
        <f>R12-#REF!</f>
        <v>#REF!</v>
      </c>
    </row>
    <row r="53" spans="2:18" x14ac:dyDescent="0.25">
      <c r="B53" t="s">
        <v>34</v>
      </c>
      <c r="C53" s="10" t="e">
        <f>C13-#REF!</f>
        <v>#REF!</v>
      </c>
      <c r="D53" s="10" t="e">
        <f>D13-#REF!</f>
        <v>#REF!</v>
      </c>
      <c r="E53" s="10" t="e">
        <f>E13-#REF!</f>
        <v>#REF!</v>
      </c>
      <c r="F53" s="10" t="e">
        <f>F13-#REF!</f>
        <v>#REF!</v>
      </c>
      <c r="G53" s="10" t="e">
        <f>G13-#REF!</f>
        <v>#REF!</v>
      </c>
      <c r="H53" s="10" t="e">
        <f>H13-#REF!</f>
        <v>#REF!</v>
      </c>
      <c r="I53" s="10" t="e">
        <f>I13-#REF!</f>
        <v>#REF!</v>
      </c>
      <c r="J53" s="10" t="e">
        <f>J13-#REF!</f>
        <v>#REF!</v>
      </c>
      <c r="K53" s="10" t="e">
        <f>K13-#REF!</f>
        <v>#REF!</v>
      </c>
      <c r="L53" s="10" t="e">
        <f>L13-#REF!</f>
        <v>#REF!</v>
      </c>
      <c r="M53" s="10" t="e">
        <f>M13-#REF!</f>
        <v>#REF!</v>
      </c>
      <c r="N53" s="10" t="e">
        <f>N13-#REF!</f>
        <v>#REF!</v>
      </c>
      <c r="O53" s="10" t="e">
        <f>O13-#REF!</f>
        <v>#REF!</v>
      </c>
      <c r="P53" s="10" t="e">
        <f>P13-#REF!</f>
        <v>#REF!</v>
      </c>
      <c r="Q53" s="10" t="e">
        <f>Q13-#REF!</f>
        <v>#REF!</v>
      </c>
      <c r="R53" s="10" t="e">
        <f>R13-#REF!</f>
        <v>#REF!</v>
      </c>
    </row>
    <row r="54" spans="2:18" x14ac:dyDescent="0.25">
      <c r="B54" t="s">
        <v>35</v>
      </c>
      <c r="C54" s="10" t="e">
        <f>C14-#REF!</f>
        <v>#REF!</v>
      </c>
      <c r="D54" s="10" t="e">
        <f>D14-#REF!</f>
        <v>#REF!</v>
      </c>
      <c r="E54" s="10" t="e">
        <f>E14-#REF!</f>
        <v>#REF!</v>
      </c>
      <c r="F54" s="10" t="e">
        <f>F14-#REF!</f>
        <v>#REF!</v>
      </c>
      <c r="G54" s="10" t="e">
        <f>G14-#REF!</f>
        <v>#REF!</v>
      </c>
      <c r="H54" s="10" t="e">
        <f>H14-#REF!</f>
        <v>#REF!</v>
      </c>
      <c r="I54" s="10" t="e">
        <f>I14-#REF!</f>
        <v>#REF!</v>
      </c>
      <c r="J54" s="10" t="e">
        <f>J14-#REF!</f>
        <v>#REF!</v>
      </c>
      <c r="K54" s="10" t="e">
        <f>K14-#REF!</f>
        <v>#REF!</v>
      </c>
      <c r="L54" s="10" t="e">
        <f>L14-#REF!</f>
        <v>#REF!</v>
      </c>
      <c r="M54" s="10" t="e">
        <f>M14-#REF!</f>
        <v>#REF!</v>
      </c>
      <c r="N54" s="10" t="e">
        <f>N14-#REF!</f>
        <v>#REF!</v>
      </c>
      <c r="O54" s="10" t="e">
        <f>O14-#REF!</f>
        <v>#REF!</v>
      </c>
      <c r="P54" s="10" t="e">
        <f>P14-#REF!</f>
        <v>#REF!</v>
      </c>
      <c r="Q54" s="10" t="e">
        <f>Q14-#REF!</f>
        <v>#REF!</v>
      </c>
      <c r="R54" s="10" t="e">
        <f>R14-#REF!</f>
        <v>#REF!</v>
      </c>
    </row>
    <row r="55" spans="2:18" x14ac:dyDescent="0.25">
      <c r="B55" t="s">
        <v>36</v>
      </c>
      <c r="C55" s="10" t="e">
        <f>C15-#REF!</f>
        <v>#REF!</v>
      </c>
      <c r="D55" s="10" t="e">
        <f>D15-#REF!</f>
        <v>#REF!</v>
      </c>
      <c r="E55" s="10" t="e">
        <f>E15-#REF!</f>
        <v>#REF!</v>
      </c>
      <c r="F55" s="10" t="e">
        <f>F15-#REF!</f>
        <v>#REF!</v>
      </c>
      <c r="G55" s="10" t="e">
        <f>G15-#REF!</f>
        <v>#REF!</v>
      </c>
      <c r="H55" s="10" t="e">
        <f>H15-#REF!</f>
        <v>#REF!</v>
      </c>
      <c r="I55" s="10" t="e">
        <f>I15-#REF!</f>
        <v>#REF!</v>
      </c>
      <c r="J55" s="10" t="e">
        <f>J15-#REF!</f>
        <v>#REF!</v>
      </c>
      <c r="K55" s="10" t="e">
        <f>K15-#REF!</f>
        <v>#REF!</v>
      </c>
      <c r="L55" s="10" t="e">
        <f>L15-#REF!</f>
        <v>#REF!</v>
      </c>
      <c r="M55" s="10" t="e">
        <f>M15-#REF!</f>
        <v>#REF!</v>
      </c>
      <c r="N55" s="10" t="e">
        <f>N15-#REF!</f>
        <v>#REF!</v>
      </c>
      <c r="O55" s="10" t="e">
        <f>O15-#REF!</f>
        <v>#REF!</v>
      </c>
      <c r="P55" s="10" t="e">
        <f>P15-#REF!</f>
        <v>#REF!</v>
      </c>
      <c r="Q55" s="10" t="e">
        <f>Q15-#REF!</f>
        <v>#REF!</v>
      </c>
      <c r="R55" s="10" t="e">
        <f>R15-#REF!</f>
        <v>#REF!</v>
      </c>
    </row>
    <row r="56" spans="2:18" x14ac:dyDescent="0.25">
      <c r="B56" t="s">
        <v>37</v>
      </c>
      <c r="C56" s="10" t="e">
        <f>C16-#REF!</f>
        <v>#REF!</v>
      </c>
      <c r="D56" s="10" t="e">
        <f>D16-#REF!</f>
        <v>#REF!</v>
      </c>
      <c r="E56" s="10" t="e">
        <f>E16-#REF!</f>
        <v>#REF!</v>
      </c>
      <c r="F56" s="10" t="e">
        <f>F16-#REF!</f>
        <v>#REF!</v>
      </c>
      <c r="G56" s="10" t="e">
        <f>G16-#REF!</f>
        <v>#REF!</v>
      </c>
      <c r="H56" s="10" t="e">
        <f>H16-#REF!</f>
        <v>#REF!</v>
      </c>
      <c r="I56" s="10" t="e">
        <f>I16-#REF!</f>
        <v>#REF!</v>
      </c>
      <c r="J56" s="10" t="e">
        <f>J16-#REF!</f>
        <v>#REF!</v>
      </c>
      <c r="K56" s="10" t="e">
        <f>K16-#REF!</f>
        <v>#REF!</v>
      </c>
      <c r="L56" s="10" t="e">
        <f>L16-#REF!</f>
        <v>#REF!</v>
      </c>
      <c r="M56" s="10" t="e">
        <f>M16-#REF!</f>
        <v>#REF!</v>
      </c>
      <c r="N56" s="10" t="e">
        <f>N16-#REF!</f>
        <v>#REF!</v>
      </c>
      <c r="O56" s="10" t="e">
        <f>O16-#REF!</f>
        <v>#REF!</v>
      </c>
      <c r="P56" s="10" t="e">
        <f>P16-#REF!</f>
        <v>#REF!</v>
      </c>
      <c r="Q56" s="10" t="e">
        <f>Q16-#REF!</f>
        <v>#REF!</v>
      </c>
      <c r="R56" s="10" t="e">
        <f>R16-#REF!</f>
        <v>#REF!</v>
      </c>
    </row>
    <row r="57" spans="2:18" x14ac:dyDescent="0.25">
      <c r="B57" t="s">
        <v>38</v>
      </c>
      <c r="C57" s="10" t="e">
        <f>C17-#REF!</f>
        <v>#REF!</v>
      </c>
      <c r="D57" s="10" t="e">
        <f>D17-#REF!</f>
        <v>#REF!</v>
      </c>
      <c r="E57" s="10" t="e">
        <f>E17-#REF!</f>
        <v>#REF!</v>
      </c>
      <c r="F57" s="10" t="e">
        <f>F17-#REF!</f>
        <v>#REF!</v>
      </c>
      <c r="G57" s="10" t="e">
        <f>G17-#REF!</f>
        <v>#REF!</v>
      </c>
      <c r="H57" s="10" t="e">
        <f>H17-#REF!</f>
        <v>#REF!</v>
      </c>
      <c r="I57" s="10" t="e">
        <f>I17-#REF!</f>
        <v>#REF!</v>
      </c>
      <c r="J57" s="10" t="e">
        <f>J17-#REF!</f>
        <v>#REF!</v>
      </c>
      <c r="K57" s="10" t="e">
        <f>K17-#REF!</f>
        <v>#REF!</v>
      </c>
      <c r="L57" s="10" t="e">
        <f>L17-#REF!</f>
        <v>#REF!</v>
      </c>
      <c r="M57" s="10" t="e">
        <f>M17-#REF!</f>
        <v>#REF!</v>
      </c>
      <c r="N57" s="10" t="e">
        <f>N17-#REF!</f>
        <v>#REF!</v>
      </c>
      <c r="O57" s="10" t="e">
        <f>O17-#REF!</f>
        <v>#REF!</v>
      </c>
      <c r="P57" s="10" t="e">
        <f>P17-#REF!</f>
        <v>#REF!</v>
      </c>
      <c r="Q57" s="10" t="e">
        <f>Q17-#REF!</f>
        <v>#REF!</v>
      </c>
      <c r="R57" s="10" t="e">
        <f>R17-#REF!</f>
        <v>#REF!</v>
      </c>
    </row>
    <row r="58" spans="2:18" x14ac:dyDescent="0.25">
      <c r="B58" t="s">
        <v>39</v>
      </c>
      <c r="C58" s="10" t="e">
        <f>C18-#REF!</f>
        <v>#REF!</v>
      </c>
      <c r="D58" s="10" t="e">
        <f>D18-#REF!</f>
        <v>#REF!</v>
      </c>
      <c r="E58" s="10" t="e">
        <f>E18-#REF!</f>
        <v>#REF!</v>
      </c>
      <c r="F58" s="10" t="e">
        <f>F18-#REF!</f>
        <v>#REF!</v>
      </c>
      <c r="G58" s="10" t="e">
        <f>G18-#REF!</f>
        <v>#REF!</v>
      </c>
      <c r="H58" s="10" t="e">
        <f>H18-#REF!</f>
        <v>#REF!</v>
      </c>
      <c r="I58" s="10" t="e">
        <f>I18-#REF!</f>
        <v>#REF!</v>
      </c>
      <c r="J58" s="10" t="e">
        <f>J18-#REF!</f>
        <v>#REF!</v>
      </c>
      <c r="K58" s="10" t="e">
        <f>K18-#REF!</f>
        <v>#REF!</v>
      </c>
      <c r="L58" s="10" t="e">
        <f>L18-#REF!</f>
        <v>#REF!</v>
      </c>
      <c r="M58" s="10" t="e">
        <f>M18-#REF!</f>
        <v>#REF!</v>
      </c>
      <c r="N58" s="10" t="e">
        <f>N18-#REF!</f>
        <v>#REF!</v>
      </c>
      <c r="O58" s="10" t="e">
        <f>O18-#REF!</f>
        <v>#REF!</v>
      </c>
      <c r="P58" s="10" t="e">
        <f>P18-#REF!</f>
        <v>#REF!</v>
      </c>
      <c r="Q58" s="10" t="e">
        <f>Q18-#REF!</f>
        <v>#REF!</v>
      </c>
      <c r="R58" s="10" t="e">
        <f>R18-#REF!</f>
        <v>#REF!</v>
      </c>
    </row>
    <row r="59" spans="2:18" x14ac:dyDescent="0.25">
      <c r="B59" t="s">
        <v>40</v>
      </c>
      <c r="C59" s="10" t="e">
        <f>C19-#REF!</f>
        <v>#REF!</v>
      </c>
      <c r="D59" s="10" t="e">
        <f>D19-#REF!</f>
        <v>#REF!</v>
      </c>
      <c r="E59" s="10" t="e">
        <f>E19-#REF!</f>
        <v>#REF!</v>
      </c>
      <c r="F59" s="10" t="e">
        <f>F19-#REF!</f>
        <v>#REF!</v>
      </c>
      <c r="G59" s="10" t="e">
        <f>G19-#REF!</f>
        <v>#REF!</v>
      </c>
      <c r="H59" s="10" t="e">
        <f>H19-#REF!</f>
        <v>#REF!</v>
      </c>
      <c r="I59" s="10" t="e">
        <f>I19-#REF!</f>
        <v>#REF!</v>
      </c>
      <c r="J59" s="10" t="e">
        <f>J19-#REF!</f>
        <v>#REF!</v>
      </c>
      <c r="K59" s="10" t="e">
        <f>K19-#REF!</f>
        <v>#REF!</v>
      </c>
      <c r="L59" s="10" t="e">
        <f>L19-#REF!</f>
        <v>#REF!</v>
      </c>
      <c r="M59" s="10" t="e">
        <f>M19-#REF!</f>
        <v>#REF!</v>
      </c>
      <c r="N59" s="10" t="e">
        <f>N19-#REF!</f>
        <v>#REF!</v>
      </c>
      <c r="O59" s="10" t="e">
        <f>O19-#REF!</f>
        <v>#REF!</v>
      </c>
      <c r="P59" s="10" t="e">
        <f>P19-#REF!</f>
        <v>#REF!</v>
      </c>
      <c r="Q59" s="10" t="e">
        <f>Q19-#REF!</f>
        <v>#REF!</v>
      </c>
      <c r="R59" s="10" t="e">
        <f>R19-#REF!</f>
        <v>#REF!</v>
      </c>
    </row>
    <row r="60" spans="2:18" x14ac:dyDescent="0.25">
      <c r="B60" t="s">
        <v>41</v>
      </c>
      <c r="C60" s="10" t="e">
        <f>C20-#REF!</f>
        <v>#REF!</v>
      </c>
      <c r="D60" s="10" t="e">
        <f>D20-#REF!</f>
        <v>#REF!</v>
      </c>
      <c r="E60" s="10" t="e">
        <f>E20-#REF!</f>
        <v>#REF!</v>
      </c>
      <c r="F60" s="10" t="e">
        <f>F20-#REF!</f>
        <v>#REF!</v>
      </c>
      <c r="G60" s="10" t="e">
        <f>G20-#REF!</f>
        <v>#REF!</v>
      </c>
      <c r="H60" s="10" t="e">
        <f>H20-#REF!</f>
        <v>#REF!</v>
      </c>
      <c r="I60" s="10" t="e">
        <f>I20-#REF!</f>
        <v>#REF!</v>
      </c>
      <c r="J60" s="10" t="e">
        <f>J20-#REF!</f>
        <v>#REF!</v>
      </c>
      <c r="K60" s="10" t="e">
        <f>K20-#REF!</f>
        <v>#REF!</v>
      </c>
      <c r="L60" s="10" t="e">
        <f>L20-#REF!</f>
        <v>#REF!</v>
      </c>
      <c r="M60" s="10" t="e">
        <f>M20-#REF!</f>
        <v>#REF!</v>
      </c>
      <c r="N60" s="10" t="e">
        <f>N20-#REF!</f>
        <v>#REF!</v>
      </c>
      <c r="O60" s="10" t="e">
        <f>O20-#REF!</f>
        <v>#REF!</v>
      </c>
      <c r="P60" s="10" t="e">
        <f>P20-#REF!</f>
        <v>#REF!</v>
      </c>
      <c r="Q60" s="10" t="e">
        <f>Q20-#REF!</f>
        <v>#REF!</v>
      </c>
      <c r="R60" s="10" t="e">
        <f>R20-#REF!</f>
        <v>#REF!</v>
      </c>
    </row>
  </sheetData>
  <conditionalFormatting sqref="B3:S20 C21:I21 K21:Q21 S21">
    <cfRule type="cellIs" dxfId="37" priority="6" operator="equal">
      <formula>0</formula>
    </cfRule>
  </conditionalFormatting>
  <conditionalFormatting sqref="B3:S20 C21:I21 K21:Q21 S21">
    <cfRule type="cellIs" dxfId="36" priority="5" operator="greaterThan">
      <formula>0</formula>
    </cfRule>
  </conditionalFormatting>
  <conditionalFormatting sqref="B21 J21 R21">
    <cfRule type="cellIs" dxfId="35" priority="4" operator="equal">
      <formula>0</formula>
    </cfRule>
  </conditionalFormatting>
  <conditionalFormatting sqref="B21 J21 R21">
    <cfRule type="cellIs" dxfId="34" priority="3" operator="greaterThan">
      <formula>0</formula>
    </cfRule>
  </conditionalFormatting>
  <conditionalFormatting sqref="C43:R60">
    <cfRule type="cellIs" dxfId="33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zoomScale="85" zoomScaleNormal="85" workbookViewId="0">
      <selection activeCell="E4" sqref="E4"/>
    </sheetView>
  </sheetViews>
  <sheetFormatPr baseColWidth="10" defaultRowHeight="15" x14ac:dyDescent="0.25"/>
  <cols>
    <col min="1" max="1" width="20.7109375" customWidth="1"/>
    <col min="2" max="3" width="9" customWidth="1"/>
    <col min="4" max="4" width="11.140625" customWidth="1"/>
    <col min="5" max="20" width="9" customWidth="1"/>
    <col min="21" max="21" width="8.28515625" customWidth="1"/>
  </cols>
  <sheetData>
    <row r="1" spans="1:22" s="11" customFormat="1" ht="24" customHeight="1" x14ac:dyDescent="0.25">
      <c r="A1" s="11" t="str">
        <f>'[1]NEWAGE_detailed_read (2)'!A1</f>
        <v>Gross Electricity Production, TWh, 2007 (excl. peat, gases and waste)</v>
      </c>
    </row>
    <row r="2" spans="1:22" ht="13.5" customHeight="1" x14ac:dyDescent="0.25">
      <c r="A2" s="1">
        <f>[3]NEWAGE_read!B2</f>
        <v>0</v>
      </c>
      <c r="B2" s="28" t="str">
        <f>[3]NEWAGE_read!C2</f>
        <v>DEU</v>
      </c>
      <c r="C2" s="13" t="str">
        <f>[3]NEWAGE_read!D2</f>
        <v>FRA</v>
      </c>
      <c r="D2" s="2" t="str">
        <f>[3]NEWAGE_read!E2</f>
        <v>ITA</v>
      </c>
      <c r="E2" s="2" t="str">
        <f>[3]NEWAGE_read!F2</f>
        <v>POL</v>
      </c>
      <c r="F2" s="2" t="str">
        <f>[3]NEWAGE_read!G2</f>
        <v>UKI</v>
      </c>
      <c r="G2" s="2" t="str">
        <f>[3]NEWAGE_read!H2</f>
        <v>ESP</v>
      </c>
      <c r="H2" s="2" t="str">
        <f>[3]NEWAGE_read!I2</f>
        <v>BNL</v>
      </c>
      <c r="I2" s="2" t="str">
        <f>[3]NEWAGE_read!J2</f>
        <v>EUN</v>
      </c>
      <c r="J2" s="2" t="str">
        <f>[3]NEWAGE_read!K2</f>
        <v>EUS</v>
      </c>
      <c r="K2" s="2" t="str">
        <f>[3]NEWAGE_read!L2</f>
        <v>USA</v>
      </c>
      <c r="L2" s="2" t="str">
        <f>[3]NEWAGE_read!M2</f>
        <v>OEC</v>
      </c>
      <c r="M2" s="2" t="str">
        <f>[3]NEWAGE_read!N2</f>
        <v>BRZ</v>
      </c>
      <c r="N2" s="2" t="str">
        <f>[3]NEWAGE_read!O2</f>
        <v>RUS</v>
      </c>
      <c r="O2" s="2" t="str">
        <f>[3]NEWAGE_read!P2</f>
        <v>IND</v>
      </c>
      <c r="P2" s="2" t="str">
        <f>[3]NEWAGE_read!Q2</f>
        <v>CHI</v>
      </c>
      <c r="Q2" s="2" t="str">
        <f>[3]NEWAGE_read!R2</f>
        <v>RSA</v>
      </c>
      <c r="R2" s="2" t="str">
        <f>[3]NEWAGE_read!S2</f>
        <v>OPA</v>
      </c>
      <c r="S2" s="2" t="str">
        <f>[3]NEWAGE_read!T2</f>
        <v>ROW</v>
      </c>
      <c r="T2" s="3" t="str">
        <f>[2]NEWAGE_read!S24</f>
        <v>Summe:</v>
      </c>
    </row>
    <row r="3" spans="1:22" ht="13.5" customHeight="1" x14ac:dyDescent="0.25">
      <c r="A3" s="4" t="str">
        <f>[3]NEWAGE_read!B3</f>
        <v>bNUC</v>
      </c>
      <c r="B3" s="29">
        <f>[3]NEWAGE_read!C3</f>
        <v>107.97</v>
      </c>
      <c r="C3" s="14">
        <f>[3]NEWAGE_read!D3</f>
        <v>442.38</v>
      </c>
      <c r="D3" s="5">
        <f>[3]NEWAGE_read!E3</f>
        <v>0</v>
      </c>
      <c r="E3" s="5">
        <v>1</v>
      </c>
      <c r="F3" s="5">
        <f>[3]NEWAGE_read!G3</f>
        <v>68.98</v>
      </c>
      <c r="G3" s="5">
        <f>[3]NEWAGE_read!H3</f>
        <v>57.73</v>
      </c>
      <c r="H3" s="5">
        <f>[3]NEWAGE_read!I3</f>
        <v>52.37</v>
      </c>
      <c r="I3" s="5">
        <f>[3]NEWAGE_read!J3</f>
        <v>83.67</v>
      </c>
      <c r="J3" s="5">
        <f>[3]NEWAGE_read!K3</f>
        <v>93.66</v>
      </c>
      <c r="K3" s="5">
        <f>[3]NEWAGE_read!L3</f>
        <v>821.41</v>
      </c>
      <c r="L3" s="5">
        <f>[3]NEWAGE_read!M3</f>
        <v>386.87</v>
      </c>
      <c r="M3" s="5">
        <f>[3]NEWAGE_read!N3</f>
        <v>15.66</v>
      </c>
      <c r="N3" s="5">
        <f>[3]NEWAGE_read!O3</f>
        <v>172.94</v>
      </c>
      <c r="O3" s="5">
        <f>[3]NEWAGE_read!P3</f>
        <v>33.29</v>
      </c>
      <c r="P3" s="5">
        <f>[3]NEWAGE_read!Q3</f>
        <v>86.35</v>
      </c>
      <c r="Q3" s="5">
        <f>[3]NEWAGE_read!R3</f>
        <v>13.5</v>
      </c>
      <c r="R3" s="5">
        <f>[3]NEWAGE_read!S3</f>
        <v>0.36</v>
      </c>
      <c r="S3" s="5">
        <f>[3]NEWAGE_read!T3</f>
        <v>137.63999999999999</v>
      </c>
      <c r="T3" s="21">
        <f>SUM(B3:S3)</f>
        <v>2575.7799999999997</v>
      </c>
    </row>
    <row r="4" spans="1:22" ht="13.5" customHeight="1" x14ac:dyDescent="0.25">
      <c r="A4" s="4" t="str">
        <f>[3]NEWAGE_read!B4</f>
        <v>bHYDRO</v>
      </c>
      <c r="B4" s="29">
        <f>[3]NEWAGE_read!C4</f>
        <v>17.670000000000002</v>
      </c>
      <c r="C4" s="14">
        <f>[3]NEWAGE_read!D4</f>
        <v>44.816000000000003</v>
      </c>
      <c r="D4" s="5">
        <f>[3]NEWAGE_read!E4</f>
        <v>45.826000000000001</v>
      </c>
      <c r="E4" s="5">
        <f>[3]NEWAGE_read!F4</f>
        <v>2.3299999999999996</v>
      </c>
      <c r="F4" s="5">
        <f>[3]NEWAGE_read!G4</f>
        <v>5.6839999999999993</v>
      </c>
      <c r="G4" s="5">
        <f>[3]NEWAGE_read!H4</f>
        <v>42.139999999999993</v>
      </c>
      <c r="H4" s="5">
        <f>[3]NEWAGE_read!I4</f>
        <v>0.31499999999999995</v>
      </c>
      <c r="I4" s="5">
        <f>[3]NEWAGE_read!J4</f>
        <v>83.022000000000006</v>
      </c>
      <c r="J4" s="5">
        <f>[3]NEWAGE_read!K4</f>
        <v>69.853000000000009</v>
      </c>
      <c r="K4" s="5">
        <f>[3]NEWAGE_read!L4</f>
        <v>318.99599999999998</v>
      </c>
      <c r="L4" s="5">
        <f>[3]NEWAGE_read!M4</f>
        <v>711.56600000000003</v>
      </c>
      <c r="M4" s="5">
        <f>[3]NEWAGE_read!N4</f>
        <v>428.33</v>
      </c>
      <c r="N4" s="5">
        <f>[3]NEWAGE_read!O4</f>
        <v>163.81800000000001</v>
      </c>
      <c r="O4" s="5">
        <f>[3]NEWAGE_read!P4</f>
        <v>130.66999999999999</v>
      </c>
      <c r="P4" s="5">
        <f>[3]NEWAGE_read!Q4</f>
        <v>698.95</v>
      </c>
      <c r="Q4" s="5">
        <f>[3]NEWAGE_read!R4</f>
        <v>0.87599999999999945</v>
      </c>
      <c r="R4" s="5">
        <f>[3]NEWAGE_read!S4</f>
        <v>140.22800000000001</v>
      </c>
      <c r="S4" s="5">
        <f>[3]NEWAGE_read!T4</f>
        <v>560.52200000000005</v>
      </c>
      <c r="T4" s="22">
        <f>SUM(B4:S4)</f>
        <v>3465.6120000000001</v>
      </c>
    </row>
    <row r="5" spans="1:22" ht="13.5" customHeight="1" x14ac:dyDescent="0.25">
      <c r="A5" s="4" t="str">
        <f>[3]NEWAGE_read!B5</f>
        <v xml:space="preserve"> pHYDRO</v>
      </c>
      <c r="B5" s="29">
        <f>[3]NEWAGE_read!C5</f>
        <v>5.84</v>
      </c>
      <c r="C5" s="14">
        <f>[3]NEWAGE_read!D5</f>
        <v>5.0739999999999998</v>
      </c>
      <c r="D5" s="5">
        <f>[3]NEWAGE_read!E5</f>
        <v>1.9339999999999999</v>
      </c>
      <c r="E5" s="5">
        <f>[3]NEWAGE_read!F5</f>
        <v>0.43</v>
      </c>
      <c r="F5" s="5">
        <f>[3]NEWAGE_read!G5</f>
        <v>2.9060000000000001</v>
      </c>
      <c r="G5" s="5">
        <f>[3]NEWAGE_read!H5</f>
        <v>2.8899999999999997</v>
      </c>
      <c r="H5" s="5">
        <f>[3]NEWAGE_read!I5</f>
        <v>2.2949999999999999</v>
      </c>
      <c r="I5" s="5">
        <f>[3]NEWAGE_read!J5</f>
        <v>0.69799999999999995</v>
      </c>
      <c r="J5" s="5">
        <f>[3]NEWAGE_read!K5</f>
        <v>6.1370000000000005</v>
      </c>
      <c r="K5" s="5">
        <f>[3]NEWAGE_read!L5</f>
        <v>25.684000000000001</v>
      </c>
      <c r="L5" s="5">
        <f>[3]NEWAGE_read!M5</f>
        <v>10.654</v>
      </c>
      <c r="M5" s="5">
        <f>[3]NEWAGE_read!N5</f>
        <v>0</v>
      </c>
      <c r="N5" s="5">
        <f>[3]NEWAGE_read!O5</f>
        <v>3.7919999999999998</v>
      </c>
      <c r="O5" s="5">
        <f>[3]NEWAGE_read!P5</f>
        <v>0</v>
      </c>
      <c r="P5" s="5">
        <f>[3]NEWAGE_read!Q5</f>
        <v>0</v>
      </c>
      <c r="Q5" s="5">
        <f>[3]NEWAGE_read!R5</f>
        <v>4.1440000000000001</v>
      </c>
      <c r="R5" s="5">
        <f>[3]NEWAGE_read!S5</f>
        <v>0.192</v>
      </c>
      <c r="S5" s="5">
        <f>[3]NEWAGE_read!T5</f>
        <v>3.8679999999999999</v>
      </c>
      <c r="T5" s="22">
        <f>SUM(B5:S5)</f>
        <v>76.537999999999997</v>
      </c>
      <c r="V5" s="25" t="s">
        <v>23</v>
      </c>
    </row>
    <row r="6" spans="1:22" ht="13.5" customHeight="1" x14ac:dyDescent="0.25">
      <c r="A6" s="4" t="str">
        <f>[3]NEWAGE_read!B6</f>
        <v>bGEO</v>
      </c>
      <c r="B6" s="29">
        <f>[3]NEWAGE_read!C6</f>
        <v>0.02</v>
      </c>
      <c r="C6" s="14">
        <f>[3]NEWAGE_read!D6</f>
        <v>0</v>
      </c>
      <c r="D6" s="5">
        <f>[3]NEWAGE_read!E6</f>
        <v>5.65</v>
      </c>
      <c r="E6" s="5">
        <f>[3]NEWAGE_read!F6</f>
        <v>0</v>
      </c>
      <c r="F6" s="5">
        <f>[3]NEWAGE_read!G6</f>
        <v>0</v>
      </c>
      <c r="G6" s="5">
        <f>[3]NEWAGE_read!H6</f>
        <v>0.21</v>
      </c>
      <c r="H6" s="5">
        <f>[3]NEWAGE_read!I6</f>
        <v>0</v>
      </c>
      <c r="I6" s="5">
        <f>[3]NEWAGE_read!J6</f>
        <v>0</v>
      </c>
      <c r="J6" s="5">
        <f>[3]NEWAGE_read!K6</f>
        <v>0</v>
      </c>
      <c r="K6" s="5">
        <f>[3]NEWAGE_read!L6</f>
        <v>17.89</v>
      </c>
      <c r="L6" s="5">
        <f>[3]NEWAGE_read!M6</f>
        <v>20.010000000000002</v>
      </c>
      <c r="M6" s="5">
        <f>[3]NEWAGE_read!N6</f>
        <v>0</v>
      </c>
      <c r="N6" s="5">
        <f>[3]NEWAGE_read!O6</f>
        <v>0.52</v>
      </c>
      <c r="O6" s="5">
        <f>[3]NEWAGE_read!P6</f>
        <v>0</v>
      </c>
      <c r="P6" s="5">
        <f>[3]NEWAGE_read!Q6</f>
        <v>0.15</v>
      </c>
      <c r="Q6" s="5">
        <f>[3]NEWAGE_read!R6</f>
        <v>0</v>
      </c>
      <c r="R6" s="5">
        <f>[3]NEWAGE_read!S6</f>
        <v>9.3699999999999992</v>
      </c>
      <c r="S6" s="5">
        <f>[3]NEWAGE_read!T6</f>
        <v>15.379999999999999</v>
      </c>
      <c r="T6" s="22">
        <f t="shared" ref="T6:T20" si="0">SUM(B6:S6)</f>
        <v>69.2</v>
      </c>
    </row>
    <row r="7" spans="1:22" ht="13.5" customHeight="1" x14ac:dyDescent="0.25">
      <c r="A7" s="4" t="str">
        <f>[3]NEWAGE_read!B7</f>
        <v>mSOLAR</v>
      </c>
      <c r="B7" s="5">
        <f>[3]NEWAGE_read!C7</f>
        <v>19.599</v>
      </c>
      <c r="C7" s="5">
        <f>[3]NEWAGE_read!D7</f>
        <v>2.0779999999999998</v>
      </c>
      <c r="D7" s="5">
        <f>[3]NEWAGE_read!E7</f>
        <v>10.667999999999999</v>
      </c>
      <c r="E7" s="5">
        <f>[3]NEWAGE_read!F7</f>
        <v>0</v>
      </c>
      <c r="F7" s="5">
        <f>[3]NEWAGE_read!G7</f>
        <v>0.24399999999999999</v>
      </c>
      <c r="G7" s="5">
        <f>[3]NEWAGE_read!H7</f>
        <v>9.5009999999999994</v>
      </c>
      <c r="H7" s="5">
        <f>[3]NEWAGE_read!I7</f>
        <v>1.2990000000000002</v>
      </c>
      <c r="I7" s="5">
        <f>[3]NEWAGE_read!J7</f>
        <v>3.2000000000000001E-2</v>
      </c>
      <c r="J7" s="5">
        <f>[3]NEWAGE_read!K7</f>
        <v>3.5269999999999997</v>
      </c>
      <c r="K7" s="5">
        <f>[3]NEWAGE_read!L7</f>
        <v>1.8177000000000001</v>
      </c>
      <c r="L7" s="5">
        <f>[3]NEWAGE_read!M7</f>
        <v>7.2519999999999998</v>
      </c>
      <c r="M7" s="5">
        <f>[3]NEWAGE_read!N7</f>
        <v>2.0000000000000001E-4</v>
      </c>
      <c r="N7" s="5">
        <f>[3]NEWAGE_read!O7</f>
        <v>0</v>
      </c>
      <c r="O7" s="5">
        <f>[3]NEWAGE_read!P7</f>
        <v>0.82699999999999996</v>
      </c>
      <c r="P7" s="5">
        <f>[3]NEWAGE_read!Q7</f>
        <v>2.605</v>
      </c>
      <c r="Q7" s="5">
        <f>[3]NEWAGE_read!R7</f>
        <v>2.1000000000000001E-2</v>
      </c>
      <c r="R7" s="5">
        <f>[3]NEWAGE_read!S7</f>
        <v>0.24234</v>
      </c>
      <c r="S7" s="5">
        <f>[3]NEWAGE_read!T7</f>
        <v>0.37286000000000008</v>
      </c>
      <c r="T7" s="22">
        <f>SUM(B7:S7)</f>
        <v>60.086099999999995</v>
      </c>
    </row>
    <row r="8" spans="1:22" ht="13.5" customHeight="1" x14ac:dyDescent="0.25">
      <c r="A8" s="4" t="str">
        <f>[3]NEWAGE_read!B8</f>
        <v>mWIND</v>
      </c>
      <c r="B8" s="29">
        <f>[3]NEWAGE_read!C8</f>
        <v>48.735999999999997</v>
      </c>
      <c r="C8" s="14">
        <f>[3]NEWAGE_read!D8</f>
        <v>12.051</v>
      </c>
      <c r="D8" s="5">
        <f>[3]NEWAGE_read!E8</f>
        <v>9.7750000000000004</v>
      </c>
      <c r="E8" s="5">
        <f>[3]NEWAGE_read!F8</f>
        <v>3.1869999999999998</v>
      </c>
      <c r="F8" s="5">
        <f>[3]NEWAGE_read!G8</f>
        <v>15.651999999999999</v>
      </c>
      <c r="G8" s="5">
        <f>[3]NEWAGE_read!H8</f>
        <v>50.972999999999999</v>
      </c>
      <c r="H8" s="5">
        <f>[3]NEWAGE_read!I8</f>
        <v>7.45</v>
      </c>
      <c r="I8" s="5">
        <f>[3]NEWAGE_read!J8</f>
        <v>21.624000000000002</v>
      </c>
      <c r="J8" s="5">
        <f>[3]NEWAGE_read!K8</f>
        <v>8.7330000000000023</v>
      </c>
      <c r="K8" s="5">
        <f>[3]NEWAGE_read!L8</f>
        <v>120.17659999999999</v>
      </c>
      <c r="L8" s="5">
        <f>[3]NEWAGE_read!M8</f>
        <v>35.347000000000008</v>
      </c>
      <c r="M8" s="5">
        <f>[3]NEWAGE_read!N8</f>
        <v>3</v>
      </c>
      <c r="N8" s="5">
        <f>[3]NEWAGE_read!O8</f>
        <v>4.0000000000000001E-3</v>
      </c>
      <c r="O8" s="5">
        <f>[3]NEWAGE_read!P8</f>
        <v>26</v>
      </c>
      <c r="P8" s="5">
        <f>[3]NEWAGE_read!Q8</f>
        <v>73.201000000000008</v>
      </c>
      <c r="Q8" s="5">
        <f>[3]NEWAGE_read!R8</f>
        <v>3.2000000000000001E-2</v>
      </c>
      <c r="R8" s="5">
        <f>[3]NEWAGE_read!S8</f>
        <v>2.9807000000000001</v>
      </c>
      <c r="S8" s="5">
        <f>[3]NEWAGE_read!T8</f>
        <v>8.6117000000000008</v>
      </c>
      <c r="T8" s="22">
        <f>SUM(B8:S8)</f>
        <v>447.53400000000005</v>
      </c>
    </row>
    <row r="9" spans="1:22" ht="13.5" customHeight="1" x14ac:dyDescent="0.25">
      <c r="A9" s="4" t="str">
        <f>[3]NEWAGE_read!B9</f>
        <v>bHC</v>
      </c>
      <c r="B9" s="29">
        <f>[3]NEWAGE_read!C9</f>
        <v>30.022739999999999</v>
      </c>
      <c r="C9" s="14">
        <f>[3]NEWAGE_read!D9</f>
        <v>0</v>
      </c>
      <c r="D9" s="5">
        <f>[3]NEWAGE_read!E9</f>
        <v>14.651999999999999</v>
      </c>
      <c r="E9" s="5">
        <f>[3]NEWAGE_read!F9</f>
        <v>43.178354999999996</v>
      </c>
      <c r="F9" s="5">
        <f>[3]NEWAGE_read!G9</f>
        <v>65.241</v>
      </c>
      <c r="G9" s="5">
        <f>[3]NEWAGE_read!H9</f>
        <v>22.176000000000002</v>
      </c>
      <c r="H9" s="5">
        <f>[3]NEWAGE_read!I9</f>
        <v>7.2467999999999995</v>
      </c>
      <c r="I9" s="5">
        <f>[3]NEWAGE_read!J9</f>
        <v>9.300555000000001</v>
      </c>
      <c r="J9" s="5">
        <f>[3]NEWAGE_read!K9</f>
        <v>0</v>
      </c>
      <c r="K9" s="5">
        <f>[3]NEWAGE_read!L9</f>
        <v>1369.7639999999999</v>
      </c>
      <c r="L9" s="5">
        <f>[3]NEWAGE_read!M9</f>
        <v>520.34400000000005</v>
      </c>
      <c r="M9" s="5">
        <f>[3]NEWAGE_read!N9</f>
        <v>7.92E-3</v>
      </c>
      <c r="N9" s="5">
        <f>[3]NEWAGE_read!O9</f>
        <v>83.54431799999999</v>
      </c>
      <c r="O9" s="5">
        <f>[3]NEWAGE_read!P9</f>
        <v>478.09575000000001</v>
      </c>
      <c r="P9" s="5">
        <f>[3]NEWAGE_read!Q9</f>
        <v>2617.2612180000001</v>
      </c>
      <c r="Q9" s="5">
        <f>[3]NEWAGE_read!R9</f>
        <v>168.3</v>
      </c>
      <c r="R9" s="5">
        <f>[3]NEWAGE_read!S9</f>
        <v>0</v>
      </c>
      <c r="S9" s="5">
        <f>[3]NEWAGE_read!T9</f>
        <v>367.39889999999997</v>
      </c>
      <c r="T9" s="22">
        <f>SUM(B9:S9)</f>
        <v>5796.5335560000003</v>
      </c>
    </row>
    <row r="10" spans="1:22" ht="13.5" customHeight="1" x14ac:dyDescent="0.25">
      <c r="A10" s="4" t="str">
        <f>[3]NEWAGE_read!B10</f>
        <v>mHC</v>
      </c>
      <c r="B10" s="29">
        <f>[3]NEWAGE_read!C10</f>
        <v>81.253260000000012</v>
      </c>
      <c r="C10" s="14">
        <f>[3]NEWAGE_read!D10</f>
        <v>14.949</v>
      </c>
      <c r="D10" s="5">
        <f>[3]NEWAGE_read!E10</f>
        <v>29.264400000000002</v>
      </c>
      <c r="E10" s="5">
        <f>[3]NEWAGE_read!F10</f>
        <v>43.278345000000002</v>
      </c>
      <c r="F10" s="5">
        <f>[3]NEWAGE_read!G10</f>
        <v>42.253199999999993</v>
      </c>
      <c r="G10" s="5">
        <f>[3]NEWAGE_read!H10</f>
        <v>26.967599999999997</v>
      </c>
      <c r="H10" s="5">
        <f>[3]NEWAGE_read!I10</f>
        <v>17.295299999999997</v>
      </c>
      <c r="I10" s="5">
        <f>[3]NEWAGE_read!J10</f>
        <v>19.518345</v>
      </c>
      <c r="J10" s="5">
        <f>[3]NEWAGE_read!K10</f>
        <v>19.314900000000002</v>
      </c>
      <c r="K10" s="5">
        <f>[3]NEWAGE_read!L10</f>
        <v>389.50560000000007</v>
      </c>
      <c r="L10" s="5">
        <f>[3]NEWAGE_read!M10</f>
        <v>90.198899999999895</v>
      </c>
      <c r="M10" s="5">
        <f>[3]NEWAGE_read!N10</f>
        <v>0.78408</v>
      </c>
      <c r="N10" s="5">
        <f>[3]NEWAGE_read!O10</f>
        <v>6.2882820000000113</v>
      </c>
      <c r="O10" s="5">
        <f>[3]NEWAGE_read!P10</f>
        <v>159.36524999999997</v>
      </c>
      <c r="P10" s="5">
        <f>[3]NEWAGE_read!Q10</f>
        <v>1070.7461819999999</v>
      </c>
      <c r="Q10" s="5">
        <f>[3]NEWAGE_read!R10</f>
        <v>72.675899999999999</v>
      </c>
      <c r="R10" s="5">
        <f>[3]NEWAGE_read!S10</f>
        <v>11.5632</v>
      </c>
      <c r="S10" s="5">
        <f>[3]NEWAGE_read!T10</f>
        <v>84.753899999999902</v>
      </c>
      <c r="T10" s="22">
        <f>SUM(B10:S10)</f>
        <v>2179.9756439999996</v>
      </c>
    </row>
    <row r="11" spans="1:22" ht="13.5" customHeight="1" x14ac:dyDescent="0.25">
      <c r="A11" s="4" t="str">
        <f>[3]NEWAGE_read!B11</f>
        <v>bBC</v>
      </c>
      <c r="B11" s="29">
        <f>[3]NEWAGE_read!C11</f>
        <v>148.5693</v>
      </c>
      <c r="C11" s="14">
        <f>[3]NEWAGE_read!D11</f>
        <v>0</v>
      </c>
      <c r="D11" s="5">
        <f>[3]NEWAGE_read!E11</f>
        <v>0.36630000000000001</v>
      </c>
      <c r="E11" s="5">
        <f>[3]NEWAGE_read!F11</f>
        <v>52.0047</v>
      </c>
      <c r="F11" s="5">
        <f>[3]NEWAGE_read!G11</f>
        <v>0</v>
      </c>
      <c r="G11" s="5">
        <f>[3]NEWAGE_read!H11</f>
        <v>3.9303000000000003</v>
      </c>
      <c r="H11" s="5">
        <f>[3]NEWAGE_read!I11</f>
        <v>0</v>
      </c>
      <c r="I11" s="5">
        <f>[3]NEWAGE_read!J11</f>
        <v>10.791</v>
      </c>
      <c r="J11" s="5">
        <f>[3]NEWAGE_read!K11</f>
        <v>132.87780000000001</v>
      </c>
      <c r="K11" s="5">
        <f>[3]NEWAGE_read!L11</f>
        <v>93.5946</v>
      </c>
      <c r="L11" s="5">
        <f>[3]NEWAGE_read!M11</f>
        <v>119.01779999999999</v>
      </c>
      <c r="M11" s="5">
        <f>[3]NEWAGE_read!N11</f>
        <v>5.6727000000000007</v>
      </c>
      <c r="N11" s="5">
        <f>[3]NEWAGE_read!O11</f>
        <v>65.141999999999996</v>
      </c>
      <c r="O11" s="5">
        <f>[3]NEWAGE_read!P11</f>
        <v>69.052499999999995</v>
      </c>
      <c r="P11" s="5">
        <f>[3]NEWAGE_read!Q11</f>
        <v>0</v>
      </c>
      <c r="Q11" s="5">
        <f>[3]NEWAGE_read!R11</f>
        <v>0</v>
      </c>
      <c r="R11" s="5">
        <f>[3]NEWAGE_read!S11</f>
        <v>80.19</v>
      </c>
      <c r="S11" s="5">
        <f>[3]NEWAGE_read!T11</f>
        <v>139.52069999999998</v>
      </c>
      <c r="T11" s="22">
        <f t="shared" si="0"/>
        <v>920.72970000000009</v>
      </c>
    </row>
    <row r="12" spans="1:22" ht="13.5" customHeight="1" x14ac:dyDescent="0.25">
      <c r="A12" s="4" t="str">
        <f>[3]NEWAGE_read!B12</f>
        <v>bOIL</v>
      </c>
      <c r="B12" s="29">
        <f>[3]NEWAGE_read!C12</f>
        <v>1.264</v>
      </c>
      <c r="C12" s="14">
        <f>[3]NEWAGE_read!D12</f>
        <v>0</v>
      </c>
      <c r="D12" s="5">
        <f>[3]NEWAGE_read!E12</f>
        <v>15.615</v>
      </c>
      <c r="E12" s="5">
        <f>[3]NEWAGE_read!F12</f>
        <v>2.2029999999999998</v>
      </c>
      <c r="F12" s="5">
        <f>[3]NEWAGE_read!G12</f>
        <v>0.46800000000000003</v>
      </c>
      <c r="G12" s="5">
        <f>[3]NEWAGE_read!H12</f>
        <v>11.19</v>
      </c>
      <c r="H12" s="5">
        <f>[3]NEWAGE_read!I12</f>
        <v>6.4000000000000001E-2</v>
      </c>
      <c r="I12" s="5">
        <f>[3]NEWAGE_read!J12</f>
        <v>1.0507</v>
      </c>
      <c r="J12" s="5">
        <f>[3]NEWAGE_read!K12</f>
        <v>0</v>
      </c>
      <c r="K12" s="5">
        <f>[3]NEWAGE_read!L12</f>
        <v>12.162000000000001</v>
      </c>
      <c r="L12" s="5">
        <f>[3]NEWAGE_read!M12</f>
        <v>108.4</v>
      </c>
      <c r="M12" s="5">
        <f>[3]NEWAGE_read!N12</f>
        <v>0.14800000000000002</v>
      </c>
      <c r="N12" s="5">
        <f>[3]NEWAGE_read!O12</f>
        <v>8.4816000000000003</v>
      </c>
      <c r="O12" s="5">
        <f>[3]NEWAGE_read!P12</f>
        <v>0.6110000000000001</v>
      </c>
      <c r="P12" s="5">
        <f>[3]NEWAGE_read!Q12</f>
        <v>1.0218</v>
      </c>
      <c r="Q12" s="5">
        <f>[3]NEWAGE_read!R12</f>
        <v>0</v>
      </c>
      <c r="R12" s="5">
        <f>[3]NEWAGE_read!S12</f>
        <v>250</v>
      </c>
      <c r="S12" s="5">
        <f>[3]NEWAGE_read!T12</f>
        <v>104</v>
      </c>
      <c r="T12" s="22">
        <f t="shared" si="0"/>
        <v>516.67909999999995</v>
      </c>
    </row>
    <row r="13" spans="1:22" ht="13.5" customHeight="1" x14ac:dyDescent="0.25">
      <c r="A13" s="4" t="str">
        <f>[3]NEWAGE_read!B13</f>
        <v>mOIL</v>
      </c>
      <c r="B13" s="29">
        <f>[3]NEWAGE_read!C13</f>
        <v>0</v>
      </c>
      <c r="C13" s="14">
        <f>[3]NEWAGE_read!D13</f>
        <v>1.72</v>
      </c>
      <c r="D13" s="5">
        <f>[3]NEWAGE_read!E13</f>
        <v>0</v>
      </c>
      <c r="E13" s="5">
        <f>[3]NEWAGE_read!F13</f>
        <v>0</v>
      </c>
      <c r="F13" s="5">
        <f>[3]NEWAGE_read!G13</f>
        <v>0</v>
      </c>
      <c r="G13" s="5">
        <f>[3]NEWAGE_read!H13</f>
        <v>3.13</v>
      </c>
      <c r="H13" s="5">
        <f>[3]NEWAGE_read!I13</f>
        <v>0</v>
      </c>
      <c r="I13" s="5">
        <f>[3]NEWAGE_read!J13</f>
        <v>0.63965000000000005</v>
      </c>
      <c r="J13" s="5">
        <f>[3]NEWAGE_read!K13</f>
        <v>13.096000000000002</v>
      </c>
      <c r="K13" s="5">
        <f>[3]NEWAGE_read!L13</f>
        <v>13.679000000000002</v>
      </c>
      <c r="L13" s="5">
        <f>[3]NEWAGE_read!M13</f>
        <v>72.396000000000001</v>
      </c>
      <c r="M13" s="5">
        <f>[3]NEWAGE_read!N13</f>
        <v>7.3260000000000005</v>
      </c>
      <c r="N13" s="5">
        <f>[3]NEWAGE_read!O13</f>
        <v>0</v>
      </c>
      <c r="O13" s="5">
        <f>[3]NEWAGE_read!P13</f>
        <v>5.8045</v>
      </c>
      <c r="P13" s="5">
        <f>[3]NEWAGE_read!Q13</f>
        <v>0</v>
      </c>
      <c r="Q13" s="5">
        <f>[3]NEWAGE_read!R13</f>
        <v>0.1</v>
      </c>
      <c r="R13" s="5">
        <f>[3]NEWAGE_read!S13</f>
        <v>98.112000000000037</v>
      </c>
      <c r="S13" s="5">
        <f>[3]NEWAGE_read!T13</f>
        <v>106.392</v>
      </c>
      <c r="T13" s="22">
        <f t="shared" si="0"/>
        <v>322.39515000000006</v>
      </c>
    </row>
    <row r="14" spans="1:22" ht="13.5" customHeight="1" x14ac:dyDescent="0.25">
      <c r="A14" s="4" t="str">
        <f>[3]NEWAGE_read!B14</f>
        <v>pOIL</v>
      </c>
      <c r="B14" s="5">
        <f>[3]NEWAGE_read!C14</f>
        <v>5.3460000000000001</v>
      </c>
      <c r="C14" s="14">
        <f>[3]NEWAGE_read!D14</f>
        <v>1.72</v>
      </c>
      <c r="D14" s="5">
        <f>[3]NEWAGE_read!E14</f>
        <v>4.2750000000000004</v>
      </c>
      <c r="E14" s="5">
        <f>[3]NEWAGE_read!F14</f>
        <v>0.24700000000000033</v>
      </c>
      <c r="F14" s="5">
        <f>[3]NEWAGE_read!G14</f>
        <v>3.202</v>
      </c>
      <c r="G14" s="5">
        <f>[3]NEWAGE_read!H14</f>
        <v>3.13</v>
      </c>
      <c r="H14" s="5">
        <f>[3]NEWAGE_read!I14</f>
        <v>1.6759999999999999</v>
      </c>
      <c r="I14" s="5">
        <f>[3]NEWAGE_read!J14</f>
        <v>0.63965000000000005</v>
      </c>
      <c r="J14" s="5">
        <f>[3]NEWAGE_read!K14</f>
        <v>3.2739999999999991</v>
      </c>
      <c r="K14" s="5">
        <f>[3]NEWAGE_read!L14</f>
        <v>13.679000000000002</v>
      </c>
      <c r="L14" s="5">
        <f>[3]NEWAGE_read!M14</f>
        <v>48.263999999999996</v>
      </c>
      <c r="M14" s="5">
        <f>[3]NEWAGE_read!N14</f>
        <v>7.3260000000000005</v>
      </c>
      <c r="N14" s="5">
        <f>[3]NEWAGE_read!O14</f>
        <v>18.878399999999999</v>
      </c>
      <c r="O14" s="5">
        <f>[3]NEWAGE_read!P14</f>
        <v>5.8045</v>
      </c>
      <c r="P14" s="5">
        <f>[3]NEWAGE_read!Q14</f>
        <v>6.9582000000000006</v>
      </c>
      <c r="Q14" s="5">
        <f>[3]NEWAGE_read!R14</f>
        <v>0.1</v>
      </c>
      <c r="R14" s="5">
        <f>[3]NEWAGE_read!S14</f>
        <v>24.528000000000006</v>
      </c>
      <c r="S14" s="5">
        <f>[3]NEWAGE_read!T14</f>
        <v>26.597999999999985</v>
      </c>
      <c r="T14" s="22">
        <f t="shared" si="0"/>
        <v>175.64574999999999</v>
      </c>
    </row>
    <row r="15" spans="1:22" ht="13.5" customHeight="1" x14ac:dyDescent="0.25">
      <c r="A15" s="4" t="str">
        <f>[3]NEWAGE_read!B15</f>
        <v>bGAS</v>
      </c>
      <c r="B15" s="29">
        <f>[3]NEWAGE_read!C15</f>
        <v>54.402479999999997</v>
      </c>
      <c r="C15" s="14">
        <f>[3]NEWAGE_read!D15</f>
        <v>0</v>
      </c>
      <c r="D15" s="5">
        <f>[3]NEWAGE_read!E15</f>
        <v>113.32480500000001</v>
      </c>
      <c r="E15" s="5">
        <f>[3]NEWAGE_read!F15</f>
        <v>2.8813949999999999</v>
      </c>
      <c r="F15" s="5">
        <f>[3]NEWAGE_read!G15</f>
        <v>103.63517999999999</v>
      </c>
      <c r="G15" s="5">
        <f>[3]NEWAGE_read!H15</f>
        <v>82.133271000000008</v>
      </c>
      <c r="H15" s="5">
        <f>[3]NEWAGE_read!I15</f>
        <v>66.394943999999995</v>
      </c>
      <c r="I15" s="5">
        <f>[3]NEWAGE_read!J15</f>
        <v>2.4186690000000004</v>
      </c>
      <c r="J15" s="5">
        <f>[3]NEWAGE_read!K15</f>
        <v>0</v>
      </c>
      <c r="K15" s="5">
        <f>[3]NEWAGE_read!L15</f>
        <v>251.76808799999998</v>
      </c>
      <c r="L15" s="5">
        <f>[3]NEWAGE_read!M15</f>
        <v>200.43539999999999</v>
      </c>
      <c r="M15" s="5">
        <f>[3]NEWAGE_read!N15</f>
        <v>0.24848999999999999</v>
      </c>
      <c r="N15" s="5">
        <f>[3]NEWAGE_read!O15</f>
        <v>207.14522400000004</v>
      </c>
      <c r="O15" s="5">
        <f>[3]NEWAGE_read!P15</f>
        <v>5.3722350000000008</v>
      </c>
      <c r="P15" s="5">
        <f>[3]NEWAGE_read!Q15</f>
        <v>10.813374</v>
      </c>
      <c r="Q15" s="5">
        <f>[3]NEWAGE_read!R15</f>
        <v>0</v>
      </c>
      <c r="R15" s="5">
        <f>[3]NEWAGE_read!S15</f>
        <v>495</v>
      </c>
      <c r="S15" s="5">
        <f>[3]NEWAGE_read!T15</f>
        <v>443.11211999999995</v>
      </c>
      <c r="T15" s="22">
        <f>SUM(B15:S15)</f>
        <v>2039.085675</v>
      </c>
    </row>
    <row r="16" spans="1:22" ht="13.5" customHeight="1" x14ac:dyDescent="0.25">
      <c r="A16" s="4" t="str">
        <f>[3]NEWAGE_read!B16</f>
        <v>mGAS</v>
      </c>
      <c r="B16" s="29">
        <f>[3]NEWAGE_read!C16</f>
        <v>14.195609999999999</v>
      </c>
      <c r="C16" s="14">
        <f>[3]NEWAGE_read!D16</f>
        <v>13.2462</v>
      </c>
      <c r="D16" s="5">
        <f>[3]NEWAGE_read!E16</f>
        <v>20.845786499999999</v>
      </c>
      <c r="E16" s="5">
        <f>[3]NEWAGE_read!F16</f>
        <v>1.4402025000000003</v>
      </c>
      <c r="F16" s="5">
        <f>[3]NEWAGE_read!G16</f>
        <v>20.858310000000003</v>
      </c>
      <c r="G16" s="5">
        <f>[3]NEWAGE_read!H16</f>
        <v>6.5249315999999977</v>
      </c>
      <c r="H16" s="5">
        <f>[3]NEWAGE_read!I16</f>
        <v>20.203999200000005</v>
      </c>
      <c r="I16" s="5">
        <f>[3]NEWAGE_read!J16</f>
        <v>17.412565499999999</v>
      </c>
      <c r="J16" s="5">
        <f>[3]NEWAGE_read!K16</f>
        <v>43.520400000000002</v>
      </c>
      <c r="K16" s="5">
        <f>[3]NEWAGE_read!L16</f>
        <v>548.12058839999997</v>
      </c>
      <c r="L16" s="5">
        <f>[3]NEWAGE_read!M16</f>
        <v>450.51335999999998</v>
      </c>
      <c r="M16" s="5">
        <f>[3]NEWAGE_read!N16</f>
        <v>12.300255</v>
      </c>
      <c r="N16" s="5">
        <f>[3]NEWAGE_read!O16</f>
        <v>214.80394319999999</v>
      </c>
      <c r="O16" s="5">
        <f>[3]NEWAGE_read!P16</f>
        <v>51.036232499999997</v>
      </c>
      <c r="P16" s="5">
        <f>[3]NEWAGE_read!Q16</f>
        <v>16.677025199999999</v>
      </c>
      <c r="Q16" s="5">
        <f>[3]NEWAGE_read!R16</f>
        <v>0</v>
      </c>
      <c r="R16" s="5">
        <f>[3]NEWAGE_read!S16</f>
        <v>175.41216000000003</v>
      </c>
      <c r="S16" s="5">
        <f>[3]NEWAGE_read!T16</f>
        <v>205.13394000000008</v>
      </c>
      <c r="T16" s="22">
        <f>SUM(B16:S16)</f>
        <v>1832.2455096000003</v>
      </c>
    </row>
    <row r="17" spans="1:21" ht="13.5" customHeight="1" x14ac:dyDescent="0.25">
      <c r="A17" s="4" t="str">
        <f>[3]NEWAGE_read!B17</f>
        <v>pGAS</v>
      </c>
      <c r="B17" s="29">
        <f>[3]NEWAGE_read!C17</f>
        <v>15.03191</v>
      </c>
      <c r="C17" s="14">
        <f>[3]NEWAGE_read!D17</f>
        <v>13.513800000000002</v>
      </c>
      <c r="D17" s="5">
        <f>[3]NEWAGE_read!E17</f>
        <v>10.3794085</v>
      </c>
      <c r="E17" s="5">
        <f>[3]NEWAGE_read!F17</f>
        <v>1.4984025000000001</v>
      </c>
      <c r="F17" s="5">
        <f>[3]NEWAGE_read!G17</f>
        <v>22.326509999999999</v>
      </c>
      <c r="G17" s="5">
        <f>[3]NEWAGE_read!H17</f>
        <v>10.781797399999991</v>
      </c>
      <c r="H17" s="5">
        <f>[3]NEWAGE_read!I17</f>
        <v>9.6210567999999981</v>
      </c>
      <c r="I17" s="5">
        <f>[3]NEWAGE_read!J17</f>
        <v>17.788765499999997</v>
      </c>
      <c r="J17" s="5">
        <f>[3]NEWAGE_read!K17</f>
        <v>11.429599999999994</v>
      </c>
      <c r="K17" s="5">
        <f>[3]NEWAGE_read!L17</f>
        <v>245.36132359999999</v>
      </c>
      <c r="L17" s="5">
        <f>[3]NEWAGE_read!M17</f>
        <v>120.34123999999991</v>
      </c>
      <c r="M17" s="5">
        <f>[3]NEWAGE_read!N17</f>
        <v>12.551255000000001</v>
      </c>
      <c r="N17" s="5">
        <f>[3]NEWAGE_read!O17</f>
        <v>97.250832800000012</v>
      </c>
      <c r="O17" s="5">
        <f>[3]NEWAGE_read!P17</f>
        <v>52.121532500000001</v>
      </c>
      <c r="P17" s="5">
        <f>[3]NEWAGE_read!Q17</f>
        <v>67.659600799999993</v>
      </c>
      <c r="Q17" s="5">
        <f>[3]NEWAGE_read!R17</f>
        <v>0</v>
      </c>
      <c r="R17" s="5">
        <f>[3]NEWAGE_read!S17</f>
        <v>51.06783999999999</v>
      </c>
      <c r="S17" s="5">
        <f>[3]NEWAGE_read!T17</f>
        <v>213.75394000000009</v>
      </c>
      <c r="T17" s="22">
        <f>SUM(B17:S17)</f>
        <v>972.47881540000003</v>
      </c>
    </row>
    <row r="18" spans="1:21" ht="13.5" customHeight="1" x14ac:dyDescent="0.25">
      <c r="A18" s="4" t="str">
        <f>[3]NEWAGE_read!B18</f>
        <v>bBIO</v>
      </c>
      <c r="B18" s="29">
        <f>[3]NEWAGE_read!C18</f>
        <v>32.849999999999994</v>
      </c>
      <c r="C18" s="14">
        <f>[3]NEWAGE_read!D18</f>
        <v>2.95</v>
      </c>
      <c r="D18" s="5">
        <f>[3]NEWAGE_read!E18</f>
        <v>8.6199999999999992</v>
      </c>
      <c r="E18" s="5">
        <f>[3]NEWAGE_read!F18</f>
        <v>7.6000000000000005</v>
      </c>
      <c r="F18" s="5">
        <f>[3]NEWAGE_read!G18</f>
        <v>11.24</v>
      </c>
      <c r="G18" s="5">
        <f>[3]NEWAGE_read!H18</f>
        <v>6.45</v>
      </c>
      <c r="H18" s="5">
        <f>[3]NEWAGE_read!I18</f>
        <v>8.9699999999999989</v>
      </c>
      <c r="I18" s="5">
        <f>[3]NEWAGE_read!J18</f>
        <v>25.44</v>
      </c>
      <c r="J18" s="5">
        <f>[3]NEWAGE_read!K18</f>
        <v>10.3</v>
      </c>
      <c r="K18" s="5">
        <f>[3]NEWAGE_read!L18</f>
        <v>53.699999999999996</v>
      </c>
      <c r="L18" s="5">
        <f>[3]NEWAGE_read!M18</f>
        <v>46.36</v>
      </c>
      <c r="M18" s="5">
        <f>[3]NEWAGE_read!N18</f>
        <v>32.15</v>
      </c>
      <c r="N18" s="5">
        <f>[3]NEWAGE_read!O18</f>
        <v>0.04</v>
      </c>
      <c r="O18" s="5">
        <f>[3]NEWAGE_read!P18</f>
        <v>28.72</v>
      </c>
      <c r="P18" s="5">
        <f>[3]NEWAGE_read!Q18</f>
        <v>31.5</v>
      </c>
      <c r="Q18" s="5">
        <f>[3]NEWAGE_read!R18</f>
        <v>0.28000000000000003</v>
      </c>
      <c r="R18" s="5">
        <f>[3]NEWAGE_read!S18</f>
        <v>0.77</v>
      </c>
      <c r="S18" s="5">
        <f>[3]NEWAGE_read!T18</f>
        <v>22.339999999999996</v>
      </c>
      <c r="T18" s="22">
        <f>SUM(B18:S18)</f>
        <v>330.27999999999992</v>
      </c>
    </row>
    <row r="19" spans="1:21" ht="13.5" customHeight="1" x14ac:dyDescent="0.25">
      <c r="A19" s="4" t="str">
        <f>[3]NEWAGE_read!B19</f>
        <v>bCCS</v>
      </c>
      <c r="B19" s="29">
        <f>[3]NEWAGE_read!C19</f>
        <v>2.3534799999999905</v>
      </c>
      <c r="C19" s="14">
        <f>[3]NEWAGE_read!D19</f>
        <v>0</v>
      </c>
      <c r="D19" s="5">
        <f>[3]NEWAGE_read!E19</f>
        <v>1.2963949999999897</v>
      </c>
      <c r="E19" s="5">
        <f>[3]NEWAGE_read!F19</f>
        <v>0.99054999999999671</v>
      </c>
      <c r="F19" s="5">
        <f>[3]NEWAGE_read!G19</f>
        <v>1.7058200000000028</v>
      </c>
      <c r="G19" s="5">
        <f>[3]NEWAGE_read!H19</f>
        <v>1.0933289999999971</v>
      </c>
      <c r="H19" s="5">
        <f>[3]NEWAGE_read!I19</f>
        <v>0.74385599999999386</v>
      </c>
      <c r="I19" s="5">
        <f>[3]NEWAGE_read!J19</f>
        <v>0.22737599999999869</v>
      </c>
      <c r="J19" s="5">
        <f>[3]NEWAGE_read!K19</f>
        <v>1.3421999999999912</v>
      </c>
      <c r="K19" s="5">
        <f>[3]NEWAGE_read!L19</f>
        <v>17.324512000000084</v>
      </c>
      <c r="L19" s="5">
        <f>[3]NEWAGE_read!M19</f>
        <v>8.4827999999999406</v>
      </c>
      <c r="M19" s="5">
        <f>[3]NEWAGE_read!N19</f>
        <v>5.9889999999999666E-2</v>
      </c>
      <c r="N19" s="5">
        <f>[3]NEWAGE_read!O19</f>
        <v>3.5942580000000248</v>
      </c>
      <c r="O19" s="5">
        <f>[3]NEWAGE_read!P19</f>
        <v>5.5810149999999821</v>
      </c>
      <c r="P19" s="5">
        <f>[3]NEWAGE_read!Q19</f>
        <v>26.546208000000046</v>
      </c>
      <c r="Q19" s="5">
        <f>[3]NEWAGE_read!R19</f>
        <v>1.6999999999999886</v>
      </c>
      <c r="R19" s="5">
        <f>[3]NEWAGE_read!S19</f>
        <v>5.8100000000000023</v>
      </c>
      <c r="S19" s="5">
        <f>[3]NEWAGE_read!T19</f>
        <v>9.5962800000000925</v>
      </c>
      <c r="T19" s="22">
        <f t="shared" si="0"/>
        <v>88.447969000000114</v>
      </c>
    </row>
    <row r="20" spans="1:21" ht="13.5" customHeight="1" x14ac:dyDescent="0.25">
      <c r="A20" s="4" t="str">
        <f>[3]NEWAGE_read!B20</f>
        <v>mCCS</v>
      </c>
      <c r="B20" s="29">
        <f>[3]NEWAGE_read!C20</f>
        <v>0.96413000000000082</v>
      </c>
      <c r="C20" s="14">
        <f>[3]NEWAGE_read!D20</f>
        <v>0.28480000000000061</v>
      </c>
      <c r="D20" s="5">
        <f>[3]NEWAGE_read!E20</f>
        <v>0.50616349999999599</v>
      </c>
      <c r="E20" s="5">
        <f>[3]NEWAGE_read!F20</f>
        <v>0.4517024999999939</v>
      </c>
      <c r="F20" s="5">
        <f>[3]NEWAGE_read!G20</f>
        <v>0.63748999999999967</v>
      </c>
      <c r="G20" s="5">
        <f>[3]NEWAGE_read!H20</f>
        <v>0.33830839999999984</v>
      </c>
      <c r="H20" s="5">
        <f>[3]NEWAGE_read!I20</f>
        <v>0.37878080000000125</v>
      </c>
      <c r="I20" s="5">
        <f>[3]NEWAGE_read!J20</f>
        <v>0.37303950000000086</v>
      </c>
      <c r="J20" s="5">
        <f>[3]NEWAGE_read!K20</f>
        <v>0.63469999999999516</v>
      </c>
      <c r="K20" s="5">
        <f>[3]NEWAGE_read!L20</f>
        <v>9.4709715999999844</v>
      </c>
      <c r="L20" s="27">
        <f>[3]NEWAGE_read!M20</f>
        <v>5.4617400000000202</v>
      </c>
      <c r="M20" s="5">
        <f>[3]NEWAGE_read!N20</f>
        <v>0.13216500000000053</v>
      </c>
      <c r="N20" s="5">
        <f>[3]NEWAGE_read!O20</f>
        <v>2.2332548000000259</v>
      </c>
      <c r="O20" s="5">
        <f>[3]NEWAGE_read!P20</f>
        <v>2.1252674999999925</v>
      </c>
      <c r="P20" s="5">
        <f>[3]NEWAGE_read!Q20</f>
        <v>10.984072800000039</v>
      </c>
      <c r="Q20" s="5">
        <f>[3]NEWAGE_read!R20</f>
        <v>0.73409999999999798</v>
      </c>
      <c r="R20" s="5">
        <f>[3]NEWAGE_read!S20</f>
        <v>1.8886400000000094</v>
      </c>
      <c r="S20" s="5">
        <f>[3]NEWAGE_read!T20</f>
        <v>2.9281599999999912</v>
      </c>
      <c r="T20" s="22">
        <f t="shared" si="0"/>
        <v>40.527486400000043</v>
      </c>
    </row>
    <row r="21" spans="1:21" ht="13.5" customHeight="1" x14ac:dyDescent="0.25">
      <c r="A21" s="6" t="str">
        <f>'[1]NEWAGE_detailed_read (2)'!A21</f>
        <v>Summe:</v>
      </c>
      <c r="B21" s="26">
        <f>SUM(B3:B20)</f>
        <v>586.08790999999997</v>
      </c>
      <c r="C21" s="15">
        <f t="shared" ref="C21:S21" si="1">SUM(C3:C20)</f>
        <v>554.78280000000007</v>
      </c>
      <c r="D21" s="8">
        <f t="shared" si="1"/>
        <v>292.99825850000008</v>
      </c>
      <c r="E21" s="8">
        <f t="shared" si="1"/>
        <v>162.72065249999997</v>
      </c>
      <c r="F21" s="8">
        <f t="shared" si="1"/>
        <v>365.03350999999998</v>
      </c>
      <c r="G21" s="8">
        <f t="shared" si="1"/>
        <v>341.28953740000003</v>
      </c>
      <c r="H21" s="8">
        <f t="shared" si="1"/>
        <v>196.32373679999995</v>
      </c>
      <c r="I21" s="8">
        <f t="shared" si="1"/>
        <v>294.64631550000001</v>
      </c>
      <c r="J21" s="8">
        <f t="shared" si="1"/>
        <v>417.69960000000003</v>
      </c>
      <c r="K21" s="9">
        <f t="shared" si="1"/>
        <v>4324.1039835999991</v>
      </c>
      <c r="L21" s="8">
        <f t="shared" si="1"/>
        <v>2961.9142400000001</v>
      </c>
      <c r="M21" s="8">
        <f t="shared" si="1"/>
        <v>525.69695500000012</v>
      </c>
      <c r="N21" s="8">
        <f t="shared" si="1"/>
        <v>1048.4761128</v>
      </c>
      <c r="O21" s="8">
        <f t="shared" si="1"/>
        <v>1054.4767824999999</v>
      </c>
      <c r="P21" s="8">
        <f t="shared" si="1"/>
        <v>4721.4236807999996</v>
      </c>
      <c r="Q21" s="8">
        <f t="shared" si="1"/>
        <v>262.46300000000002</v>
      </c>
      <c r="R21" s="8">
        <f t="shared" si="1"/>
        <v>1347.71488</v>
      </c>
      <c r="S21" s="9">
        <f t="shared" si="1"/>
        <v>2451.9225000000006</v>
      </c>
      <c r="T21" s="24">
        <f>SUM(B21:S21)</f>
        <v>21909.774455399998</v>
      </c>
      <c r="U21" s="10">
        <f>SUM(T3:T20)-T21</f>
        <v>0</v>
      </c>
    </row>
    <row r="22" spans="1:21" x14ac:dyDescent="0.25">
      <c r="C22" s="10">
        <f>B21+C21-ele_prod_vorher!B21</f>
        <v>523.50071000000003</v>
      </c>
    </row>
    <row r="23" spans="1:21" x14ac:dyDescent="0.25">
      <c r="A23" s="20" t="s">
        <v>2</v>
      </c>
      <c r="B23" t="s">
        <v>42</v>
      </c>
    </row>
    <row r="24" spans="1:21" x14ac:dyDescent="0.25">
      <c r="B24" s="12" t="s">
        <v>1</v>
      </c>
    </row>
    <row r="26" spans="1:21" x14ac:dyDescent="0.25">
      <c r="A26" s="19" t="s">
        <v>18</v>
      </c>
      <c r="B26" s="18">
        <f>(B3+B4+B6+B9+B11+B12+B15+B18+B19)/B21</f>
        <v>0.67416848779562777</v>
      </c>
    </row>
    <row r="27" spans="1:21" ht="15" customHeight="1" x14ac:dyDescent="0.25">
      <c r="A27" s="19" t="s">
        <v>19</v>
      </c>
      <c r="B27" s="18">
        <f>(B7+B10+B16+B13+B8)/B21</f>
        <v>0.27945273602385012</v>
      </c>
      <c r="E27" s="30"/>
      <c r="F27" s="30"/>
      <c r="G27" s="30"/>
      <c r="H27" s="30"/>
    </row>
    <row r="28" spans="1:21" x14ac:dyDescent="0.25">
      <c r="A28" s="19" t="s">
        <v>20</v>
      </c>
      <c r="B28" s="18">
        <f>(B17+B5+B14)/B21</f>
        <v>4.4733749924989921E-2</v>
      </c>
      <c r="E28" s="30"/>
      <c r="F28" s="30"/>
      <c r="G28" s="30"/>
      <c r="H28" s="30"/>
    </row>
    <row r="29" spans="1:21" x14ac:dyDescent="0.25">
      <c r="E29" s="30"/>
      <c r="F29" s="30"/>
      <c r="G29" s="30"/>
      <c r="H29" s="30"/>
    </row>
    <row r="30" spans="1:21" x14ac:dyDescent="0.25">
      <c r="E30" s="30"/>
      <c r="F30" s="30"/>
      <c r="G30" s="30"/>
      <c r="H30" s="30"/>
    </row>
    <row r="31" spans="1:21" x14ac:dyDescent="0.25">
      <c r="A31" s="17" t="s">
        <v>4</v>
      </c>
      <c r="B31" s="16">
        <v>72.427000000000007</v>
      </c>
      <c r="E31" s="30"/>
      <c r="F31" s="30"/>
      <c r="G31" s="30"/>
      <c r="H31" s="30"/>
    </row>
    <row r="32" spans="1:21" x14ac:dyDescent="0.25">
      <c r="A32" s="17" t="s">
        <v>5</v>
      </c>
      <c r="B32" s="16">
        <v>35.353999999999999</v>
      </c>
      <c r="E32" s="30"/>
      <c r="F32" s="30"/>
      <c r="G32" s="30"/>
      <c r="H32" s="30"/>
    </row>
    <row r="33" spans="1:10" x14ac:dyDescent="0.25">
      <c r="A33" s="17" t="s">
        <v>6</v>
      </c>
      <c r="B33" s="16">
        <v>20.189</v>
      </c>
      <c r="E33" s="30"/>
      <c r="F33" s="30"/>
      <c r="G33" s="30"/>
      <c r="H33" s="30"/>
    </row>
    <row r="34" spans="1:10" x14ac:dyDescent="0.25">
      <c r="A34" s="17" t="s">
        <v>7</v>
      </c>
      <c r="B34" s="16">
        <v>4.048</v>
      </c>
      <c r="E34" s="30"/>
      <c r="F34" s="30"/>
      <c r="G34" s="30"/>
      <c r="H34" s="30"/>
    </row>
    <row r="35" spans="1:10" x14ac:dyDescent="0.25">
      <c r="A35" s="17"/>
      <c r="B35" s="16"/>
      <c r="E35" s="30"/>
      <c r="F35" s="30"/>
      <c r="G35" s="30"/>
      <c r="H35" s="30"/>
    </row>
    <row r="36" spans="1:10" x14ac:dyDescent="0.25">
      <c r="A36" s="17" t="s">
        <v>8</v>
      </c>
      <c r="B36" s="16"/>
    </row>
    <row r="37" spans="1:10" ht="15" customHeight="1" x14ac:dyDescent="0.25">
      <c r="A37" s="17" t="s">
        <v>3</v>
      </c>
      <c r="B37" s="16"/>
    </row>
    <row r="38" spans="1:10" x14ac:dyDescent="0.25">
      <c r="A38" s="17" t="s">
        <v>9</v>
      </c>
      <c r="B38" s="16">
        <v>4.7939999999999996</v>
      </c>
    </row>
    <row r="39" spans="1:10" x14ac:dyDescent="0.25">
      <c r="A39" s="17" t="s">
        <v>10</v>
      </c>
      <c r="B39" s="16">
        <v>0.46700000000000003</v>
      </c>
    </row>
    <row r="40" spans="1:10" x14ac:dyDescent="0.25">
      <c r="A40" s="17" t="s">
        <v>11</v>
      </c>
      <c r="B40" s="16">
        <v>0.58599999999999997</v>
      </c>
    </row>
    <row r="41" spans="1:10" x14ac:dyDescent="0.25">
      <c r="A41" s="17" t="s">
        <v>12</v>
      </c>
      <c r="B41" s="16">
        <v>0.66800000000000004</v>
      </c>
      <c r="C41" s="25"/>
      <c r="D41" s="25"/>
      <c r="E41" s="25"/>
      <c r="F41" s="25"/>
      <c r="G41" s="25"/>
      <c r="H41" s="25"/>
      <c r="I41" s="25"/>
      <c r="J41" s="25"/>
    </row>
    <row r="42" spans="1:10" x14ac:dyDescent="0.25">
      <c r="A42" s="17" t="s">
        <v>13</v>
      </c>
      <c r="B42" s="16">
        <v>0.51900000000000002</v>
      </c>
    </row>
    <row r="43" spans="1:10" x14ac:dyDescent="0.25">
      <c r="A43" s="17" t="s">
        <v>14</v>
      </c>
      <c r="B43" s="16">
        <v>1.113</v>
      </c>
      <c r="E43" s="31"/>
      <c r="F43" s="31"/>
      <c r="G43" s="31"/>
      <c r="H43" s="31"/>
    </row>
    <row r="44" spans="1:10" x14ac:dyDescent="0.25">
      <c r="A44" s="17" t="s">
        <v>15</v>
      </c>
      <c r="B44" s="16">
        <v>0.68400000000000005</v>
      </c>
      <c r="E44" s="31"/>
      <c r="F44" s="31"/>
      <c r="G44" s="31"/>
      <c r="H44" s="31"/>
    </row>
    <row r="45" spans="1:10" x14ac:dyDescent="0.25">
      <c r="A45" s="17" t="s">
        <v>16</v>
      </c>
      <c r="B45" s="16">
        <v>0.47899999999999998</v>
      </c>
      <c r="E45" s="31"/>
      <c r="F45" s="31"/>
      <c r="G45" s="31"/>
      <c r="H45" s="31"/>
    </row>
    <row r="46" spans="1:10" ht="15" customHeight="1" x14ac:dyDescent="0.25">
      <c r="A46" s="17"/>
      <c r="B46" s="16"/>
      <c r="E46" s="31"/>
      <c r="F46" s="31"/>
      <c r="G46" s="31"/>
      <c r="H46" s="31"/>
    </row>
    <row r="47" spans="1:10" x14ac:dyDescent="0.25">
      <c r="A47" s="17" t="s">
        <v>17</v>
      </c>
      <c r="B47" s="16">
        <v>3.2930000000000001</v>
      </c>
      <c r="E47" s="31"/>
      <c r="F47" s="31"/>
      <c r="G47" s="31"/>
      <c r="H47" s="31"/>
    </row>
    <row r="48" spans="1:10" x14ac:dyDescent="0.25">
      <c r="E48" s="31"/>
      <c r="F48" s="31"/>
      <c r="G48" s="31"/>
      <c r="H48" s="31"/>
    </row>
    <row r="49" spans="5:8" x14ac:dyDescent="0.25">
      <c r="E49" s="31"/>
      <c r="F49" s="31"/>
      <c r="G49" s="31"/>
      <c r="H49" s="31"/>
    </row>
    <row r="50" spans="5:8" x14ac:dyDescent="0.25">
      <c r="E50" s="31"/>
      <c r="F50" s="31"/>
      <c r="G50" s="31"/>
      <c r="H50" s="31"/>
    </row>
    <row r="52" spans="5:8" x14ac:dyDescent="0.25">
      <c r="E52" s="31"/>
      <c r="F52" s="31"/>
      <c r="G52" s="31"/>
      <c r="H52" s="31"/>
    </row>
    <row r="53" spans="5:8" x14ac:dyDescent="0.25">
      <c r="E53" s="31"/>
      <c r="F53" s="31"/>
      <c r="G53" s="31"/>
      <c r="H53" s="31"/>
    </row>
    <row r="54" spans="5:8" x14ac:dyDescent="0.25">
      <c r="E54" s="31"/>
      <c r="F54" s="31"/>
      <c r="G54" s="31"/>
      <c r="H54" s="31"/>
    </row>
  </sheetData>
  <mergeCells count="3">
    <mergeCell ref="E27:H35"/>
    <mergeCell ref="E43:H50"/>
    <mergeCell ref="E52:H54"/>
  </mergeCells>
  <conditionalFormatting sqref="D21:J21 L21:R21 T21 B3:B5 D10:T14 E9 E15 G9:T9 G15:T15 D16:T16 S18:T18 D18:Q18 D17:O17 Q17:T17 D8:T8 E7:T7 C3:T6 B15:B18 B8:B12 C8:C20 D19:T20">
    <cfRule type="cellIs" dxfId="32" priority="60" operator="equal">
      <formula>0</formula>
    </cfRule>
  </conditionalFormatting>
  <conditionalFormatting sqref="D21:J21 L21:R21 T21 B3:B5 D10:T14 E9 E15 G9:T9 G15:T15 D16:T16 S18:T18 D18:Q18 D17:O17 Q17:T17 D8:T8 E7:T7 C3:T6 B15:B18 B8:B12 C8:C20 D19:T20">
    <cfRule type="cellIs" dxfId="31" priority="59" operator="greaterThan">
      <formula>0</formula>
    </cfRule>
  </conditionalFormatting>
  <conditionalFormatting sqref="C21 K21 S21">
    <cfRule type="cellIs" dxfId="30" priority="58" operator="equal">
      <formula>0</formula>
    </cfRule>
  </conditionalFormatting>
  <conditionalFormatting sqref="C21 K21 S21">
    <cfRule type="cellIs" dxfId="29" priority="57" operator="greaterThan">
      <formula>0</formula>
    </cfRule>
  </conditionalFormatting>
  <conditionalFormatting sqref="B6">
    <cfRule type="cellIs" dxfId="28" priority="49" operator="equal">
      <formula>0</formula>
    </cfRule>
  </conditionalFormatting>
  <conditionalFormatting sqref="B6">
    <cfRule type="cellIs" dxfId="27" priority="48" operator="greaterThan">
      <formula>0</formula>
    </cfRule>
  </conditionalFormatting>
  <conditionalFormatting sqref="D9">
    <cfRule type="cellIs" dxfId="26" priority="47" operator="equal">
      <formula>0</formula>
    </cfRule>
  </conditionalFormatting>
  <conditionalFormatting sqref="D9">
    <cfRule type="cellIs" dxfId="25" priority="46" operator="greaterThan">
      <formula>0</formula>
    </cfRule>
  </conditionalFormatting>
  <conditionalFormatting sqref="D15">
    <cfRule type="cellIs" dxfId="24" priority="45" operator="equal">
      <formula>0</formula>
    </cfRule>
  </conditionalFormatting>
  <conditionalFormatting sqref="D15">
    <cfRule type="cellIs" dxfId="23" priority="44" operator="greaterThan">
      <formula>0</formula>
    </cfRule>
  </conditionalFormatting>
  <conditionalFormatting sqref="F9">
    <cfRule type="cellIs" dxfId="22" priority="43" operator="equal">
      <formula>0</formula>
    </cfRule>
  </conditionalFormatting>
  <conditionalFormatting sqref="F9">
    <cfRule type="cellIs" dxfId="21" priority="42" operator="greaterThan">
      <formula>0</formula>
    </cfRule>
  </conditionalFormatting>
  <conditionalFormatting sqref="F15">
    <cfRule type="cellIs" dxfId="20" priority="41" operator="equal">
      <formula>0</formula>
    </cfRule>
  </conditionalFormatting>
  <conditionalFormatting sqref="F15">
    <cfRule type="cellIs" dxfId="19" priority="40" operator="greaterThan">
      <formula>0</formula>
    </cfRule>
  </conditionalFormatting>
  <conditionalFormatting sqref="B20">
    <cfRule type="cellIs" dxfId="18" priority="37" operator="equal">
      <formula>0</formula>
    </cfRule>
  </conditionalFormatting>
  <conditionalFormatting sqref="B20">
    <cfRule type="cellIs" dxfId="17" priority="36" operator="greaterThan">
      <formula>0</formula>
    </cfRule>
  </conditionalFormatting>
  <conditionalFormatting sqref="B19">
    <cfRule type="cellIs" dxfId="16" priority="35" operator="equal">
      <formula>0</formula>
    </cfRule>
  </conditionalFormatting>
  <conditionalFormatting sqref="B19">
    <cfRule type="cellIs" dxfId="15" priority="34" operator="greaterThan">
      <formula>0</formula>
    </cfRule>
  </conditionalFormatting>
  <conditionalFormatting sqref="B7">
    <cfRule type="cellIs" dxfId="14" priority="31" operator="equal">
      <formula>0</formula>
    </cfRule>
  </conditionalFormatting>
  <conditionalFormatting sqref="B7">
    <cfRule type="cellIs" dxfId="13" priority="30" operator="greaterThan">
      <formula>0</formula>
    </cfRule>
  </conditionalFormatting>
  <conditionalFormatting sqref="C22">
    <cfRule type="cellIs" dxfId="12" priority="29" operator="equal">
      <formula>0</formula>
    </cfRule>
  </conditionalFormatting>
  <conditionalFormatting sqref="R18">
    <cfRule type="cellIs" dxfId="11" priority="28" operator="equal">
      <formula>0</formula>
    </cfRule>
  </conditionalFormatting>
  <conditionalFormatting sqref="R18">
    <cfRule type="cellIs" dxfId="10" priority="27" operator="greaterThan">
      <formula>0</formula>
    </cfRule>
  </conditionalFormatting>
  <conditionalFormatting sqref="P17">
    <cfRule type="cellIs" dxfId="9" priority="26" operator="equal">
      <formula>0</formula>
    </cfRule>
  </conditionalFormatting>
  <conditionalFormatting sqref="P17">
    <cfRule type="cellIs" dxfId="8" priority="25" operator="greaterThan">
      <formula>0</formula>
    </cfRule>
  </conditionalFormatting>
  <conditionalFormatting sqref="C7">
    <cfRule type="cellIs" dxfId="7" priority="24" operator="equal">
      <formula>0</formula>
    </cfRule>
  </conditionalFormatting>
  <conditionalFormatting sqref="C7">
    <cfRule type="cellIs" dxfId="6" priority="23" operator="greaterThan">
      <formula>0</formula>
    </cfRule>
  </conditionalFormatting>
  <conditionalFormatting sqref="D7">
    <cfRule type="cellIs" dxfId="5" priority="22" operator="equal">
      <formula>0</formula>
    </cfRule>
  </conditionalFormatting>
  <conditionalFormatting sqref="D7">
    <cfRule type="cellIs" dxfId="4" priority="21" operator="greaterThan">
      <formula>0</formula>
    </cfRule>
  </conditionalFormatting>
  <conditionalFormatting sqref="B13">
    <cfRule type="cellIs" dxfId="3" priority="20" operator="equal">
      <formula>0</formula>
    </cfRule>
  </conditionalFormatting>
  <conditionalFormatting sqref="B13">
    <cfRule type="cellIs" dxfId="2" priority="19" operator="greaterThan">
      <formula>0</formula>
    </cfRule>
  </conditionalFormatting>
  <conditionalFormatting sqref="B14">
    <cfRule type="cellIs" dxfId="1" priority="18" operator="equal">
      <formula>0</formula>
    </cfRule>
  </conditionalFormatting>
  <conditionalFormatting sqref="B14">
    <cfRule type="cellIs" dxfId="0" priority="17" operator="greaterThan">
      <formula>0</formula>
    </cfRule>
  </conditionalFormatting>
  <hyperlinks>
    <hyperlink ref="B24" r:id="rId1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ele_prod_vorher</vt:lpstr>
      <vt:lpstr>ele_prod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2013-05-14T12:16:45Z</dcterms:created>
  <dcterms:modified xsi:type="dcterms:W3CDTF">2018-01-06T14:57:50Z</dcterms:modified>
</cp:coreProperties>
</file>