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120" windowWidth="25605" windowHeight="14385" tabRatio="500"/>
  </bookViews>
  <sheets>
    <sheet name="工作表1" sheetId="1" r:id="rId1"/>
  </sheets>
  <definedNames>
    <definedName name="_xlnm._FilterDatabase" localSheetId="0" hidden="1">工作表1!$A$1:$U$164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H159" i="1" l="1"/>
  <c r="F159" i="1"/>
  <c r="M159" i="1" l="1"/>
  <c r="Q159" i="1" s="1"/>
  <c r="S159" i="1" s="1"/>
  <c r="L159" i="1"/>
  <c r="N159" i="1" s="1"/>
  <c r="H158" i="1"/>
  <c r="H160" i="1"/>
  <c r="H161" i="1"/>
  <c r="H162" i="1"/>
  <c r="H163" i="1"/>
  <c r="H164" i="1"/>
  <c r="F158" i="1"/>
  <c r="L158" i="1" s="1"/>
  <c r="N158" i="1" s="1"/>
  <c r="F160" i="1"/>
  <c r="L160" i="1" s="1"/>
  <c r="N160" i="1" s="1"/>
  <c r="F161" i="1"/>
  <c r="L161" i="1" s="1"/>
  <c r="N161" i="1" s="1"/>
  <c r="F162" i="1"/>
  <c r="F163" i="1"/>
  <c r="L163" i="1" s="1"/>
  <c r="N163" i="1" s="1"/>
  <c r="F164" i="1"/>
  <c r="L164" i="1" s="1"/>
  <c r="N164" i="1" s="1"/>
  <c r="O159" i="1" l="1"/>
  <c r="M161" i="1"/>
  <c r="Q161" i="1" s="1"/>
  <c r="S161" i="1" s="1"/>
  <c r="M158" i="1"/>
  <c r="O158" i="1" s="1"/>
  <c r="M162" i="1"/>
  <c r="O162" i="1" s="1"/>
  <c r="L162" i="1"/>
  <c r="N162" i="1" s="1"/>
  <c r="M164" i="1"/>
  <c r="M160" i="1"/>
  <c r="M163" i="1"/>
  <c r="H32" i="1"/>
  <c r="Q158" i="1" l="1"/>
  <c r="S158" i="1" s="1"/>
  <c r="O161" i="1"/>
  <c r="Q162" i="1"/>
  <c r="S162" i="1" s="1"/>
  <c r="Q164" i="1"/>
  <c r="S164" i="1" s="1"/>
  <c r="O164" i="1"/>
  <c r="O163" i="1"/>
  <c r="Q163" i="1"/>
  <c r="S163" i="1" s="1"/>
  <c r="Q160" i="1"/>
  <c r="S160" i="1" s="1"/>
  <c r="O160" i="1"/>
  <c r="H124" i="1"/>
  <c r="H28" i="1" l="1"/>
  <c r="F28" i="1"/>
  <c r="M28" i="1" l="1"/>
  <c r="Q28" i="1" s="1"/>
  <c r="S28" i="1" s="1"/>
  <c r="L28" i="1"/>
  <c r="N28" i="1" s="1"/>
  <c r="H147" i="1"/>
  <c r="H65" i="1"/>
  <c r="O28" i="1" l="1"/>
  <c r="E104" i="1"/>
  <c r="F104" i="1" s="1"/>
  <c r="F123" i="1"/>
  <c r="L123" i="1" s="1"/>
  <c r="N123" i="1" s="1"/>
  <c r="H123" i="1"/>
  <c r="F88" i="1"/>
  <c r="L88" i="1" s="1"/>
  <c r="N88" i="1" s="1"/>
  <c r="H88" i="1"/>
  <c r="F81" i="1"/>
  <c r="L81" i="1" s="1"/>
  <c r="N81" i="1" s="1"/>
  <c r="H81" i="1"/>
  <c r="F18" i="1"/>
  <c r="H18" i="1"/>
  <c r="F16" i="1"/>
  <c r="L16" i="1" s="1"/>
  <c r="N16" i="1" s="1"/>
  <c r="H16" i="1"/>
  <c r="F50" i="1"/>
  <c r="H50" i="1"/>
  <c r="F22" i="1"/>
  <c r="L22" i="1" s="1"/>
  <c r="N22" i="1" s="1"/>
  <c r="H22" i="1"/>
  <c r="F21" i="1"/>
  <c r="H21" i="1"/>
  <c r="F35" i="1"/>
  <c r="L35" i="1" s="1"/>
  <c r="N35" i="1" s="1"/>
  <c r="H35" i="1"/>
  <c r="F85" i="1"/>
  <c r="L85" i="1" s="1"/>
  <c r="N85" i="1" s="1"/>
  <c r="H85" i="1"/>
  <c r="F8" i="1"/>
  <c r="L8" i="1" s="1"/>
  <c r="N8" i="1" s="1"/>
  <c r="H8" i="1"/>
  <c r="F26" i="1"/>
  <c r="H26" i="1"/>
  <c r="F63" i="1"/>
  <c r="L63" i="1" s="1"/>
  <c r="N63" i="1" s="1"/>
  <c r="H63" i="1"/>
  <c r="F74" i="1"/>
  <c r="H74" i="1"/>
  <c r="F10" i="1"/>
  <c r="L10" i="1" s="1"/>
  <c r="N10" i="1" s="1"/>
  <c r="H10" i="1"/>
  <c r="F14" i="1"/>
  <c r="L14" i="1" s="1"/>
  <c r="N14" i="1" s="1"/>
  <c r="H14" i="1"/>
  <c r="F73" i="1"/>
  <c r="H73" i="1"/>
  <c r="F29" i="1"/>
  <c r="L29" i="1" s="1"/>
  <c r="N29" i="1" s="1"/>
  <c r="H29" i="1"/>
  <c r="F23" i="1"/>
  <c r="L23" i="1" s="1"/>
  <c r="N23" i="1" s="1"/>
  <c r="H23" i="1"/>
  <c r="F86" i="1"/>
  <c r="L86" i="1" s="1"/>
  <c r="N86" i="1" s="1"/>
  <c r="H86" i="1"/>
  <c r="F17" i="1"/>
  <c r="H17" i="1"/>
  <c r="F25" i="1"/>
  <c r="L25" i="1" s="1"/>
  <c r="N25" i="1" s="1"/>
  <c r="H25" i="1"/>
  <c r="F11" i="1"/>
  <c r="H11" i="1"/>
  <c r="F19" i="1"/>
  <c r="H19" i="1"/>
  <c r="F92" i="1"/>
  <c r="L92" i="1" s="1"/>
  <c r="N92" i="1" s="1"/>
  <c r="H92" i="1"/>
  <c r="F83" i="1"/>
  <c r="L83" i="1" s="1"/>
  <c r="N83" i="1" s="1"/>
  <c r="H83" i="1"/>
  <c r="F59" i="1"/>
  <c r="L59" i="1" s="1"/>
  <c r="N59" i="1" s="1"/>
  <c r="H59" i="1"/>
  <c r="F90" i="1"/>
  <c r="L90" i="1" s="1"/>
  <c r="N90" i="1" s="1"/>
  <c r="H90" i="1"/>
  <c r="F2" i="1"/>
  <c r="H2" i="1"/>
  <c r="F64" i="1"/>
  <c r="L64" i="1" s="1"/>
  <c r="N64" i="1" s="1"/>
  <c r="H64" i="1"/>
  <c r="F55" i="1"/>
  <c r="L55" i="1" s="1"/>
  <c r="N55" i="1" s="1"/>
  <c r="H55" i="1"/>
  <c r="F57" i="1"/>
  <c r="L57" i="1" s="1"/>
  <c r="N57" i="1" s="1"/>
  <c r="H57" i="1"/>
  <c r="F58" i="1"/>
  <c r="L58" i="1" s="1"/>
  <c r="N58" i="1" s="1"/>
  <c r="H58" i="1"/>
  <c r="F37" i="1"/>
  <c r="L37" i="1" s="1"/>
  <c r="N37" i="1" s="1"/>
  <c r="H37" i="1"/>
  <c r="F31" i="1"/>
  <c r="L31" i="1" s="1"/>
  <c r="N31" i="1" s="1"/>
  <c r="H31" i="1"/>
  <c r="F3" i="1"/>
  <c r="L3" i="1" s="1"/>
  <c r="N3" i="1" s="1"/>
  <c r="H3" i="1"/>
  <c r="F24" i="1"/>
  <c r="L24" i="1" s="1"/>
  <c r="N24" i="1" s="1"/>
  <c r="H24" i="1"/>
  <c r="F93" i="1"/>
  <c r="L93" i="1" s="1"/>
  <c r="N93" i="1" s="1"/>
  <c r="H93" i="1"/>
  <c r="F5" i="1"/>
  <c r="H5" i="1"/>
  <c r="F34" i="1"/>
  <c r="L34" i="1" s="1"/>
  <c r="N34" i="1" s="1"/>
  <c r="H34" i="1"/>
  <c r="F70" i="1"/>
  <c r="L70" i="1" s="1"/>
  <c r="N70" i="1" s="1"/>
  <c r="H70" i="1"/>
  <c r="F32" i="1"/>
  <c r="F27" i="1"/>
  <c r="H27" i="1"/>
  <c r="F30" i="1"/>
  <c r="L30" i="1" s="1"/>
  <c r="N30" i="1" s="1"/>
  <c r="H30" i="1"/>
  <c r="F67" i="1"/>
  <c r="L67" i="1" s="1"/>
  <c r="N67" i="1" s="1"/>
  <c r="H67" i="1"/>
  <c r="F13" i="1"/>
  <c r="H13" i="1"/>
  <c r="F9" i="1"/>
  <c r="L9" i="1" s="1"/>
  <c r="N9" i="1" s="1"/>
  <c r="H9" i="1"/>
  <c r="F80" i="1"/>
  <c r="L80" i="1" s="1"/>
  <c r="N80" i="1" s="1"/>
  <c r="H80" i="1"/>
  <c r="F20" i="1"/>
  <c r="L20" i="1" s="1"/>
  <c r="N20" i="1" s="1"/>
  <c r="H20" i="1"/>
  <c r="F15" i="1"/>
  <c r="L15" i="1" s="1"/>
  <c r="N15" i="1" s="1"/>
  <c r="H15" i="1"/>
  <c r="F51" i="1"/>
  <c r="L51" i="1" s="1"/>
  <c r="N51" i="1" s="1"/>
  <c r="H51" i="1"/>
  <c r="F4" i="1"/>
  <c r="H4" i="1"/>
  <c r="F7" i="1"/>
  <c r="L7" i="1" s="1"/>
  <c r="N7" i="1" s="1"/>
  <c r="H7" i="1"/>
  <c r="F47" i="1"/>
  <c r="L47" i="1" s="1"/>
  <c r="N47" i="1" s="1"/>
  <c r="H47" i="1"/>
  <c r="F56" i="1"/>
  <c r="H56" i="1"/>
  <c r="F33" i="1"/>
  <c r="H33" i="1"/>
  <c r="F54" i="1"/>
  <c r="L54" i="1" s="1"/>
  <c r="N54" i="1" s="1"/>
  <c r="H54" i="1"/>
  <c r="F49" i="1"/>
  <c r="L49" i="1" s="1"/>
  <c r="N49" i="1" s="1"/>
  <c r="H108" i="1"/>
  <c r="H62" i="1"/>
  <c r="H61" i="1"/>
  <c r="H100" i="1"/>
  <c r="H72" i="1"/>
  <c r="H112" i="1"/>
  <c r="H134" i="1"/>
  <c r="H103" i="1"/>
  <c r="H122" i="1"/>
  <c r="H79" i="1"/>
  <c r="H149" i="1"/>
  <c r="H118" i="1"/>
  <c r="H137" i="1"/>
  <c r="H116" i="1"/>
  <c r="H157" i="1"/>
  <c r="H60" i="1"/>
  <c r="H75" i="1"/>
  <c r="H155" i="1"/>
  <c r="H139" i="1"/>
  <c r="H91" i="1"/>
  <c r="H140" i="1"/>
  <c r="H77" i="1"/>
  <c r="H84" i="1"/>
  <c r="H49" i="1"/>
  <c r="M49" i="1" s="1"/>
  <c r="H125" i="1"/>
  <c r="H156" i="1"/>
  <c r="H52" i="1"/>
  <c r="H117" i="1"/>
  <c r="H145" i="1"/>
  <c r="H144" i="1"/>
  <c r="H53" i="1"/>
  <c r="H69" i="1"/>
  <c r="H119" i="1"/>
  <c r="H115" i="1"/>
  <c r="H154" i="1"/>
  <c r="H153" i="1"/>
  <c r="H121" i="1"/>
  <c r="H87" i="1"/>
  <c r="H113" i="1"/>
  <c r="H66" i="1"/>
  <c r="H132" i="1"/>
  <c r="F108" i="1"/>
  <c r="F62" i="1"/>
  <c r="F61" i="1"/>
  <c r="F100" i="1"/>
  <c r="F72" i="1"/>
  <c r="F112" i="1"/>
  <c r="F134" i="1"/>
  <c r="L134" i="1" s="1"/>
  <c r="N134" i="1" s="1"/>
  <c r="F103" i="1"/>
  <c r="F122" i="1"/>
  <c r="F79" i="1"/>
  <c r="F149" i="1"/>
  <c r="F118" i="1"/>
  <c r="F137" i="1"/>
  <c r="F116" i="1"/>
  <c r="F157" i="1"/>
  <c r="L157" i="1" s="1"/>
  <c r="N157" i="1" s="1"/>
  <c r="F60" i="1"/>
  <c r="F75" i="1"/>
  <c r="F155" i="1"/>
  <c r="F139" i="1"/>
  <c r="F91" i="1"/>
  <c r="F140" i="1"/>
  <c r="L140" i="1" s="1"/>
  <c r="N140" i="1" s="1"/>
  <c r="F77" i="1"/>
  <c r="L77" i="1" s="1"/>
  <c r="N77" i="1" s="1"/>
  <c r="F84" i="1"/>
  <c r="F125" i="1"/>
  <c r="F65" i="1"/>
  <c r="F156" i="1"/>
  <c r="L156" i="1" s="1"/>
  <c r="N156" i="1" s="1"/>
  <c r="F52" i="1"/>
  <c r="L52" i="1" s="1"/>
  <c r="N52" i="1" s="1"/>
  <c r="F117" i="1"/>
  <c r="L117" i="1" s="1"/>
  <c r="N117" i="1" s="1"/>
  <c r="F145" i="1"/>
  <c r="L145" i="1" s="1"/>
  <c r="N145" i="1" s="1"/>
  <c r="F144" i="1"/>
  <c r="L144" i="1" s="1"/>
  <c r="N144" i="1" s="1"/>
  <c r="F53" i="1"/>
  <c r="L53" i="1" s="1"/>
  <c r="N53" i="1" s="1"/>
  <c r="F69" i="1"/>
  <c r="F119" i="1"/>
  <c r="F124" i="1"/>
  <c r="L124" i="1" s="1"/>
  <c r="N124" i="1" s="1"/>
  <c r="F115" i="1"/>
  <c r="L115" i="1" s="1"/>
  <c r="N115" i="1" s="1"/>
  <c r="F154" i="1"/>
  <c r="L154" i="1" s="1"/>
  <c r="N154" i="1" s="1"/>
  <c r="F153" i="1"/>
  <c r="F121" i="1"/>
  <c r="L121" i="1" s="1"/>
  <c r="N121" i="1" s="1"/>
  <c r="F87" i="1"/>
  <c r="L87" i="1" s="1"/>
  <c r="N87" i="1" s="1"/>
  <c r="F113" i="1"/>
  <c r="L113" i="1" s="1"/>
  <c r="N113" i="1" s="1"/>
  <c r="F66" i="1"/>
  <c r="F132" i="1"/>
  <c r="L132" i="1" s="1"/>
  <c r="N132" i="1" s="1"/>
  <c r="F129" i="1"/>
  <c r="L129" i="1" s="1"/>
  <c r="N129" i="1" s="1"/>
  <c r="H129" i="1"/>
  <c r="F41" i="1"/>
  <c r="H41" i="1"/>
  <c r="F102" i="1"/>
  <c r="H102" i="1"/>
  <c r="F120" i="1"/>
  <c r="H120" i="1"/>
  <c r="F106" i="1"/>
  <c r="L106" i="1" s="1"/>
  <c r="N106" i="1" s="1"/>
  <c r="H106" i="1"/>
  <c r="F42" i="1"/>
  <c r="H42" i="1"/>
  <c r="F131" i="1"/>
  <c r="L131" i="1" s="1"/>
  <c r="N131" i="1" s="1"/>
  <c r="H131" i="1"/>
  <c r="F46" i="1"/>
  <c r="L46" i="1" s="1"/>
  <c r="N46" i="1" s="1"/>
  <c r="H46" i="1"/>
  <c r="F39" i="1"/>
  <c r="H39" i="1"/>
  <c r="F43" i="1"/>
  <c r="H43" i="1"/>
  <c r="F130" i="1"/>
  <c r="L130" i="1" s="1"/>
  <c r="N130" i="1" s="1"/>
  <c r="H130" i="1"/>
  <c r="F71" i="1"/>
  <c r="L71" i="1" s="1"/>
  <c r="N71" i="1" s="1"/>
  <c r="H71" i="1"/>
  <c r="F45" i="1"/>
  <c r="L45" i="1" s="1"/>
  <c r="N45" i="1" s="1"/>
  <c r="H45" i="1"/>
  <c r="L42" i="1"/>
  <c r="N42" i="1" s="1"/>
  <c r="F146" i="1"/>
  <c r="L146" i="1" s="1"/>
  <c r="N146" i="1" s="1"/>
  <c r="F99" i="1"/>
  <c r="L99" i="1" s="1"/>
  <c r="N99" i="1" s="1"/>
  <c r="F127" i="1"/>
  <c r="L127" i="1" s="1"/>
  <c r="N127" i="1" s="1"/>
  <c r="F152" i="1"/>
  <c r="L152" i="1" s="1"/>
  <c r="N152" i="1" s="1"/>
  <c r="F95" i="1"/>
  <c r="L95" i="1" s="1"/>
  <c r="N95" i="1" s="1"/>
  <c r="F48" i="1"/>
  <c r="L48" i="1" s="1"/>
  <c r="N48" i="1" s="1"/>
  <c r="F76" i="1"/>
  <c r="L76" i="1" s="1"/>
  <c r="N76" i="1" s="1"/>
  <c r="F107" i="1"/>
  <c r="L107" i="1" s="1"/>
  <c r="N107" i="1" s="1"/>
  <c r="F148" i="1"/>
  <c r="L148" i="1" s="1"/>
  <c r="N148" i="1" s="1"/>
  <c r="F38" i="1"/>
  <c r="L38" i="1" s="1"/>
  <c r="N38" i="1" s="1"/>
  <c r="F147" i="1"/>
  <c r="L147" i="1" s="1"/>
  <c r="N147" i="1" s="1"/>
  <c r="F82" i="1"/>
  <c r="F68" i="1"/>
  <c r="L68" i="1" s="1"/>
  <c r="N68" i="1" s="1"/>
  <c r="F138" i="1"/>
  <c r="L138" i="1" s="1"/>
  <c r="N138" i="1" s="1"/>
  <c r="F111" i="1"/>
  <c r="F151" i="1"/>
  <c r="L151" i="1" s="1"/>
  <c r="N151" i="1" s="1"/>
  <c r="F128" i="1"/>
  <c r="L128" i="1" s="1"/>
  <c r="N128" i="1" s="1"/>
  <c r="F150" i="1"/>
  <c r="L150" i="1" s="1"/>
  <c r="N150" i="1" s="1"/>
  <c r="F101" i="1"/>
  <c r="F114" i="1"/>
  <c r="L114" i="1" s="1"/>
  <c r="N114" i="1" s="1"/>
  <c r="F96" i="1"/>
  <c r="L96" i="1" s="1"/>
  <c r="N96" i="1" s="1"/>
  <c r="F109" i="1"/>
  <c r="L109" i="1" s="1"/>
  <c r="N109" i="1" s="1"/>
  <c r="F135" i="1"/>
  <c r="L135" i="1" s="1"/>
  <c r="N135" i="1" s="1"/>
  <c r="F94" i="1"/>
  <c r="L94" i="1" s="1"/>
  <c r="N94" i="1" s="1"/>
  <c r="F98" i="1"/>
  <c r="L98" i="1" s="1"/>
  <c r="N98" i="1" s="1"/>
  <c r="F97" i="1"/>
  <c r="L97" i="1" s="1"/>
  <c r="N97" i="1" s="1"/>
  <c r="F133" i="1"/>
  <c r="F40" i="1"/>
  <c r="L40" i="1" s="1"/>
  <c r="N40" i="1" s="1"/>
  <c r="F44" i="1"/>
  <c r="L44" i="1" s="1"/>
  <c r="N44" i="1" s="1"/>
  <c r="F89" i="1"/>
  <c r="L89" i="1" s="1"/>
  <c r="N89" i="1" s="1"/>
  <c r="H127" i="1"/>
  <c r="H152" i="1"/>
  <c r="H95" i="1"/>
  <c r="H48" i="1"/>
  <c r="H76" i="1"/>
  <c r="H107" i="1"/>
  <c r="H148" i="1"/>
  <c r="H38" i="1"/>
  <c r="H82" i="1"/>
  <c r="H68" i="1"/>
  <c r="H138" i="1"/>
  <c r="H111" i="1"/>
  <c r="H151" i="1"/>
  <c r="H128" i="1"/>
  <c r="H150" i="1"/>
  <c r="H101" i="1"/>
  <c r="H114" i="1"/>
  <c r="H96" i="1"/>
  <c r="H109" i="1"/>
  <c r="H135" i="1"/>
  <c r="H94" i="1"/>
  <c r="H98" i="1"/>
  <c r="H97" i="1"/>
  <c r="H133" i="1"/>
  <c r="H40" i="1"/>
  <c r="H44" i="1"/>
  <c r="H89" i="1"/>
  <c r="H146" i="1"/>
  <c r="H99" i="1"/>
  <c r="H136" i="1"/>
  <c r="F136" i="1"/>
  <c r="F105" i="1"/>
  <c r="L105" i="1" s="1"/>
  <c r="N105" i="1" s="1"/>
  <c r="F12" i="1"/>
  <c r="F110" i="1"/>
  <c r="F143" i="1"/>
  <c r="L143" i="1" s="1"/>
  <c r="N143" i="1" s="1"/>
  <c r="F78" i="1"/>
  <c r="L78" i="1" s="1"/>
  <c r="N78" i="1" s="1"/>
  <c r="F126" i="1"/>
  <c r="F36" i="1"/>
  <c r="F142" i="1"/>
  <c r="L142" i="1" s="1"/>
  <c r="N142" i="1" s="1"/>
  <c r="F141" i="1"/>
  <c r="H105" i="1"/>
  <c r="H12" i="1"/>
  <c r="H110" i="1"/>
  <c r="H143" i="1"/>
  <c r="H78" i="1"/>
  <c r="H126" i="1"/>
  <c r="H104" i="1"/>
  <c r="H36" i="1"/>
  <c r="H142" i="1"/>
  <c r="H141" i="1"/>
  <c r="F6" i="1"/>
  <c r="H6" i="1"/>
  <c r="M27" i="1" l="1"/>
  <c r="M5" i="1"/>
  <c r="Q5" i="1" s="1"/>
  <c r="S5" i="1" s="1"/>
  <c r="M26" i="1"/>
  <c r="Q26" i="1" s="1"/>
  <c r="S26" i="1" s="1"/>
  <c r="M21" i="1"/>
  <c r="Q21" i="1" s="1"/>
  <c r="S21" i="1" s="1"/>
  <c r="M157" i="1"/>
  <c r="Q157" i="1" s="1"/>
  <c r="S157" i="1" s="1"/>
  <c r="M62" i="1"/>
  <c r="O62" i="1" s="1"/>
  <c r="M58" i="1"/>
  <c r="O58" i="1" s="1"/>
  <c r="M35" i="1"/>
  <c r="Q35" i="1" s="1"/>
  <c r="S35" i="1" s="1"/>
  <c r="M16" i="1"/>
  <c r="Q16" i="1" s="1"/>
  <c r="S16" i="1" s="1"/>
  <c r="M123" i="1"/>
  <c r="O123" i="1" s="1"/>
  <c r="M75" i="1"/>
  <c r="Q75" i="1" s="1"/>
  <c r="S75" i="1" s="1"/>
  <c r="M72" i="1"/>
  <c r="O72" i="1" s="1"/>
  <c r="M137" i="1"/>
  <c r="Q137" i="1" s="1"/>
  <c r="S137" i="1" s="1"/>
  <c r="M122" i="1"/>
  <c r="Q122" i="1" s="1"/>
  <c r="S122" i="1" s="1"/>
  <c r="M108" i="1"/>
  <c r="O108" i="1" s="1"/>
  <c r="M141" i="1"/>
  <c r="Q141" i="1" s="1"/>
  <c r="S141" i="1" s="1"/>
  <c r="M146" i="1"/>
  <c r="Q146" i="1" s="1"/>
  <c r="S146" i="1" s="1"/>
  <c r="M130" i="1"/>
  <c r="Q130" i="1" s="1"/>
  <c r="S130" i="1" s="1"/>
  <c r="M131" i="1"/>
  <c r="Q131" i="1" s="1"/>
  <c r="S131" i="1" s="1"/>
  <c r="M84" i="1"/>
  <c r="Q84" i="1" s="1"/>
  <c r="S84" i="1" s="1"/>
  <c r="M139" i="1"/>
  <c r="O139" i="1" s="1"/>
  <c r="M149" i="1"/>
  <c r="Q149" i="1" s="1"/>
  <c r="S149" i="1" s="1"/>
  <c r="M61" i="1"/>
  <c r="O61" i="1" s="1"/>
  <c r="M124" i="1"/>
  <c r="Q124" i="1" s="1"/>
  <c r="S124" i="1" s="1"/>
  <c r="L5" i="1"/>
  <c r="N5" i="1" s="1"/>
  <c r="L149" i="1"/>
  <c r="N149" i="1" s="1"/>
  <c r="L26" i="1"/>
  <c r="N26" i="1" s="1"/>
  <c r="M76" i="1"/>
  <c r="O76" i="1" s="1"/>
  <c r="L61" i="1"/>
  <c r="N61" i="1" s="1"/>
  <c r="M153" i="1"/>
  <c r="Q153" i="1" s="1"/>
  <c r="S153" i="1" s="1"/>
  <c r="M119" i="1"/>
  <c r="Q119" i="1" s="1"/>
  <c r="S119" i="1" s="1"/>
  <c r="M113" i="1"/>
  <c r="Q113" i="1" s="1"/>
  <c r="S113" i="1" s="1"/>
  <c r="M117" i="1"/>
  <c r="Q117" i="1" s="1"/>
  <c r="S117" i="1" s="1"/>
  <c r="M33" i="1"/>
  <c r="O33" i="1" s="1"/>
  <c r="M134" i="1"/>
  <c r="Q134" i="1" s="1"/>
  <c r="S134" i="1" s="1"/>
  <c r="L84" i="1"/>
  <c r="N84" i="1" s="1"/>
  <c r="L62" i="1"/>
  <c r="N62" i="1" s="1"/>
  <c r="M64" i="1"/>
  <c r="Q64" i="1" s="1"/>
  <c r="S64" i="1" s="1"/>
  <c r="M83" i="1"/>
  <c r="O83" i="1" s="1"/>
  <c r="M25" i="1"/>
  <c r="Q25" i="1" s="1"/>
  <c r="S25" i="1" s="1"/>
  <c r="M23" i="1"/>
  <c r="Q23" i="1" s="1"/>
  <c r="S23" i="1" s="1"/>
  <c r="L119" i="1"/>
  <c r="N119" i="1" s="1"/>
  <c r="M135" i="1"/>
  <c r="Q135" i="1" s="1"/>
  <c r="S135" i="1" s="1"/>
  <c r="L137" i="1"/>
  <c r="N137" i="1" s="1"/>
  <c r="M140" i="1"/>
  <c r="O140" i="1" s="1"/>
  <c r="M120" i="1"/>
  <c r="O120" i="1" s="1"/>
  <c r="M66" i="1"/>
  <c r="O66" i="1" s="1"/>
  <c r="M121" i="1"/>
  <c r="M144" i="1"/>
  <c r="O144" i="1" s="1"/>
  <c r="M156" i="1"/>
  <c r="O156" i="1" s="1"/>
  <c r="M80" i="1"/>
  <c r="O80" i="1" s="1"/>
  <c r="M30" i="1"/>
  <c r="Q30" i="1" s="1"/>
  <c r="S30" i="1" s="1"/>
  <c r="M10" i="1"/>
  <c r="O10" i="1" s="1"/>
  <c r="M18" i="1"/>
  <c r="Q18" i="1" s="1"/>
  <c r="S18" i="1" s="1"/>
  <c r="L141" i="1"/>
  <c r="N141" i="1" s="1"/>
  <c r="L139" i="1"/>
  <c r="N139" i="1" s="1"/>
  <c r="M54" i="1"/>
  <c r="Q54" i="1" s="1"/>
  <c r="S54" i="1" s="1"/>
  <c r="M55" i="1"/>
  <c r="M2" i="1"/>
  <c r="Q2" i="1" s="1"/>
  <c r="S2" i="1" s="1"/>
  <c r="M11" i="1"/>
  <c r="Q11" i="1" s="1"/>
  <c r="S11" i="1" s="1"/>
  <c r="M17" i="1"/>
  <c r="O17" i="1" s="1"/>
  <c r="L66" i="1"/>
  <c r="N66" i="1" s="1"/>
  <c r="L122" i="1"/>
  <c r="N122" i="1" s="1"/>
  <c r="L120" i="1"/>
  <c r="N120" i="1" s="1"/>
  <c r="M106" i="1"/>
  <c r="Q106" i="1" s="1"/>
  <c r="S106" i="1" s="1"/>
  <c r="L18" i="1"/>
  <c r="N18" i="1" s="1"/>
  <c r="L17" i="1"/>
  <c r="N17" i="1" s="1"/>
  <c r="M47" i="1"/>
  <c r="Q47" i="1" s="1"/>
  <c r="S47" i="1" s="1"/>
  <c r="M4" i="1"/>
  <c r="O4" i="1" s="1"/>
  <c r="M13" i="1"/>
  <c r="Q13" i="1" s="1"/>
  <c r="S13" i="1" s="1"/>
  <c r="M34" i="1"/>
  <c r="O34" i="1" s="1"/>
  <c r="M22" i="1"/>
  <c r="O22" i="1" s="1"/>
  <c r="M147" i="1"/>
  <c r="Q147" i="1" s="1"/>
  <c r="S147" i="1" s="1"/>
  <c r="M152" i="1"/>
  <c r="O152" i="1" s="1"/>
  <c r="M78" i="1"/>
  <c r="O78" i="1" s="1"/>
  <c r="M105" i="1"/>
  <c r="O105" i="1" s="1"/>
  <c r="M46" i="1"/>
  <c r="O46" i="1" s="1"/>
  <c r="L33" i="1"/>
  <c r="N33" i="1" s="1"/>
  <c r="M7" i="1"/>
  <c r="O7" i="1" s="1"/>
  <c r="M20" i="1"/>
  <c r="Q20" i="1" s="1"/>
  <c r="S20" i="1" s="1"/>
  <c r="M24" i="1"/>
  <c r="Q24" i="1" s="1"/>
  <c r="S24" i="1" s="1"/>
  <c r="M92" i="1"/>
  <c r="O92" i="1" s="1"/>
  <c r="M74" i="1"/>
  <c r="O74" i="1" s="1"/>
  <c r="M37" i="1"/>
  <c r="Q37" i="1" s="1"/>
  <c r="S37" i="1" s="1"/>
  <c r="M29" i="1"/>
  <c r="O29" i="1" s="1"/>
  <c r="M14" i="1"/>
  <c r="O14" i="1" s="1"/>
  <c r="M63" i="1"/>
  <c r="Q63" i="1" s="1"/>
  <c r="S63" i="1" s="1"/>
  <c r="M50" i="1"/>
  <c r="O50" i="1" s="1"/>
  <c r="M136" i="1"/>
  <c r="Q136" i="1" s="1"/>
  <c r="S136" i="1" s="1"/>
  <c r="L136" i="1"/>
  <c r="N136" i="1" s="1"/>
  <c r="L133" i="1"/>
  <c r="N133" i="1" s="1"/>
  <c r="M133" i="1"/>
  <c r="L101" i="1"/>
  <c r="N101" i="1" s="1"/>
  <c r="M101" i="1"/>
  <c r="M111" i="1"/>
  <c r="L111" i="1"/>
  <c r="N111" i="1" s="1"/>
  <c r="L36" i="1"/>
  <c r="N36" i="1" s="1"/>
  <c r="M36" i="1"/>
  <c r="M110" i="1"/>
  <c r="Q110" i="1" s="1"/>
  <c r="S110" i="1" s="1"/>
  <c r="L110" i="1"/>
  <c r="N110" i="1" s="1"/>
  <c r="M40" i="1"/>
  <c r="Q40" i="1" s="1"/>
  <c r="S40" i="1" s="1"/>
  <c r="M94" i="1"/>
  <c r="Q94" i="1" s="1"/>
  <c r="S94" i="1" s="1"/>
  <c r="M114" i="1"/>
  <c r="Q114" i="1" s="1"/>
  <c r="S114" i="1" s="1"/>
  <c r="M151" i="1"/>
  <c r="O151" i="1" s="1"/>
  <c r="M82" i="1"/>
  <c r="Q82" i="1" s="1"/>
  <c r="S82" i="1" s="1"/>
  <c r="M107" i="1"/>
  <c r="O107" i="1" s="1"/>
  <c r="M95" i="1"/>
  <c r="O95" i="1" s="1"/>
  <c r="L153" i="1"/>
  <c r="N153" i="1" s="1"/>
  <c r="L72" i="1"/>
  <c r="N72" i="1" s="1"/>
  <c r="L108" i="1"/>
  <c r="N108" i="1" s="1"/>
  <c r="M145" i="1"/>
  <c r="L21" i="1"/>
  <c r="N21" i="1" s="1"/>
  <c r="L27" i="1"/>
  <c r="N27" i="1" s="1"/>
  <c r="M51" i="1"/>
  <c r="M70" i="1"/>
  <c r="Q70" i="1" s="1"/>
  <c r="S70" i="1" s="1"/>
  <c r="M31" i="1"/>
  <c r="M57" i="1"/>
  <c r="Q57" i="1" s="1"/>
  <c r="S57" i="1" s="1"/>
  <c r="M90" i="1"/>
  <c r="M89" i="1"/>
  <c r="M97" i="1"/>
  <c r="M109" i="1"/>
  <c r="M150" i="1"/>
  <c r="M138" i="1"/>
  <c r="M38" i="1"/>
  <c r="M127" i="1"/>
  <c r="O127" i="1" s="1"/>
  <c r="L75" i="1"/>
  <c r="N75" i="1" s="1"/>
  <c r="M129" i="1"/>
  <c r="Q129" i="1" s="1"/>
  <c r="S129" i="1" s="1"/>
  <c r="M154" i="1"/>
  <c r="O154" i="1" s="1"/>
  <c r="M132" i="1"/>
  <c r="O132" i="1" s="1"/>
  <c r="M87" i="1"/>
  <c r="O87" i="1" s="1"/>
  <c r="M115" i="1"/>
  <c r="M53" i="1"/>
  <c r="Q53" i="1" s="1"/>
  <c r="S53" i="1" s="1"/>
  <c r="M52" i="1"/>
  <c r="Q52" i="1" s="1"/>
  <c r="S52" i="1" s="1"/>
  <c r="L50" i="1"/>
  <c r="N50" i="1" s="1"/>
  <c r="L4" i="1"/>
  <c r="N4" i="1" s="1"/>
  <c r="M9" i="1"/>
  <c r="Q9" i="1" s="1"/>
  <c r="S9" i="1" s="1"/>
  <c r="M67" i="1"/>
  <c r="O67" i="1" s="1"/>
  <c r="M93" i="1"/>
  <c r="M3" i="1"/>
  <c r="M59" i="1"/>
  <c r="M19" i="1"/>
  <c r="O19" i="1" s="1"/>
  <c r="M86" i="1"/>
  <c r="M8" i="1"/>
  <c r="M81" i="1"/>
  <c r="M71" i="1"/>
  <c r="M39" i="1"/>
  <c r="Q39" i="1" s="1"/>
  <c r="S39" i="1" s="1"/>
  <c r="L74" i="1"/>
  <c r="N74" i="1" s="1"/>
  <c r="L11" i="1"/>
  <c r="N11" i="1" s="1"/>
  <c r="L2" i="1"/>
  <c r="N2" i="1" s="1"/>
  <c r="L13" i="1"/>
  <c r="N13" i="1" s="1"/>
  <c r="L82" i="1"/>
  <c r="N82" i="1" s="1"/>
  <c r="M143" i="1"/>
  <c r="M12" i="1"/>
  <c r="O12" i="1" s="1"/>
  <c r="L12" i="1"/>
  <c r="N12" i="1" s="1"/>
  <c r="M6" i="1"/>
  <c r="Q6" i="1" s="1"/>
  <c r="S6" i="1" s="1"/>
  <c r="L6" i="1"/>
  <c r="N6" i="1" s="1"/>
  <c r="L39" i="1"/>
  <c r="N39" i="1" s="1"/>
  <c r="M102" i="1"/>
  <c r="L102" i="1"/>
  <c r="N102" i="1" s="1"/>
  <c r="L69" i="1"/>
  <c r="N69" i="1" s="1"/>
  <c r="M69" i="1"/>
  <c r="M125" i="1"/>
  <c r="L125" i="1"/>
  <c r="N125" i="1" s="1"/>
  <c r="L91" i="1"/>
  <c r="N91" i="1" s="1"/>
  <c r="M91" i="1"/>
  <c r="L60" i="1"/>
  <c r="N60" i="1" s="1"/>
  <c r="M60" i="1"/>
  <c r="L118" i="1"/>
  <c r="N118" i="1" s="1"/>
  <c r="M118" i="1"/>
  <c r="L103" i="1"/>
  <c r="N103" i="1" s="1"/>
  <c r="M103" i="1"/>
  <c r="L100" i="1"/>
  <c r="N100" i="1" s="1"/>
  <c r="M100" i="1"/>
  <c r="Q49" i="1"/>
  <c r="S49" i="1" s="1"/>
  <c r="O49" i="1"/>
  <c r="M126" i="1"/>
  <c r="M41" i="1"/>
  <c r="L41" i="1"/>
  <c r="N41" i="1" s="1"/>
  <c r="L126" i="1"/>
  <c r="N126" i="1" s="1"/>
  <c r="M44" i="1"/>
  <c r="M98" i="1"/>
  <c r="M96" i="1"/>
  <c r="M128" i="1"/>
  <c r="M68" i="1"/>
  <c r="M148" i="1"/>
  <c r="M48" i="1"/>
  <c r="M99" i="1"/>
  <c r="M77" i="1"/>
  <c r="M45" i="1"/>
  <c r="L19" i="1"/>
  <c r="N19" i="1" s="1"/>
  <c r="M43" i="1"/>
  <c r="M56" i="1"/>
  <c r="L56" i="1"/>
  <c r="N56" i="1" s="1"/>
  <c r="M32" i="1"/>
  <c r="L32" i="1"/>
  <c r="N32" i="1" s="1"/>
  <c r="M142" i="1"/>
  <c r="Q142" i="1" s="1"/>
  <c r="S142" i="1" s="1"/>
  <c r="L43" i="1"/>
  <c r="N43" i="1" s="1"/>
  <c r="M155" i="1"/>
  <c r="L155" i="1"/>
  <c r="N155" i="1" s="1"/>
  <c r="M116" i="1"/>
  <c r="L116" i="1"/>
  <c r="N116" i="1" s="1"/>
  <c r="M79" i="1"/>
  <c r="L79" i="1"/>
  <c r="N79" i="1" s="1"/>
  <c r="M112" i="1"/>
  <c r="L112" i="1"/>
  <c r="N112" i="1" s="1"/>
  <c r="M42" i="1"/>
  <c r="M65" i="1"/>
  <c r="Q65" i="1" s="1"/>
  <c r="S65" i="1" s="1"/>
  <c r="L65" i="1"/>
  <c r="N65" i="1" s="1"/>
  <c r="M15" i="1"/>
  <c r="M73" i="1"/>
  <c r="O73" i="1" s="1"/>
  <c r="M85" i="1"/>
  <c r="M88" i="1"/>
  <c r="M104" i="1"/>
  <c r="L104" i="1"/>
  <c r="N104" i="1" s="1"/>
  <c r="L73" i="1"/>
  <c r="N73" i="1" s="1"/>
  <c r="O157" i="1" l="1"/>
  <c r="Q66" i="1"/>
  <c r="S66" i="1" s="1"/>
  <c r="O5" i="1"/>
  <c r="O35" i="1"/>
  <c r="O26" i="1"/>
  <c r="O21" i="1"/>
  <c r="Q27" i="1"/>
  <c r="S27" i="1" s="1"/>
  <c r="O27" i="1"/>
  <c r="Q123" i="1"/>
  <c r="S123" i="1" s="1"/>
  <c r="Q108" i="1"/>
  <c r="S108" i="1" s="1"/>
  <c r="Q62" i="1"/>
  <c r="S62" i="1" s="1"/>
  <c r="Q22" i="1"/>
  <c r="S22" i="1" s="1"/>
  <c r="O149" i="1"/>
  <c r="Q74" i="1"/>
  <c r="S74" i="1" s="1"/>
  <c r="O141" i="1"/>
  <c r="O40" i="1"/>
  <c r="O82" i="1"/>
  <c r="Q46" i="1"/>
  <c r="S46" i="1" s="1"/>
  <c r="Q139" i="1"/>
  <c r="S139" i="1" s="1"/>
  <c r="O20" i="1"/>
  <c r="Q7" i="1"/>
  <c r="S7" i="1" s="1"/>
  <c r="O37" i="1"/>
  <c r="Q76" i="1"/>
  <c r="S76" i="1" s="1"/>
  <c r="O137" i="1"/>
  <c r="O131" i="1"/>
  <c r="Q127" i="1"/>
  <c r="S127" i="1" s="1"/>
  <c r="O47" i="1"/>
  <c r="Q4" i="1"/>
  <c r="S4" i="1" s="1"/>
  <c r="O64" i="1"/>
  <c r="O75" i="1"/>
  <c r="O84" i="1"/>
  <c r="O30" i="1"/>
  <c r="O2" i="1"/>
  <c r="O124" i="1"/>
  <c r="Q58" i="1"/>
  <c r="S58" i="1" s="1"/>
  <c r="Q72" i="1"/>
  <c r="S72" i="1" s="1"/>
  <c r="Q50" i="1"/>
  <c r="S50" i="1" s="1"/>
  <c r="Q19" i="1"/>
  <c r="S19" i="1" s="1"/>
  <c r="Q87" i="1"/>
  <c r="S87" i="1" s="1"/>
  <c r="O122" i="1"/>
  <c r="O11" i="1"/>
  <c r="O25" i="1"/>
  <c r="O129" i="1"/>
  <c r="O117" i="1"/>
  <c r="O16" i="1"/>
  <c r="O146" i="1"/>
  <c r="Q14" i="1"/>
  <c r="S14" i="1" s="1"/>
  <c r="O6" i="1"/>
  <c r="Q12" i="1"/>
  <c r="S12" i="1" s="1"/>
  <c r="Q67" i="1"/>
  <c r="S67" i="1" s="1"/>
  <c r="Q132" i="1"/>
  <c r="S132" i="1" s="1"/>
  <c r="Q80" i="1"/>
  <c r="S80" i="1" s="1"/>
  <c r="O130" i="1"/>
  <c r="O9" i="1"/>
  <c r="O52" i="1"/>
  <c r="Q92" i="1"/>
  <c r="S92" i="1" s="1"/>
  <c r="Q78" i="1"/>
  <c r="S78" i="1" s="1"/>
  <c r="O114" i="1"/>
  <c r="O135" i="1"/>
  <c r="Q61" i="1"/>
  <c r="S61" i="1" s="1"/>
  <c r="O134" i="1"/>
  <c r="O147" i="1"/>
  <c r="Q83" i="1"/>
  <c r="S83" i="1" s="1"/>
  <c r="O106" i="1"/>
  <c r="Q156" i="1"/>
  <c r="S156" i="1" s="1"/>
  <c r="Q33" i="1"/>
  <c r="S33" i="1" s="1"/>
  <c r="O119" i="1"/>
  <c r="Q120" i="1"/>
  <c r="S120" i="1" s="1"/>
  <c r="O153" i="1"/>
  <c r="O18" i="1"/>
  <c r="O23" i="1"/>
  <c r="O113" i="1"/>
  <c r="O13" i="1"/>
  <c r="Q10" i="1"/>
  <c r="S10" i="1" s="1"/>
  <c r="Q34" i="1"/>
  <c r="S34" i="1" s="1"/>
  <c r="O54" i="1"/>
  <c r="Q17" i="1"/>
  <c r="S17" i="1" s="1"/>
  <c r="O57" i="1"/>
  <c r="Q95" i="1"/>
  <c r="S95" i="1" s="1"/>
  <c r="Q144" i="1"/>
  <c r="S144" i="1" s="1"/>
  <c r="O39" i="1"/>
  <c r="Q140" i="1"/>
  <c r="S140" i="1" s="1"/>
  <c r="Q121" i="1"/>
  <c r="S121" i="1" s="1"/>
  <c r="O121" i="1"/>
  <c r="O110" i="1"/>
  <c r="Q105" i="1"/>
  <c r="S105" i="1" s="1"/>
  <c r="O63" i="1"/>
  <c r="Q55" i="1"/>
  <c r="S55" i="1" s="1"/>
  <c r="O55" i="1"/>
  <c r="O70" i="1"/>
  <c r="O24" i="1"/>
  <c r="Q152" i="1"/>
  <c r="S152" i="1" s="1"/>
  <c r="O94" i="1"/>
  <c r="Q29" i="1"/>
  <c r="S29" i="1" s="1"/>
  <c r="Q107" i="1"/>
  <c r="S107" i="1" s="1"/>
  <c r="O65" i="1"/>
  <c r="O142" i="1"/>
  <c r="O53" i="1"/>
  <c r="Q154" i="1"/>
  <c r="S154" i="1" s="1"/>
  <c r="O136" i="1"/>
  <c r="Q151" i="1"/>
  <c r="S151" i="1" s="1"/>
  <c r="O71" i="1"/>
  <c r="Q71" i="1"/>
  <c r="S71" i="1" s="1"/>
  <c r="O8" i="1"/>
  <c r="Q8" i="1"/>
  <c r="S8" i="1" s="1"/>
  <c r="O3" i="1"/>
  <c r="Q3" i="1"/>
  <c r="S3" i="1" s="1"/>
  <c r="O150" i="1"/>
  <c r="Q150" i="1"/>
  <c r="S150" i="1" s="1"/>
  <c r="Q90" i="1"/>
  <c r="S90" i="1" s="1"/>
  <c r="O90" i="1"/>
  <c r="O51" i="1"/>
  <c r="Q51" i="1"/>
  <c r="S51" i="1" s="1"/>
  <c r="O101" i="1"/>
  <c r="Q101" i="1"/>
  <c r="S101" i="1" s="1"/>
  <c r="Q93" i="1"/>
  <c r="S93" i="1" s="1"/>
  <c r="O93" i="1"/>
  <c r="Q36" i="1"/>
  <c r="S36" i="1" s="1"/>
  <c r="O36" i="1"/>
  <c r="O115" i="1"/>
  <c r="Q115" i="1"/>
  <c r="S115" i="1" s="1"/>
  <c r="Q38" i="1"/>
  <c r="S38" i="1" s="1"/>
  <c r="O38" i="1"/>
  <c r="O97" i="1"/>
  <c r="Q97" i="1"/>
  <c r="S97" i="1" s="1"/>
  <c r="Q31" i="1"/>
  <c r="S31" i="1" s="1"/>
  <c r="O31" i="1"/>
  <c r="Q145" i="1"/>
  <c r="S145" i="1" s="1"/>
  <c r="O145" i="1"/>
  <c r="Q133" i="1"/>
  <c r="S133" i="1" s="1"/>
  <c r="O133" i="1"/>
  <c r="Q86" i="1"/>
  <c r="S86" i="1" s="1"/>
  <c r="O86" i="1"/>
  <c r="O109" i="1"/>
  <c r="Q109" i="1"/>
  <c r="S109" i="1" s="1"/>
  <c r="Q73" i="1"/>
  <c r="S73" i="1" s="1"/>
  <c r="O81" i="1"/>
  <c r="Q81" i="1"/>
  <c r="S81" i="1" s="1"/>
  <c r="Q59" i="1"/>
  <c r="S59" i="1" s="1"/>
  <c r="O59" i="1"/>
  <c r="O138" i="1"/>
  <c r="Q138" i="1"/>
  <c r="S138" i="1" s="1"/>
  <c r="O89" i="1"/>
  <c r="Q89" i="1"/>
  <c r="S89" i="1" s="1"/>
  <c r="Q111" i="1"/>
  <c r="S111" i="1" s="1"/>
  <c r="O111" i="1"/>
  <c r="Q143" i="1"/>
  <c r="S143" i="1" s="1"/>
  <c r="O143" i="1"/>
  <c r="O79" i="1"/>
  <c r="Q79" i="1"/>
  <c r="S79" i="1" s="1"/>
  <c r="O88" i="1"/>
  <c r="Q88" i="1"/>
  <c r="S88" i="1" s="1"/>
  <c r="Q15" i="1"/>
  <c r="S15" i="1" s="1"/>
  <c r="O15" i="1"/>
  <c r="Q56" i="1"/>
  <c r="S56" i="1" s="1"/>
  <c r="O56" i="1"/>
  <c r="O48" i="1"/>
  <c r="Q48" i="1"/>
  <c r="S48" i="1" s="1"/>
  <c r="O60" i="1"/>
  <c r="Q60" i="1"/>
  <c r="S60" i="1" s="1"/>
  <c r="O85" i="1"/>
  <c r="Q85" i="1"/>
  <c r="S85" i="1" s="1"/>
  <c r="O112" i="1"/>
  <c r="Q112" i="1"/>
  <c r="S112" i="1" s="1"/>
  <c r="O43" i="1"/>
  <c r="Q43" i="1"/>
  <c r="S43" i="1" s="1"/>
  <c r="Q45" i="1"/>
  <c r="S45" i="1" s="1"/>
  <c r="O45" i="1"/>
  <c r="Q99" i="1"/>
  <c r="S99" i="1" s="1"/>
  <c r="O99" i="1"/>
  <c r="O98" i="1"/>
  <c r="Q98" i="1"/>
  <c r="S98" i="1" s="1"/>
  <c r="Q125" i="1"/>
  <c r="S125" i="1" s="1"/>
  <c r="O125" i="1"/>
  <c r="Q77" i="1"/>
  <c r="S77" i="1" s="1"/>
  <c r="O77" i="1"/>
  <c r="Q68" i="1"/>
  <c r="S68" i="1" s="1"/>
  <c r="O68" i="1"/>
  <c r="O44" i="1"/>
  <c r="Q44" i="1"/>
  <c r="S44" i="1" s="1"/>
  <c r="O41" i="1"/>
  <c r="Q41" i="1"/>
  <c r="S41" i="1" s="1"/>
  <c r="Q100" i="1"/>
  <c r="S100" i="1" s="1"/>
  <c r="O100" i="1"/>
  <c r="Q118" i="1"/>
  <c r="S118" i="1" s="1"/>
  <c r="O118" i="1"/>
  <c r="Q91" i="1"/>
  <c r="S91" i="1" s="1"/>
  <c r="O91" i="1"/>
  <c r="Q69" i="1"/>
  <c r="S69" i="1" s="1"/>
  <c r="O69" i="1"/>
  <c r="O42" i="1"/>
  <c r="Q42" i="1"/>
  <c r="S42" i="1" s="1"/>
  <c r="O155" i="1"/>
  <c r="Q155" i="1"/>
  <c r="S155" i="1" s="1"/>
  <c r="O128" i="1"/>
  <c r="Q128" i="1"/>
  <c r="S128" i="1" s="1"/>
  <c r="Q126" i="1"/>
  <c r="S126" i="1" s="1"/>
  <c r="O126" i="1"/>
  <c r="Q32" i="1"/>
  <c r="S32" i="1" s="1"/>
  <c r="O32" i="1"/>
  <c r="O96" i="1"/>
  <c r="Q96" i="1"/>
  <c r="S96" i="1" s="1"/>
  <c r="O103" i="1"/>
  <c r="Q103" i="1"/>
  <c r="S103" i="1" s="1"/>
  <c r="O116" i="1"/>
  <c r="Q116" i="1"/>
  <c r="S116" i="1" s="1"/>
  <c r="O148" i="1"/>
  <c r="Q148" i="1"/>
  <c r="S148" i="1" s="1"/>
  <c r="Q102" i="1"/>
  <c r="S102" i="1" s="1"/>
  <c r="O102" i="1"/>
  <c r="O104" i="1"/>
  <c r="Q104" i="1"/>
  <c r="S104" i="1" s="1"/>
</calcChain>
</file>

<file path=xl/sharedStrings.xml><?xml version="1.0" encoding="utf-8"?>
<sst xmlns="http://schemas.openxmlformats.org/spreadsheetml/2006/main" count="315" uniqueCount="314">
  <si>
    <t>公司</t>
    <phoneticPr fontId="2" type="noConversion"/>
  </si>
  <si>
    <t>股本</t>
    <phoneticPr fontId="2" type="noConversion"/>
  </si>
  <si>
    <t>市值</t>
    <phoneticPr fontId="2" type="noConversion"/>
  </si>
  <si>
    <t>优势</t>
    <phoneticPr fontId="2" type="noConversion"/>
  </si>
  <si>
    <t>18PEG</t>
  </si>
  <si>
    <t>目标pe</t>
    <phoneticPr fontId="2" type="noConversion"/>
  </si>
  <si>
    <t>目标价</t>
    <phoneticPr fontId="2" type="noConversion"/>
  </si>
  <si>
    <t>18利润</t>
    <phoneticPr fontId="2" type="noConversion"/>
  </si>
  <si>
    <t>使用“17利润”和“18增速”来预测</t>
    <phoneticPr fontId="2" type="noConversion"/>
  </si>
  <si>
    <t>17PEG</t>
    <phoneticPr fontId="2" type="noConversion"/>
  </si>
  <si>
    <t>使用“17PE”除以“17增速”来计算</t>
    <phoneticPr fontId="2" type="noConversion"/>
  </si>
  <si>
    <t>使用“18PE”除以“18增速”来计算</t>
    <phoneticPr fontId="2" type="noConversion"/>
  </si>
  <si>
    <t>设定目标PE后，按照2018年业绩计算对应价格</t>
    <phoneticPr fontId="2" type="noConversion"/>
  </si>
  <si>
    <t>风语筑</t>
    <phoneticPr fontId="2" type="noConversion"/>
  </si>
  <si>
    <t>涨幅</t>
    <phoneticPr fontId="2" type="noConversion"/>
  </si>
  <si>
    <t xml:space="preserve">2017年是风语筑的订单爆发年，在手订单50亿（上年营收15亿）。
https://xueqiu.com/4316634246/96368712  </t>
    <phoneticPr fontId="2" type="noConversion"/>
  </si>
  <si>
    <t>小康股份</t>
    <phoneticPr fontId="2" type="noConversion"/>
  </si>
  <si>
    <t>未来
增速</t>
    <phoneticPr fontId="2" type="noConversion"/>
  </si>
  <si>
    <t>2018
增速</t>
    <phoneticPr fontId="2" type="noConversion"/>
  </si>
  <si>
    <t>2018
利润</t>
    <phoneticPr fontId="2" type="noConversion"/>
  </si>
  <si>
    <t>2017
增速</t>
    <phoneticPr fontId="2" type="noConversion"/>
  </si>
  <si>
    <t>2017
利润</t>
    <phoneticPr fontId="2" type="noConversion"/>
  </si>
  <si>
    <t>2018
PEG</t>
    <phoneticPr fontId="2" type="noConversion"/>
  </si>
  <si>
    <t>2017
PEG</t>
    <phoneticPr fontId="2" type="noConversion"/>
  </si>
  <si>
    <t>2018
PE</t>
    <phoneticPr fontId="2" type="noConversion"/>
  </si>
  <si>
    <t>2017
PE</t>
    <phoneticPr fontId="2" type="noConversion"/>
  </si>
  <si>
    <t>价格</t>
    <phoneticPr fontId="2" type="noConversion"/>
  </si>
  <si>
    <t xml:space="preserve">唯一担心就是新能源汽车项目能否成功
https://xueqiu.com/1448459094/97602036 </t>
    <phoneticPr fontId="2" type="noConversion"/>
  </si>
  <si>
    <t>备注</t>
    <phoneticPr fontId="2" type="noConversion"/>
  </si>
  <si>
    <t>梦百合</t>
    <phoneticPr fontId="2" type="noConversion"/>
  </si>
  <si>
    <t xml:space="preserve"> https://xueqiu.com/5177736766/100638274 </t>
    <phoneticPr fontId="2" type="noConversion"/>
  </si>
  <si>
    <t>中颖电子</t>
    <phoneticPr fontId="2" type="noConversion"/>
  </si>
  <si>
    <t>https://xueqiu.com/2931619692/98221544</t>
    <phoneticPr fontId="2" type="noConversion"/>
  </si>
  <si>
    <t>蓝海华腾</t>
    <phoneticPr fontId="2" type="noConversion"/>
  </si>
  <si>
    <t>股东减持，</t>
    <phoneticPr fontId="2" type="noConversion"/>
  </si>
  <si>
    <t>七匹狼</t>
    <phoneticPr fontId="2" type="noConversion"/>
  </si>
  <si>
    <t xml:space="preserve">
</t>
    <phoneticPr fontId="2" type="noConversion"/>
  </si>
  <si>
    <t xml:space="preserve">https://xueqiu.com/S/SZ002029/100774088 
银行理财及货币资金高达36亿元。
</t>
    <phoneticPr fontId="2" type="noConversion"/>
  </si>
  <si>
    <t>黄河旋风</t>
    <phoneticPr fontId="2" type="noConversion"/>
  </si>
  <si>
    <t>维格娜丝</t>
    <phoneticPr fontId="2" type="noConversion"/>
  </si>
  <si>
    <t>盈趣科技</t>
    <phoneticPr fontId="2" type="noConversion"/>
  </si>
  <si>
    <t>乐歌股份</t>
    <phoneticPr fontId="2" type="noConversion"/>
  </si>
  <si>
    <t>迪森股份</t>
    <phoneticPr fontId="2" type="noConversion"/>
  </si>
  <si>
    <t>金卡智能</t>
    <phoneticPr fontId="2" type="noConversion"/>
  </si>
  <si>
    <t>捷成股份</t>
    <phoneticPr fontId="2" type="noConversion"/>
  </si>
  <si>
    <t>元祖股份</t>
    <phoneticPr fontId="2" type="noConversion"/>
  </si>
  <si>
    <r>
      <rPr>
        <sz val="14"/>
        <color rgb="FF33353C"/>
        <rFont val="宋体"/>
        <family val="3"/>
        <charset val="134"/>
      </rPr>
      <t>两股东计划减持</t>
    </r>
    <r>
      <rPr>
        <sz val="14"/>
        <color rgb="FF33353C"/>
        <rFont val="Arial"/>
        <family val="2"/>
      </rPr>
      <t>7.5%</t>
    </r>
    <r>
      <rPr>
        <sz val="14"/>
        <color rgb="FF33353C"/>
        <rFont val="宋体"/>
        <family val="3"/>
        <charset val="134"/>
      </rPr>
      <t>的公司股份</t>
    </r>
    <phoneticPr fontId="2" type="noConversion"/>
  </si>
  <si>
    <t>奋达科技</t>
    <phoneticPr fontId="2" type="noConversion"/>
  </si>
  <si>
    <t>宁波华翔</t>
    <phoneticPr fontId="2" type="noConversion"/>
  </si>
  <si>
    <t>安井食品</t>
    <phoneticPr fontId="2" type="noConversion"/>
  </si>
  <si>
    <t>新天科技</t>
    <phoneticPr fontId="2" type="noConversion"/>
  </si>
  <si>
    <t>蒙娜丽莎</t>
    <phoneticPr fontId="2" type="noConversion"/>
  </si>
  <si>
    <t>巴安水务</t>
    <phoneticPr fontId="2" type="noConversion"/>
  </si>
  <si>
    <t>中南建设</t>
    <phoneticPr fontId="2" type="noConversion"/>
  </si>
  <si>
    <t>澳洋顺昌</t>
    <phoneticPr fontId="2" type="noConversion"/>
  </si>
  <si>
    <t>鹏辉能源</t>
    <phoneticPr fontId="2" type="noConversion"/>
  </si>
  <si>
    <t>快克股份</t>
    <phoneticPr fontId="2" type="noConversion"/>
  </si>
  <si>
    <t>欣旺达</t>
    <phoneticPr fontId="2" type="noConversion"/>
  </si>
  <si>
    <t>精研科技</t>
    <phoneticPr fontId="2" type="noConversion"/>
  </si>
  <si>
    <t>洲明科技</t>
    <phoneticPr fontId="2" type="noConversion"/>
  </si>
  <si>
    <t>珀莱雅</t>
    <phoneticPr fontId="2" type="noConversion"/>
  </si>
  <si>
    <t>贵阳银行</t>
    <phoneticPr fontId="2" type="noConversion"/>
  </si>
  <si>
    <t>大元泵业</t>
    <phoneticPr fontId="2" type="noConversion"/>
  </si>
  <si>
    <t>我乐家居</t>
    <phoneticPr fontId="2" type="noConversion"/>
  </si>
  <si>
    <t>恒锋工具</t>
    <phoneticPr fontId="2" type="noConversion"/>
  </si>
  <si>
    <t>好莱客</t>
    <phoneticPr fontId="2" type="noConversion"/>
  </si>
  <si>
    <t>龙马环卫</t>
    <phoneticPr fontId="2" type="noConversion"/>
  </si>
  <si>
    <t>鸣志电器</t>
    <phoneticPr fontId="2" type="noConversion"/>
  </si>
  <si>
    <t>欧普康视</t>
    <phoneticPr fontId="2" type="noConversion"/>
  </si>
  <si>
    <t>中宠股份</t>
    <phoneticPr fontId="2" type="noConversion"/>
  </si>
  <si>
    <t>凯莱英</t>
    <phoneticPr fontId="2" type="noConversion"/>
  </si>
  <si>
    <t>阳光城</t>
    <phoneticPr fontId="2" type="noConversion"/>
  </si>
  <si>
    <t>华宇软件</t>
    <phoneticPr fontId="2" type="noConversion"/>
  </si>
  <si>
    <t>苏州科达</t>
    <phoneticPr fontId="2" type="noConversion"/>
  </si>
  <si>
    <t>佩蒂股份</t>
    <phoneticPr fontId="2" type="noConversion"/>
  </si>
  <si>
    <t>中设股份</t>
    <phoneticPr fontId="2" type="noConversion"/>
  </si>
  <si>
    <t>荣泰健康</t>
    <phoneticPr fontId="2" type="noConversion"/>
  </si>
  <si>
    <t>基蛋生物</t>
    <phoneticPr fontId="2" type="noConversion"/>
  </si>
  <si>
    <t>洁美科技</t>
    <phoneticPr fontId="2" type="noConversion"/>
  </si>
  <si>
    <t>透景生命</t>
    <phoneticPr fontId="2" type="noConversion"/>
  </si>
  <si>
    <t>东易日盛</t>
    <phoneticPr fontId="2" type="noConversion"/>
  </si>
  <si>
    <t>https://xueqiu.com/S/SZ002713</t>
  </si>
  <si>
    <t>大博医疗</t>
    <phoneticPr fontId="2" type="noConversion"/>
  </si>
  <si>
    <t>弘亚数控</t>
    <phoneticPr fontId="2" type="noConversion"/>
  </si>
  <si>
    <t>弘信电子</t>
    <phoneticPr fontId="2" type="noConversion"/>
  </si>
  <si>
    <t>合兴包装</t>
    <phoneticPr fontId="2" type="noConversion"/>
  </si>
  <si>
    <t>国恩股份</t>
    <phoneticPr fontId="2" type="noConversion"/>
  </si>
  <si>
    <t>杰克股份</t>
    <phoneticPr fontId="2" type="noConversion"/>
  </si>
  <si>
    <t>天神娱乐</t>
    <phoneticPr fontId="2" type="noConversion"/>
  </si>
  <si>
    <t>星网锐捷</t>
    <phoneticPr fontId="2" type="noConversion"/>
  </si>
  <si>
    <t>诺力股份</t>
    <phoneticPr fontId="2" type="noConversion"/>
  </si>
  <si>
    <t>怡亚通</t>
    <phoneticPr fontId="2" type="noConversion"/>
  </si>
  <si>
    <t>新泉股份</t>
    <phoneticPr fontId="2" type="noConversion"/>
  </si>
  <si>
    <t>中亚股份</t>
    <phoneticPr fontId="2" type="noConversion"/>
  </si>
  <si>
    <t>分众传媒</t>
    <phoneticPr fontId="2" type="noConversion"/>
  </si>
  <si>
    <t>上海新阳</t>
    <phoneticPr fontId="2" type="noConversion"/>
  </si>
  <si>
    <t>三安光电</t>
    <phoneticPr fontId="2" type="noConversion"/>
  </si>
  <si>
    <t>全志科技</t>
    <phoneticPr fontId="2" type="noConversion"/>
  </si>
  <si>
    <t>新城控股</t>
    <phoneticPr fontId="2" type="noConversion"/>
  </si>
  <si>
    <t>亿纬锂能</t>
    <phoneticPr fontId="2" type="noConversion"/>
  </si>
  <si>
    <t>和而泰</t>
    <phoneticPr fontId="2" type="noConversion"/>
  </si>
  <si>
    <t>拓邦股份</t>
    <phoneticPr fontId="2" type="noConversion"/>
  </si>
  <si>
    <t>智云股份</t>
    <phoneticPr fontId="2" type="noConversion"/>
  </si>
  <si>
    <t>博世科</t>
    <phoneticPr fontId="2" type="noConversion"/>
  </si>
  <si>
    <t>东阿阿胶</t>
    <phoneticPr fontId="2" type="noConversion"/>
  </si>
  <si>
    <t>伊之密</t>
    <phoneticPr fontId="2" type="noConversion"/>
  </si>
  <si>
    <t>兔宝宝</t>
    <phoneticPr fontId="2" type="noConversion"/>
  </si>
  <si>
    <t>北新建材</t>
    <phoneticPr fontId="2" type="noConversion"/>
  </si>
  <si>
    <t>浙江美大</t>
    <phoneticPr fontId="2" type="noConversion"/>
  </si>
  <si>
    <t>广汇汽车</t>
    <phoneticPr fontId="2" type="noConversion"/>
  </si>
  <si>
    <t>东方园林</t>
    <phoneticPr fontId="2" type="noConversion"/>
  </si>
  <si>
    <t>三聚环保</t>
    <phoneticPr fontId="2" type="noConversion"/>
  </si>
  <si>
    <t>金禾实业</t>
    <phoneticPr fontId="2" type="noConversion"/>
  </si>
  <si>
    <t>隆基股份</t>
    <phoneticPr fontId="2" type="noConversion"/>
  </si>
  <si>
    <t>阳光电源</t>
    <phoneticPr fontId="2" type="noConversion"/>
  </si>
  <si>
    <t>利亚德</t>
    <phoneticPr fontId="2" type="noConversion"/>
  </si>
  <si>
    <t>索菲亚</t>
    <phoneticPr fontId="2" type="noConversion"/>
  </si>
  <si>
    <t>歌尔股份</t>
    <phoneticPr fontId="2" type="noConversion"/>
  </si>
  <si>
    <t>舍得酒业</t>
    <phoneticPr fontId="2" type="noConversion"/>
  </si>
  <si>
    <t>华夏幸福</t>
    <phoneticPr fontId="2" type="noConversion"/>
  </si>
  <si>
    <t>玲珑轮胎</t>
    <phoneticPr fontId="2" type="noConversion"/>
  </si>
  <si>
    <t>顺网科技</t>
    <phoneticPr fontId="2" type="noConversion"/>
  </si>
  <si>
    <t>智飞生物</t>
    <phoneticPr fontId="2" type="noConversion"/>
  </si>
  <si>
    <t>贝瑞基因</t>
    <phoneticPr fontId="2" type="noConversion"/>
  </si>
  <si>
    <t>千禾味业</t>
    <phoneticPr fontId="2" type="noConversion"/>
  </si>
  <si>
    <t>光环新网</t>
    <phoneticPr fontId="2" type="noConversion"/>
  </si>
  <si>
    <t>奥飞娱乐</t>
    <phoneticPr fontId="2" type="noConversion"/>
  </si>
  <si>
    <t>尚品宅配</t>
    <phoneticPr fontId="2" type="noConversion"/>
  </si>
  <si>
    <t>亨通光电</t>
    <phoneticPr fontId="2" type="noConversion"/>
  </si>
  <si>
    <t>视觉中国</t>
    <phoneticPr fontId="2" type="noConversion"/>
  </si>
  <si>
    <t>002245</t>
    <phoneticPr fontId="2" type="noConversion"/>
  </si>
  <si>
    <t>002681</t>
    <phoneticPr fontId="2" type="noConversion"/>
  </si>
  <si>
    <t>002048</t>
    <phoneticPr fontId="2" type="noConversion"/>
  </si>
  <si>
    <t>002925</t>
    <phoneticPr fontId="2" type="noConversion"/>
  </si>
  <si>
    <t>002029</t>
    <phoneticPr fontId="2" type="noConversion"/>
  </si>
  <si>
    <t>002918</t>
    <phoneticPr fontId="2" type="noConversion"/>
  </si>
  <si>
    <t>000961</t>
    <phoneticPr fontId="2" type="noConversion"/>
  </si>
  <si>
    <t>002891</t>
    <phoneticPr fontId="2" type="noConversion"/>
  </si>
  <si>
    <t>002821</t>
    <phoneticPr fontId="2" type="noConversion"/>
  </si>
  <si>
    <t>000671</t>
    <phoneticPr fontId="2" type="noConversion"/>
  </si>
  <si>
    <t>002883</t>
    <phoneticPr fontId="2" type="noConversion"/>
  </si>
  <si>
    <t>002859</t>
    <phoneticPr fontId="2" type="noConversion"/>
  </si>
  <si>
    <t>002713</t>
    <phoneticPr fontId="2" type="noConversion"/>
  </si>
  <si>
    <t>002901</t>
    <phoneticPr fontId="2" type="noConversion"/>
  </si>
  <si>
    <t>002833</t>
    <phoneticPr fontId="2" type="noConversion"/>
  </si>
  <si>
    <t>002228</t>
    <phoneticPr fontId="2" type="noConversion"/>
  </si>
  <si>
    <t>002768</t>
    <phoneticPr fontId="2" type="noConversion"/>
  </si>
  <si>
    <t>002354</t>
    <phoneticPr fontId="2" type="noConversion"/>
  </si>
  <si>
    <t>002396</t>
    <phoneticPr fontId="2" type="noConversion"/>
  </si>
  <si>
    <t>002183</t>
    <phoneticPr fontId="2" type="noConversion"/>
  </si>
  <si>
    <t>002027</t>
    <phoneticPr fontId="2" type="noConversion"/>
  </si>
  <si>
    <t>002402</t>
    <phoneticPr fontId="2" type="noConversion"/>
  </si>
  <si>
    <t>002139</t>
    <phoneticPr fontId="2" type="noConversion"/>
  </si>
  <si>
    <t>000423</t>
    <phoneticPr fontId="2" type="noConversion"/>
  </si>
  <si>
    <t>002043</t>
    <phoneticPr fontId="2" type="noConversion"/>
  </si>
  <si>
    <t>000786</t>
    <phoneticPr fontId="2" type="noConversion"/>
  </si>
  <si>
    <t>002677</t>
    <phoneticPr fontId="2" type="noConversion"/>
  </si>
  <si>
    <t>002310</t>
    <phoneticPr fontId="2" type="noConversion"/>
  </si>
  <si>
    <t>002597</t>
    <phoneticPr fontId="2" type="noConversion"/>
  </si>
  <si>
    <t>002572</t>
    <phoneticPr fontId="2" type="noConversion"/>
  </si>
  <si>
    <t>002241</t>
    <phoneticPr fontId="2" type="noConversion"/>
  </si>
  <si>
    <t>000710</t>
    <phoneticPr fontId="2" type="noConversion"/>
  </si>
  <si>
    <t>002292</t>
    <phoneticPr fontId="2" type="noConversion"/>
  </si>
  <si>
    <t>000681</t>
    <phoneticPr fontId="2" type="noConversion"/>
  </si>
  <si>
    <t>002019</t>
    <phoneticPr fontId="2" type="noConversion"/>
  </si>
  <si>
    <t>亿帆医药</t>
    <phoneticPr fontId="2" type="noConversion"/>
  </si>
  <si>
    <t>600699</t>
    <phoneticPr fontId="2" type="noConversion"/>
  </si>
  <si>
    <t>均胜电子</t>
    <phoneticPr fontId="2" type="noConversion"/>
  </si>
  <si>
    <t>002635</t>
    <phoneticPr fontId="2" type="noConversion"/>
  </si>
  <si>
    <t>安洁科技</t>
    <phoneticPr fontId="2" type="noConversion"/>
  </si>
  <si>
    <t>蓝光发展</t>
    <phoneticPr fontId="2" type="noConversion"/>
  </si>
  <si>
    <t>600466</t>
    <phoneticPr fontId="2" type="noConversion"/>
  </si>
  <si>
    <t>600499</t>
    <phoneticPr fontId="2" type="noConversion"/>
  </si>
  <si>
    <t>科达洁能</t>
    <phoneticPr fontId="2" type="noConversion"/>
  </si>
  <si>
    <t>300017</t>
    <phoneticPr fontId="2" type="noConversion"/>
  </si>
  <si>
    <t>网宿科技</t>
    <phoneticPr fontId="2" type="noConversion"/>
  </si>
  <si>
    <t>凯众股份</t>
    <phoneticPr fontId="2" type="noConversion"/>
  </si>
  <si>
    <t>603037</t>
    <phoneticPr fontId="2" type="noConversion"/>
  </si>
  <si>
    <t>300685</t>
    <phoneticPr fontId="2" type="noConversion"/>
  </si>
  <si>
    <t>艾德生物</t>
    <phoneticPr fontId="2" type="noConversion"/>
  </si>
  <si>
    <t>002343</t>
    <phoneticPr fontId="2" type="noConversion"/>
  </si>
  <si>
    <t>慈文传媒</t>
    <phoneticPr fontId="2" type="noConversion"/>
  </si>
  <si>
    <t>002146</t>
    <phoneticPr fontId="2" type="noConversion"/>
  </si>
  <si>
    <t>荣盛发展</t>
    <phoneticPr fontId="2" type="noConversion"/>
  </si>
  <si>
    <t>601595</t>
    <phoneticPr fontId="2" type="noConversion"/>
  </si>
  <si>
    <t>上海电影</t>
    <phoneticPr fontId="2" type="noConversion"/>
  </si>
  <si>
    <t>600977</t>
    <phoneticPr fontId="2" type="noConversion"/>
  </si>
  <si>
    <t>中国电影</t>
    <phoneticPr fontId="2" type="noConversion"/>
  </si>
  <si>
    <t>002174</t>
    <phoneticPr fontId="2" type="noConversion"/>
  </si>
  <si>
    <t>游族网络</t>
    <phoneticPr fontId="2" type="noConversion"/>
  </si>
  <si>
    <t>300144</t>
    <phoneticPr fontId="2" type="noConversion"/>
  </si>
  <si>
    <t>宋城演艺</t>
    <phoneticPr fontId="2" type="noConversion"/>
  </si>
  <si>
    <t>000725</t>
    <phoneticPr fontId="2" type="noConversion"/>
  </si>
  <si>
    <t>京东方A</t>
    <phoneticPr fontId="2" type="noConversion"/>
  </si>
  <si>
    <t>600690</t>
    <phoneticPr fontId="2" type="noConversion"/>
  </si>
  <si>
    <t>青岛海尔</t>
    <phoneticPr fontId="2" type="noConversion"/>
  </si>
  <si>
    <t>600030</t>
    <phoneticPr fontId="2" type="noConversion"/>
  </si>
  <si>
    <t>中信证券</t>
    <phoneticPr fontId="2" type="noConversion"/>
  </si>
  <si>
    <t>601318</t>
    <phoneticPr fontId="2" type="noConversion"/>
  </si>
  <si>
    <t>中国平安</t>
    <phoneticPr fontId="2" type="noConversion"/>
  </si>
  <si>
    <t>600519</t>
    <phoneticPr fontId="2" type="noConversion"/>
  </si>
  <si>
    <t>贵州茅台</t>
    <phoneticPr fontId="2" type="noConversion"/>
  </si>
  <si>
    <t>000333</t>
    <phoneticPr fontId="2" type="noConversion"/>
  </si>
  <si>
    <t>美的集团</t>
    <phoneticPr fontId="2" type="noConversion"/>
  </si>
  <si>
    <t>002415</t>
    <phoneticPr fontId="2" type="noConversion"/>
  </si>
  <si>
    <t>海康威视</t>
    <phoneticPr fontId="2" type="noConversion"/>
  </si>
  <si>
    <t>000651</t>
    <phoneticPr fontId="2" type="noConversion"/>
  </si>
  <si>
    <t>格力电器</t>
    <phoneticPr fontId="2" type="noConversion"/>
  </si>
  <si>
    <t>603877</t>
    <phoneticPr fontId="2" type="noConversion"/>
  </si>
  <si>
    <t>太平鸟</t>
    <phoneticPr fontId="2" type="noConversion"/>
  </si>
  <si>
    <t>002327</t>
    <phoneticPr fontId="2" type="noConversion"/>
  </si>
  <si>
    <t>富安娜</t>
    <phoneticPr fontId="2" type="noConversion"/>
  </si>
  <si>
    <t>002563</t>
    <phoneticPr fontId="2" type="noConversion"/>
  </si>
  <si>
    <t>森马服饰</t>
    <phoneticPr fontId="2" type="noConversion"/>
  </si>
  <si>
    <t>002466</t>
    <phoneticPr fontId="2" type="noConversion"/>
  </si>
  <si>
    <t>天齐锂业</t>
    <phoneticPr fontId="2" type="noConversion"/>
  </si>
  <si>
    <t>002460</t>
    <phoneticPr fontId="2" type="noConversion"/>
  </si>
  <si>
    <t>赣锋锂业</t>
    <phoneticPr fontId="2" type="noConversion"/>
  </si>
  <si>
    <t>002920</t>
    <phoneticPr fontId="2" type="noConversion"/>
  </si>
  <si>
    <t>300115</t>
    <phoneticPr fontId="2" type="noConversion"/>
  </si>
  <si>
    <t>长盈精密</t>
    <phoneticPr fontId="2" type="noConversion"/>
  </si>
  <si>
    <t>603868</t>
    <phoneticPr fontId="2" type="noConversion"/>
  </si>
  <si>
    <t>飞科电器</t>
    <phoneticPr fontId="2" type="noConversion"/>
  </si>
  <si>
    <t>600398</t>
    <phoneticPr fontId="2" type="noConversion"/>
  </si>
  <si>
    <t>海澜之家</t>
    <phoneticPr fontId="2" type="noConversion"/>
  </si>
  <si>
    <t>603833</t>
    <phoneticPr fontId="2" type="noConversion"/>
  </si>
  <si>
    <t>欧派家居</t>
    <phoneticPr fontId="2" type="noConversion"/>
  </si>
  <si>
    <t>300027</t>
    <phoneticPr fontId="2" type="noConversion"/>
  </si>
  <si>
    <t>华谊兄弟</t>
    <phoneticPr fontId="2" type="noConversion"/>
  </si>
  <si>
    <t>300676</t>
    <phoneticPr fontId="2" type="noConversion"/>
  </si>
  <si>
    <t>华大基因</t>
    <phoneticPr fontId="2" type="noConversion"/>
  </si>
  <si>
    <t>300136</t>
    <phoneticPr fontId="2" type="noConversion"/>
  </si>
  <si>
    <t>信维通信</t>
    <phoneticPr fontId="2" type="noConversion"/>
  </si>
  <si>
    <t>600516</t>
    <phoneticPr fontId="2" type="noConversion"/>
  </si>
  <si>
    <t>方大炭素</t>
    <phoneticPr fontId="2" type="noConversion"/>
  </si>
  <si>
    <t>600718</t>
    <phoneticPr fontId="2" type="noConversion"/>
  </si>
  <si>
    <t>东软集团</t>
    <phoneticPr fontId="2" type="noConversion"/>
  </si>
  <si>
    <t>002612</t>
    <phoneticPr fontId="2" type="noConversion"/>
  </si>
  <si>
    <t>朗姿股份</t>
    <phoneticPr fontId="2" type="noConversion"/>
  </si>
  <si>
    <t>603839</t>
    <phoneticPr fontId="2" type="noConversion"/>
  </si>
  <si>
    <t>安正时尚</t>
    <phoneticPr fontId="2" type="noConversion"/>
  </si>
  <si>
    <t>603517</t>
    <phoneticPr fontId="2" type="noConversion"/>
  </si>
  <si>
    <t>绝味食品</t>
    <phoneticPr fontId="2" type="noConversion"/>
  </si>
  <si>
    <t>002695</t>
    <phoneticPr fontId="2" type="noConversion"/>
  </si>
  <si>
    <t>煌上煌</t>
    <phoneticPr fontId="2" type="noConversion"/>
  </si>
  <si>
    <t>002517</t>
    <phoneticPr fontId="2" type="noConversion"/>
  </si>
  <si>
    <t>恺英网络</t>
    <phoneticPr fontId="2" type="noConversion"/>
  </si>
  <si>
    <t>300082</t>
    <phoneticPr fontId="2" type="noConversion"/>
  </si>
  <si>
    <t>奥克股份</t>
    <phoneticPr fontId="2" type="noConversion"/>
  </si>
  <si>
    <t>002564</t>
    <phoneticPr fontId="2" type="noConversion"/>
  </si>
  <si>
    <t>天沃科技</t>
    <phoneticPr fontId="2" type="noConversion"/>
  </si>
  <si>
    <t>三巨头 三安光电、华灿光电估值都是20-25倍左右</t>
    <phoneticPr fontId="2" type="noConversion"/>
  </si>
  <si>
    <t>增加9千万也不算多吧。收购的甜维尼90%股权今年贡献了10个月的利润（2017年2月28日之后）。甜维尼按2015年的业绩水平全年4.38亿算，10个月90%股权算是3.28亿的利润，收购代价全按贷款算44.38亿5.36%（看报告说有20亿来自招行南京分行为首的银团贷款年利率为5.36%）的年利息支出2.38亿。正好多出来9千万。</t>
    <phoneticPr fontId="2" type="noConversion"/>
  </si>
  <si>
    <t>净利率15%；员工持股19元附近买3个亿，实际控制人亲属18.5左右买入几千万；股权激励的行权条件，2017年-2019利润分别要增长70%，50%和40%；</t>
    <phoneticPr fontId="2" type="noConversion"/>
  </si>
  <si>
    <r>
      <rPr>
        <sz val="14"/>
        <color rgb="FF33353C"/>
        <rFont val="宋体"/>
        <family val="3"/>
        <charset val="134"/>
      </rPr>
      <t>连续</t>
    </r>
    <r>
      <rPr>
        <sz val="14"/>
        <color rgb="FF33353C"/>
        <rFont val="Arial"/>
        <family val="2"/>
      </rPr>
      <t>3</t>
    </r>
    <r>
      <rPr>
        <sz val="14"/>
        <color rgb="FF33353C"/>
        <rFont val="宋体"/>
        <family val="3"/>
        <charset val="134"/>
      </rPr>
      <t>年超过</t>
    </r>
    <r>
      <rPr>
        <sz val="14"/>
        <color rgb="FF33353C"/>
        <rFont val="Arial"/>
        <family val="2"/>
      </rPr>
      <t>50%</t>
    </r>
    <r>
      <rPr>
        <sz val="14"/>
        <color rgb="FF33353C"/>
        <rFont val="宋体"/>
        <family val="3"/>
        <charset val="134"/>
      </rPr>
      <t>的营业收入增长和近</t>
    </r>
    <r>
      <rPr>
        <sz val="14"/>
        <color rgb="FF33353C"/>
        <rFont val="Arial"/>
        <family val="2"/>
      </rPr>
      <t>100%</t>
    </r>
    <r>
      <rPr>
        <sz val="14"/>
        <color rgb="FF33353C"/>
        <rFont val="宋体"/>
        <family val="3"/>
        <charset val="134"/>
      </rPr>
      <t>的净利润增长</t>
    </r>
    <r>
      <rPr>
        <sz val="12"/>
        <color theme="1"/>
        <rFont val="微软雅黑"/>
        <family val="2"/>
        <charset val="134"/>
      </rPr>
      <t>，</t>
    </r>
    <r>
      <rPr>
        <sz val="14"/>
        <color rgb="FF33353C"/>
        <rFont val="宋体"/>
        <family val="3"/>
        <charset val="134"/>
      </rPr>
      <t>差不多</t>
    </r>
    <r>
      <rPr>
        <sz val="14"/>
        <color rgb="FF33353C"/>
        <rFont val="Arial"/>
        <family val="2"/>
      </rPr>
      <t>50%</t>
    </r>
    <r>
      <rPr>
        <sz val="14"/>
        <color rgb="FF33353C"/>
        <rFont val="宋体"/>
        <family val="3"/>
        <charset val="134"/>
      </rPr>
      <t>的毛利率和</t>
    </r>
    <r>
      <rPr>
        <sz val="14"/>
        <color rgb="FF33353C"/>
        <rFont val="Arial"/>
        <family val="2"/>
      </rPr>
      <t>30%</t>
    </r>
    <r>
      <rPr>
        <sz val="14"/>
        <color rgb="FF33353C"/>
        <rFont val="宋体"/>
        <family val="3"/>
        <charset val="134"/>
      </rPr>
      <t>的净利润率。</t>
    </r>
    <r>
      <rPr>
        <sz val="14"/>
        <color rgb="FF33353C"/>
        <rFont val="Arial"/>
        <family val="2"/>
      </rPr>
      <t>https://xueqiu.com/2931619692/99833581</t>
    </r>
    <phoneticPr fontId="2" type="noConversion"/>
  </si>
  <si>
    <t>华灿光电</t>
    <phoneticPr fontId="2" type="noConversion"/>
  </si>
  <si>
    <t>300323</t>
    <phoneticPr fontId="2" type="noConversion"/>
  </si>
  <si>
    <r>
      <rPr>
        <sz val="14"/>
        <rFont val="宋体"/>
        <family val="3"/>
        <charset val="134"/>
      </rPr>
      <t>公司前三季度累计营业收入为</t>
    </r>
    <r>
      <rPr>
        <sz val="14"/>
        <rFont val="Arial"/>
        <family val="2"/>
      </rPr>
      <t>145.10</t>
    </r>
    <r>
      <rPr>
        <sz val="14"/>
        <rFont val="宋体"/>
        <family val="3"/>
        <charset val="134"/>
      </rPr>
      <t>亿元，同比增长</t>
    </r>
    <r>
      <rPr>
        <sz val="14"/>
        <rFont val="Arial"/>
        <family val="2"/>
      </rPr>
      <t>42.24%</t>
    </r>
    <r>
      <rPr>
        <sz val="14"/>
        <rFont val="宋体"/>
        <family val="3"/>
        <charset val="134"/>
      </rPr>
      <t>，实现净利润</t>
    </r>
    <r>
      <rPr>
        <sz val="14"/>
        <rFont val="Arial"/>
        <family val="2"/>
      </rPr>
      <t>4.90</t>
    </r>
    <r>
      <rPr>
        <sz val="14"/>
        <rFont val="宋体"/>
        <family val="3"/>
        <charset val="134"/>
      </rPr>
      <t>亿元，同比增长</t>
    </r>
    <r>
      <rPr>
        <sz val="14"/>
        <rFont val="Arial"/>
        <family val="2"/>
      </rPr>
      <t>68.76%</t>
    </r>
    <r>
      <rPr>
        <sz val="14"/>
        <rFont val="宋体"/>
        <family val="3"/>
        <charset val="134"/>
      </rPr>
      <t>，其中三季度实现营业收入</t>
    </r>
    <r>
      <rPr>
        <sz val="14"/>
        <rFont val="Arial"/>
        <family val="2"/>
      </rPr>
      <t>44.39</t>
    </r>
    <r>
      <rPr>
        <sz val="14"/>
        <rFont val="宋体"/>
        <family val="3"/>
        <charset val="134"/>
      </rPr>
      <t>亿元，同比增长</t>
    </r>
    <r>
      <rPr>
        <sz val="14"/>
        <rFont val="Arial"/>
        <family val="2"/>
      </rPr>
      <t>14.83%,</t>
    </r>
    <r>
      <rPr>
        <sz val="14"/>
        <rFont val="宋体"/>
        <family val="3"/>
        <charset val="134"/>
      </rPr>
      <t>实现净利润</t>
    </r>
    <r>
      <rPr>
        <sz val="14"/>
        <rFont val="Arial"/>
        <family val="2"/>
      </rPr>
      <t>1.00</t>
    </r>
    <r>
      <rPr>
        <sz val="14"/>
        <rFont val="宋体"/>
        <family val="3"/>
        <charset val="134"/>
      </rPr>
      <t>亿元，同比增长</t>
    </r>
    <r>
      <rPr>
        <sz val="14"/>
        <rFont val="Arial"/>
        <family val="2"/>
      </rPr>
      <t>5.18%</t>
    </r>
    <r>
      <rPr>
        <sz val="14"/>
        <rFont val="宋体"/>
        <family val="3"/>
        <charset val="134"/>
      </rPr>
      <t>。净利润增长大幅下滑的主要原因是计提</t>
    </r>
    <r>
      <rPr>
        <sz val="14"/>
        <rFont val="Arial"/>
        <family val="2"/>
      </rPr>
      <t>1.75</t>
    </r>
    <r>
      <rPr>
        <sz val="14"/>
        <rFont val="宋体"/>
        <family val="3"/>
        <charset val="134"/>
      </rPr>
      <t>亿资产减值准备，如果扣除这块，公司净利润实现了翻倍的增长。。</t>
    </r>
    <phoneticPr fontId="2" type="noConversion"/>
  </si>
  <si>
    <t>员工持股6.83元买入8个亿；2016年销售项目，整体毛利率38%左右，整体净利率10%左右，2018年年报净利润40亿元左右</t>
    <phoneticPr fontId="2" type="noConversion"/>
  </si>
  <si>
    <t>标记</t>
    <phoneticPr fontId="2" type="noConversion"/>
  </si>
  <si>
    <t>歌力思</t>
    <phoneticPr fontId="2" type="noConversion"/>
  </si>
  <si>
    <t>603808</t>
    <phoneticPr fontId="2" type="noConversion"/>
  </si>
  <si>
    <t>601127</t>
    <phoneticPr fontId="2" type="noConversion"/>
  </si>
  <si>
    <t>代码</t>
    <phoneticPr fontId="2" type="noConversion"/>
  </si>
  <si>
    <t>num</t>
    <phoneticPr fontId="2" type="noConversion"/>
  </si>
  <si>
    <r>
      <rPr>
        <sz val="14"/>
        <color rgb="FF33353C"/>
        <rFont val="宋体"/>
        <family val="3"/>
        <charset val="134"/>
      </rPr>
      <t>公司毛利率得益于线上渠道增长自</t>
    </r>
    <r>
      <rPr>
        <sz val="14"/>
        <color rgb="FF33353C"/>
        <rFont val="Arial"/>
        <family val="2"/>
      </rPr>
      <t>37.71%</t>
    </r>
    <r>
      <rPr>
        <sz val="14"/>
        <color rgb="FF33353C"/>
        <rFont val="宋体"/>
        <family val="3"/>
        <charset val="134"/>
      </rPr>
      <t>增至</t>
    </r>
    <r>
      <rPr>
        <sz val="14"/>
        <color rgb="FF33353C"/>
        <rFont val="Arial"/>
        <family val="2"/>
      </rPr>
      <t>50.42%</t>
    </r>
    <r>
      <rPr>
        <sz val="12"/>
        <color theme="1"/>
        <rFont val="微软雅黑"/>
        <family val="2"/>
        <charset val="134"/>
      </rPr>
      <t>，</t>
    </r>
    <r>
      <rPr>
        <sz val="14"/>
        <color rgb="FF33353C"/>
        <rFont val="Arial"/>
        <family val="2"/>
      </rPr>
      <t>2017H1</t>
    </r>
    <r>
      <rPr>
        <sz val="14"/>
        <color rgb="FF33353C"/>
        <rFont val="宋体"/>
        <family val="3"/>
        <charset val="134"/>
      </rPr>
      <t>毛利率因钢材价格上涨降至</t>
    </r>
    <r>
      <rPr>
        <sz val="14"/>
        <color rgb="FF33353C"/>
        <rFont val="Arial"/>
        <family val="2"/>
      </rPr>
      <t>48.08%</t>
    </r>
    <r>
      <rPr>
        <sz val="12"/>
        <color theme="1"/>
        <rFont val="微软雅黑"/>
        <family val="2"/>
        <charset val="134"/>
      </rPr>
      <t>。</t>
    </r>
    <r>
      <rPr>
        <sz val="14"/>
        <color rgb="FF33353C"/>
        <rFont val="宋体"/>
        <family val="3"/>
        <charset val="134"/>
      </rPr>
      <t>同时公司销售费用率因线上渠道增至</t>
    </r>
    <r>
      <rPr>
        <sz val="14"/>
        <color rgb="FF33353C"/>
        <rFont val="Arial"/>
        <family val="2"/>
      </rPr>
      <t>2017H1</t>
    </r>
    <r>
      <rPr>
        <sz val="14"/>
        <color rgb="FF33353C"/>
        <rFont val="宋体"/>
        <family val="3"/>
        <charset val="134"/>
      </rPr>
      <t>的</t>
    </r>
    <r>
      <rPr>
        <sz val="14"/>
        <color rgb="FF33353C"/>
        <rFont val="Arial"/>
        <family val="2"/>
      </rPr>
      <t>25.58%</t>
    </r>
    <r>
      <rPr>
        <sz val="12"/>
        <color theme="1"/>
        <rFont val="微软雅黑"/>
        <family val="2"/>
        <charset val="134"/>
      </rPr>
      <t>。</t>
    </r>
    <r>
      <rPr>
        <sz val="14"/>
        <color rgb="FF33353C"/>
        <rFont val="宋体"/>
        <family val="3"/>
        <charset val="134"/>
      </rPr>
      <t>预计公司未来毛利率和净利率企稳。</t>
    </r>
    <r>
      <rPr>
        <sz val="14"/>
        <color rgb="FF33353C"/>
        <rFont val="Arial"/>
        <family val="2"/>
      </rPr>
      <t xml:space="preserve"> https://xueqiu.com/2987842257/96730509</t>
    </r>
    <phoneticPr fontId="2" type="noConversion"/>
  </si>
  <si>
    <t>无研报</t>
    <phoneticPr fontId="2" type="noConversion"/>
  </si>
  <si>
    <r>
      <t>累计增持金额5293.8805 万元</t>
    </r>
    <r>
      <rPr>
        <sz val="12"/>
        <color theme="1"/>
        <rFont val="微软雅黑"/>
        <family val="2"/>
        <charset val="134"/>
      </rPr>
      <t>，</t>
    </r>
    <r>
      <rPr>
        <sz val="12"/>
        <color rgb="FF33353C"/>
        <rFont val="Arial"/>
        <family val="2"/>
      </rPr>
      <t>增持均价为9.45 元/股</t>
    </r>
  </si>
  <si>
    <t>比亚迪</t>
    <phoneticPr fontId="2" type="noConversion"/>
  </si>
  <si>
    <t>公司17 年净利率为18.3%</t>
  </si>
  <si>
    <t>德赛西威</t>
    <phoneticPr fontId="2" type="noConversion"/>
  </si>
  <si>
    <t>浙江鼎力</t>
    <phoneticPr fontId="2" type="noConversion"/>
  </si>
  <si>
    <t>603338</t>
    <phoneticPr fontId="2" type="noConversion"/>
  </si>
  <si>
    <r>
      <t>公司盈利能力突出</t>
    </r>
    <r>
      <rPr>
        <sz val="12"/>
        <color theme="1"/>
        <rFont val="微软雅黑"/>
        <family val="2"/>
        <charset val="134"/>
      </rPr>
      <t>，</t>
    </r>
    <r>
      <rPr>
        <sz val="12"/>
        <color rgb="FF33353C"/>
        <rFont val="Arial"/>
        <family val="2"/>
      </rPr>
      <t>毛利率高达40%</t>
    </r>
    <r>
      <rPr>
        <sz val="12"/>
        <color theme="1"/>
        <rFont val="微软雅黑"/>
        <family val="2"/>
        <charset val="134"/>
      </rPr>
      <t>，</t>
    </r>
    <r>
      <rPr>
        <sz val="12"/>
        <color rgb="FF33353C"/>
        <rFont val="Arial"/>
        <family val="2"/>
      </rPr>
      <t>净利润率超过25%</t>
    </r>
  </si>
  <si>
    <t>今天国际</t>
    <phoneticPr fontId="2" type="noConversion"/>
  </si>
  <si>
    <t>300532</t>
    <phoneticPr fontId="2" type="noConversion"/>
  </si>
  <si>
    <t>公司是一家专业的智慧物流系统和智能制造系统综合解决方案提供商；凭借自身在物流自动化等方面的优势将业务拓展到锂电池行业；</t>
    <phoneticPr fontId="2" type="noConversion"/>
  </si>
  <si>
    <t>巨星科技</t>
    <phoneticPr fontId="2" type="noConversion"/>
  </si>
  <si>
    <t>002444</t>
    <phoneticPr fontId="2" type="noConversion"/>
  </si>
  <si>
    <r>
      <rPr>
        <sz val="14"/>
        <color rgb="FF33353C"/>
        <rFont val="宋体"/>
        <family val="3"/>
        <charset val="134"/>
      </rPr>
      <t>国自机器人</t>
    </r>
    <r>
      <rPr>
        <sz val="12"/>
        <color theme="1"/>
        <rFont val="微软雅黑"/>
        <family val="2"/>
        <charset val="134"/>
      </rPr>
      <t>（</t>
    </r>
    <r>
      <rPr>
        <b/>
        <sz val="14"/>
        <color rgb="FF33353C"/>
        <rFont val="宋体"/>
        <family val="3"/>
        <charset val="134"/>
      </rPr>
      <t>巨星科技</t>
    </r>
    <r>
      <rPr>
        <sz val="14"/>
        <color rgb="FF33353C"/>
        <rFont val="宋体"/>
        <family val="3"/>
        <charset val="134"/>
      </rPr>
      <t>旗下</t>
    </r>
    <r>
      <rPr>
        <sz val="12"/>
        <color theme="1"/>
        <rFont val="微软雅黑"/>
        <family val="2"/>
        <charset val="134"/>
      </rPr>
      <t>），</t>
    </r>
    <r>
      <rPr>
        <sz val="14"/>
        <color rgb="FF33353C"/>
        <rFont val="Arial"/>
        <family val="2"/>
      </rPr>
      <t>8</t>
    </r>
    <r>
      <rPr>
        <sz val="14"/>
        <color rgb="FF33353C"/>
        <rFont val="宋体"/>
        <family val="3"/>
        <charset val="134"/>
      </rPr>
      <t>月发布智能仓储方案</t>
    </r>
    <r>
      <rPr>
        <sz val="14"/>
        <color rgb="FF33353C"/>
        <rFont val="Arial"/>
        <family val="2"/>
      </rPr>
      <t>STAR SYETEM</t>
    </r>
    <r>
      <rPr>
        <sz val="12"/>
        <color theme="1"/>
        <rFont val="微软雅黑"/>
        <family val="2"/>
        <charset val="134"/>
      </rPr>
      <t>，</t>
    </r>
    <r>
      <rPr>
        <sz val="14"/>
        <color rgb="FF33353C"/>
        <rFont val="宋体"/>
        <family val="3"/>
        <charset val="134"/>
      </rPr>
      <t>同时向</t>
    </r>
    <r>
      <rPr>
        <sz val="14"/>
        <color rgb="FF33353C"/>
        <rFont val="Arial"/>
        <family val="2"/>
      </rPr>
      <t>500</t>
    </r>
    <r>
      <rPr>
        <sz val="14"/>
        <color rgb="FF33353C"/>
        <rFont val="宋体"/>
        <family val="3"/>
        <charset val="134"/>
      </rPr>
      <t>强企业</t>
    </r>
    <r>
      <rPr>
        <sz val="14"/>
        <color rgb="FF33353C"/>
        <rFont val="Arial"/>
        <family val="2"/>
      </rPr>
      <t>STAPLES</t>
    </r>
    <r>
      <rPr>
        <sz val="14"/>
        <color rgb="FF33353C"/>
        <rFont val="宋体"/>
        <family val="3"/>
        <charset val="134"/>
      </rPr>
      <t>提供</t>
    </r>
    <r>
      <rPr>
        <sz val="14"/>
        <color rgb="FF33353C"/>
        <rFont val="Arial"/>
        <family val="2"/>
      </rPr>
      <t>AGV</t>
    </r>
    <r>
      <rPr>
        <sz val="14"/>
        <color rgb="FF33353C"/>
        <rFont val="宋体"/>
        <family val="3"/>
        <charset val="134"/>
      </rPr>
      <t>机器人</t>
    </r>
    <r>
      <rPr>
        <sz val="12"/>
        <color theme="1"/>
        <rFont val="微软雅黑"/>
        <family val="2"/>
        <charset val="134"/>
      </rPr>
      <t>，</t>
    </r>
    <r>
      <rPr>
        <sz val="14"/>
        <color rgb="FF33353C"/>
        <rFont val="宋体"/>
        <family val="3"/>
        <charset val="134"/>
      </rPr>
      <t>虽然定单不大</t>
    </r>
    <r>
      <rPr>
        <sz val="12"/>
        <color theme="1"/>
        <rFont val="微软雅黑"/>
        <family val="2"/>
        <charset val="134"/>
      </rPr>
      <t>，</t>
    </r>
    <r>
      <rPr>
        <sz val="14"/>
        <color rgb="FF33353C"/>
        <rFont val="宋体"/>
        <family val="3"/>
        <charset val="134"/>
      </rPr>
      <t>同时巨星的激光雷达也是杠杠的</t>
    </r>
    <r>
      <rPr>
        <sz val="12"/>
        <color theme="1"/>
        <rFont val="微软雅黑"/>
        <family val="2"/>
        <charset val="134"/>
      </rPr>
      <t>，</t>
    </r>
    <r>
      <rPr>
        <sz val="14"/>
        <color rgb="FF33353C"/>
        <rFont val="宋体"/>
        <family val="3"/>
        <charset val="134"/>
      </rPr>
      <t>最近还亮相了央视</t>
    </r>
    <r>
      <rPr>
        <sz val="12"/>
        <color theme="1"/>
        <rFont val="微软雅黑"/>
        <family val="2"/>
        <charset val="134"/>
      </rPr>
      <t>《</t>
    </r>
    <r>
      <rPr>
        <sz val="14"/>
        <color rgb="FF33353C"/>
        <rFont val="宋体"/>
        <family val="3"/>
        <charset val="134"/>
      </rPr>
      <t>还看今朝</t>
    </r>
    <r>
      <rPr>
        <sz val="12"/>
        <color theme="1"/>
        <rFont val="微软雅黑"/>
        <family val="2"/>
        <charset val="134"/>
      </rPr>
      <t>》</t>
    </r>
    <phoneticPr fontId="2" type="noConversion"/>
  </si>
  <si>
    <t>今天国际、巨星科技、中鼎集成、音飞储存、海康威视、科大智能</t>
    <phoneticPr fontId="2" type="noConversion"/>
  </si>
  <si>
    <t>002594</t>
    <phoneticPr fontId="2" type="noConversion"/>
  </si>
  <si>
    <t>猛狮科技</t>
    <phoneticPr fontId="2" type="noConversion"/>
  </si>
  <si>
    <t>002684</t>
    <phoneticPr fontId="2" type="noConversion"/>
  </si>
  <si>
    <t>国轩高科</t>
    <phoneticPr fontId="2" type="noConversion"/>
  </si>
  <si>
    <t>002074</t>
    <phoneticPr fontId="2" type="noConversion"/>
  </si>
  <si>
    <t>启迪桑德</t>
    <phoneticPr fontId="2" type="noConversion"/>
  </si>
  <si>
    <t>000826</t>
    <phoneticPr fontId="2" type="noConversion"/>
  </si>
  <si>
    <r>
      <rPr>
        <sz val="14"/>
        <color rgb="FF33353C"/>
        <rFont val="宋体"/>
        <family val="3"/>
        <charset val="134"/>
      </rPr>
      <t>目前在手</t>
    </r>
    <r>
      <rPr>
        <sz val="14"/>
        <color rgb="FF33353C"/>
        <rFont val="Arial"/>
        <family val="2"/>
      </rPr>
      <t>PPP</t>
    </r>
    <r>
      <rPr>
        <sz val="14"/>
        <color rgb="FF33353C"/>
        <rFont val="宋体"/>
        <family val="3"/>
        <charset val="134"/>
      </rPr>
      <t>订单</t>
    </r>
    <r>
      <rPr>
        <sz val="12"/>
        <color theme="1"/>
        <rFont val="微软雅黑"/>
        <family val="2"/>
        <charset val="134"/>
      </rPr>
      <t>（</t>
    </r>
    <r>
      <rPr>
        <sz val="14"/>
        <color rgb="FF33353C"/>
        <rFont val="宋体"/>
        <family val="3"/>
        <charset val="134"/>
      </rPr>
      <t>含框架协议</t>
    </r>
    <r>
      <rPr>
        <sz val="12"/>
        <color theme="1"/>
        <rFont val="微软雅黑"/>
        <family val="2"/>
        <charset val="134"/>
      </rPr>
      <t>）</t>
    </r>
    <r>
      <rPr>
        <sz val="14"/>
        <color rgb="FF33353C"/>
        <rFont val="宋体"/>
        <family val="3"/>
        <charset val="134"/>
      </rPr>
      <t>近</t>
    </r>
    <r>
      <rPr>
        <sz val="14"/>
        <color rgb="FF33353C"/>
        <rFont val="Arial"/>
        <family val="2"/>
      </rPr>
      <t>400</t>
    </r>
    <r>
      <rPr>
        <sz val="14"/>
        <color rgb="FF33353C"/>
        <rFont val="宋体"/>
        <family val="3"/>
        <charset val="134"/>
      </rPr>
      <t>亿</t>
    </r>
    <r>
      <rPr>
        <sz val="12"/>
        <color theme="1"/>
        <rFont val="微软雅黑"/>
        <family val="2"/>
        <charset val="134"/>
      </rPr>
      <t>，</t>
    </r>
    <r>
      <rPr>
        <sz val="14"/>
        <color rgb="FF33353C"/>
        <rFont val="宋体"/>
        <family val="3"/>
        <charset val="134"/>
      </rPr>
      <t>而仅在</t>
    </r>
    <r>
      <rPr>
        <sz val="14"/>
        <color rgb="FF33353C"/>
        <rFont val="Arial"/>
        <family val="2"/>
      </rPr>
      <t>18</t>
    </r>
    <r>
      <rPr>
        <sz val="14"/>
        <color rgb="FF33353C"/>
        <rFont val="宋体"/>
        <family val="3"/>
        <charset val="134"/>
      </rPr>
      <t>年</t>
    </r>
    <r>
      <rPr>
        <sz val="14"/>
        <color rgb="FF33353C"/>
        <rFont val="Arial"/>
        <family val="2"/>
      </rPr>
      <t>1</t>
    </r>
    <r>
      <rPr>
        <sz val="14"/>
        <color rgb="FF33353C"/>
        <rFont val="宋体"/>
        <family val="3"/>
        <charset val="134"/>
      </rPr>
      <t>月</t>
    </r>
    <r>
      <rPr>
        <sz val="12"/>
        <color theme="1"/>
        <rFont val="微软雅黑"/>
        <family val="2"/>
        <charset val="134"/>
      </rPr>
      <t>，</t>
    </r>
    <r>
      <rPr>
        <sz val="14"/>
        <color rgb="FF33353C"/>
        <rFont val="宋体"/>
        <family val="3"/>
        <charset val="134"/>
      </rPr>
      <t>公司累积中标</t>
    </r>
    <r>
      <rPr>
        <sz val="14"/>
        <color rgb="FF33353C"/>
        <rFont val="Arial"/>
        <family val="2"/>
      </rPr>
      <t>14</t>
    </r>
    <r>
      <rPr>
        <sz val="14"/>
        <color rgb="FF33353C"/>
        <rFont val="宋体"/>
        <family val="3"/>
        <charset val="134"/>
      </rPr>
      <t>个大项目</t>
    </r>
    <r>
      <rPr>
        <sz val="12"/>
        <color theme="1"/>
        <rFont val="微软雅黑"/>
        <family val="2"/>
        <charset val="134"/>
      </rPr>
      <t>，</t>
    </r>
    <r>
      <rPr>
        <sz val="14"/>
        <color rgb="FF33353C"/>
        <rFont val="宋体"/>
        <family val="3"/>
        <charset val="134"/>
      </rPr>
      <t>投资总额超</t>
    </r>
    <r>
      <rPr>
        <sz val="14"/>
        <color rgb="FF33353C"/>
        <rFont val="Arial"/>
        <family val="2"/>
      </rPr>
      <t>90</t>
    </r>
    <r>
      <rPr>
        <sz val="14"/>
        <color rgb="FF33353C"/>
        <rFont val="宋体"/>
        <family val="3"/>
        <charset val="134"/>
      </rPr>
      <t>亿</t>
    </r>
    <r>
      <rPr>
        <sz val="12"/>
        <color theme="1"/>
        <rFont val="微软雅黑"/>
        <family val="2"/>
        <charset val="134"/>
      </rPr>
      <t>。</t>
    </r>
    <phoneticPr fontId="2" type="noConversion"/>
  </si>
  <si>
    <t>赛腾股份</t>
    <phoneticPr fontId="2" type="noConversion"/>
  </si>
  <si>
    <t>603283</t>
    <phoneticPr fontId="2" type="noConversion"/>
  </si>
  <si>
    <t>归属于上市公司股东的扣除非经常性损益的净利润为 8,750 万元至 10,050 万元，与上年同期 6,579 万元相比,比上年度增加 2,171 万元 至 3,471 万元，同比增加 33.00%至 52.76%。</t>
  </si>
  <si>
    <t>绝大部分业务都是收购而来，所以资产负债表有着巨大的商誉，三季度商誉65亿；</t>
    <phoneticPr fontId="2" type="noConversion"/>
  </si>
  <si>
    <t>福晶科技</t>
    <phoneticPr fontId="2" type="noConversion"/>
  </si>
  <si>
    <t>002222</t>
    <phoneticPr fontId="2" type="noConversion"/>
  </si>
  <si>
    <t>伟明环保</t>
    <phoneticPr fontId="2" type="noConversion"/>
  </si>
  <si>
    <t>603568</t>
    <phoneticPr fontId="2" type="noConversion"/>
  </si>
  <si>
    <t>主要为本期龙湾公司 正式运营和确认设备公司销售成套设备收入等所致</t>
  </si>
  <si>
    <t>公司维生素B5等原料药主要产品受环保、产能等多种因素 影响，市场行情持续向好</t>
  </si>
  <si>
    <t>乐普医疗</t>
    <phoneticPr fontId="2" type="noConversion"/>
  </si>
  <si>
    <t>300003</t>
    <phoneticPr fontId="2" type="noConversion"/>
  </si>
  <si>
    <t>三诺生物</t>
    <phoneticPr fontId="2" type="noConversion"/>
  </si>
  <si>
    <t>300298</t>
    <phoneticPr fontId="2" type="noConversion"/>
  </si>
  <si>
    <t>主要原因一是营业收入较去年同期相比继续保 持稳步增长；二是产品销售结构有所改善，规模效应逐步显现，销售成本率和销 售费用率同比上年有所降低；三是参股公司经营业绩改善导致采用权益法核算的 长期股权投资损失减少。</t>
  </si>
  <si>
    <t>我武生物</t>
    <phoneticPr fontId="2" type="noConversion"/>
  </si>
  <si>
    <t>300357</t>
    <phoneticPr fontId="2" type="noConversion"/>
  </si>
  <si>
    <r>
      <t xml:space="preserve">2017 </t>
    </r>
    <r>
      <rPr>
        <sz val="12"/>
        <color rgb="FF33353C"/>
        <rFont val="宋体"/>
        <family val="3"/>
        <charset val="134"/>
      </rPr>
      <t>年全年公司共享按摩椅累计铺设</t>
    </r>
    <r>
      <rPr>
        <sz val="12"/>
        <color rgb="FF33353C"/>
        <rFont val="Arial"/>
        <family val="2"/>
      </rPr>
      <t xml:space="preserve">52584 </t>
    </r>
    <r>
      <rPr>
        <sz val="12"/>
        <color rgb="FF33353C"/>
        <rFont val="宋体"/>
        <family val="3"/>
        <charset val="134"/>
      </rPr>
      <t>台</t>
    </r>
    <r>
      <rPr>
        <sz val="12"/>
        <color theme="1"/>
        <rFont val="微软雅黑"/>
        <family val="2"/>
        <charset val="134"/>
      </rPr>
      <t>，</t>
    </r>
    <r>
      <rPr>
        <sz val="12"/>
        <color rgb="FF33353C"/>
        <rFont val="宋体"/>
        <family val="3"/>
        <charset val="134"/>
      </rPr>
      <t>实现收入约</t>
    </r>
    <r>
      <rPr>
        <sz val="12"/>
        <color rgb="FF33353C"/>
        <rFont val="Arial"/>
        <family val="2"/>
      </rPr>
      <t xml:space="preserve">2.3 </t>
    </r>
    <r>
      <rPr>
        <sz val="12"/>
        <color rgb="FF33353C"/>
        <rFont val="宋体"/>
        <family val="3"/>
        <charset val="134"/>
      </rPr>
      <t>亿；</t>
    </r>
    <r>
      <rPr>
        <sz val="12"/>
        <color rgb="FF33353C"/>
        <rFont val="Arial"/>
        <family val="2"/>
      </rPr>
      <t>2017</t>
    </r>
    <r>
      <rPr>
        <sz val="12"/>
        <color rgb="FF33353C"/>
        <rFont val="宋体"/>
        <family val="3"/>
        <charset val="134"/>
      </rPr>
      <t>年内销实现营收</t>
    </r>
    <r>
      <rPr>
        <sz val="12"/>
        <color rgb="FF33353C"/>
        <rFont val="Arial"/>
        <family val="2"/>
      </rPr>
      <t>9.4</t>
    </r>
    <r>
      <rPr>
        <sz val="12"/>
        <color rgb="FF33353C"/>
        <rFont val="宋体"/>
        <family val="3"/>
        <charset val="134"/>
      </rPr>
      <t>亿元，较去年增长</t>
    </r>
    <r>
      <rPr>
        <sz val="12"/>
        <color rgb="FF33353C"/>
        <rFont val="Arial"/>
        <family val="2"/>
      </rPr>
      <t>136.76%</t>
    </r>
    <r>
      <rPr>
        <sz val="12"/>
        <color rgb="FF33353C"/>
        <rFont val="宋体"/>
        <family val="3"/>
        <charset val="134"/>
      </rPr>
      <t>，外销增长</t>
    </r>
    <r>
      <rPr>
        <sz val="12"/>
        <color rgb="FF33353C"/>
        <rFont val="Arial"/>
        <family val="2"/>
      </rPr>
      <t>9.77%</t>
    </r>
    <r>
      <rPr>
        <sz val="12"/>
        <color rgb="FF33353C"/>
        <rFont val="宋体"/>
        <family val="3"/>
        <charset val="134"/>
      </rPr>
      <t>。按业务看，按摩器具制造与体验式按摩服务营收分别同比增长</t>
    </r>
    <r>
      <rPr>
        <sz val="12"/>
        <color rgb="FF33353C"/>
        <rFont val="Arial"/>
        <family val="2"/>
      </rPr>
      <t>36.46%</t>
    </r>
    <r>
      <rPr>
        <sz val="12"/>
        <color rgb="FF33353C"/>
        <rFont val="宋体"/>
        <family val="3"/>
        <charset val="134"/>
      </rPr>
      <t>和</t>
    </r>
    <r>
      <rPr>
        <sz val="12"/>
        <color rgb="FF33353C"/>
        <rFont val="Arial"/>
        <family val="2"/>
      </rPr>
      <t xml:space="preserve">571.96%
</t>
    </r>
    <r>
      <rPr>
        <sz val="12"/>
        <color rgb="FF33353C"/>
        <rFont val="宋体"/>
        <family val="3"/>
        <charset val="134"/>
      </rPr>
      <t/>
    </r>
    <phoneticPr fontId="2" type="noConversion"/>
  </si>
  <si>
    <t>昆仑万维</t>
    <phoneticPr fontId="2" type="noConversion"/>
  </si>
  <si>
    <t>300418</t>
    <phoneticPr fontId="2" type="noConversion"/>
  </si>
  <si>
    <t>收入及利润同比大幅增长主要系投资收益贡献、闲徕并表且棋牌类业务表现优异，其中投资收益主要源于趣店IPO 及超额配售，目前公司仍有较多投资业务，包括映客、银客网、洋钱罐、如涵电商、快看漫画等，预计未来投资收益可持续且存在较大弹性</t>
    <phoneticPr fontId="2" type="noConversion"/>
  </si>
  <si>
    <t>安科生物</t>
    <phoneticPr fontId="2" type="noConversion"/>
  </si>
  <si>
    <t>300009</t>
    <phoneticPr fontId="2" type="noConversion"/>
  </si>
  <si>
    <t>万润股份</t>
    <phoneticPr fontId="2" type="noConversion"/>
  </si>
  <si>
    <t>002643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</si>
</sst>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0_);[Red]\(0\)"/>
    <numFmt numFmtId="178" formatCode="0;[Red]0"/>
  </numFmts>
  <fonts count="15" x14ac:knownFonts="1">
    <font>
      <sz val="12"/>
      <color theme="1"/>
      <name val="微软雅黑"/>
      <family val="2"/>
      <charset val="134"/>
    </font>
    <font>
      <sz val="12"/>
      <color rgb="FFFF0000"/>
      <name val="微软雅黑"/>
      <family val="2"/>
      <charset val="134"/>
    </font>
    <font>
      <sz val="9"/>
      <name val="微软雅黑"/>
      <family val="2"/>
      <charset val="134"/>
    </font>
    <font>
      <sz val="12"/>
      <color theme="1"/>
      <name val="微软雅黑"/>
      <family val="2"/>
      <charset val="134"/>
    </font>
    <font>
      <sz val="14"/>
      <color rgb="FF33353C"/>
      <name val="Arial"/>
      <family val="2"/>
    </font>
    <font>
      <u/>
      <sz val="12"/>
      <color theme="10"/>
      <name val="微软雅黑"/>
      <family val="2"/>
      <charset val="134"/>
    </font>
    <font>
      <sz val="14"/>
      <color rgb="FF33353C"/>
      <name val="宋体"/>
      <family val="3"/>
      <charset val="134"/>
    </font>
    <font>
      <sz val="14"/>
      <color theme="1"/>
      <name val="Arial"/>
      <family val="2"/>
    </font>
    <font>
      <sz val="12"/>
      <name val="微软雅黑"/>
      <family val="2"/>
      <charset val="134"/>
    </font>
    <font>
      <sz val="14"/>
      <name val="Arial"/>
      <family val="2"/>
    </font>
    <font>
      <sz val="14"/>
      <name val="宋体"/>
      <family val="3"/>
      <charset val="134"/>
    </font>
    <font>
      <sz val="12"/>
      <color rgb="FF00B050"/>
      <name val="微软雅黑"/>
      <family val="2"/>
      <charset val="134"/>
    </font>
    <font>
      <sz val="12"/>
      <color rgb="FF33353C"/>
      <name val="Arial"/>
      <family val="2"/>
    </font>
    <font>
      <sz val="12"/>
      <color rgb="FF33353C"/>
      <name val="宋体"/>
      <family val="3"/>
      <charset val="134"/>
    </font>
    <font>
      <b/>
      <sz val="14"/>
      <color rgb="FF33353C"/>
      <name val="宋体"/>
      <family val="3"/>
      <charset val="134"/>
    </font>
  </fonts>
  <fills count="2">
    <fill>
      <patternFill patternType="none"/>
    </fill>
    <fill>
      <patternFill patternType="gray125"/>
    </fill>
  </fills>
  <borders count="1">
    <border>
      <left/>
      <right/>
      <top/>
      <bottom/>
      <diagonal/>
    </border>
  </borders>
  <cellStyleXfs count="3">
    <xf numFmtId="0" fontId="0" fillId="0" borderId="0"/>
    <xf numFmtId="9" fontId="3" fillId="0" borderId="0" applyFont="0" applyFill="0" applyBorder="0" applyAlignment="0" applyProtection="0">
      <alignment vertical="center"/>
    </xf>
    <xf numFmtId="0" fontId="5" fillId="0" borderId="0" applyNumberFormat="0" applyFill="0" applyBorder="0" applyAlignment="0" applyProtection="0"/>
  </cellStyleXfs>
  <cellXfs count="49">
    <xf numFmtId="0" fontId="0" fillId="0" borderId="0" xfId="0"/>
    <xf numFmtId="176" fontId="0" fillId="0" borderId="0" xfId="0" applyNumberFormat="1"/>
    <xf numFmtId="2" fontId="0" fillId="0" borderId="0" xfId="0" applyNumberFormat="1"/>
    <xf numFmtId="0" fontId="0" fillId="0" borderId="0" xfId="0" applyAlignment="1">
      <alignment wrapText="1"/>
    </xf>
    <xf numFmtId="0" fontId="0" fillId="0" borderId="0" xfId="0" applyAlignment="1">
      <alignment horizontal="left"/>
    </xf>
    <xf numFmtId="0" fontId="5" fillId="0" borderId="0" xfId="2" applyAlignment="1">
      <alignment wrapText="1"/>
    </xf>
    <xf numFmtId="9" fontId="0" fillId="0" borderId="0" xfId="1" applyNumberFormat="1" applyFont="1" applyAlignment="1"/>
    <xf numFmtId="1" fontId="0" fillId="0" borderId="0" xfId="0" applyNumberFormat="1"/>
    <xf numFmtId="0" fontId="0" fillId="0" borderId="0" xfId="0" applyAlignment="1"/>
    <xf numFmtId="0" fontId="0" fillId="0" borderId="0" xfId="0" applyProtection="1">
      <protection locked="0"/>
    </xf>
    <xf numFmtId="0" fontId="1" fillId="0" borderId="0" xfId="0" applyFont="1" applyProtection="1">
      <protection locked="0"/>
    </xf>
    <xf numFmtId="0" fontId="0" fillId="0" borderId="0" xfId="0" applyAlignment="1" applyProtection="1">
      <alignment wrapText="1"/>
      <protection locked="0"/>
    </xf>
    <xf numFmtId="0" fontId="1" fillId="0" borderId="0" xfId="0" applyFont="1" applyAlignment="1" applyProtection="1">
      <alignment wrapText="1"/>
      <protection locked="0"/>
    </xf>
    <xf numFmtId="9" fontId="1" fillId="0" borderId="0" xfId="1" applyNumberFormat="1" applyFont="1" applyAlignment="1" applyProtection="1">
      <protection locked="0"/>
    </xf>
    <xf numFmtId="0" fontId="0" fillId="0" borderId="0" xfId="0" applyFont="1"/>
    <xf numFmtId="2" fontId="0" fillId="0" borderId="0" xfId="0" applyNumberFormat="1" applyFont="1"/>
    <xf numFmtId="1" fontId="0" fillId="0" borderId="0" xfId="0" applyNumberFormat="1" applyFont="1"/>
    <xf numFmtId="0" fontId="4" fillId="0" borderId="0" xfId="0" applyFont="1" applyAlignment="1">
      <alignment vertical="center" wrapText="1"/>
    </xf>
    <xf numFmtId="0" fontId="0" fillId="0" borderId="0" xfId="0" applyFont="1" applyAlignment="1" applyProtection="1">
      <alignment wrapText="1"/>
      <protection locked="0"/>
    </xf>
    <xf numFmtId="0" fontId="0" fillId="0" borderId="0" xfId="0" applyFont="1" applyAlignment="1"/>
    <xf numFmtId="0" fontId="0" fillId="0" borderId="0" xfId="0" applyFont="1" applyAlignment="1">
      <alignment horizontal="left"/>
    </xf>
    <xf numFmtId="0" fontId="0" fillId="0" borderId="0" xfId="0" applyFont="1" applyFill="1" applyAlignment="1" applyProtection="1">
      <alignment wrapText="1"/>
      <protection locked="0"/>
    </xf>
    <xf numFmtId="0" fontId="4" fillId="0" borderId="0" xfId="0" applyFont="1"/>
    <xf numFmtId="0" fontId="0" fillId="0" borderId="0" xfId="0" applyFill="1"/>
    <xf numFmtId="2" fontId="1" fillId="0" borderId="0" xfId="0" applyNumberFormat="1" applyFont="1"/>
    <xf numFmtId="0" fontId="1" fillId="0" borderId="0" xfId="0" applyFont="1"/>
    <xf numFmtId="49" fontId="0" fillId="0" borderId="0" xfId="0" applyNumberFormat="1"/>
    <xf numFmtId="176" fontId="0" fillId="0" borderId="0" xfId="0" applyNumberFormat="1" applyFont="1"/>
    <xf numFmtId="0" fontId="7" fillId="0" borderId="0" xfId="0" applyFont="1"/>
    <xf numFmtId="0" fontId="0" fillId="0" borderId="0" xfId="0" applyFont="1" applyAlignment="1">
      <alignment wrapText="1"/>
    </xf>
    <xf numFmtId="0" fontId="8" fillId="0" borderId="0" xfId="0" applyFont="1"/>
    <xf numFmtId="1" fontId="8" fillId="0" borderId="0" xfId="0" applyNumberFormat="1" applyFont="1"/>
    <xf numFmtId="2" fontId="8" fillId="0" borderId="0" xfId="0" applyNumberFormat="1" applyFont="1"/>
    <xf numFmtId="176" fontId="8" fillId="0" borderId="0" xfId="0" applyNumberFormat="1" applyFont="1"/>
    <xf numFmtId="9" fontId="8" fillId="0" borderId="0" xfId="1" applyNumberFormat="1" applyFont="1" applyAlignment="1"/>
    <xf numFmtId="0" fontId="8" fillId="0" borderId="0" xfId="0" applyFont="1" applyAlignment="1">
      <alignment wrapText="1"/>
    </xf>
    <xf numFmtId="0" fontId="9" fillId="0" borderId="0" xfId="0" applyFont="1"/>
    <xf numFmtId="0" fontId="9" fillId="0" borderId="0" xfId="0" applyFont="1" applyAlignment="1">
      <alignment vertical="center" wrapText="1"/>
    </xf>
    <xf numFmtId="0" fontId="0" fillId="0" borderId="0" xfId="0" applyFont="1" applyFill="1"/>
    <xf numFmtId="2" fontId="11" fillId="0" borderId="0" xfId="0" applyNumberFormat="1" applyFont="1"/>
    <xf numFmtId="0" fontId="11" fillId="0" borderId="0" xfId="0" applyFont="1"/>
    <xf numFmtId="0" fontId="1" fillId="0" borderId="0" xfId="0" applyFont="1" applyFill="1"/>
    <xf numFmtId="177" fontId="0" fillId="0" borderId="0" xfId="0" applyNumberFormat="1"/>
    <xf numFmtId="177" fontId="0" fillId="0" borderId="0" xfId="0" applyNumberFormat="1" applyProtection="1">
      <protection locked="0"/>
    </xf>
    <xf numFmtId="178" fontId="0" fillId="0" borderId="0" xfId="0" applyNumberFormat="1"/>
    <xf numFmtId="0" fontId="12" fillId="0" borderId="0" xfId="0" applyFont="1"/>
    <xf numFmtId="0" fontId="13" fillId="0" borderId="0" xfId="0" applyFont="1"/>
    <xf numFmtId="0" fontId="11" fillId="0" borderId="0" xfId="0" applyFont="1" applyFill="1"/>
    <xf numFmtId="0" fontId="12" fillId="0" borderId="0" xfId="0" applyFont="1" applyAlignment="1">
      <alignment wrapText="1"/>
    </xf>
  </cellXfs>
  <cellStyles count="3">
    <cellStyle name="百分比" xfId="1" builtinId="5"/>
    <cellStyle name="常规" xfId="0" builtinId="0"/>
    <cellStyle name="超链接" xfId="2"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xueqiu.com/S/SZ002029/100774088%20&#38134;&#34892;&#29702;&#36130;&#21450;&#36135;&#24065;&#36164;&#37329;&#39640;&#36798;36&#20159;&#20803;&#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7"/>
  <sheetViews>
    <sheetView tabSelected="1" zoomScale="85" zoomScaleNormal="85" workbookViewId="0">
      <pane ySplit="1" topLeftCell="A146" activePane="bottomLeft" state="frozen"/>
      <selection pane="bottomLeft" activeCell="N152" sqref="N152"/>
    </sheetView>
  </sheetViews>
  <sheetFormatPr defaultColWidth="11.5546875" defaultRowHeight="17.25" x14ac:dyDescent="0.3"/>
  <cols>
    <col min="1" max="1" width="8.88671875" style="42" bestFit="1" customWidth="1"/>
    <col min="2" max="2" width="8.6640625" bestFit="1" customWidth="1"/>
    <col min="3" max="3" width="8.6640625" customWidth="1"/>
    <col min="4" max="4" width="5.5546875" bestFit="1" customWidth="1"/>
    <col min="5" max="5" width="6.6640625" customWidth="1"/>
    <col min="6" max="6" width="6" customWidth="1"/>
    <col min="7" max="7" width="5.5546875" customWidth="1"/>
    <col min="8" max="8" width="7.5546875" customWidth="1"/>
    <col min="9" max="9" width="7" bestFit="1" customWidth="1"/>
    <col min="10" max="10" width="6" style="14" bestFit="1" customWidth="1"/>
    <col min="11" max="11" width="6" bestFit="1" customWidth="1"/>
    <col min="12" max="15" width="8.109375" bestFit="1" customWidth="1"/>
    <col min="16" max="16" width="7.21875" style="14" customWidth="1"/>
    <col min="17" max="17" width="8.109375" bestFit="1" customWidth="1"/>
    <col min="18" max="18" width="8.109375" customWidth="1"/>
    <col min="19" max="19" width="8.109375" style="6" bestFit="1" customWidth="1"/>
    <col min="20" max="20" width="43.88671875" style="3" customWidth="1"/>
    <col min="21" max="21" width="255.77734375" style="3" bestFit="1" customWidth="1"/>
  </cols>
  <sheetData>
    <row r="1" spans="1:21" s="9" customFormat="1" ht="34.5" x14ac:dyDescent="0.3">
      <c r="A1" s="43" t="s">
        <v>264</v>
      </c>
      <c r="B1" s="9" t="s">
        <v>0</v>
      </c>
      <c r="C1" s="9" t="s">
        <v>263</v>
      </c>
      <c r="D1" s="9" t="s">
        <v>26</v>
      </c>
      <c r="E1" s="9" t="s">
        <v>1</v>
      </c>
      <c r="F1" s="10" t="s">
        <v>2</v>
      </c>
      <c r="G1" s="11" t="s">
        <v>21</v>
      </c>
      <c r="H1" s="12" t="s">
        <v>19</v>
      </c>
      <c r="I1" s="12" t="s">
        <v>20</v>
      </c>
      <c r="J1" s="18" t="s">
        <v>18</v>
      </c>
      <c r="K1" s="11" t="s">
        <v>17</v>
      </c>
      <c r="L1" s="21" t="s">
        <v>25</v>
      </c>
      <c r="M1" s="18" t="s">
        <v>24</v>
      </c>
      <c r="N1" s="21" t="s">
        <v>23</v>
      </c>
      <c r="O1" s="18" t="s">
        <v>22</v>
      </c>
      <c r="P1" s="10" t="s">
        <v>5</v>
      </c>
      <c r="Q1" s="10" t="s">
        <v>6</v>
      </c>
      <c r="R1" s="10" t="s">
        <v>259</v>
      </c>
      <c r="S1" s="13" t="s">
        <v>14</v>
      </c>
      <c r="T1" s="11" t="s">
        <v>3</v>
      </c>
      <c r="U1" s="11" t="s">
        <v>28</v>
      </c>
    </row>
    <row r="2" spans="1:21" s="25" customFormat="1" x14ac:dyDescent="0.3">
      <c r="A2" s="44">
        <v>1</v>
      </c>
      <c r="B2" t="s">
        <v>209</v>
      </c>
      <c r="C2" s="26" t="s">
        <v>208</v>
      </c>
      <c r="D2">
        <v>29.86</v>
      </c>
      <c r="E2">
        <v>4.8</v>
      </c>
      <c r="F2" s="7">
        <f>D2*E2</f>
        <v>143.328</v>
      </c>
      <c r="G2">
        <v>4.7</v>
      </c>
      <c r="H2" s="2">
        <f>G2*(1+J2/100)</f>
        <v>6.11</v>
      </c>
      <c r="I2">
        <v>10</v>
      </c>
      <c r="J2" s="14">
        <v>30</v>
      </c>
      <c r="K2"/>
      <c r="L2" s="1">
        <f>F2/G2</f>
        <v>30.495319148936169</v>
      </c>
      <c r="M2" s="7">
        <f>F2/H2</f>
        <v>23.457937806873975</v>
      </c>
      <c r="N2" s="2">
        <f>L2/I2</f>
        <v>3.0495319148936169</v>
      </c>
      <c r="O2" s="2">
        <f>M2/J2</f>
        <v>0.78193126022913251</v>
      </c>
      <c r="P2" s="14">
        <v>27</v>
      </c>
      <c r="Q2" s="2">
        <f>P2/M2*D2</f>
        <v>34.368749999999999</v>
      </c>
      <c r="R2" s="2"/>
      <c r="S2" s="6">
        <f>Q2/D2-1</f>
        <v>0.15099631614199605</v>
      </c>
      <c r="T2" s="3"/>
      <c r="U2" s="3"/>
    </row>
    <row r="3" spans="1:21" s="14" customFormat="1" x14ac:dyDescent="0.3">
      <c r="A3" s="44">
        <v>2</v>
      </c>
      <c r="B3" t="s">
        <v>222</v>
      </c>
      <c r="C3" s="26" t="s">
        <v>221</v>
      </c>
      <c r="D3">
        <v>62.97</v>
      </c>
      <c r="E3">
        <v>4.3600000000000003</v>
      </c>
      <c r="F3" s="7">
        <f>D3*E3</f>
        <v>274.54920000000004</v>
      </c>
      <c r="G3">
        <v>8.5</v>
      </c>
      <c r="H3" s="2">
        <f>G3*(1+J3/100)</f>
        <v>10.625</v>
      </c>
      <c r="I3">
        <v>40</v>
      </c>
      <c r="J3" s="14">
        <v>25</v>
      </c>
      <c r="K3"/>
      <c r="L3" s="1">
        <f>F3/G3</f>
        <v>32.299905882352945</v>
      </c>
      <c r="M3" s="7">
        <f>F3/H3</f>
        <v>25.839924705882357</v>
      </c>
      <c r="N3" s="2">
        <f>L3/I3</f>
        <v>0.80749764705882365</v>
      </c>
      <c r="O3" s="2">
        <f>M3/J3</f>
        <v>1.0335969882352942</v>
      </c>
      <c r="P3" s="14">
        <v>25</v>
      </c>
      <c r="Q3" s="2">
        <f>P3/M3*D3</f>
        <v>60.923165137614667</v>
      </c>
      <c r="R3" s="2"/>
      <c r="S3" s="6">
        <f>Q3/D3-1</f>
        <v>-3.2504920793795966E-2</v>
      </c>
      <c r="T3" s="3"/>
      <c r="U3" s="3"/>
    </row>
    <row r="4" spans="1:21" x14ac:dyDescent="0.3">
      <c r="A4" s="44">
        <v>3</v>
      </c>
      <c r="B4" t="s">
        <v>240</v>
      </c>
      <c r="C4" s="26" t="s">
        <v>239</v>
      </c>
      <c r="D4">
        <v>22.85</v>
      </c>
      <c r="E4">
        <v>2.89</v>
      </c>
      <c r="F4" s="7">
        <f>D4*E4</f>
        <v>66.036500000000004</v>
      </c>
      <c r="G4">
        <v>2.75</v>
      </c>
      <c r="H4" s="2">
        <f>G4*(1+J4/100)</f>
        <v>3.5750000000000002</v>
      </c>
      <c r="I4">
        <v>16</v>
      </c>
      <c r="J4" s="14">
        <v>30</v>
      </c>
      <c r="L4" s="1">
        <f>F4/G4</f>
        <v>24.013272727272728</v>
      </c>
      <c r="M4" s="7">
        <f>F4/H4</f>
        <v>18.471748251748252</v>
      </c>
      <c r="N4" s="2">
        <f>L4/I4</f>
        <v>1.5008295454545455</v>
      </c>
      <c r="O4" s="2">
        <f>M4/J4</f>
        <v>0.61572494172494174</v>
      </c>
      <c r="P4" s="14">
        <v>27</v>
      </c>
      <c r="Q4" s="2">
        <f>P4/M4*D4</f>
        <v>33.399653979238757</v>
      </c>
      <c r="R4" s="2"/>
      <c r="S4" s="6">
        <f>Q4/D4-1</f>
        <v>0.46169164022926723</v>
      </c>
    </row>
    <row r="5" spans="1:21" x14ac:dyDescent="0.3">
      <c r="A5" s="44">
        <v>4</v>
      </c>
      <c r="B5" t="s">
        <v>226</v>
      </c>
      <c r="C5" s="26" t="s">
        <v>225</v>
      </c>
      <c r="D5">
        <v>145.69999999999999</v>
      </c>
      <c r="E5">
        <v>4.21</v>
      </c>
      <c r="F5" s="7">
        <f>D5*E5</f>
        <v>613.39699999999993</v>
      </c>
      <c r="G5">
        <v>12.7</v>
      </c>
      <c r="H5" s="2">
        <f>G5*(1+J5/100)</f>
        <v>17.145</v>
      </c>
      <c r="I5">
        <v>33</v>
      </c>
      <c r="J5" s="14">
        <v>35</v>
      </c>
      <c r="L5" s="1">
        <f>F5/G5</f>
        <v>48.298976377952755</v>
      </c>
      <c r="M5" s="7">
        <f>F5/H5</f>
        <v>35.777019539224263</v>
      </c>
      <c r="N5" s="2">
        <f>L5/I5</f>
        <v>1.4636053447864472</v>
      </c>
      <c r="O5" s="2">
        <f>M5/J5</f>
        <v>1.0222005582635503</v>
      </c>
      <c r="P5" s="14">
        <v>27</v>
      </c>
      <c r="Q5" s="2">
        <f>P5/M5*D5</f>
        <v>109.95605700712588</v>
      </c>
      <c r="R5" s="2"/>
      <c r="S5" s="6">
        <f>Q5/D5-1</f>
        <v>-0.24532562109041944</v>
      </c>
    </row>
    <row r="6" spans="1:21" s="25" customFormat="1" x14ac:dyDescent="0.3">
      <c r="A6" s="44">
        <v>5</v>
      </c>
      <c r="B6" s="25" t="s">
        <v>260</v>
      </c>
      <c r="C6" s="26" t="s">
        <v>261</v>
      </c>
      <c r="D6" s="30">
        <v>21.66</v>
      </c>
      <c r="E6" s="30">
        <v>3.37</v>
      </c>
      <c r="F6" s="31">
        <f>D6*E6</f>
        <v>72.994200000000006</v>
      </c>
      <c r="G6" s="32">
        <v>2.9</v>
      </c>
      <c r="H6" s="32">
        <f>G6*(1+J6/100)</f>
        <v>3.77</v>
      </c>
      <c r="I6" s="32">
        <v>50</v>
      </c>
      <c r="J6" s="30">
        <v>30</v>
      </c>
      <c r="K6" s="30">
        <v>30</v>
      </c>
      <c r="L6" s="33">
        <f>F6/G6</f>
        <v>25.17041379310345</v>
      </c>
      <c r="M6" s="31">
        <f>F6/H6</f>
        <v>19.361856763925729</v>
      </c>
      <c r="N6" s="32">
        <f>L6/I6</f>
        <v>0.50340827586206904</v>
      </c>
      <c r="O6" s="32">
        <f>M6/J6</f>
        <v>0.64539522546419092</v>
      </c>
      <c r="P6" s="24">
        <v>30</v>
      </c>
      <c r="Q6" s="32">
        <f>P6/M6*D6</f>
        <v>33.560830860534125</v>
      </c>
      <c r="R6" s="32"/>
      <c r="S6" s="34">
        <f>Q6/D6-1</f>
        <v>0.54943817453989485</v>
      </c>
      <c r="T6" s="35"/>
      <c r="U6" s="35"/>
    </row>
    <row r="7" spans="1:21" x14ac:dyDescent="0.3">
      <c r="A7" s="44">
        <v>6</v>
      </c>
      <c r="B7" t="s">
        <v>242</v>
      </c>
      <c r="C7" s="26" t="s">
        <v>241</v>
      </c>
      <c r="D7">
        <v>37.36</v>
      </c>
      <c r="E7">
        <v>4.0999999999999996</v>
      </c>
      <c r="F7" s="7">
        <f>D7*E7</f>
        <v>153.17599999999999</v>
      </c>
      <c r="G7">
        <v>5</v>
      </c>
      <c r="H7" s="2">
        <f>G7*(1+J7/100)</f>
        <v>6</v>
      </c>
      <c r="I7">
        <v>32</v>
      </c>
      <c r="J7" s="14">
        <v>20</v>
      </c>
      <c r="L7" s="1">
        <f>F7/G7</f>
        <v>30.635199999999998</v>
      </c>
      <c r="M7" s="7">
        <f>F7/H7</f>
        <v>25.52933333333333</v>
      </c>
      <c r="N7" s="2">
        <f>L7/I7</f>
        <v>0.95734999999999992</v>
      </c>
      <c r="O7" s="2">
        <f>M7/J7</f>
        <v>1.2764666666666664</v>
      </c>
      <c r="P7" s="14">
        <v>25</v>
      </c>
      <c r="Q7" s="2">
        <f>P7/M7*D7</f>
        <v>36.585365853658544</v>
      </c>
      <c r="R7" s="2"/>
      <c r="S7" s="6">
        <f>Q7/D7-1</f>
        <v>-2.0734318692223086E-2</v>
      </c>
    </row>
    <row r="8" spans="1:21" s="25" customFormat="1" ht="17.25" customHeight="1" x14ac:dyDescent="0.3">
      <c r="A8" s="44">
        <v>7</v>
      </c>
      <c r="B8" t="s">
        <v>176</v>
      </c>
      <c r="C8" s="26" t="s">
        <v>177</v>
      </c>
      <c r="D8">
        <v>25.05</v>
      </c>
      <c r="E8">
        <v>1.06</v>
      </c>
      <c r="F8" s="7">
        <f>D8*E8</f>
        <v>26.553000000000001</v>
      </c>
      <c r="G8">
        <v>1.1000000000000001</v>
      </c>
      <c r="H8" s="2">
        <f>G8*(1+J8/100)</f>
        <v>1.32</v>
      </c>
      <c r="I8">
        <v>30</v>
      </c>
      <c r="J8" s="14">
        <v>20</v>
      </c>
      <c r="K8" s="14">
        <v>20</v>
      </c>
      <c r="L8" s="1">
        <f>F8/G8</f>
        <v>24.139090909090907</v>
      </c>
      <c r="M8" s="7">
        <f>F8/H8</f>
        <v>20.115909090909092</v>
      </c>
      <c r="N8" s="2">
        <f>L8/I8</f>
        <v>0.80463636363636359</v>
      </c>
      <c r="O8" s="2">
        <f>M8/J8</f>
        <v>1.0057954545454546</v>
      </c>
      <c r="P8" s="14">
        <v>25</v>
      </c>
      <c r="Q8" s="2">
        <f>P8/M8*D8</f>
        <v>31.132075471698112</v>
      </c>
      <c r="R8" s="2"/>
      <c r="S8" s="6">
        <f>Q8/D8-1</f>
        <v>0.24279742401988469</v>
      </c>
      <c r="T8" s="3"/>
      <c r="U8" s="3"/>
    </row>
    <row r="9" spans="1:21" s="25" customFormat="1" ht="17.25" customHeight="1" x14ac:dyDescent="0.3">
      <c r="A9" s="44">
        <v>8</v>
      </c>
      <c r="B9" t="s">
        <v>284</v>
      </c>
      <c r="C9" s="26" t="s">
        <v>285</v>
      </c>
      <c r="D9">
        <v>22.68</v>
      </c>
      <c r="E9">
        <v>11.37</v>
      </c>
      <c r="F9" s="7">
        <f>D9*E9</f>
        <v>257.8716</v>
      </c>
      <c r="G9">
        <v>9.1999999999999993</v>
      </c>
      <c r="H9" s="2">
        <f>G9*(1+J9/100)</f>
        <v>11.5</v>
      </c>
      <c r="I9">
        <v>-10</v>
      </c>
      <c r="J9" s="14">
        <v>25</v>
      </c>
      <c r="K9"/>
      <c r="L9" s="1">
        <f>F9/G9</f>
        <v>28.029521739130438</v>
      </c>
      <c r="M9" s="7">
        <f>F9/H9</f>
        <v>22.423617391304347</v>
      </c>
      <c r="N9" s="2">
        <f>L9/I9</f>
        <v>-2.8029521739130439</v>
      </c>
      <c r="O9" s="2">
        <f>M9/J9</f>
        <v>0.89694469565217394</v>
      </c>
      <c r="P9" s="14">
        <v>27</v>
      </c>
      <c r="Q9" s="2">
        <f>P9/M9*D9</f>
        <v>27.308707124010553</v>
      </c>
      <c r="R9" s="2"/>
      <c r="S9" s="6">
        <f>Q9/D9-1</f>
        <v>0.20408761569711431</v>
      </c>
      <c r="T9" s="3"/>
      <c r="U9" s="3"/>
    </row>
    <row r="10" spans="1:21" s="25" customFormat="1" ht="17.25" customHeight="1" x14ac:dyDescent="0.3">
      <c r="A10" s="44">
        <v>9</v>
      </c>
      <c r="B10" t="s">
        <v>185</v>
      </c>
      <c r="C10" s="26" t="s">
        <v>184</v>
      </c>
      <c r="D10">
        <v>19.329999999999998</v>
      </c>
      <c r="E10">
        <v>3.74</v>
      </c>
      <c r="F10" s="7">
        <f>D10*E10</f>
        <v>72.294200000000004</v>
      </c>
      <c r="G10">
        <v>2.4</v>
      </c>
      <c r="H10" s="2">
        <f>G10*(1+J10/100)</f>
        <v>2.64</v>
      </c>
      <c r="I10"/>
      <c r="J10" s="14">
        <v>10</v>
      </c>
      <c r="K10"/>
      <c r="L10" s="1">
        <f>F10/G10</f>
        <v>30.122583333333335</v>
      </c>
      <c r="M10" s="7">
        <f>F10/H10</f>
        <v>27.384166666666665</v>
      </c>
      <c r="N10" s="2" t="e">
        <f>L10/I10</f>
        <v>#DIV/0!</v>
      </c>
      <c r="O10" s="2">
        <f>M10/J10</f>
        <v>2.7384166666666667</v>
      </c>
      <c r="P10" s="14">
        <v>25</v>
      </c>
      <c r="Q10" s="2">
        <f>P10/M10*D10</f>
        <v>17.647058823529413</v>
      </c>
      <c r="R10" s="2"/>
      <c r="S10" s="6">
        <f>Q10/D10-1</f>
        <v>-8.7063692523051461E-2</v>
      </c>
      <c r="T10" s="3"/>
      <c r="U10" s="3"/>
    </row>
    <row r="11" spans="1:21" ht="17.25" customHeight="1" x14ac:dyDescent="0.3">
      <c r="A11" s="44">
        <v>10</v>
      </c>
      <c r="B11" t="s">
        <v>199</v>
      </c>
      <c r="C11" s="26" t="s">
        <v>198</v>
      </c>
      <c r="D11">
        <v>70.510000000000005</v>
      </c>
      <c r="E11">
        <v>182.8</v>
      </c>
      <c r="F11" s="7">
        <f>D11*E11</f>
        <v>12889.228000000001</v>
      </c>
      <c r="G11">
        <v>750</v>
      </c>
      <c r="H11" s="2">
        <f>G11*(1+J11/100)</f>
        <v>990</v>
      </c>
      <c r="I11">
        <v>20</v>
      </c>
      <c r="J11" s="14">
        <v>32</v>
      </c>
      <c r="L11" s="1">
        <f>F11/G11</f>
        <v>17.185637333333336</v>
      </c>
      <c r="M11" s="7">
        <f>F11/H11</f>
        <v>13.019422222222223</v>
      </c>
      <c r="N11" s="2">
        <f>L11/I11</f>
        <v>0.85928186666666684</v>
      </c>
      <c r="O11" s="2">
        <f>M11/J11</f>
        <v>0.40685694444444448</v>
      </c>
      <c r="P11" s="14">
        <v>18</v>
      </c>
      <c r="Q11" s="2">
        <f>P11/M11*D11</f>
        <v>97.483588621444198</v>
      </c>
      <c r="R11" s="2"/>
      <c r="S11" s="6">
        <f>Q11/D11-1</f>
        <v>0.38254983153374256</v>
      </c>
    </row>
    <row r="12" spans="1:21" s="25" customFormat="1" ht="17.25" customHeight="1" x14ac:dyDescent="0.3">
      <c r="A12" s="44">
        <v>11</v>
      </c>
      <c r="B12" s="40" t="s">
        <v>16</v>
      </c>
      <c r="C12" s="26" t="s">
        <v>262</v>
      </c>
      <c r="D12" s="30">
        <v>20.07</v>
      </c>
      <c r="E12" s="30">
        <v>9.09</v>
      </c>
      <c r="F12" s="31">
        <f>D12*E12</f>
        <v>182.43629999999999</v>
      </c>
      <c r="G12" s="32">
        <v>6.3</v>
      </c>
      <c r="H12" s="32">
        <f>G12*(1+J12/100)</f>
        <v>8.19</v>
      </c>
      <c r="I12" s="32">
        <v>45</v>
      </c>
      <c r="J12" s="32">
        <v>30</v>
      </c>
      <c r="K12" s="32">
        <v>30</v>
      </c>
      <c r="L12" s="33">
        <f>F12/G12</f>
        <v>28.958142857142857</v>
      </c>
      <c r="M12" s="31">
        <f>F12/H12</f>
        <v>22.275494505494507</v>
      </c>
      <c r="N12" s="32">
        <f>L12/I12</f>
        <v>0.64351428571428571</v>
      </c>
      <c r="O12" s="32">
        <f>M12/J12</f>
        <v>0.74251648351648358</v>
      </c>
      <c r="P12" s="32">
        <v>27</v>
      </c>
      <c r="Q12" s="32">
        <f>P12/M12*D12</f>
        <v>24.326732673267326</v>
      </c>
      <c r="R12" s="32"/>
      <c r="S12" s="34">
        <f>Q12/D12-1</f>
        <v>0.21209430360076365</v>
      </c>
      <c r="T12" s="35" t="s">
        <v>27</v>
      </c>
      <c r="U12" s="37" t="s">
        <v>257</v>
      </c>
    </row>
    <row r="13" spans="1:21" ht="17.25" customHeight="1" x14ac:dyDescent="0.3">
      <c r="A13" s="44">
        <v>12</v>
      </c>
      <c r="B13" t="s">
        <v>282</v>
      </c>
      <c r="C13" s="26" t="s">
        <v>283</v>
      </c>
      <c r="D13">
        <v>15.41</v>
      </c>
      <c r="E13">
        <v>5.67</v>
      </c>
      <c r="F13" s="7">
        <f>D13*E13</f>
        <v>87.374700000000004</v>
      </c>
      <c r="G13">
        <v>0.5</v>
      </c>
      <c r="H13" s="2">
        <f>G13*(1+J13/100)</f>
        <v>3</v>
      </c>
      <c r="I13">
        <v>-44</v>
      </c>
      <c r="J13" s="25">
        <v>500</v>
      </c>
      <c r="L13" s="1">
        <f>F13/G13</f>
        <v>174.74940000000001</v>
      </c>
      <c r="M13" s="7">
        <f>F13/H13</f>
        <v>29.1249</v>
      </c>
      <c r="N13" s="2">
        <f>L13/I13</f>
        <v>-3.9715772727272731</v>
      </c>
      <c r="O13" s="2">
        <f>M13/J13</f>
        <v>5.8249799999999997E-2</v>
      </c>
      <c r="P13" s="14">
        <v>30</v>
      </c>
      <c r="Q13" s="2">
        <f>P13/M13*D13</f>
        <v>15.873015873015872</v>
      </c>
      <c r="R13" s="2"/>
      <c r="S13" s="6">
        <f>Q13/D13-1</f>
        <v>3.0046455095124713E-2</v>
      </c>
    </row>
    <row r="14" spans="1:21" ht="17.25" customHeight="1" x14ac:dyDescent="0.3">
      <c r="A14" s="44">
        <v>13</v>
      </c>
      <c r="B14" t="s">
        <v>187</v>
      </c>
      <c r="C14" s="26" t="s">
        <v>186</v>
      </c>
      <c r="D14">
        <v>17.14</v>
      </c>
      <c r="E14">
        <v>18.670000000000002</v>
      </c>
      <c r="F14" s="7">
        <f>D14*E14</f>
        <v>320.00380000000001</v>
      </c>
      <c r="G14">
        <v>11</v>
      </c>
      <c r="H14" s="2">
        <f>G14*(1+J14/100)</f>
        <v>12.100000000000001</v>
      </c>
      <c r="I14">
        <v>0</v>
      </c>
      <c r="J14" s="14">
        <v>10</v>
      </c>
      <c r="L14" s="1">
        <f>F14/G14</f>
        <v>29.091254545454547</v>
      </c>
      <c r="M14" s="7">
        <f>F14/H14</f>
        <v>26.446595041322311</v>
      </c>
      <c r="N14" s="2" t="e">
        <f>L14/I14</f>
        <v>#DIV/0!</v>
      </c>
      <c r="O14" s="2">
        <f>M14/J14</f>
        <v>2.6446595041322309</v>
      </c>
      <c r="P14" s="14">
        <v>25</v>
      </c>
      <c r="Q14" s="2">
        <f>P14/M14*D14</f>
        <v>16.202463845741836</v>
      </c>
      <c r="R14" s="2"/>
      <c r="S14" s="6">
        <f>Q14/D14-1</f>
        <v>-5.46987254526351E-2</v>
      </c>
    </row>
    <row r="15" spans="1:21" ht="17.25" customHeight="1" x14ac:dyDescent="0.3">
      <c r="A15" s="44">
        <v>14</v>
      </c>
      <c r="B15" t="s">
        <v>236</v>
      </c>
      <c r="C15" s="26" t="s">
        <v>235</v>
      </c>
      <c r="D15">
        <v>13.43</v>
      </c>
      <c r="E15">
        <v>12.43</v>
      </c>
      <c r="F15" s="7">
        <f>D15*E15</f>
        <v>166.9349</v>
      </c>
      <c r="G15">
        <v>5.2</v>
      </c>
      <c r="H15" s="2">
        <f>G15*(1+J15/100)</f>
        <v>5.7200000000000006</v>
      </c>
      <c r="J15" s="14">
        <v>10</v>
      </c>
      <c r="L15" s="1">
        <f>F15/G15</f>
        <v>32.102865384615384</v>
      </c>
      <c r="M15" s="7">
        <f>F15/H15</f>
        <v>29.184423076923075</v>
      </c>
      <c r="N15" s="2" t="e">
        <f>L15/I15</f>
        <v>#DIV/0!</v>
      </c>
      <c r="O15" s="2">
        <f>M15/J15</f>
        <v>2.9184423076923074</v>
      </c>
      <c r="P15" s="14">
        <v>25</v>
      </c>
      <c r="Q15" s="2">
        <f>P15/M15*D15</f>
        <v>11.504424778761063</v>
      </c>
      <c r="R15" s="2"/>
      <c r="S15" s="6">
        <f>Q15/D15-1</f>
        <v>-0.14337864640647335</v>
      </c>
    </row>
    <row r="16" spans="1:21" ht="17.25" customHeight="1" x14ac:dyDescent="0.3">
      <c r="A16" s="44">
        <v>15</v>
      </c>
      <c r="B16" t="s">
        <v>167</v>
      </c>
      <c r="C16" s="26" t="s">
        <v>166</v>
      </c>
      <c r="D16">
        <v>30.91</v>
      </c>
      <c r="E16">
        <v>9.49</v>
      </c>
      <c r="F16" s="7">
        <f>D16*E16</f>
        <v>293.33589999999998</v>
      </c>
      <c r="G16">
        <v>11.7</v>
      </c>
      <c r="H16" s="2">
        <f>G16*(1+J16/100)</f>
        <v>14.04</v>
      </c>
      <c r="I16">
        <v>150</v>
      </c>
      <c r="J16" s="14">
        <v>20</v>
      </c>
      <c r="L16" s="1">
        <f>F16/G16</f>
        <v>25.071444444444445</v>
      </c>
      <c r="M16" s="7">
        <f>F16/H16</f>
        <v>20.892870370370371</v>
      </c>
      <c r="N16" s="2">
        <f>L16/I16</f>
        <v>0.16714296296296297</v>
      </c>
      <c r="O16" s="2">
        <f>M16/J16</f>
        <v>1.0446435185185186</v>
      </c>
      <c r="P16" s="14">
        <v>25</v>
      </c>
      <c r="Q16" s="2">
        <f>P16/M16*D16</f>
        <v>36.986301369863014</v>
      </c>
      <c r="R16" s="2"/>
      <c r="S16" s="6">
        <f>Q16/D16-1</f>
        <v>0.19658043901206779</v>
      </c>
    </row>
    <row r="17" spans="1:21" ht="17.25" customHeight="1" x14ac:dyDescent="0.3">
      <c r="A17" s="44">
        <v>16</v>
      </c>
      <c r="B17" t="s">
        <v>195</v>
      </c>
      <c r="C17" s="26" t="s">
        <v>194</v>
      </c>
      <c r="D17">
        <v>20.329999999999998</v>
      </c>
      <c r="E17">
        <v>61</v>
      </c>
      <c r="F17" s="7">
        <f>D17*E17</f>
        <v>1240.1299999999999</v>
      </c>
      <c r="G17">
        <v>72</v>
      </c>
      <c r="H17" s="2">
        <f>G17*(1+J17/100)</f>
        <v>86.399999999999991</v>
      </c>
      <c r="J17" s="14">
        <v>20</v>
      </c>
      <c r="L17" s="1">
        <f>F17/G17</f>
        <v>17.224027777777778</v>
      </c>
      <c r="M17" s="7">
        <f>F17/H17</f>
        <v>14.353356481481482</v>
      </c>
      <c r="N17" s="2" t="e">
        <f>L17/I17</f>
        <v>#DIV/0!</v>
      </c>
      <c r="O17" s="2">
        <f>M17/J17</f>
        <v>0.71766782407407415</v>
      </c>
      <c r="P17" s="14">
        <v>20</v>
      </c>
      <c r="Q17" s="2">
        <f>P17/M17*D17</f>
        <v>28.327868852459012</v>
      </c>
      <c r="R17" s="2"/>
      <c r="S17" s="6">
        <f>Q17/D17-1</f>
        <v>0.39340230459709868</v>
      </c>
    </row>
    <row r="18" spans="1:21" s="25" customFormat="1" ht="17.25" customHeight="1" x14ac:dyDescent="0.3">
      <c r="A18" s="44">
        <v>17</v>
      </c>
      <c r="B18" t="s">
        <v>277</v>
      </c>
      <c r="C18" s="26" t="s">
        <v>278</v>
      </c>
      <c r="D18">
        <v>12.75</v>
      </c>
      <c r="E18">
        <v>10.75</v>
      </c>
      <c r="F18" s="7">
        <f>D18*E18</f>
        <v>137.0625</v>
      </c>
      <c r="G18">
        <v>5.8</v>
      </c>
      <c r="H18" s="2">
        <f>G18*(1+J18/100)</f>
        <v>7.54</v>
      </c>
      <c r="I18">
        <v>8</v>
      </c>
      <c r="J18" s="14">
        <v>30</v>
      </c>
      <c r="K18"/>
      <c r="L18" s="1">
        <f>F18/G18</f>
        <v>23.631465517241381</v>
      </c>
      <c r="M18" s="7">
        <f>F18/H18</f>
        <v>18.178050397877985</v>
      </c>
      <c r="N18" s="2">
        <f>L18/I18</f>
        <v>2.9539331896551726</v>
      </c>
      <c r="O18" s="2">
        <f>M18/J18</f>
        <v>0.60593501326259946</v>
      </c>
      <c r="P18" s="14">
        <v>25</v>
      </c>
      <c r="Q18" s="2">
        <f>P18/M18*D18</f>
        <v>17.534883720930232</v>
      </c>
      <c r="R18" s="2"/>
      <c r="S18" s="6">
        <f>Q18/D18-1</f>
        <v>0.37528499772001811</v>
      </c>
      <c r="T18" s="22" t="s">
        <v>279</v>
      </c>
      <c r="U18" s="3"/>
    </row>
    <row r="19" spans="1:21" ht="17.25" customHeight="1" x14ac:dyDescent="0.3">
      <c r="A19" s="44">
        <v>18</v>
      </c>
      <c r="B19" t="s">
        <v>201</v>
      </c>
      <c r="C19" s="26" t="s">
        <v>200</v>
      </c>
      <c r="D19">
        <v>739.8</v>
      </c>
      <c r="E19">
        <v>12.56</v>
      </c>
      <c r="F19" s="7">
        <f>D19*E19</f>
        <v>9291.887999999999</v>
      </c>
      <c r="G19">
        <v>264</v>
      </c>
      <c r="H19" s="2">
        <f>G19*(1+J19/100)</f>
        <v>369.59999999999997</v>
      </c>
      <c r="I19">
        <v>58</v>
      </c>
      <c r="J19" s="14">
        <v>40</v>
      </c>
      <c r="L19" s="1">
        <f>F19/G19</f>
        <v>35.196545454545451</v>
      </c>
      <c r="M19" s="7">
        <f>F19/H19</f>
        <v>25.140389610389612</v>
      </c>
      <c r="N19" s="2">
        <f>L19/I19</f>
        <v>0.60683699059561125</v>
      </c>
      <c r="O19" s="2">
        <f>M19/J19</f>
        <v>0.62850974025974027</v>
      </c>
      <c r="P19" s="14">
        <v>25</v>
      </c>
      <c r="Q19" s="2">
        <f>P19/M19*D19</f>
        <v>735.66878980891715</v>
      </c>
      <c r="R19" s="2"/>
      <c r="S19" s="6">
        <f>Q19/D19-1</f>
        <v>-5.5842257246320193E-3</v>
      </c>
    </row>
    <row r="20" spans="1:21" ht="17.25" customHeight="1" x14ac:dyDescent="0.3">
      <c r="A20" s="44">
        <v>19</v>
      </c>
      <c r="B20" t="s">
        <v>234</v>
      </c>
      <c r="C20" s="26" t="s">
        <v>233</v>
      </c>
      <c r="D20">
        <v>27.02</v>
      </c>
      <c r="E20">
        <v>17.89</v>
      </c>
      <c r="F20" s="7">
        <f>D20*E20</f>
        <v>483.38780000000003</v>
      </c>
      <c r="G20">
        <v>36</v>
      </c>
      <c r="H20" s="2">
        <f>G20*(1+J20/100)</f>
        <v>43.199999999999996</v>
      </c>
      <c r="I20">
        <v>5267</v>
      </c>
      <c r="J20" s="25">
        <v>20</v>
      </c>
      <c r="L20" s="1">
        <f>F20/G20</f>
        <v>13.42743888888889</v>
      </c>
      <c r="M20" s="7">
        <f>F20/H20</f>
        <v>11.189532407407409</v>
      </c>
      <c r="N20" s="2">
        <f>L20/I20</f>
        <v>2.5493523616648738E-3</v>
      </c>
      <c r="O20" s="2">
        <f>M20/J20</f>
        <v>0.55947662037037049</v>
      </c>
      <c r="P20" s="14">
        <v>15</v>
      </c>
      <c r="Q20" s="2">
        <f>P20/M20*D20</f>
        <v>36.221352711011733</v>
      </c>
      <c r="R20" s="2"/>
      <c r="S20" s="6">
        <f>Q20/D20-1</f>
        <v>0.34053859034092282</v>
      </c>
    </row>
    <row r="21" spans="1:21" ht="17.25" customHeight="1" x14ac:dyDescent="0.3">
      <c r="A21" s="44">
        <v>20</v>
      </c>
      <c r="B21" t="s">
        <v>173</v>
      </c>
      <c r="C21" s="26" t="s">
        <v>172</v>
      </c>
      <c r="D21">
        <v>10.029999999999999</v>
      </c>
      <c r="E21">
        <v>15.77</v>
      </c>
      <c r="F21" s="7">
        <f>D21*E21</f>
        <v>158.17309999999998</v>
      </c>
      <c r="G21">
        <v>4.8</v>
      </c>
      <c r="H21" s="2">
        <f>G21*(1+J21/100)</f>
        <v>7.68</v>
      </c>
      <c r="J21" s="25">
        <v>60</v>
      </c>
      <c r="L21" s="1">
        <f>F21/G21</f>
        <v>32.952729166666664</v>
      </c>
      <c r="M21" s="7">
        <f>F21/H21</f>
        <v>20.595455729166666</v>
      </c>
      <c r="N21" s="2" t="e">
        <f>L21/I21</f>
        <v>#DIV/0!</v>
      </c>
      <c r="O21" s="2">
        <f>M21/J21</f>
        <v>0.34325759548611112</v>
      </c>
      <c r="P21" s="14">
        <v>30</v>
      </c>
      <c r="Q21" s="2">
        <f>P21/M21*D21</f>
        <v>14.61001902346227</v>
      </c>
      <c r="R21" s="2"/>
      <c r="S21" s="6">
        <f>Q21/D21-1</f>
        <v>0.45663200632724532</v>
      </c>
      <c r="T21" s="45" t="s">
        <v>267</v>
      </c>
    </row>
    <row r="22" spans="1:21" ht="17.25" customHeight="1" x14ac:dyDescent="0.3">
      <c r="A22" s="44">
        <v>21</v>
      </c>
      <c r="B22" t="s">
        <v>170</v>
      </c>
      <c r="C22" s="26" t="s">
        <v>171</v>
      </c>
      <c r="D22">
        <v>10.28</v>
      </c>
      <c r="E22">
        <v>21.34</v>
      </c>
      <c r="F22" s="7">
        <f>D22*E22</f>
        <v>219.37519999999998</v>
      </c>
      <c r="G22">
        <v>14</v>
      </c>
      <c r="H22" s="2">
        <f>G22*(1+J22/100)</f>
        <v>21</v>
      </c>
      <c r="I22">
        <v>50</v>
      </c>
      <c r="J22" s="25">
        <v>50</v>
      </c>
      <c r="L22" s="1">
        <f>F22/G22</f>
        <v>15.669657142857142</v>
      </c>
      <c r="M22" s="7">
        <f>F22/H22</f>
        <v>10.446438095238094</v>
      </c>
      <c r="N22" s="2">
        <f>L22/I22</f>
        <v>0.31339314285714281</v>
      </c>
      <c r="O22" s="2">
        <f>M22/J22</f>
        <v>0.20892876190476187</v>
      </c>
      <c r="P22" s="14">
        <v>15</v>
      </c>
      <c r="Q22" s="2">
        <f>P22/M22*D22</f>
        <v>14.761012183692596</v>
      </c>
      <c r="R22" s="2"/>
      <c r="S22" s="6">
        <f>Q22/D22-1</f>
        <v>0.43589612681834611</v>
      </c>
    </row>
    <row r="23" spans="1:21" s="25" customFormat="1" ht="17.25" customHeight="1" x14ac:dyDescent="0.3">
      <c r="A23" s="44">
        <v>22</v>
      </c>
      <c r="B23" t="s">
        <v>268</v>
      </c>
      <c r="C23" s="26" t="s">
        <v>281</v>
      </c>
      <c r="D23">
        <v>64.23</v>
      </c>
      <c r="E23">
        <v>27.28</v>
      </c>
      <c r="F23" s="7">
        <f>D23*E23</f>
        <v>1752.1944000000001</v>
      </c>
      <c r="G23">
        <v>41</v>
      </c>
      <c r="H23" s="2">
        <f>G23*(1+J23/100)</f>
        <v>49.199999999999996</v>
      </c>
      <c r="I23">
        <v>-20</v>
      </c>
      <c r="J23" s="14">
        <v>20</v>
      </c>
      <c r="K23"/>
      <c r="L23" s="1">
        <f>F23/G23</f>
        <v>42.736448780487805</v>
      </c>
      <c r="M23" s="7">
        <f>F23/H23</f>
        <v>35.613707317073178</v>
      </c>
      <c r="N23" s="2">
        <f>L23/I23</f>
        <v>-2.1368224390243902</v>
      </c>
      <c r="O23" s="2">
        <f>M23/J23</f>
        <v>1.780685365853659</v>
      </c>
      <c r="P23" s="14">
        <v>30</v>
      </c>
      <c r="Q23" s="2">
        <f>P23/M23*D23</f>
        <v>54.105571847507321</v>
      </c>
      <c r="R23" s="2"/>
      <c r="S23" s="6">
        <f>Q23/D23-1</f>
        <v>-0.15762771528090735</v>
      </c>
      <c r="T23" s="3"/>
      <c r="U23" s="3"/>
    </row>
    <row r="24" spans="1:21" ht="17.25" customHeight="1" x14ac:dyDescent="0.3">
      <c r="A24" s="44">
        <v>23</v>
      </c>
      <c r="B24" t="s">
        <v>224</v>
      </c>
      <c r="C24" s="26" t="s">
        <v>223</v>
      </c>
      <c r="D24">
        <v>12.38</v>
      </c>
      <c r="E24">
        <v>45</v>
      </c>
      <c r="F24" s="7">
        <f>D24*E24</f>
        <v>557.1</v>
      </c>
      <c r="G24">
        <v>33</v>
      </c>
      <c r="H24" s="2">
        <f>G24*(1+J24/100)</f>
        <v>36.300000000000004</v>
      </c>
      <c r="I24">
        <v>6</v>
      </c>
      <c r="J24" s="14">
        <v>10</v>
      </c>
      <c r="L24" s="1">
        <f>F24/G24</f>
        <v>16.881818181818183</v>
      </c>
      <c r="M24" s="7">
        <f>F24/H24</f>
        <v>15.347107438016527</v>
      </c>
      <c r="N24" s="2">
        <f>L24/I24</f>
        <v>2.8136363636363639</v>
      </c>
      <c r="O24" s="2">
        <f>M24/J24</f>
        <v>1.5347107438016527</v>
      </c>
      <c r="P24" s="14">
        <v>20</v>
      </c>
      <c r="Q24" s="2">
        <f>P24/M24*D24</f>
        <v>16.133333333333336</v>
      </c>
      <c r="R24" s="2"/>
      <c r="S24" s="6">
        <f>Q24/D24-1</f>
        <v>0.30317716747442125</v>
      </c>
      <c r="T24" s="45" t="s">
        <v>269</v>
      </c>
    </row>
    <row r="25" spans="1:21" ht="17.25" customHeight="1" x14ac:dyDescent="0.3">
      <c r="A25" s="44">
        <v>24</v>
      </c>
      <c r="B25" t="s">
        <v>197</v>
      </c>
      <c r="C25" s="26" t="s">
        <v>196</v>
      </c>
      <c r="D25">
        <v>18.34</v>
      </c>
      <c r="E25">
        <v>121</v>
      </c>
      <c r="F25" s="7">
        <f>D25*E25</f>
        <v>2219.14</v>
      </c>
      <c r="G25">
        <v>115</v>
      </c>
      <c r="H25" s="2">
        <f>G25*(1+J25/100)</f>
        <v>138</v>
      </c>
      <c r="I25">
        <v>11</v>
      </c>
      <c r="J25" s="14">
        <v>20</v>
      </c>
      <c r="L25" s="1">
        <f>F25/G25</f>
        <v>19.296869565217388</v>
      </c>
      <c r="M25" s="7">
        <f>F25/H25</f>
        <v>16.080724637681158</v>
      </c>
      <c r="N25" s="2">
        <f>L25/I25</f>
        <v>1.7542608695652171</v>
      </c>
      <c r="O25" s="2">
        <f>M25/J25</f>
        <v>0.80403623188405793</v>
      </c>
      <c r="P25" s="14">
        <v>15</v>
      </c>
      <c r="Q25" s="2">
        <f>P25/M25*D25</f>
        <v>17.107438016528928</v>
      </c>
      <c r="R25" s="2"/>
      <c r="S25" s="6">
        <f>Q25/D25-1</f>
        <v>-6.720621502023294E-2</v>
      </c>
    </row>
    <row r="26" spans="1:21" ht="17.25" customHeight="1" x14ac:dyDescent="0.3">
      <c r="A26" s="44">
        <v>25</v>
      </c>
      <c r="B26" t="s">
        <v>179</v>
      </c>
      <c r="C26" s="26" t="s">
        <v>178</v>
      </c>
      <c r="D26">
        <v>108.3</v>
      </c>
      <c r="E26">
        <v>0.8</v>
      </c>
      <c r="F26" s="7">
        <f>D26*E26</f>
        <v>86.64</v>
      </c>
      <c r="G26">
        <v>0.94</v>
      </c>
      <c r="H26" s="2">
        <f>G26*(1+J26/100)</f>
        <v>1.3159999999999998</v>
      </c>
      <c r="I26">
        <v>40</v>
      </c>
      <c r="J26" s="14">
        <v>40</v>
      </c>
      <c r="L26" s="1">
        <f>F26/G26</f>
        <v>92.170212765957459</v>
      </c>
      <c r="M26" s="7">
        <f>F26/H26</f>
        <v>65.835866261398181</v>
      </c>
      <c r="N26" s="2">
        <f>L26/I26</f>
        <v>2.3042553191489366</v>
      </c>
      <c r="O26" s="2">
        <f>M26/J26</f>
        <v>1.6458966565349544</v>
      </c>
      <c r="P26" s="14">
        <v>50</v>
      </c>
      <c r="Q26" s="2">
        <f>P26/M26*D26</f>
        <v>82.25</v>
      </c>
      <c r="R26" s="2"/>
      <c r="S26" s="6">
        <f>Q26/D26-1</f>
        <v>-0.24053554939981536</v>
      </c>
    </row>
    <row r="27" spans="1:21" ht="17.25" customHeight="1" x14ac:dyDescent="0.3">
      <c r="A27" s="44">
        <v>26</v>
      </c>
      <c r="B27" t="s">
        <v>230</v>
      </c>
      <c r="C27" s="26" t="s">
        <v>229</v>
      </c>
      <c r="D27">
        <v>166.2</v>
      </c>
      <c r="E27">
        <v>4</v>
      </c>
      <c r="F27" s="7">
        <f>D27*E27</f>
        <v>664.8</v>
      </c>
      <c r="G27">
        <v>4</v>
      </c>
      <c r="H27" s="2">
        <f>G27*(1+J27/100)</f>
        <v>5</v>
      </c>
      <c r="J27" s="14">
        <v>25</v>
      </c>
      <c r="L27" s="1">
        <f>F27/G27</f>
        <v>166.2</v>
      </c>
      <c r="M27" s="7">
        <f>F27/H27</f>
        <v>132.95999999999998</v>
      </c>
      <c r="N27" s="2" t="e">
        <f>L27/I27</f>
        <v>#DIV/0!</v>
      </c>
      <c r="O27" s="2">
        <f>M27/J27</f>
        <v>5.3183999999999996</v>
      </c>
      <c r="P27" s="14">
        <v>50</v>
      </c>
      <c r="Q27" s="2">
        <f>P27/M27*D27</f>
        <v>62.500000000000007</v>
      </c>
      <c r="R27" s="2"/>
      <c r="S27" s="6">
        <f>Q27/D27-1</f>
        <v>-0.62394705174488563</v>
      </c>
    </row>
    <row r="28" spans="1:21" ht="17.25" customHeight="1" x14ac:dyDescent="0.3">
      <c r="A28" s="44">
        <v>27</v>
      </c>
      <c r="B28" s="14" t="s">
        <v>255</v>
      </c>
      <c r="C28" s="26" t="s">
        <v>256</v>
      </c>
      <c r="D28">
        <v>19.350000000000001</v>
      </c>
      <c r="E28">
        <v>8.42</v>
      </c>
      <c r="F28" s="7">
        <f>D28*E28</f>
        <v>162.92700000000002</v>
      </c>
      <c r="G28">
        <v>5</v>
      </c>
      <c r="H28" s="2">
        <f>G28*(1+J28/100)</f>
        <v>7.5</v>
      </c>
      <c r="I28">
        <v>88</v>
      </c>
      <c r="J28" s="14">
        <v>50</v>
      </c>
      <c r="K28" s="14">
        <v>30</v>
      </c>
      <c r="L28" s="1">
        <f>F28/G28</f>
        <v>32.585400000000007</v>
      </c>
      <c r="M28" s="7">
        <f>F28/H28</f>
        <v>21.723600000000001</v>
      </c>
      <c r="N28" s="2">
        <f>L28/I28</f>
        <v>0.37028863636363646</v>
      </c>
      <c r="O28" s="2">
        <f>M28/J28</f>
        <v>0.43447200000000002</v>
      </c>
      <c r="P28" s="14">
        <v>25</v>
      </c>
      <c r="Q28" s="2">
        <f>P28/M28*D28</f>
        <v>22.268408551068884</v>
      </c>
      <c r="R28" s="2"/>
      <c r="S28" s="6">
        <f>Q28/D28-1</f>
        <v>0.15082214734206101</v>
      </c>
    </row>
    <row r="29" spans="1:21" ht="17.25" customHeight="1" x14ac:dyDescent="0.3">
      <c r="A29" s="44">
        <v>28</v>
      </c>
      <c r="B29" t="s">
        <v>191</v>
      </c>
      <c r="C29" s="26" t="s">
        <v>190</v>
      </c>
      <c r="D29">
        <v>19.899999999999999</v>
      </c>
      <c r="E29">
        <v>14.53</v>
      </c>
      <c r="F29" s="7">
        <f>D29*E29</f>
        <v>289.14699999999999</v>
      </c>
      <c r="G29">
        <v>11</v>
      </c>
      <c r="H29" s="2">
        <f>G29*(1+J29/100)</f>
        <v>13.75</v>
      </c>
      <c r="I29">
        <v>18</v>
      </c>
      <c r="J29" s="14">
        <v>25</v>
      </c>
      <c r="L29" s="1">
        <f>F29/G29</f>
        <v>26.286090909090909</v>
      </c>
      <c r="M29" s="7">
        <f>F29/H29</f>
        <v>21.028872727272727</v>
      </c>
      <c r="N29" s="2">
        <f>L29/I29</f>
        <v>1.4603383838383839</v>
      </c>
      <c r="O29" s="2">
        <f>M29/J29</f>
        <v>0.84115490909090906</v>
      </c>
      <c r="P29" s="14">
        <v>25</v>
      </c>
      <c r="Q29" s="2">
        <f>P29/M29*D29</f>
        <v>23.657949070887817</v>
      </c>
      <c r="R29" s="2"/>
      <c r="S29" s="6">
        <f>Q29/D29-1</f>
        <v>0.18884166185365925</v>
      </c>
    </row>
    <row r="30" spans="1:21" ht="17.25" customHeight="1" x14ac:dyDescent="0.3">
      <c r="A30" s="44">
        <v>29</v>
      </c>
      <c r="B30" t="s">
        <v>232</v>
      </c>
      <c r="C30" s="26" t="s">
        <v>231</v>
      </c>
      <c r="D30">
        <v>40.17</v>
      </c>
      <c r="E30">
        <v>9.83</v>
      </c>
      <c r="F30" s="7">
        <f>D30*E30</f>
        <v>394.87110000000001</v>
      </c>
      <c r="G30">
        <v>8.8800000000000008</v>
      </c>
      <c r="H30" s="2">
        <f>G30*(1+J30/100)</f>
        <v>13.764000000000001</v>
      </c>
      <c r="I30">
        <v>67</v>
      </c>
      <c r="J30" s="14">
        <v>55</v>
      </c>
      <c r="L30" s="1">
        <f>F30/G30</f>
        <v>44.467466216216216</v>
      </c>
      <c r="M30" s="7">
        <f>F30/H30</f>
        <v>28.688687881429814</v>
      </c>
      <c r="N30" s="2">
        <f>L30/I30</f>
        <v>0.66369352561516737</v>
      </c>
      <c r="O30" s="2">
        <f>M30/J30</f>
        <v>0.52161250693508754</v>
      </c>
      <c r="P30" s="14">
        <v>30</v>
      </c>
      <c r="Q30" s="2">
        <f>P30/M30*D30</f>
        <v>42.006103763987795</v>
      </c>
      <c r="R30" s="2"/>
      <c r="S30" s="6">
        <f>Q30/D30-1</f>
        <v>4.5708333681548252E-2</v>
      </c>
    </row>
    <row r="31" spans="1:21" ht="17.25" customHeight="1" x14ac:dyDescent="0.3">
      <c r="A31" s="44">
        <v>30</v>
      </c>
      <c r="B31" t="s">
        <v>220</v>
      </c>
      <c r="C31" s="26" t="s">
        <v>219</v>
      </c>
      <c r="D31">
        <v>21.53</v>
      </c>
      <c r="E31">
        <v>9.09</v>
      </c>
      <c r="F31" s="7">
        <f>D31*E31</f>
        <v>195.70770000000002</v>
      </c>
      <c r="G31">
        <v>6.8</v>
      </c>
      <c r="H31" s="2">
        <f>G31*(1+J31/100)</f>
        <v>8.5</v>
      </c>
      <c r="I31">
        <v>0</v>
      </c>
      <c r="J31" s="14">
        <v>25</v>
      </c>
      <c r="L31" s="1">
        <f>F31/G31</f>
        <v>28.780544117647061</v>
      </c>
      <c r="M31" s="7">
        <f>F31/H31</f>
        <v>23.024435294117648</v>
      </c>
      <c r="N31" s="2" t="e">
        <f>L31/I31</f>
        <v>#DIV/0!</v>
      </c>
      <c r="O31" s="2">
        <f>M31/J31</f>
        <v>0.92097741176470593</v>
      </c>
      <c r="P31" s="14">
        <v>25</v>
      </c>
      <c r="Q31" s="2">
        <f>P31/M31*D31</f>
        <v>23.377337733773377</v>
      </c>
      <c r="R31" s="2"/>
      <c r="S31" s="6">
        <f>Q31/D31-1</f>
        <v>8.5802960230997538E-2</v>
      </c>
    </row>
    <row r="32" spans="1:21" ht="17.25" customHeight="1" x14ac:dyDescent="0.3">
      <c r="A32" s="44">
        <v>31</v>
      </c>
      <c r="B32" t="s">
        <v>274</v>
      </c>
      <c r="C32" s="26" t="s">
        <v>275</v>
      </c>
      <c r="D32">
        <v>26.86</v>
      </c>
      <c r="E32">
        <v>1.54</v>
      </c>
      <c r="F32" s="7">
        <f>D32*E32</f>
        <v>41.364400000000003</v>
      </c>
      <c r="G32">
        <v>0.85</v>
      </c>
      <c r="H32" s="2">
        <f>G32*(1+J32/100)</f>
        <v>1.2324999999999999</v>
      </c>
      <c r="I32">
        <v>55</v>
      </c>
      <c r="J32" s="14">
        <v>45</v>
      </c>
      <c r="L32" s="1">
        <f>F32/G32</f>
        <v>48.664000000000009</v>
      </c>
      <c r="M32" s="7">
        <f>F32/H32</f>
        <v>33.561379310344833</v>
      </c>
      <c r="N32" s="2">
        <f>L32/I32</f>
        <v>0.88480000000000014</v>
      </c>
      <c r="O32" s="2">
        <f>M32/J32</f>
        <v>0.7458084291187741</v>
      </c>
      <c r="P32" s="14">
        <v>40</v>
      </c>
      <c r="Q32" s="2">
        <f>P32/M32*D32</f>
        <v>32.012987012987004</v>
      </c>
      <c r="R32" s="2"/>
      <c r="S32" s="6">
        <f>Q32/D32-1</f>
        <v>0.19184612855498906</v>
      </c>
      <c r="T32" s="46" t="s">
        <v>276</v>
      </c>
    </row>
    <row r="33" spans="1:21" s="25" customFormat="1" ht="17.25" customHeight="1" x14ac:dyDescent="0.3">
      <c r="A33" s="44">
        <v>32</v>
      </c>
      <c r="B33" t="s">
        <v>248</v>
      </c>
      <c r="C33" s="26" t="s">
        <v>247</v>
      </c>
      <c r="D33">
        <v>6.76</v>
      </c>
      <c r="E33">
        <v>6.81</v>
      </c>
      <c r="F33" s="7">
        <f>D33*E33</f>
        <v>46.035599999999995</v>
      </c>
      <c r="G33">
        <v>2.1</v>
      </c>
      <c r="H33" s="2">
        <f>G33*(1+J33/100)</f>
        <v>2.1</v>
      </c>
      <c r="I33">
        <v>170</v>
      </c>
      <c r="J33" s="14"/>
      <c r="K33"/>
      <c r="L33" s="1">
        <f>F33/G33</f>
        <v>21.921714285714284</v>
      </c>
      <c r="M33" s="7">
        <f>F33/H33</f>
        <v>21.921714285714284</v>
      </c>
      <c r="N33" s="2">
        <f>L33/I33</f>
        <v>0.12895126050420166</v>
      </c>
      <c r="O33" s="2" t="e">
        <f>M33/J33</f>
        <v>#DIV/0!</v>
      </c>
      <c r="P33" s="14">
        <v>30</v>
      </c>
      <c r="Q33" s="2">
        <f>P33/M33*D33</f>
        <v>9.251101321585903</v>
      </c>
      <c r="R33" s="2"/>
      <c r="S33" s="6">
        <f>Q33/D33-1</f>
        <v>0.3685061126606366</v>
      </c>
      <c r="T33" s="3"/>
      <c r="U33" s="3"/>
    </row>
    <row r="34" spans="1:21" ht="17.25" customHeight="1" x14ac:dyDescent="0.3">
      <c r="A34" s="44">
        <v>33</v>
      </c>
      <c r="B34" t="s">
        <v>228</v>
      </c>
      <c r="C34" s="26" t="s">
        <v>227</v>
      </c>
      <c r="D34">
        <v>9.75</v>
      </c>
      <c r="E34">
        <v>27.8</v>
      </c>
      <c r="F34" s="7">
        <f>D34*E34</f>
        <v>271.05</v>
      </c>
      <c r="G34">
        <v>8</v>
      </c>
      <c r="H34" s="2">
        <f>G34*(1+J34/100)</f>
        <v>10.4</v>
      </c>
      <c r="I34">
        <v>0</v>
      </c>
      <c r="J34" s="14">
        <v>30</v>
      </c>
      <c r="L34" s="1">
        <f>F34/G34</f>
        <v>33.881250000000001</v>
      </c>
      <c r="M34" s="7">
        <f>F34/H34</f>
        <v>26.0625</v>
      </c>
      <c r="N34" s="2" t="e">
        <f>L34/I34</f>
        <v>#DIV/0!</v>
      </c>
      <c r="O34" s="2">
        <f>M34/J34</f>
        <v>0.86875000000000002</v>
      </c>
      <c r="P34" s="14">
        <v>25</v>
      </c>
      <c r="Q34" s="2">
        <f>P34/M34*D34</f>
        <v>9.3525179856115113</v>
      </c>
      <c r="R34" s="2"/>
      <c r="S34" s="6">
        <f>Q34/D34-1</f>
        <v>-4.0767386091127067E-2</v>
      </c>
    </row>
    <row r="35" spans="1:21" ht="17.25" customHeight="1" x14ac:dyDescent="0.3">
      <c r="A35" s="44">
        <v>34</v>
      </c>
      <c r="B35" t="s">
        <v>175</v>
      </c>
      <c r="C35" s="26" t="s">
        <v>174</v>
      </c>
      <c r="D35">
        <v>13.34</v>
      </c>
      <c r="E35">
        <v>24.11</v>
      </c>
      <c r="F35" s="7">
        <f>D35*E35</f>
        <v>321.62739999999997</v>
      </c>
      <c r="G35">
        <v>8.3000000000000007</v>
      </c>
      <c r="H35" s="2">
        <f>G35*(1+J35/100)</f>
        <v>10.790000000000001</v>
      </c>
      <c r="I35">
        <v>-33</v>
      </c>
      <c r="J35" s="14">
        <v>30</v>
      </c>
      <c r="L35" s="1">
        <f>F35/G35</f>
        <v>38.750289156626501</v>
      </c>
      <c r="M35" s="7">
        <f>F35/H35</f>
        <v>29.807914735866536</v>
      </c>
      <c r="N35" s="2">
        <f>L35/I35</f>
        <v>-1.1742511865644394</v>
      </c>
      <c r="O35" s="2">
        <f>M35/J35</f>
        <v>0.99359715786221792</v>
      </c>
      <c r="P35" s="14">
        <v>27</v>
      </c>
      <c r="Q35" s="2">
        <f>P35/M35*D35</f>
        <v>12.083367897138119</v>
      </c>
      <c r="R35" s="2"/>
      <c r="S35" s="6">
        <f>Q35/D35-1</f>
        <v>-9.4200307560860619E-2</v>
      </c>
    </row>
    <row r="36" spans="1:21" ht="17.25" customHeight="1" x14ac:dyDescent="0.3">
      <c r="A36" s="44">
        <v>35</v>
      </c>
      <c r="B36" s="14" t="s">
        <v>40</v>
      </c>
      <c r="C36" s="26" t="s">
        <v>133</v>
      </c>
      <c r="D36">
        <v>95.35</v>
      </c>
      <c r="E36">
        <v>4.55</v>
      </c>
      <c r="F36" s="7">
        <f>D36*E36</f>
        <v>433.84249999999997</v>
      </c>
      <c r="G36" s="2">
        <v>10</v>
      </c>
      <c r="H36" s="2">
        <f>G36*(1+J36/100)</f>
        <v>13</v>
      </c>
      <c r="I36" s="2">
        <v>100</v>
      </c>
      <c r="J36" s="15">
        <v>30</v>
      </c>
      <c r="K36" s="2">
        <v>30</v>
      </c>
      <c r="L36" s="1">
        <f>F36/G36</f>
        <v>43.384249999999994</v>
      </c>
      <c r="M36" s="7">
        <f>F36/H36</f>
        <v>33.372499999999995</v>
      </c>
      <c r="N36" s="2">
        <f>L36/I36</f>
        <v>0.43384249999999996</v>
      </c>
      <c r="O36" s="2">
        <f>M36/J36</f>
        <v>1.1124166666666666</v>
      </c>
      <c r="P36" s="15">
        <v>30</v>
      </c>
      <c r="Q36" s="2">
        <f>P36/M36*D36</f>
        <v>85.714285714285722</v>
      </c>
      <c r="R36" s="2"/>
      <c r="S36" s="6">
        <f>Q36/D36-1</f>
        <v>-0.10105625889579728</v>
      </c>
      <c r="T36" s="22" t="s">
        <v>254</v>
      </c>
    </row>
    <row r="37" spans="1:21" ht="17.25" customHeight="1" x14ac:dyDescent="0.3">
      <c r="A37" s="44">
        <v>36</v>
      </c>
      <c r="B37" t="s">
        <v>270</v>
      </c>
      <c r="C37" s="26" t="s">
        <v>218</v>
      </c>
      <c r="D37">
        <v>37.69</v>
      </c>
      <c r="E37">
        <v>5.5</v>
      </c>
      <c r="F37" s="7">
        <f>D37*E37</f>
        <v>207.29499999999999</v>
      </c>
      <c r="G37">
        <v>6.1</v>
      </c>
      <c r="H37" s="2">
        <f>G37*(1+J37/100)</f>
        <v>7.0149999999999988</v>
      </c>
      <c r="I37">
        <v>5</v>
      </c>
      <c r="J37" s="14">
        <v>15</v>
      </c>
      <c r="L37" s="1">
        <f>F37/G37</f>
        <v>33.982786885245901</v>
      </c>
      <c r="M37" s="7">
        <f>F37/H37</f>
        <v>29.550249465431222</v>
      </c>
      <c r="N37" s="2">
        <f>L37/I37</f>
        <v>6.7965573770491803</v>
      </c>
      <c r="O37" s="2">
        <f>M37/J37</f>
        <v>1.9700166310287481</v>
      </c>
      <c r="P37" s="14">
        <v>25</v>
      </c>
      <c r="Q37" s="2">
        <f>P37/M37*D37</f>
        <v>31.88636363636363</v>
      </c>
      <c r="R37" s="2"/>
      <c r="S37" s="6">
        <f>Q37/D37-1</f>
        <v>-0.15398345353240561</v>
      </c>
    </row>
    <row r="38" spans="1:21" ht="17.25" customHeight="1" x14ac:dyDescent="0.3">
      <c r="A38" s="44">
        <v>37</v>
      </c>
      <c r="B38" t="s">
        <v>51</v>
      </c>
      <c r="C38" s="26" t="s">
        <v>135</v>
      </c>
      <c r="D38">
        <v>46.93</v>
      </c>
      <c r="E38">
        <v>1.58</v>
      </c>
      <c r="F38" s="7">
        <f>D38*E38</f>
        <v>74.1494</v>
      </c>
      <c r="G38" s="2">
        <v>3</v>
      </c>
      <c r="H38" s="2">
        <f>G38*(1+J38/100)</f>
        <v>3.75</v>
      </c>
      <c r="I38" s="2">
        <v>30</v>
      </c>
      <c r="J38" s="15">
        <v>25</v>
      </c>
      <c r="K38" s="2">
        <v>20</v>
      </c>
      <c r="L38" s="1">
        <f>F38/G38</f>
        <v>24.716466666666665</v>
      </c>
      <c r="M38" s="7">
        <f>F38/H38</f>
        <v>19.773173333333332</v>
      </c>
      <c r="N38" s="2">
        <f>L38/I38</f>
        <v>0.82388222222222218</v>
      </c>
      <c r="O38" s="2">
        <f>M38/J38</f>
        <v>0.7909269333333333</v>
      </c>
      <c r="P38" s="15">
        <v>20</v>
      </c>
      <c r="Q38" s="2">
        <f>P38/M38*D38</f>
        <v>47.468354430379748</v>
      </c>
      <c r="R38" s="2"/>
      <c r="S38" s="6">
        <f>Q38/D38-1</f>
        <v>1.147143469805556E-2</v>
      </c>
    </row>
    <row r="39" spans="1:21" ht="17.25" customHeight="1" x14ac:dyDescent="0.3">
      <c r="A39" s="44">
        <v>38</v>
      </c>
      <c r="B39" t="s">
        <v>82</v>
      </c>
      <c r="C39" s="26" t="s">
        <v>143</v>
      </c>
      <c r="D39">
        <v>34.33</v>
      </c>
      <c r="E39">
        <v>4</v>
      </c>
      <c r="F39" s="7">
        <f>D39*E39</f>
        <v>137.32</v>
      </c>
      <c r="G39">
        <v>3</v>
      </c>
      <c r="H39" s="2">
        <f>G39*(1+J39/100)</f>
        <v>3.9000000000000004</v>
      </c>
      <c r="I39">
        <v>30</v>
      </c>
      <c r="J39" s="14">
        <v>30</v>
      </c>
      <c r="L39" s="1">
        <f>F39/G39</f>
        <v>45.773333333333333</v>
      </c>
      <c r="M39" s="7">
        <f>F39/H39</f>
        <v>35.210256410256406</v>
      </c>
      <c r="N39" s="2">
        <f>L39/I39</f>
        <v>1.5257777777777777</v>
      </c>
      <c r="O39" s="2">
        <f>M39/J39</f>
        <v>1.1736752136752135</v>
      </c>
      <c r="P39" s="14">
        <v>35</v>
      </c>
      <c r="Q39" s="2">
        <f>P39/M39*D39</f>
        <v>34.125</v>
      </c>
      <c r="R39" s="2"/>
      <c r="S39" s="6">
        <f>Q39/D39-1</f>
        <v>-5.9714535391784951E-3</v>
      </c>
    </row>
    <row r="40" spans="1:21" ht="17.25" customHeight="1" x14ac:dyDescent="0.3">
      <c r="A40" s="44">
        <v>39</v>
      </c>
      <c r="B40" s="23" t="s">
        <v>69</v>
      </c>
      <c r="C40" s="26" t="s">
        <v>137</v>
      </c>
      <c r="D40">
        <v>33.590000000000003</v>
      </c>
      <c r="E40">
        <v>1</v>
      </c>
      <c r="F40" s="7">
        <f>D40*E40</f>
        <v>33.590000000000003</v>
      </c>
      <c r="G40">
        <v>0.73</v>
      </c>
      <c r="H40" s="2">
        <f>G40*(1+J40/100)</f>
        <v>0.73</v>
      </c>
      <c r="I40">
        <v>8</v>
      </c>
      <c r="L40" s="1">
        <f>F40/G40</f>
        <v>46.013698630136993</v>
      </c>
      <c r="M40" s="7">
        <f>F40/H40</f>
        <v>46.013698630136993</v>
      </c>
      <c r="N40" s="2">
        <f>L40/I40</f>
        <v>5.7517123287671241</v>
      </c>
      <c r="O40" s="2" t="e">
        <f>M40/J40</f>
        <v>#DIV/0!</v>
      </c>
      <c r="P40" s="14">
        <v>30</v>
      </c>
      <c r="Q40" s="2">
        <f>P40/M40*D40</f>
        <v>21.9</v>
      </c>
      <c r="R40" s="2"/>
      <c r="S40" s="6">
        <f>Q40/D40-1</f>
        <v>-0.34802024412027399</v>
      </c>
    </row>
    <row r="41" spans="1:21" ht="17.25" customHeight="1" x14ac:dyDescent="0.3">
      <c r="A41" s="44">
        <v>40</v>
      </c>
      <c r="B41" t="s">
        <v>75</v>
      </c>
      <c r="C41" s="26" t="s">
        <v>140</v>
      </c>
      <c r="D41">
        <v>50.52</v>
      </c>
      <c r="E41">
        <v>0.53300000000000003</v>
      </c>
      <c r="F41" s="7">
        <f>D41*E41</f>
        <v>26.927160000000004</v>
      </c>
      <c r="G41">
        <v>0.49</v>
      </c>
      <c r="H41" s="2">
        <f>G41*(1+J41/100)</f>
        <v>0.58799999999999997</v>
      </c>
      <c r="I41">
        <v>21</v>
      </c>
      <c r="J41" s="14">
        <v>20</v>
      </c>
      <c r="L41" s="1">
        <f>F41/G41</f>
        <v>54.95338775510205</v>
      </c>
      <c r="M41" s="7">
        <f>F41/H41</f>
        <v>45.794489795918381</v>
      </c>
      <c r="N41" s="2">
        <f>L41/I41</f>
        <v>2.6168279883381929</v>
      </c>
      <c r="O41" s="2">
        <f>M41/J41</f>
        <v>2.289724489795919</v>
      </c>
      <c r="P41" s="14">
        <v>25</v>
      </c>
      <c r="Q41" s="2">
        <f>P41/M41*D41</f>
        <v>27.579737335834892</v>
      </c>
      <c r="R41" s="2"/>
      <c r="S41" s="6">
        <f>Q41/D41-1</f>
        <v>-0.45408279224396497</v>
      </c>
      <c r="T41" s="3" t="s">
        <v>266</v>
      </c>
    </row>
    <row r="42" spans="1:21" ht="17.25" customHeight="1" x14ac:dyDescent="0.3">
      <c r="A42" s="44">
        <v>41</v>
      </c>
      <c r="B42" t="s">
        <v>78</v>
      </c>
      <c r="C42" s="26" t="s">
        <v>141</v>
      </c>
      <c r="D42">
        <v>32.33</v>
      </c>
      <c r="E42">
        <v>2.56</v>
      </c>
      <c r="F42" s="7">
        <f>D42*E42</f>
        <v>82.764799999999994</v>
      </c>
      <c r="G42">
        <v>2</v>
      </c>
      <c r="H42" s="2">
        <f>G42*(1+J42/100)</f>
        <v>2.7</v>
      </c>
      <c r="I42">
        <v>42</v>
      </c>
      <c r="J42" s="14">
        <v>35</v>
      </c>
      <c r="L42" s="1">
        <f>F42/G42</f>
        <v>41.382399999999997</v>
      </c>
      <c r="M42" s="7">
        <f>F42/H42</f>
        <v>30.653629629629627</v>
      </c>
      <c r="N42" s="2">
        <f>L42/I42</f>
        <v>0.985295238095238</v>
      </c>
      <c r="O42" s="2">
        <f>M42/J42</f>
        <v>0.87581798941798938</v>
      </c>
      <c r="P42" s="14">
        <v>40</v>
      </c>
      <c r="Q42" s="2">
        <f>P42/M42*D42</f>
        <v>42.187500000000007</v>
      </c>
      <c r="R42" s="2"/>
      <c r="S42" s="6">
        <f>Q42/D42-1</f>
        <v>0.304902567274977</v>
      </c>
    </row>
    <row r="43" spans="1:21" ht="17.25" customHeight="1" x14ac:dyDescent="0.3">
      <c r="A43" s="44">
        <v>42</v>
      </c>
      <c r="B43" t="s">
        <v>83</v>
      </c>
      <c r="C43" s="26" t="s">
        <v>144</v>
      </c>
      <c r="D43">
        <v>56.8</v>
      </c>
      <c r="E43">
        <v>1.35</v>
      </c>
      <c r="F43" s="7">
        <f>D43*E43</f>
        <v>76.680000000000007</v>
      </c>
      <c r="G43">
        <v>2.2999999999999998</v>
      </c>
      <c r="H43" s="2">
        <f>G43*(1+J43/100)</f>
        <v>3.105</v>
      </c>
      <c r="I43">
        <v>50</v>
      </c>
      <c r="J43" s="14">
        <v>35</v>
      </c>
      <c r="L43" s="1">
        <f>F43/G43</f>
        <v>33.339130434782611</v>
      </c>
      <c r="M43" s="7">
        <f>F43/H43</f>
        <v>24.695652173913047</v>
      </c>
      <c r="N43" s="2">
        <f>L43/I43</f>
        <v>0.6667826086956522</v>
      </c>
      <c r="O43" s="2">
        <f>M43/J43</f>
        <v>0.70559006211180131</v>
      </c>
      <c r="P43" s="14">
        <v>27</v>
      </c>
      <c r="Q43" s="2">
        <f>P43/M43*D43</f>
        <v>62.099999999999994</v>
      </c>
      <c r="R43" s="2"/>
      <c r="S43" s="6">
        <f>Q43/D43-1</f>
        <v>9.3309859154929509E-2</v>
      </c>
    </row>
    <row r="44" spans="1:21" ht="17.25" customHeight="1" x14ac:dyDescent="0.3">
      <c r="A44" s="44">
        <v>43</v>
      </c>
      <c r="B44" s="23" t="s">
        <v>70</v>
      </c>
      <c r="C44" s="26" t="s">
        <v>138</v>
      </c>
      <c r="D44">
        <v>66.900000000000006</v>
      </c>
      <c r="E44">
        <v>2.2999999999999998</v>
      </c>
      <c r="F44" s="7">
        <f>D44*E44</f>
        <v>153.87</v>
      </c>
      <c r="G44">
        <v>3.5</v>
      </c>
      <c r="H44" s="2">
        <f>G44*(1+J44/100)</f>
        <v>4.55</v>
      </c>
      <c r="I44">
        <v>36</v>
      </c>
      <c r="J44" s="14">
        <v>30</v>
      </c>
      <c r="L44" s="1">
        <f>F44/G44</f>
        <v>43.962857142857146</v>
      </c>
      <c r="M44" s="7">
        <f>F44/H44</f>
        <v>33.817582417582422</v>
      </c>
      <c r="N44" s="2">
        <f>L44/I44</f>
        <v>1.2211904761904764</v>
      </c>
      <c r="O44" s="2">
        <f>M44/J44</f>
        <v>1.1272527472527474</v>
      </c>
      <c r="P44" s="14">
        <v>40</v>
      </c>
      <c r="Q44" s="2">
        <f>P44/M44*D44</f>
        <v>79.130434782608688</v>
      </c>
      <c r="R44" s="2"/>
      <c r="S44" s="6">
        <f>Q44/D44-1</f>
        <v>0.18281666341717018</v>
      </c>
    </row>
    <row r="45" spans="1:21" ht="17.25" customHeight="1" x14ac:dyDescent="0.3">
      <c r="A45" s="44">
        <v>44</v>
      </c>
      <c r="B45" t="s">
        <v>86</v>
      </c>
      <c r="C45" s="26" t="s">
        <v>146</v>
      </c>
      <c r="D45">
        <v>25.24</v>
      </c>
      <c r="E45">
        <v>2.4</v>
      </c>
      <c r="F45" s="7">
        <f>D45*E45</f>
        <v>60.575999999999993</v>
      </c>
      <c r="G45">
        <v>2</v>
      </c>
      <c r="H45" s="2">
        <f>G45*(1+J45/100)</f>
        <v>2.5</v>
      </c>
      <c r="I45">
        <v>55</v>
      </c>
      <c r="J45" s="14">
        <v>25</v>
      </c>
      <c r="L45" s="1">
        <f>F45/G45</f>
        <v>30.287999999999997</v>
      </c>
      <c r="M45" s="7">
        <f>F45/H45</f>
        <v>24.230399999999996</v>
      </c>
      <c r="N45" s="2">
        <f>L45/I45</f>
        <v>0.55069090909090901</v>
      </c>
      <c r="O45" s="2">
        <f>M45/J45</f>
        <v>0.96921599999999986</v>
      </c>
      <c r="P45" s="14">
        <v>25</v>
      </c>
      <c r="Q45" s="2">
        <f>P45/M45*D45</f>
        <v>26.041666666666668</v>
      </c>
      <c r="R45" s="2"/>
      <c r="S45" s="6">
        <f>Q45/D45-1</f>
        <v>3.1761753829899764E-2</v>
      </c>
    </row>
    <row r="46" spans="1:21" ht="17.25" customHeight="1" x14ac:dyDescent="0.3">
      <c r="A46" s="44">
        <v>45</v>
      </c>
      <c r="B46" t="s">
        <v>80</v>
      </c>
      <c r="C46" s="26" t="s">
        <v>142</v>
      </c>
      <c r="D46">
        <v>27.28</v>
      </c>
      <c r="E46">
        <v>2.63</v>
      </c>
      <c r="F46" s="7">
        <f>D46*E46</f>
        <v>71.746399999999994</v>
      </c>
      <c r="G46">
        <v>2.2000000000000002</v>
      </c>
      <c r="H46" s="2">
        <f>G46*(1+J46/100)</f>
        <v>3.08</v>
      </c>
      <c r="I46">
        <v>26</v>
      </c>
      <c r="J46" s="14">
        <v>40</v>
      </c>
      <c r="L46" s="1">
        <f>F46/G46</f>
        <v>32.611999999999995</v>
      </c>
      <c r="M46" s="7">
        <f>F46/H46</f>
        <v>23.294285714285714</v>
      </c>
      <c r="N46" s="2">
        <f>L46/I46</f>
        <v>1.2543076923076921</v>
      </c>
      <c r="O46" s="2">
        <f>M46/J46</f>
        <v>0.5823571428571428</v>
      </c>
      <c r="P46" s="14">
        <v>30</v>
      </c>
      <c r="Q46" s="2">
        <f>P46/M46*D46</f>
        <v>35.133079847908746</v>
      </c>
      <c r="R46" s="2"/>
      <c r="S46" s="6">
        <f>Q46/D46-1</f>
        <v>0.28786949589108302</v>
      </c>
      <c r="T46" s="3" t="s">
        <v>81</v>
      </c>
    </row>
    <row r="47" spans="1:21" ht="17.25" customHeight="1" x14ac:dyDescent="0.3">
      <c r="A47" s="44">
        <v>46</v>
      </c>
      <c r="B47" t="s">
        <v>244</v>
      </c>
      <c r="C47" s="26" t="s">
        <v>243</v>
      </c>
      <c r="D47">
        <v>16.309999999999999</v>
      </c>
      <c r="E47">
        <v>5</v>
      </c>
      <c r="F47" s="7">
        <f>D47*E47</f>
        <v>81.55</v>
      </c>
      <c r="G47">
        <v>1.4</v>
      </c>
      <c r="H47" s="2">
        <f>G47*(1+J47/100)</f>
        <v>1.9599999999999997</v>
      </c>
      <c r="I47">
        <v>60</v>
      </c>
      <c r="J47" s="14">
        <v>40</v>
      </c>
      <c r="L47" s="1">
        <f>F47/G47</f>
        <v>58.25</v>
      </c>
      <c r="M47" s="7">
        <f>F47/H47</f>
        <v>41.607142857142861</v>
      </c>
      <c r="N47" s="2">
        <f>L47/I47</f>
        <v>0.97083333333333333</v>
      </c>
      <c r="O47" s="2">
        <f>M47/J47</f>
        <v>1.0401785714285716</v>
      </c>
      <c r="P47" s="14">
        <v>30</v>
      </c>
      <c r="Q47" s="2">
        <f>P47/M47*D47</f>
        <v>11.759999999999998</v>
      </c>
      <c r="R47" s="2"/>
      <c r="S47" s="6">
        <f>Q47/D47-1</f>
        <v>-0.27896995708154515</v>
      </c>
    </row>
    <row r="48" spans="1:21" ht="17.25" customHeight="1" x14ac:dyDescent="0.3">
      <c r="A48" s="44">
        <v>47</v>
      </c>
      <c r="B48" s="14" t="s">
        <v>47</v>
      </c>
      <c r="C48" s="26" t="s">
        <v>131</v>
      </c>
      <c r="D48" s="14">
        <v>10.6</v>
      </c>
      <c r="E48" s="14">
        <v>14.8</v>
      </c>
      <c r="F48" s="16">
        <f>D48*E48</f>
        <v>156.88</v>
      </c>
      <c r="G48" s="15">
        <v>4.7</v>
      </c>
      <c r="H48" s="15">
        <f>G48*(1+J48/100)</f>
        <v>4.7469999999999999</v>
      </c>
      <c r="I48" s="15">
        <v>20</v>
      </c>
      <c r="J48" s="15">
        <v>1</v>
      </c>
      <c r="K48" s="15">
        <v>0</v>
      </c>
      <c r="L48" s="27">
        <f>F48/G48</f>
        <v>33.378723404255318</v>
      </c>
      <c r="M48" s="16">
        <f>F48/H48</f>
        <v>33.048240994312195</v>
      </c>
      <c r="N48" s="15">
        <f>L48/I48</f>
        <v>1.6689361702127659</v>
      </c>
      <c r="O48" s="15">
        <f>M48/J48</f>
        <v>33.048240994312195</v>
      </c>
      <c r="P48" s="15">
        <v>25</v>
      </c>
      <c r="Q48" s="15">
        <f>P48/M48*D48</f>
        <v>8.0185810810810807</v>
      </c>
      <c r="R48" s="15"/>
      <c r="S48" s="6">
        <f>Q48/D48-1</f>
        <v>-0.24353008669046405</v>
      </c>
      <c r="T48" s="28"/>
      <c r="U48" s="29"/>
    </row>
    <row r="49" spans="1:21" ht="17.25" customHeight="1" x14ac:dyDescent="0.3">
      <c r="A49" s="44">
        <v>48</v>
      </c>
      <c r="B49" s="40" t="s">
        <v>108</v>
      </c>
      <c r="C49" s="26" t="s">
        <v>156</v>
      </c>
      <c r="D49" s="30">
        <v>17.73</v>
      </c>
      <c r="E49" s="30">
        <v>6.46</v>
      </c>
      <c r="F49" s="31">
        <f>D49*E49</f>
        <v>114.53580000000001</v>
      </c>
      <c r="G49" s="30">
        <v>3</v>
      </c>
      <c r="H49" s="32">
        <f>G49*(1+J49/100)</f>
        <v>4.1999999999999993</v>
      </c>
      <c r="I49" s="30">
        <v>45</v>
      </c>
      <c r="J49" s="30">
        <v>40</v>
      </c>
      <c r="K49" s="30">
        <v>30</v>
      </c>
      <c r="L49" s="33">
        <f>F49/G49</f>
        <v>38.178600000000003</v>
      </c>
      <c r="M49" s="31">
        <f>F49/H49</f>
        <v>27.270428571428578</v>
      </c>
      <c r="N49" s="32">
        <f>L49/I49</f>
        <v>0.84841333333333335</v>
      </c>
      <c r="O49" s="32">
        <f>M49/J49</f>
        <v>0.6817607142857145</v>
      </c>
      <c r="P49" s="30">
        <v>35</v>
      </c>
      <c r="Q49" s="32">
        <f>P49/M49*D49</f>
        <v>22.755417956656341</v>
      </c>
      <c r="R49" s="32"/>
      <c r="S49" s="34">
        <f>Q49/D49-1</f>
        <v>0.28344150911767296</v>
      </c>
      <c r="T49" s="35"/>
      <c r="U49" s="35"/>
    </row>
    <row r="50" spans="1:21" ht="17.25" customHeight="1" x14ac:dyDescent="0.3">
      <c r="A50" s="44">
        <v>49</v>
      </c>
      <c r="B50" t="s">
        <v>169</v>
      </c>
      <c r="C50" s="26" t="s">
        <v>168</v>
      </c>
      <c r="D50">
        <v>23.97</v>
      </c>
      <c r="E50">
        <v>7.52</v>
      </c>
      <c r="F50" s="7">
        <f>D50*E50</f>
        <v>180.25439999999998</v>
      </c>
      <c r="G50">
        <v>5.0999999999999996</v>
      </c>
      <c r="H50" s="2">
        <f>G50*(1+J50/100)</f>
        <v>8.67</v>
      </c>
      <c r="I50">
        <v>33</v>
      </c>
      <c r="J50" s="25">
        <v>70</v>
      </c>
      <c r="L50" s="1">
        <f>F50/G50</f>
        <v>35.344000000000001</v>
      </c>
      <c r="M50" s="7">
        <f>F50/H50</f>
        <v>20.790588235294116</v>
      </c>
      <c r="N50" s="2">
        <f>L50/I50</f>
        <v>1.071030303030303</v>
      </c>
      <c r="O50" s="2">
        <f>M50/J50</f>
        <v>0.29700840336134454</v>
      </c>
      <c r="P50" s="14">
        <v>30</v>
      </c>
      <c r="Q50" s="2">
        <f>P50/M50*D50</f>
        <v>34.587765957446813</v>
      </c>
      <c r="R50" s="2"/>
      <c r="S50" s="6">
        <f>Q50/D50-1</f>
        <v>0.44296061566319622</v>
      </c>
    </row>
    <row r="51" spans="1:21" ht="17.25" customHeight="1" x14ac:dyDescent="0.3">
      <c r="A51" s="44">
        <v>50</v>
      </c>
      <c r="B51" t="s">
        <v>238</v>
      </c>
      <c r="C51" s="26" t="s">
        <v>237</v>
      </c>
      <c r="D51">
        <v>12.9</v>
      </c>
      <c r="E51">
        <v>4</v>
      </c>
      <c r="F51" s="7">
        <f>D51*E51</f>
        <v>51.6</v>
      </c>
      <c r="G51">
        <v>1.9</v>
      </c>
      <c r="H51" s="2">
        <f>G51*(1+J51/100)</f>
        <v>2.2799999999999998</v>
      </c>
      <c r="I51">
        <v>17</v>
      </c>
      <c r="J51" s="14">
        <v>20</v>
      </c>
      <c r="L51" s="1">
        <f>F51/G51</f>
        <v>27.157894736842106</v>
      </c>
      <c r="M51" s="7">
        <f>F51/H51</f>
        <v>22.631578947368425</v>
      </c>
      <c r="N51" s="2">
        <f>L51/I51</f>
        <v>1.5975232198142415</v>
      </c>
      <c r="O51" s="2">
        <f>M51/J51</f>
        <v>1.1315789473684212</v>
      </c>
      <c r="P51" s="14">
        <v>27</v>
      </c>
      <c r="Q51" s="2">
        <f>P51/M51*D51</f>
        <v>15.389999999999999</v>
      </c>
      <c r="R51" s="2"/>
      <c r="S51" s="6">
        <f>Q51/D51-1</f>
        <v>0.1930232558139533</v>
      </c>
    </row>
    <row r="52" spans="1:21" ht="17.25" customHeight="1" x14ac:dyDescent="0.3">
      <c r="A52" s="44">
        <v>51</v>
      </c>
      <c r="B52" t="s">
        <v>112</v>
      </c>
      <c r="C52" s="26" t="s">
        <v>158</v>
      </c>
      <c r="D52">
        <v>26.58</v>
      </c>
      <c r="E52">
        <v>5.64</v>
      </c>
      <c r="F52" s="7">
        <f>D52*E52</f>
        <v>149.91119999999998</v>
      </c>
      <c r="G52">
        <v>9</v>
      </c>
      <c r="H52" s="2">
        <f>G52*(1+J52/100)</f>
        <v>11.25</v>
      </c>
      <c r="I52">
        <v>108</v>
      </c>
      <c r="J52" s="14">
        <v>25</v>
      </c>
      <c r="L52" s="1">
        <f>F52/G52</f>
        <v>16.656799999999997</v>
      </c>
      <c r="M52" s="7">
        <f>F52/H52</f>
        <v>13.325439999999999</v>
      </c>
      <c r="N52" s="2">
        <f>L52/I52</f>
        <v>0.15422962962962961</v>
      </c>
      <c r="O52" s="2">
        <f>M52/J52</f>
        <v>0.53301759999999998</v>
      </c>
      <c r="P52" s="14">
        <v>20</v>
      </c>
      <c r="Q52" s="2">
        <f>P52/M52*D52</f>
        <v>39.893617021276597</v>
      </c>
      <c r="R52" s="2"/>
      <c r="S52" s="6">
        <f>Q52/D52-1</f>
        <v>0.50088852600739653</v>
      </c>
    </row>
    <row r="53" spans="1:21" ht="17.25" customHeight="1" x14ac:dyDescent="0.3">
      <c r="A53" s="44">
        <v>52</v>
      </c>
      <c r="B53" t="s">
        <v>116</v>
      </c>
      <c r="C53" s="26" t="s">
        <v>159</v>
      </c>
      <c r="D53">
        <v>34.94</v>
      </c>
      <c r="E53">
        <v>9.23</v>
      </c>
      <c r="F53" s="7">
        <f>D53*E53</f>
        <v>322.49619999999999</v>
      </c>
      <c r="G53">
        <v>9</v>
      </c>
      <c r="H53" s="2">
        <f>G53*(1+J53/100)</f>
        <v>10.799999999999999</v>
      </c>
      <c r="I53">
        <v>36</v>
      </c>
      <c r="J53" s="14">
        <v>20</v>
      </c>
      <c r="L53" s="1">
        <f>F53/G53</f>
        <v>35.832911111111109</v>
      </c>
      <c r="M53" s="7">
        <f>F53/H53</f>
        <v>29.860759259259261</v>
      </c>
      <c r="N53" s="2">
        <f>L53/I53</f>
        <v>0.99535864197530854</v>
      </c>
      <c r="O53" s="2">
        <f>M53/J53</f>
        <v>1.4930379629629631</v>
      </c>
      <c r="P53" s="14">
        <v>25</v>
      </c>
      <c r="Q53" s="2">
        <f>P53/M53*D53</f>
        <v>29.252437703141926</v>
      </c>
      <c r="R53" s="2"/>
      <c r="S53" s="6">
        <f>Q53/D53-1</f>
        <v>-0.16278083276640165</v>
      </c>
    </row>
    <row r="54" spans="1:21" ht="17.25" customHeight="1" x14ac:dyDescent="0.3">
      <c r="A54" s="44">
        <v>53</v>
      </c>
      <c r="B54" t="s">
        <v>250</v>
      </c>
      <c r="C54" s="26" t="s">
        <v>249</v>
      </c>
      <c r="D54">
        <v>8.25</v>
      </c>
      <c r="E54">
        <v>7.36</v>
      </c>
      <c r="F54" s="7">
        <f>D54*E54</f>
        <v>60.720000000000006</v>
      </c>
      <c r="G54">
        <v>2</v>
      </c>
      <c r="H54" s="2">
        <f>G54*(1+J54/100)</f>
        <v>3</v>
      </c>
      <c r="I54">
        <v>170</v>
      </c>
      <c r="J54" s="25">
        <v>50</v>
      </c>
      <c r="L54" s="1">
        <f>F54/G54</f>
        <v>30.360000000000003</v>
      </c>
      <c r="M54" s="7">
        <f>F54/H54</f>
        <v>20.240000000000002</v>
      </c>
      <c r="N54" s="2">
        <f>L54/I54</f>
        <v>0.17858823529411766</v>
      </c>
      <c r="O54" s="2">
        <f>M54/J54</f>
        <v>0.40480000000000005</v>
      </c>
      <c r="P54" s="14">
        <v>30</v>
      </c>
      <c r="Q54" s="2">
        <f>P54/M54*D54</f>
        <v>12.228260869565217</v>
      </c>
      <c r="R54" s="2"/>
      <c r="S54" s="6">
        <f>Q54/D54-1</f>
        <v>0.48221343873517775</v>
      </c>
    </row>
    <row r="55" spans="1:21" ht="17.25" customHeight="1" x14ac:dyDescent="0.3">
      <c r="A55" s="44">
        <v>54</v>
      </c>
      <c r="B55" t="s">
        <v>213</v>
      </c>
      <c r="C55" s="26" t="s">
        <v>212</v>
      </c>
      <c r="D55">
        <v>10.5</v>
      </c>
      <c r="E55">
        <v>27</v>
      </c>
      <c r="F55" s="7">
        <f>D55*E55</f>
        <v>283.5</v>
      </c>
      <c r="G55">
        <v>11</v>
      </c>
      <c r="H55" s="2">
        <f>G55*(1+J55/100)</f>
        <v>15.399999999999999</v>
      </c>
      <c r="I55">
        <v>-21</v>
      </c>
      <c r="J55" s="25">
        <v>40</v>
      </c>
      <c r="L55" s="1">
        <f>F55/G55</f>
        <v>25.772727272727273</v>
      </c>
      <c r="M55" s="7">
        <f>F55/H55</f>
        <v>18.40909090909091</v>
      </c>
      <c r="N55" s="2">
        <f>L55/I55</f>
        <v>-1.2272727272727273</v>
      </c>
      <c r="O55" s="2">
        <f>M55/J55</f>
        <v>0.46022727272727276</v>
      </c>
      <c r="P55" s="14">
        <v>25</v>
      </c>
      <c r="Q55" s="2">
        <f>P55/M55*D55</f>
        <v>14.25925925925926</v>
      </c>
      <c r="R55" s="2"/>
      <c r="S55" s="6">
        <f>Q55/D55-1</f>
        <v>0.35802469135802473</v>
      </c>
    </row>
    <row r="56" spans="1:21" s="25" customFormat="1" ht="17.25" customHeight="1" x14ac:dyDescent="0.3">
      <c r="A56" s="44">
        <v>55</v>
      </c>
      <c r="B56" s="40" t="s">
        <v>246</v>
      </c>
      <c r="C56" s="26" t="s">
        <v>245</v>
      </c>
      <c r="D56">
        <v>20</v>
      </c>
      <c r="E56">
        <v>14.35</v>
      </c>
      <c r="F56" s="7">
        <f>D56*E56</f>
        <v>287</v>
      </c>
      <c r="G56">
        <v>16</v>
      </c>
      <c r="H56" s="2">
        <f>G56*(1+J56/100)</f>
        <v>20</v>
      </c>
      <c r="I56">
        <v>136</v>
      </c>
      <c r="J56" s="14">
        <v>25</v>
      </c>
      <c r="K56"/>
      <c r="L56" s="1">
        <f>F56/G56</f>
        <v>17.9375</v>
      </c>
      <c r="M56" s="7">
        <f>F56/H56</f>
        <v>14.35</v>
      </c>
      <c r="N56" s="2">
        <f>L56/I56</f>
        <v>0.13189338235294118</v>
      </c>
      <c r="O56" s="2">
        <f>M56/J56</f>
        <v>0.57399999999999995</v>
      </c>
      <c r="P56" s="14">
        <v>23</v>
      </c>
      <c r="Q56" s="2">
        <f>P56/M56*D56</f>
        <v>32.055749128919857</v>
      </c>
      <c r="R56" s="2"/>
      <c r="S56" s="6">
        <f>Q56/D56-1</f>
        <v>0.60278745644599274</v>
      </c>
      <c r="T56" s="3"/>
      <c r="U56" s="3"/>
    </row>
    <row r="57" spans="1:21" ht="17.25" customHeight="1" x14ac:dyDescent="0.3">
      <c r="A57" s="44">
        <v>56</v>
      </c>
      <c r="B57" t="s">
        <v>215</v>
      </c>
      <c r="C57" s="26" t="s">
        <v>214</v>
      </c>
      <c r="D57">
        <v>61.8</v>
      </c>
      <c r="E57">
        <v>11.4</v>
      </c>
      <c r="F57" s="7">
        <f>D57*E57</f>
        <v>704.52</v>
      </c>
      <c r="G57">
        <v>21</v>
      </c>
      <c r="H57" s="2">
        <f>G57*(1+J57/100)</f>
        <v>28.35</v>
      </c>
      <c r="I57">
        <v>42</v>
      </c>
      <c r="J57" s="14">
        <v>35</v>
      </c>
      <c r="L57" s="1">
        <f>F57/G57</f>
        <v>33.548571428571428</v>
      </c>
      <c r="M57" s="7">
        <f>F57/H57</f>
        <v>24.850793650793648</v>
      </c>
      <c r="N57" s="2">
        <f>L57/I57</f>
        <v>0.79877551020408166</v>
      </c>
      <c r="O57" s="2">
        <f>M57/J57</f>
        <v>0.71002267573696132</v>
      </c>
      <c r="P57" s="14">
        <v>27</v>
      </c>
      <c r="Q57" s="2">
        <f>P57/M57*D57</f>
        <v>67.144736842105274</v>
      </c>
      <c r="R57" s="2"/>
      <c r="S57" s="6">
        <f>Q57/D57-1</f>
        <v>8.6484414920797281E-2</v>
      </c>
    </row>
    <row r="58" spans="1:21" ht="17.25" customHeight="1" x14ac:dyDescent="0.3">
      <c r="A58" s="44">
        <v>57</v>
      </c>
      <c r="B58" t="s">
        <v>217</v>
      </c>
      <c r="C58" s="26" t="s">
        <v>216</v>
      </c>
      <c r="D58">
        <v>79</v>
      </c>
      <c r="E58">
        <v>7.4</v>
      </c>
      <c r="F58" s="7">
        <f>D58*E58</f>
        <v>584.6</v>
      </c>
      <c r="G58">
        <v>14</v>
      </c>
      <c r="H58" s="2">
        <f>G58*(1+J58/100)</f>
        <v>25.2</v>
      </c>
      <c r="I58">
        <v>200</v>
      </c>
      <c r="J58" s="25">
        <v>80</v>
      </c>
      <c r="L58" s="1">
        <f>F58/G58</f>
        <v>41.75714285714286</v>
      </c>
      <c r="M58" s="7">
        <f>F58/H58</f>
        <v>23.198412698412699</v>
      </c>
      <c r="N58" s="2">
        <f>L58/I58</f>
        <v>0.2087857142857143</v>
      </c>
      <c r="O58" s="2">
        <f>M58/J58</f>
        <v>0.28998015873015875</v>
      </c>
      <c r="P58" s="14">
        <v>27</v>
      </c>
      <c r="Q58" s="2">
        <f>P58/M58*D58</f>
        <v>91.945945945945937</v>
      </c>
      <c r="R58" s="2"/>
      <c r="S58" s="6">
        <f>Q58/D58-1</f>
        <v>0.16387273349298659</v>
      </c>
    </row>
    <row r="59" spans="1:21" ht="17.25" customHeight="1" x14ac:dyDescent="0.3">
      <c r="A59" s="44">
        <v>58</v>
      </c>
      <c r="B59" t="s">
        <v>205</v>
      </c>
      <c r="C59" s="26" t="s">
        <v>204</v>
      </c>
      <c r="D59">
        <v>41.66</v>
      </c>
      <c r="E59">
        <v>92.3</v>
      </c>
      <c r="F59" s="7">
        <f>D59*E59</f>
        <v>3845.2179999999994</v>
      </c>
      <c r="G59">
        <v>94</v>
      </c>
      <c r="H59" s="2">
        <f>G59*(1+J59/100)</f>
        <v>122.2</v>
      </c>
      <c r="I59">
        <v>27</v>
      </c>
      <c r="J59" s="14">
        <v>30</v>
      </c>
      <c r="L59" s="1">
        <f>F59/G59</f>
        <v>40.906574468085097</v>
      </c>
      <c r="M59" s="7">
        <f>F59/H59</f>
        <v>31.466595744680845</v>
      </c>
      <c r="N59" s="2">
        <f>L59/I59</f>
        <v>1.5150583136327813</v>
      </c>
      <c r="O59" s="2">
        <f>M59/J59</f>
        <v>1.0488865248226948</v>
      </c>
      <c r="P59" s="14">
        <v>25</v>
      </c>
      <c r="Q59" s="2">
        <f>P59/M59*D59</f>
        <v>33.098591549295776</v>
      </c>
      <c r="R59" s="2"/>
      <c r="S59" s="6">
        <f>Q59/D59-1</f>
        <v>-0.20550668388632309</v>
      </c>
    </row>
    <row r="60" spans="1:21" ht="17.25" customHeight="1" x14ac:dyDescent="0.3">
      <c r="A60" s="44">
        <v>59</v>
      </c>
      <c r="B60" s="40" t="s">
        <v>100</v>
      </c>
      <c r="C60" s="26" t="s">
        <v>151</v>
      </c>
      <c r="D60" s="14">
        <v>9.42</v>
      </c>
      <c r="E60" s="14">
        <v>8.4499999999999993</v>
      </c>
      <c r="F60" s="16">
        <f>D60*E60</f>
        <v>79.59899999999999</v>
      </c>
      <c r="G60" s="14">
        <v>1.8</v>
      </c>
      <c r="H60" s="15">
        <f>G60*(1+J60/100)</f>
        <v>2.4300000000000002</v>
      </c>
      <c r="I60" s="14">
        <v>49</v>
      </c>
      <c r="J60" s="14">
        <v>35</v>
      </c>
      <c r="K60" s="14">
        <v>30</v>
      </c>
      <c r="L60" s="27">
        <f>F60/G60</f>
        <v>44.221666666666657</v>
      </c>
      <c r="M60" s="16">
        <f>F60/H60</f>
        <v>32.756790123456781</v>
      </c>
      <c r="N60" s="15">
        <f>L60/I60</f>
        <v>0.90248299319727876</v>
      </c>
      <c r="O60" s="15">
        <f>M60/J60</f>
        <v>0.93590828924162228</v>
      </c>
      <c r="P60" s="14">
        <v>35</v>
      </c>
      <c r="Q60" s="15">
        <f>P60/M60*D60</f>
        <v>10.065088757396452</v>
      </c>
      <c r="R60" s="15"/>
      <c r="S60" s="6">
        <f>Q60/D60-1</f>
        <v>6.8480759808540625E-2</v>
      </c>
      <c r="T60" s="29"/>
      <c r="U60" s="29"/>
    </row>
    <row r="61" spans="1:21" ht="17.25" customHeight="1" x14ac:dyDescent="0.3">
      <c r="A61" s="44">
        <v>60</v>
      </c>
      <c r="B61" s="40" t="s">
        <v>89</v>
      </c>
      <c r="C61" s="26" t="s">
        <v>148</v>
      </c>
      <c r="D61" s="30">
        <v>22.4</v>
      </c>
      <c r="E61" s="30">
        <v>5.83</v>
      </c>
      <c r="F61" s="31">
        <f>D61*E61</f>
        <v>130.59199999999998</v>
      </c>
      <c r="G61" s="30">
        <v>4.8</v>
      </c>
      <c r="H61" s="32">
        <f>G61*(1+J61/100)</f>
        <v>6.24</v>
      </c>
      <c r="I61" s="30">
        <v>52</v>
      </c>
      <c r="J61" s="30">
        <v>30</v>
      </c>
      <c r="K61" s="30">
        <v>25</v>
      </c>
      <c r="L61" s="33">
        <f>F61/G61</f>
        <v>27.206666666666663</v>
      </c>
      <c r="M61" s="31">
        <f>F61/H61</f>
        <v>20.928205128205125</v>
      </c>
      <c r="N61" s="32">
        <f>L61/I61</f>
        <v>0.5232051282051281</v>
      </c>
      <c r="O61" s="32">
        <f>M61/J61</f>
        <v>0.6976068376068375</v>
      </c>
      <c r="P61" s="30">
        <v>27</v>
      </c>
      <c r="Q61" s="32">
        <f>P61/M61*D61</f>
        <v>28.898799313893655</v>
      </c>
      <c r="R61" s="32"/>
      <c r="S61" s="34">
        <f>Q61/D61-1</f>
        <v>0.29012496937025256</v>
      </c>
      <c r="T61" s="35"/>
      <c r="U61" s="35"/>
    </row>
    <row r="62" spans="1:21" ht="17.25" customHeight="1" x14ac:dyDescent="0.3">
      <c r="A62" s="44">
        <v>61</v>
      </c>
      <c r="B62" s="40" t="s">
        <v>88</v>
      </c>
      <c r="C62" s="26" t="s">
        <v>147</v>
      </c>
      <c r="D62">
        <v>18.78</v>
      </c>
      <c r="E62">
        <v>9.3699999999999992</v>
      </c>
      <c r="F62" s="7">
        <f>D62*E62</f>
        <v>175.96860000000001</v>
      </c>
      <c r="G62" s="14">
        <v>10</v>
      </c>
      <c r="H62" s="2">
        <f>G62*(1+J62/100)</f>
        <v>12</v>
      </c>
      <c r="I62" s="14">
        <v>85</v>
      </c>
      <c r="J62" s="14">
        <v>20</v>
      </c>
      <c r="L62" s="1">
        <f>F62/G62</f>
        <v>17.59686</v>
      </c>
      <c r="M62" s="7">
        <f>F62/H62</f>
        <v>14.664050000000001</v>
      </c>
      <c r="N62" s="2">
        <f>L62/I62</f>
        <v>0.20702188235294117</v>
      </c>
      <c r="O62" s="2">
        <f>M62/J62</f>
        <v>0.73320250000000009</v>
      </c>
      <c r="P62" s="14">
        <v>20</v>
      </c>
      <c r="Q62" s="2">
        <f>P62/M62*D62</f>
        <v>25.613660618996796</v>
      </c>
      <c r="R62" s="2"/>
      <c r="S62" s="6">
        <f>Q62/D62-1</f>
        <v>0.36387969217235328</v>
      </c>
      <c r="T62" s="3" t="s">
        <v>292</v>
      </c>
    </row>
    <row r="63" spans="1:21" ht="17.25" customHeight="1" x14ac:dyDescent="0.3">
      <c r="A63" s="44">
        <v>62</v>
      </c>
      <c r="B63" t="s">
        <v>181</v>
      </c>
      <c r="C63" s="26" t="s">
        <v>180</v>
      </c>
      <c r="D63">
        <v>38.29</v>
      </c>
      <c r="E63">
        <v>3.39</v>
      </c>
      <c r="F63" s="7">
        <f>D63*E63</f>
        <v>129.8031</v>
      </c>
      <c r="G63" s="14">
        <v>4.28</v>
      </c>
      <c r="H63" s="2">
        <f>G63*(1+J63/100)</f>
        <v>5.5640000000000009</v>
      </c>
      <c r="I63" s="14">
        <v>48</v>
      </c>
      <c r="J63" s="14">
        <v>30</v>
      </c>
      <c r="L63" s="1">
        <f>F63/G63</f>
        <v>30.327827102803738</v>
      </c>
      <c r="M63" s="7">
        <f>F63/H63</f>
        <v>23.329097771387488</v>
      </c>
      <c r="N63" s="2">
        <f>L63/I63</f>
        <v>0.63182973130841125</v>
      </c>
      <c r="O63" s="2">
        <f>M63/J63</f>
        <v>0.77763659237958294</v>
      </c>
      <c r="P63" s="14">
        <v>30</v>
      </c>
      <c r="Q63" s="2">
        <f>P63/M63*D63</f>
        <v>49.23893805309735</v>
      </c>
      <c r="R63" s="2"/>
      <c r="S63" s="6">
        <f>Q63/D63-1</f>
        <v>0.28594771619475967</v>
      </c>
    </row>
    <row r="64" spans="1:21" ht="17.25" customHeight="1" x14ac:dyDescent="0.3">
      <c r="A64" s="44">
        <v>63</v>
      </c>
      <c r="B64" t="s">
        <v>211</v>
      </c>
      <c r="C64" s="26" t="s">
        <v>210</v>
      </c>
      <c r="D64">
        <v>11.52</v>
      </c>
      <c r="E64">
        <v>8.6999999999999993</v>
      </c>
      <c r="F64" s="7">
        <f>D64*E64</f>
        <v>100.22399999999999</v>
      </c>
      <c r="G64" s="14">
        <v>5</v>
      </c>
      <c r="H64" s="2">
        <f>G64*(1+J64/100)</f>
        <v>6</v>
      </c>
      <c r="I64" s="14">
        <v>13</v>
      </c>
      <c r="J64" s="14">
        <v>20</v>
      </c>
      <c r="L64" s="1">
        <f>F64/G64</f>
        <v>20.044799999999999</v>
      </c>
      <c r="M64" s="7">
        <f>F64/H64</f>
        <v>16.703999999999997</v>
      </c>
      <c r="N64" s="2">
        <f>L64/I64</f>
        <v>1.5419076923076922</v>
      </c>
      <c r="O64" s="2">
        <f>M64/J64</f>
        <v>0.83519999999999983</v>
      </c>
      <c r="P64" s="14">
        <v>22</v>
      </c>
      <c r="Q64" s="2">
        <f>P64/M64*D64</f>
        <v>15.172413793103448</v>
      </c>
      <c r="R64" s="2"/>
      <c r="S64" s="6">
        <f>Q64/D64-1</f>
        <v>0.3170498084291189</v>
      </c>
    </row>
    <row r="65" spans="1:21" ht="17.25" customHeight="1" x14ac:dyDescent="0.3">
      <c r="A65" s="44">
        <v>64</v>
      </c>
      <c r="B65" s="25" t="s">
        <v>110</v>
      </c>
      <c r="C65" s="26" t="s">
        <v>157</v>
      </c>
      <c r="D65" s="30">
        <v>19.45</v>
      </c>
      <c r="E65" s="30">
        <v>26.83</v>
      </c>
      <c r="F65" s="31">
        <f>D65*E65</f>
        <v>521.84349999999995</v>
      </c>
      <c r="G65" s="30">
        <v>22</v>
      </c>
      <c r="H65" s="32">
        <f>G65*(1+J65/100)</f>
        <v>32.119999999999997</v>
      </c>
      <c r="I65" s="30">
        <v>68</v>
      </c>
      <c r="J65" s="40">
        <v>46</v>
      </c>
      <c r="K65" s="30">
        <v>30</v>
      </c>
      <c r="L65" s="33">
        <f>F65/G65</f>
        <v>23.720159090909089</v>
      </c>
      <c r="M65" s="31">
        <f>F65/H65</f>
        <v>16.246684308841843</v>
      </c>
      <c r="N65" s="32">
        <f>L65/I65</f>
        <v>0.34882586898395718</v>
      </c>
      <c r="O65" s="32">
        <f>M65/J65</f>
        <v>0.35318878932264874</v>
      </c>
      <c r="P65" s="30">
        <v>25</v>
      </c>
      <c r="Q65" s="32">
        <f>P65/M65*D65</f>
        <v>29.929183749534104</v>
      </c>
      <c r="R65" s="32"/>
      <c r="S65" s="34">
        <f>Q65/D65-1</f>
        <v>0.53877551411486402</v>
      </c>
      <c r="T65" s="35" t="s">
        <v>253</v>
      </c>
      <c r="U65" s="35"/>
    </row>
    <row r="66" spans="1:21" ht="17.25" customHeight="1" x14ac:dyDescent="0.3">
      <c r="A66" s="44">
        <v>65</v>
      </c>
      <c r="B66" t="s">
        <v>126</v>
      </c>
      <c r="C66" s="26" t="s">
        <v>162</v>
      </c>
      <c r="D66">
        <v>12.47</v>
      </c>
      <c r="E66">
        <v>13.57</v>
      </c>
      <c r="F66" s="7">
        <f>D66*E66</f>
        <v>169.21790000000001</v>
      </c>
      <c r="G66" s="14">
        <v>0.8</v>
      </c>
      <c r="H66" s="2">
        <f>G66*(1+J66/100)</f>
        <v>4.8000000000000007</v>
      </c>
      <c r="J66" s="14">
        <v>500</v>
      </c>
      <c r="L66" s="1">
        <f>F66/G66</f>
        <v>211.52237500000001</v>
      </c>
      <c r="M66" s="7">
        <f>F66/H66</f>
        <v>35.253729166666666</v>
      </c>
      <c r="N66" s="2" t="e">
        <f>L66/I66</f>
        <v>#DIV/0!</v>
      </c>
      <c r="O66" s="2">
        <f>M66/J66</f>
        <v>7.0507458333333328E-2</v>
      </c>
      <c r="P66" s="14">
        <v>27</v>
      </c>
      <c r="Q66" s="2">
        <f>P66/M66*D66</f>
        <v>9.5504789977892415</v>
      </c>
      <c r="R66" s="2"/>
      <c r="S66" s="6">
        <f>Q66/D66-1</f>
        <v>-0.2341235767610873</v>
      </c>
    </row>
    <row r="67" spans="1:21" ht="17.25" customHeight="1" x14ac:dyDescent="0.3">
      <c r="A67" s="44">
        <v>66</v>
      </c>
      <c r="B67" t="s">
        <v>271</v>
      </c>
      <c r="C67" s="26" t="s">
        <v>272</v>
      </c>
      <c r="D67">
        <v>69.7</v>
      </c>
      <c r="E67">
        <v>1.77</v>
      </c>
      <c r="F67" s="7">
        <f>D67*E67</f>
        <v>123.369</v>
      </c>
      <c r="G67">
        <v>2.86</v>
      </c>
      <c r="H67" s="2">
        <f>G67*(1+J67/100)</f>
        <v>4.0039999999999996</v>
      </c>
      <c r="J67" s="14">
        <v>40</v>
      </c>
      <c r="L67" s="1">
        <f>F67/G67</f>
        <v>43.136013986013985</v>
      </c>
      <c r="M67" s="7">
        <f>F67/H67</f>
        <v>30.811438561438564</v>
      </c>
      <c r="N67" s="2" t="e">
        <f>L67/I67</f>
        <v>#DIV/0!</v>
      </c>
      <c r="O67" s="2">
        <f>M67/J67</f>
        <v>0.77028596403596405</v>
      </c>
      <c r="P67" s="14">
        <v>30</v>
      </c>
      <c r="Q67" s="2">
        <f>P67/M67*D67</f>
        <v>67.86440677966101</v>
      </c>
      <c r="R67" s="2"/>
      <c r="S67" s="6">
        <f>Q67/D67-1</f>
        <v>-2.6335627264547967E-2</v>
      </c>
      <c r="T67" s="45" t="s">
        <v>273</v>
      </c>
    </row>
    <row r="68" spans="1:21" ht="17.25" customHeight="1" x14ac:dyDescent="0.3">
      <c r="A68" s="44">
        <v>67</v>
      </c>
      <c r="B68" s="41" t="s">
        <v>54</v>
      </c>
      <c r="C68" s="26" t="s">
        <v>130</v>
      </c>
      <c r="D68" s="30">
        <v>9.4700000000000006</v>
      </c>
      <c r="E68" s="30">
        <v>9.8699999999999992</v>
      </c>
      <c r="F68" s="31">
        <f>D68*E68</f>
        <v>93.468900000000005</v>
      </c>
      <c r="G68" s="32">
        <v>3.5</v>
      </c>
      <c r="H68" s="32">
        <f>G68*(1+J68/100)</f>
        <v>5.0750000000000002</v>
      </c>
      <c r="I68" s="30">
        <v>70</v>
      </c>
      <c r="J68" s="40">
        <v>45</v>
      </c>
      <c r="K68" s="32">
        <v>30</v>
      </c>
      <c r="L68" s="33">
        <f>F68/G68</f>
        <v>26.705400000000001</v>
      </c>
      <c r="M68" s="31">
        <f>F68/H68</f>
        <v>18.417517241379311</v>
      </c>
      <c r="N68" s="32">
        <f>L68/I68</f>
        <v>0.38150571428571428</v>
      </c>
      <c r="O68" s="32">
        <f>M68/J68</f>
        <v>0.40927816091954028</v>
      </c>
      <c r="P68" s="39">
        <v>27</v>
      </c>
      <c r="Q68" s="32">
        <f>P68/M68*D68</f>
        <v>13.882978723404255</v>
      </c>
      <c r="R68" s="32"/>
      <c r="S68" s="34">
        <f>Q68/D68-1</f>
        <v>0.46599564133096671</v>
      </c>
      <c r="T68" s="35" t="s">
        <v>251</v>
      </c>
      <c r="U68" s="35"/>
    </row>
    <row r="69" spans="1:21" ht="17.25" customHeight="1" x14ac:dyDescent="0.3">
      <c r="A69" s="44">
        <v>68</v>
      </c>
      <c r="B69" t="s">
        <v>117</v>
      </c>
      <c r="C69" s="26" t="s">
        <v>160</v>
      </c>
      <c r="D69">
        <v>15.08</v>
      </c>
      <c r="E69">
        <v>32.450000000000003</v>
      </c>
      <c r="F69" s="7">
        <f>D69*E69</f>
        <v>489.34600000000006</v>
      </c>
      <c r="G69">
        <v>21</v>
      </c>
      <c r="H69" s="2">
        <f>G69*(1+J69/100)</f>
        <v>26.25</v>
      </c>
      <c r="I69">
        <v>30</v>
      </c>
      <c r="J69" s="14">
        <v>25</v>
      </c>
      <c r="L69" s="1">
        <f>F69/G69</f>
        <v>23.302190476190479</v>
      </c>
      <c r="M69" s="7">
        <f>F69/H69</f>
        <v>18.641752380952383</v>
      </c>
      <c r="N69" s="2">
        <f>L69/I69</f>
        <v>0.77673968253968262</v>
      </c>
      <c r="O69" s="2">
        <f>M69/J69</f>
        <v>0.74567009523809535</v>
      </c>
      <c r="P69" s="14">
        <v>25</v>
      </c>
      <c r="Q69" s="2">
        <f>P69/M69*D69</f>
        <v>20.22342064714946</v>
      </c>
      <c r="R69" s="2"/>
      <c r="S69" s="6">
        <f>Q69/D69-1</f>
        <v>0.34107563973139654</v>
      </c>
    </row>
    <row r="70" spans="1:21" s="25" customFormat="1" ht="17.25" customHeight="1" x14ac:dyDescent="0.3">
      <c r="A70" s="44">
        <v>69</v>
      </c>
      <c r="B70" t="s">
        <v>293</v>
      </c>
      <c r="C70" s="26" t="s">
        <v>294</v>
      </c>
      <c r="D70">
        <v>17.8</v>
      </c>
      <c r="E70">
        <v>4.28</v>
      </c>
      <c r="F70" s="7">
        <f>D70*E70</f>
        <v>76.184000000000012</v>
      </c>
      <c r="G70">
        <v>1.36</v>
      </c>
      <c r="H70" s="2">
        <f>G70*(1+J70/100)</f>
        <v>2.04</v>
      </c>
      <c r="I70">
        <v>93</v>
      </c>
      <c r="J70" s="14">
        <v>50</v>
      </c>
      <c r="K70"/>
      <c r="L70" s="1">
        <f>F70/G70</f>
        <v>56.017647058823535</v>
      </c>
      <c r="M70" s="7">
        <f>F70/H70</f>
        <v>37.345098039215692</v>
      </c>
      <c r="N70" s="2">
        <f>L70/I70</f>
        <v>0.60234029095509178</v>
      </c>
      <c r="O70" s="2">
        <f>M70/J70</f>
        <v>0.74690196078431381</v>
      </c>
      <c r="P70" s="14">
        <v>30</v>
      </c>
      <c r="Q70" s="2">
        <f>P70/M70*D70</f>
        <v>14.299065420560746</v>
      </c>
      <c r="R70" s="2"/>
      <c r="S70" s="6">
        <f>Q70/D70-1</f>
        <v>-0.19668171794602551</v>
      </c>
      <c r="T70" s="22"/>
      <c r="U70" s="3"/>
    </row>
    <row r="71" spans="1:21" ht="17.25" customHeight="1" x14ac:dyDescent="0.3">
      <c r="A71" s="44">
        <v>70</v>
      </c>
      <c r="B71" t="s">
        <v>85</v>
      </c>
      <c r="C71" s="26" t="s">
        <v>145</v>
      </c>
      <c r="D71">
        <v>4.21</v>
      </c>
      <c r="E71">
        <v>11.7</v>
      </c>
      <c r="F71" s="7">
        <f>D71*E71</f>
        <v>49.256999999999998</v>
      </c>
      <c r="G71">
        <v>1.5</v>
      </c>
      <c r="H71" s="2">
        <f>G71*(1+J71/100)</f>
        <v>2.0999999999999996</v>
      </c>
      <c r="I71">
        <v>50</v>
      </c>
      <c r="J71" s="14">
        <v>40</v>
      </c>
      <c r="L71" s="1">
        <f>F71/G71</f>
        <v>32.838000000000001</v>
      </c>
      <c r="M71" s="7">
        <f>F71/H71</f>
        <v>23.45571428571429</v>
      </c>
      <c r="N71" s="2">
        <f>L71/I71</f>
        <v>0.65676000000000001</v>
      </c>
      <c r="O71" s="2">
        <f>M71/J71</f>
        <v>0.58639285714285727</v>
      </c>
      <c r="P71" s="14">
        <v>30</v>
      </c>
      <c r="Q71" s="2">
        <f>P71/M71*D71</f>
        <v>5.3846153846153832</v>
      </c>
      <c r="R71" s="2"/>
      <c r="S71" s="6">
        <f>Q71/D71-1</f>
        <v>0.27900602959985354</v>
      </c>
    </row>
    <row r="72" spans="1:21" s="25" customFormat="1" ht="17.25" customHeight="1" x14ac:dyDescent="0.3">
      <c r="A72" s="44">
        <v>71</v>
      </c>
      <c r="B72" t="s">
        <v>91</v>
      </c>
      <c r="C72" s="26" t="s">
        <v>149</v>
      </c>
      <c r="D72">
        <v>7.12</v>
      </c>
      <c r="E72">
        <v>21.2</v>
      </c>
      <c r="F72" s="7">
        <f>D72*E72</f>
        <v>150.94399999999999</v>
      </c>
      <c r="G72">
        <v>6</v>
      </c>
      <c r="H72" s="2">
        <f>G72*(1+J72/100)</f>
        <v>7.1999999999999993</v>
      </c>
      <c r="I72">
        <v>14</v>
      </c>
      <c r="J72" s="14">
        <v>20</v>
      </c>
      <c r="K72"/>
      <c r="L72" s="1">
        <f>F72/G72</f>
        <v>25.15733333333333</v>
      </c>
      <c r="M72" s="7">
        <f>F72/H72</f>
        <v>20.964444444444446</v>
      </c>
      <c r="N72" s="2">
        <f>L72/I72</f>
        <v>1.7969523809523806</v>
      </c>
      <c r="O72" s="2">
        <f>M72/J72</f>
        <v>1.0482222222222224</v>
      </c>
      <c r="P72" s="14">
        <v>25</v>
      </c>
      <c r="Q72" s="2">
        <f>P72/M72*D72</f>
        <v>8.4905660377358494</v>
      </c>
      <c r="R72" s="2"/>
      <c r="S72" s="6">
        <f>Q72/D72-1</f>
        <v>0.19249523001907987</v>
      </c>
      <c r="T72" s="3"/>
      <c r="U72" s="3"/>
    </row>
    <row r="73" spans="1:21" ht="17.25" customHeight="1" x14ac:dyDescent="0.3">
      <c r="A73" s="44">
        <v>72</v>
      </c>
      <c r="B73" s="40" t="s">
        <v>189</v>
      </c>
      <c r="C73" s="26" t="s">
        <v>188</v>
      </c>
      <c r="D73">
        <v>22.8</v>
      </c>
      <c r="E73">
        <v>8.8800000000000008</v>
      </c>
      <c r="F73" s="7">
        <f>D73*E73</f>
        <v>202.46400000000003</v>
      </c>
      <c r="G73">
        <v>8</v>
      </c>
      <c r="H73" s="2">
        <f>G73*(1+J73/100)</f>
        <v>11.2</v>
      </c>
      <c r="I73">
        <v>37</v>
      </c>
      <c r="J73" s="40">
        <v>40</v>
      </c>
      <c r="K73" s="15">
        <v>25</v>
      </c>
      <c r="L73" s="1">
        <f>F73/G73</f>
        <v>25.308000000000003</v>
      </c>
      <c r="M73" s="7">
        <f>F73/H73</f>
        <v>18.07714285714286</v>
      </c>
      <c r="N73" s="2">
        <f>L73/I73</f>
        <v>0.68400000000000005</v>
      </c>
      <c r="O73" s="2">
        <f>M73/J73</f>
        <v>0.45192857142857151</v>
      </c>
      <c r="P73" s="14">
        <v>25</v>
      </c>
      <c r="Q73" s="2">
        <f>P73/M73*D73</f>
        <v>31.531531531531527</v>
      </c>
      <c r="R73" s="2"/>
      <c r="S73" s="6">
        <f>Q73/D73-1</f>
        <v>0.38296190927769858</v>
      </c>
    </row>
    <row r="74" spans="1:21" ht="17.25" customHeight="1" x14ac:dyDescent="0.3">
      <c r="A74" s="44">
        <v>73</v>
      </c>
      <c r="B74" s="40" t="s">
        <v>183</v>
      </c>
      <c r="C74" s="26" t="s">
        <v>182</v>
      </c>
      <c r="D74">
        <v>10.65</v>
      </c>
      <c r="E74">
        <v>43.48</v>
      </c>
      <c r="F74" s="7">
        <f>D74*E74</f>
        <v>463.06199999999995</v>
      </c>
      <c r="G74" s="25">
        <v>50</v>
      </c>
      <c r="H74" s="2">
        <f>G74*(1+J74/100)</f>
        <v>62.5</v>
      </c>
      <c r="J74" s="14">
        <v>25</v>
      </c>
      <c r="L74" s="1">
        <f>F74/G74</f>
        <v>9.261239999999999</v>
      </c>
      <c r="M74" s="7">
        <f>F74/H74</f>
        <v>7.4089919999999996</v>
      </c>
      <c r="N74" s="2" t="e">
        <f>L74/I74</f>
        <v>#DIV/0!</v>
      </c>
      <c r="O74" s="2">
        <f>M74/J74</f>
        <v>0.29635967999999996</v>
      </c>
      <c r="P74" s="14">
        <v>11</v>
      </c>
      <c r="Q74" s="2">
        <f>P74/M74*D74</f>
        <v>15.81186752529899</v>
      </c>
      <c r="R74" s="2"/>
      <c r="S74" s="6">
        <f>Q74/D74-1</f>
        <v>0.48468239674168911</v>
      </c>
    </row>
    <row r="75" spans="1:21" ht="17.25" customHeight="1" x14ac:dyDescent="0.3">
      <c r="A75" s="44">
        <v>74</v>
      </c>
      <c r="B75" t="s">
        <v>101</v>
      </c>
      <c r="C75" s="26" t="s">
        <v>152</v>
      </c>
      <c r="D75">
        <v>10.63</v>
      </c>
      <c r="E75">
        <v>6.8</v>
      </c>
      <c r="F75" s="7">
        <f>D75*E75</f>
        <v>72.284000000000006</v>
      </c>
      <c r="G75">
        <v>2.1</v>
      </c>
      <c r="H75" s="2">
        <f>G75*(1+J75/100)</f>
        <v>2.7300000000000004</v>
      </c>
      <c r="I75">
        <v>46</v>
      </c>
      <c r="J75" s="14">
        <v>30</v>
      </c>
      <c r="L75" s="1">
        <f>F75/G75</f>
        <v>34.420952380952386</v>
      </c>
      <c r="M75" s="7">
        <f>F75/H75</f>
        <v>26.477655677655676</v>
      </c>
      <c r="N75" s="2">
        <f>L75/I75</f>
        <v>0.74828157349896496</v>
      </c>
      <c r="O75" s="2">
        <f>M75/J75</f>
        <v>0.88258852258852249</v>
      </c>
      <c r="P75" s="14">
        <v>30</v>
      </c>
      <c r="Q75" s="2">
        <f>P75/M75*D75</f>
        <v>12.044117647058826</v>
      </c>
      <c r="R75" s="2"/>
      <c r="S75" s="6">
        <f>Q75/D75-1</f>
        <v>0.1330308228653645</v>
      </c>
    </row>
    <row r="76" spans="1:21" ht="17.25" customHeight="1" x14ac:dyDescent="0.3">
      <c r="A76" s="44">
        <v>75</v>
      </c>
      <c r="B76" t="s">
        <v>48</v>
      </c>
      <c r="C76" s="26" t="s">
        <v>132</v>
      </c>
      <c r="D76">
        <v>20.02</v>
      </c>
      <c r="E76">
        <v>6.26</v>
      </c>
      <c r="F76" s="7">
        <f>D76*E76</f>
        <v>125.3252</v>
      </c>
      <c r="G76" s="2">
        <v>7.9</v>
      </c>
      <c r="H76" s="2">
        <f>G76*(1+J76/100)</f>
        <v>7.9</v>
      </c>
      <c r="I76" s="2">
        <v>10</v>
      </c>
      <c r="J76" s="15">
        <v>0</v>
      </c>
      <c r="K76" s="2">
        <v>0</v>
      </c>
      <c r="L76" s="1">
        <f>F76/G76</f>
        <v>15.863949367088606</v>
      </c>
      <c r="M76" s="7">
        <f>F76/H76</f>
        <v>15.863949367088606</v>
      </c>
      <c r="N76" s="2">
        <f>L76/I76</f>
        <v>1.5863949367088606</v>
      </c>
      <c r="O76" s="2" t="e">
        <f>M76/J76</f>
        <v>#DIV/0!</v>
      </c>
      <c r="P76" s="15">
        <v>20</v>
      </c>
      <c r="Q76" s="2">
        <f>P76/M76*D76</f>
        <v>25.239616613418534</v>
      </c>
      <c r="R76" s="2"/>
      <c r="S76" s="6">
        <f>Q76/D76-1</f>
        <v>0.26072011056036626</v>
      </c>
    </row>
    <row r="77" spans="1:21" s="25" customFormat="1" ht="17.25" customHeight="1" x14ac:dyDescent="0.3">
      <c r="A77" s="44">
        <v>76</v>
      </c>
      <c r="B77" t="s">
        <v>106</v>
      </c>
      <c r="C77" s="26" t="s">
        <v>154</v>
      </c>
      <c r="D77">
        <v>11.66</v>
      </c>
      <c r="E77">
        <v>8.6199999999999992</v>
      </c>
      <c r="F77" s="7">
        <f>D77*E77</f>
        <v>100.50919999999999</v>
      </c>
      <c r="G77">
        <v>3.7</v>
      </c>
      <c r="H77" s="2">
        <f>G77*(1+J77/100)</f>
        <v>4.8100000000000005</v>
      </c>
      <c r="I77">
        <v>40</v>
      </c>
      <c r="J77" s="14">
        <v>30</v>
      </c>
      <c r="K77">
        <v>25</v>
      </c>
      <c r="L77" s="1">
        <f>F77/G77</f>
        <v>27.164648648648644</v>
      </c>
      <c r="M77" s="7">
        <f>F77/H77</f>
        <v>20.895883575883573</v>
      </c>
      <c r="N77" s="2">
        <f>L77/I77</f>
        <v>0.6791162162162161</v>
      </c>
      <c r="O77" s="2">
        <f>M77/J77</f>
        <v>0.69652945252945242</v>
      </c>
      <c r="P77" s="14">
        <v>25</v>
      </c>
      <c r="Q77" s="2">
        <f>P77/M77*D77</f>
        <v>13.950116009280745</v>
      </c>
      <c r="R77" s="2"/>
      <c r="S77" s="6">
        <f>Q77/D77-1</f>
        <v>0.19640789101893175</v>
      </c>
      <c r="T77" s="3"/>
      <c r="U77" s="3"/>
    </row>
    <row r="78" spans="1:21" ht="17.25" customHeight="1" x14ac:dyDescent="0.3">
      <c r="A78" s="44">
        <v>77</v>
      </c>
      <c r="B78" t="s">
        <v>35</v>
      </c>
      <c r="C78" s="26" t="s">
        <v>134</v>
      </c>
      <c r="D78">
        <v>9.5500000000000007</v>
      </c>
      <c r="E78">
        <v>7.56</v>
      </c>
      <c r="F78" s="7">
        <f>D78*E78</f>
        <v>72.198000000000008</v>
      </c>
      <c r="G78" s="2">
        <v>3.1</v>
      </c>
      <c r="H78" s="2">
        <f>G78*(1+J78/100)</f>
        <v>3.7199999999999998</v>
      </c>
      <c r="I78" s="2">
        <v>18</v>
      </c>
      <c r="J78" s="14">
        <v>20</v>
      </c>
      <c r="K78" s="2">
        <v>15</v>
      </c>
      <c r="L78" s="1">
        <f>F78/G78</f>
        <v>23.289677419354842</v>
      </c>
      <c r="M78" s="7">
        <f>F78/H78</f>
        <v>19.408064516129034</v>
      </c>
      <c r="N78" s="2">
        <f>L78/I78</f>
        <v>1.2938709677419356</v>
      </c>
      <c r="O78" s="2">
        <f>M78/J78</f>
        <v>0.97040322580645166</v>
      </c>
      <c r="P78" s="15">
        <v>20</v>
      </c>
      <c r="Q78" s="2">
        <f>P78/M78*D78</f>
        <v>9.8412698412698418</v>
      </c>
      <c r="R78" s="2"/>
      <c r="S78" s="6">
        <f>Q78/D78-1</f>
        <v>3.0499459818831509E-2</v>
      </c>
      <c r="T78" s="5" t="s">
        <v>37</v>
      </c>
      <c r="U78" s="3" t="s">
        <v>36</v>
      </c>
    </row>
    <row r="79" spans="1:21" s="25" customFormat="1" ht="17.25" customHeight="1" x14ac:dyDescent="0.3">
      <c r="A79" s="44">
        <v>78</v>
      </c>
      <c r="B79" t="s">
        <v>94</v>
      </c>
      <c r="C79" s="26" t="s">
        <v>150</v>
      </c>
      <c r="D79">
        <v>14.22</v>
      </c>
      <c r="E79">
        <v>122</v>
      </c>
      <c r="F79" s="7">
        <f>D79*E79</f>
        <v>1734.8400000000001</v>
      </c>
      <c r="G79">
        <v>60</v>
      </c>
      <c r="H79" s="2">
        <f>G79*(1+J79/100)</f>
        <v>72</v>
      </c>
      <c r="I79">
        <v>35</v>
      </c>
      <c r="J79" s="14">
        <v>20</v>
      </c>
      <c r="K79"/>
      <c r="L79" s="1">
        <f>F79/G79</f>
        <v>28.914000000000001</v>
      </c>
      <c r="M79" s="7">
        <f>F79/H79</f>
        <v>24.095000000000002</v>
      </c>
      <c r="N79" s="2">
        <f>L79/I79</f>
        <v>0.8261142857142858</v>
      </c>
      <c r="O79" s="2">
        <f>M79/J79</f>
        <v>1.2047500000000002</v>
      </c>
      <c r="P79" s="14">
        <v>20</v>
      </c>
      <c r="Q79" s="2">
        <f>P79/M79*D79</f>
        <v>11.803278688524589</v>
      </c>
      <c r="R79" s="2"/>
      <c r="S79" s="6">
        <f>Q79/D79-1</f>
        <v>-0.16995227225565479</v>
      </c>
      <c r="T79" s="3"/>
      <c r="U79" s="3"/>
    </row>
    <row r="80" spans="1:21" ht="17.25" customHeight="1" x14ac:dyDescent="0.3">
      <c r="A80" s="44">
        <v>79</v>
      </c>
      <c r="B80" t="s">
        <v>295</v>
      </c>
      <c r="C80" s="26" t="s">
        <v>296</v>
      </c>
      <c r="D80">
        <v>22.5</v>
      </c>
      <c r="E80">
        <v>6.88</v>
      </c>
      <c r="F80" s="7">
        <f>D80*E80</f>
        <v>154.80000000000001</v>
      </c>
      <c r="G80">
        <v>4.9000000000000004</v>
      </c>
      <c r="H80" s="2">
        <f>G80*(1+J80/100)</f>
        <v>5.88</v>
      </c>
      <c r="I80">
        <v>55</v>
      </c>
      <c r="J80" s="14">
        <v>20</v>
      </c>
      <c r="L80" s="1">
        <f>F80/G80</f>
        <v>31.591836734693878</v>
      </c>
      <c r="M80" s="7">
        <f>F80/H80</f>
        <v>26.326530612244902</v>
      </c>
      <c r="N80" s="2">
        <f>L80/I80</f>
        <v>0.57439703153988864</v>
      </c>
      <c r="O80" s="2">
        <f>M80/J80</f>
        <v>1.3163265306122451</v>
      </c>
      <c r="P80" s="14">
        <v>25</v>
      </c>
      <c r="Q80" s="2">
        <f>P80/M80*D80</f>
        <v>21.36627906976744</v>
      </c>
      <c r="R80" s="2"/>
      <c r="S80" s="6">
        <f>Q80/D80-1</f>
        <v>-5.0387596899224896E-2</v>
      </c>
      <c r="T80" t="s">
        <v>297</v>
      </c>
    </row>
    <row r="81" spans="1:21" ht="17.25" customHeight="1" x14ac:dyDescent="0.3">
      <c r="A81" s="44">
        <v>80</v>
      </c>
      <c r="B81" t="s">
        <v>165</v>
      </c>
      <c r="C81" s="26" t="s">
        <v>164</v>
      </c>
      <c r="D81">
        <v>21.41</v>
      </c>
      <c r="E81">
        <v>12.07</v>
      </c>
      <c r="F81" s="7">
        <f>D81*E81</f>
        <v>258.4187</v>
      </c>
      <c r="G81">
        <v>13</v>
      </c>
      <c r="H81" s="2">
        <f>G81*(1+J81/100)</f>
        <v>15.6</v>
      </c>
      <c r="I81">
        <v>87</v>
      </c>
      <c r="J81" s="14">
        <v>20</v>
      </c>
      <c r="L81" s="1">
        <f>F81/G81</f>
        <v>19.87836153846154</v>
      </c>
      <c r="M81" s="7">
        <f>F81/H81</f>
        <v>16.565301282051283</v>
      </c>
      <c r="N81" s="2">
        <f>L81/I81</f>
        <v>0.22848691423519013</v>
      </c>
      <c r="O81" s="2">
        <f>M81/J81</f>
        <v>0.82826506410256417</v>
      </c>
      <c r="P81" s="14">
        <v>20</v>
      </c>
      <c r="Q81" s="2">
        <f>P81/M81*D81</f>
        <v>25.849212924606462</v>
      </c>
      <c r="R81" s="2"/>
      <c r="S81" s="6">
        <f>Q81/D81-1</f>
        <v>0.20734296705308086</v>
      </c>
      <c r="T81" t="s">
        <v>298</v>
      </c>
    </row>
    <row r="82" spans="1:21" s="14" customFormat="1" ht="17.25" customHeight="1" x14ac:dyDescent="0.3">
      <c r="A82" s="44">
        <v>81</v>
      </c>
      <c r="B82" s="41" t="s">
        <v>53</v>
      </c>
      <c r="C82" s="26" t="s">
        <v>136</v>
      </c>
      <c r="D82" s="14">
        <v>7.22</v>
      </c>
      <c r="E82" s="14">
        <v>37</v>
      </c>
      <c r="F82" s="16">
        <f>D82*E82</f>
        <v>267.14</v>
      </c>
      <c r="G82" s="25">
        <v>15</v>
      </c>
      <c r="H82" s="24">
        <f>G82*(1+J82/100)</f>
        <v>36</v>
      </c>
      <c r="I82" s="25">
        <v>100</v>
      </c>
      <c r="J82" s="25">
        <v>140</v>
      </c>
      <c r="K82" s="14">
        <v>30</v>
      </c>
      <c r="L82" s="27">
        <f>F82/G82</f>
        <v>17.809333333333331</v>
      </c>
      <c r="M82" s="16">
        <f>F82/H82</f>
        <v>7.4205555555555556</v>
      </c>
      <c r="N82" s="15">
        <f>L82/I82</f>
        <v>0.17809333333333333</v>
      </c>
      <c r="O82" s="15">
        <f>M82/J82</f>
        <v>5.3003968253968255E-2</v>
      </c>
      <c r="P82" s="14">
        <v>11</v>
      </c>
      <c r="Q82" s="15">
        <f>P82/M82*D82</f>
        <v>10.702702702702702</v>
      </c>
      <c r="R82" s="15"/>
      <c r="S82" s="6">
        <f>Q82/D82-1</f>
        <v>0.48236879538818589</v>
      </c>
      <c r="T82" s="29" t="s">
        <v>258</v>
      </c>
      <c r="U82" s="29"/>
    </row>
    <row r="83" spans="1:21" ht="17.25" customHeight="1" x14ac:dyDescent="0.3">
      <c r="A83" s="44">
        <v>82</v>
      </c>
      <c r="B83" t="s">
        <v>299</v>
      </c>
      <c r="C83" s="26" t="s">
        <v>300</v>
      </c>
      <c r="D83">
        <v>31.5</v>
      </c>
      <c r="E83">
        <v>17.82</v>
      </c>
      <c r="F83" s="7">
        <f>D83*E83</f>
        <v>561.33000000000004</v>
      </c>
      <c r="G83">
        <v>8.5</v>
      </c>
      <c r="H83" s="2">
        <f>G83*(1+J83/100)</f>
        <v>11.899999999999999</v>
      </c>
      <c r="I83">
        <v>29</v>
      </c>
      <c r="J83" s="14">
        <v>40</v>
      </c>
      <c r="L83" s="1">
        <f>F83/G83</f>
        <v>66.038823529411772</v>
      </c>
      <c r="M83" s="7">
        <f>F83/H83</f>
        <v>47.170588235294126</v>
      </c>
      <c r="N83" s="2">
        <f>L83/I83</f>
        <v>2.2772008113590267</v>
      </c>
      <c r="O83" s="2">
        <f>M83/J83</f>
        <v>1.1792647058823531</v>
      </c>
      <c r="P83" s="14">
        <v>40</v>
      </c>
      <c r="Q83" s="2">
        <f>P83/M83*D83</f>
        <v>26.711560044893375</v>
      </c>
      <c r="R83" s="2"/>
      <c r="S83" s="6">
        <f>Q83/D83-1</f>
        <v>-0.15201396682878177</v>
      </c>
    </row>
    <row r="84" spans="1:21" ht="17.25" customHeight="1" x14ac:dyDescent="0.3">
      <c r="A84" s="44">
        <v>83</v>
      </c>
      <c r="B84" t="s">
        <v>107</v>
      </c>
      <c r="C84" s="26" t="s">
        <v>155</v>
      </c>
      <c r="D84">
        <v>25.35</v>
      </c>
      <c r="E84">
        <v>17.89</v>
      </c>
      <c r="F84" s="7">
        <f>D84*E84</f>
        <v>453.51150000000001</v>
      </c>
      <c r="G84">
        <v>23</v>
      </c>
      <c r="H84" s="2">
        <f>G84*(1+J84/100)</f>
        <v>27.599999999999998</v>
      </c>
      <c r="I84">
        <v>100</v>
      </c>
      <c r="J84" s="14">
        <v>20</v>
      </c>
      <c r="L84" s="1">
        <f>F84/G84</f>
        <v>19.717891304347827</v>
      </c>
      <c r="M84" s="7">
        <f>F84/H84</f>
        <v>16.431576086956522</v>
      </c>
      <c r="N84" s="2">
        <f>L84/I84</f>
        <v>0.19717891304347826</v>
      </c>
      <c r="O84" s="2">
        <f>M84/J84</f>
        <v>0.82157880434782604</v>
      </c>
      <c r="P84" s="14">
        <v>20</v>
      </c>
      <c r="Q84" s="2">
        <f>P84/M84*D84</f>
        <v>30.855226383454443</v>
      </c>
      <c r="R84" s="2"/>
      <c r="S84" s="6">
        <f>Q84/D84-1</f>
        <v>0.21716869362739422</v>
      </c>
    </row>
    <row r="85" spans="1:21" ht="17.25" customHeight="1" x14ac:dyDescent="0.3">
      <c r="A85" s="44">
        <v>84</v>
      </c>
      <c r="B85" t="s">
        <v>301</v>
      </c>
      <c r="C85" s="26" t="s">
        <v>302</v>
      </c>
      <c r="D85">
        <v>22.5</v>
      </c>
      <c r="E85">
        <v>4.71</v>
      </c>
      <c r="F85" s="7">
        <f>D85*E85</f>
        <v>105.97499999999999</v>
      </c>
      <c r="G85">
        <v>2.6</v>
      </c>
      <c r="H85" s="2">
        <f>G85*(1+J85/100)</f>
        <v>3.3800000000000003</v>
      </c>
      <c r="I85">
        <v>125</v>
      </c>
      <c r="J85" s="14">
        <v>30</v>
      </c>
      <c r="L85" s="1">
        <f>F85/G85</f>
        <v>40.75961538461538</v>
      </c>
      <c r="M85" s="7">
        <f>F85/H85</f>
        <v>31.353550295857982</v>
      </c>
      <c r="N85" s="2">
        <f>L85/I85</f>
        <v>0.32607692307692304</v>
      </c>
      <c r="O85" s="2">
        <f>M85/J85</f>
        <v>1.045118343195266</v>
      </c>
      <c r="P85" s="14">
        <v>30</v>
      </c>
      <c r="Q85" s="2">
        <f>P85/M85*D85</f>
        <v>21.528662420382169</v>
      </c>
      <c r="R85" s="2"/>
      <c r="S85" s="6">
        <f>Q85/D85-1</f>
        <v>-4.3170559094125815E-2</v>
      </c>
      <c r="T85" t="s">
        <v>303</v>
      </c>
    </row>
    <row r="86" spans="1:21" ht="17.25" customHeight="1" x14ac:dyDescent="0.3">
      <c r="A86" s="44">
        <v>85</v>
      </c>
      <c r="B86" t="s">
        <v>193</v>
      </c>
      <c r="C86" s="26" t="s">
        <v>192</v>
      </c>
      <c r="D86">
        <v>5.79</v>
      </c>
      <c r="E86">
        <v>348</v>
      </c>
      <c r="F86" s="7">
        <f>D86*E86</f>
        <v>2014.92</v>
      </c>
      <c r="G86">
        <v>76</v>
      </c>
      <c r="H86" s="2">
        <f>G86*(1+J86/100)</f>
        <v>114</v>
      </c>
      <c r="I86">
        <v>300</v>
      </c>
      <c r="J86" s="25">
        <v>50</v>
      </c>
      <c r="L86" s="1">
        <f>F86/G86</f>
        <v>26.512105263157896</v>
      </c>
      <c r="M86" s="7">
        <f>F86/H86</f>
        <v>17.674736842105265</v>
      </c>
      <c r="N86" s="2">
        <f>L86/I86</f>
        <v>8.8373684210526313E-2</v>
      </c>
      <c r="O86" s="2">
        <f>M86/J86</f>
        <v>0.35349473684210531</v>
      </c>
      <c r="P86" s="14">
        <v>25</v>
      </c>
      <c r="Q86" s="2">
        <f>P86/M86*D86</f>
        <v>8.1896551724137936</v>
      </c>
      <c r="R86" s="2"/>
      <c r="S86" s="6">
        <f>Q86/D86-1</f>
        <v>0.41444821630635476</v>
      </c>
    </row>
    <row r="87" spans="1:21" ht="17.25" customHeight="1" x14ac:dyDescent="0.3">
      <c r="A87" s="44">
        <v>86</v>
      </c>
      <c r="B87" t="s">
        <v>123</v>
      </c>
      <c r="C87" s="26" t="s">
        <v>161</v>
      </c>
      <c r="D87">
        <v>46.33</v>
      </c>
      <c r="E87">
        <v>3.55</v>
      </c>
      <c r="F87" s="7">
        <f>D87*E87</f>
        <v>164.47149999999999</v>
      </c>
      <c r="G87">
        <v>2.2000000000000002</v>
      </c>
      <c r="H87" s="2">
        <f>G87*(1+J87/100)</f>
        <v>2.8600000000000003</v>
      </c>
      <c r="J87" s="14">
        <v>30</v>
      </c>
      <c r="L87" s="1">
        <f>F87/G87</f>
        <v>74.759772727272718</v>
      </c>
      <c r="M87" s="7">
        <f>F87/H87</f>
        <v>57.507517482517471</v>
      </c>
      <c r="N87" s="2" t="e">
        <f>L87/I87</f>
        <v>#DIV/0!</v>
      </c>
      <c r="O87" s="2">
        <f>M87/J87</f>
        <v>1.9169172494172491</v>
      </c>
      <c r="P87" s="14">
        <v>50</v>
      </c>
      <c r="Q87" s="2">
        <f>P87/M87*D87</f>
        <v>40.281690140845072</v>
      </c>
      <c r="R87" s="2"/>
      <c r="S87" s="6">
        <f>Q87/D87-1</f>
        <v>-0.1305484536834649</v>
      </c>
    </row>
    <row r="88" spans="1:21" ht="17.25" customHeight="1" x14ac:dyDescent="0.3">
      <c r="A88" s="44">
        <v>87</v>
      </c>
      <c r="B88" t="s">
        <v>129</v>
      </c>
      <c r="C88" s="26" t="s">
        <v>163</v>
      </c>
      <c r="D88">
        <v>25.69</v>
      </c>
      <c r="E88">
        <v>7.01</v>
      </c>
      <c r="F88" s="7">
        <f>D88*E88</f>
        <v>180.08690000000001</v>
      </c>
      <c r="G88">
        <v>2.9</v>
      </c>
      <c r="H88" s="2">
        <f>G88*(1+J88/100)</f>
        <v>3.77</v>
      </c>
      <c r="J88" s="14">
        <v>30</v>
      </c>
      <c r="L88" s="1">
        <f>F88/G88</f>
        <v>62.098931034482767</v>
      </c>
      <c r="M88" s="7">
        <f>F88/H88</f>
        <v>47.768408488063663</v>
      </c>
      <c r="N88" s="2" t="e">
        <f>L88/I88</f>
        <v>#DIV/0!</v>
      </c>
      <c r="O88" s="2">
        <f>M88/J88</f>
        <v>1.5922802829354554</v>
      </c>
      <c r="P88" s="14">
        <v>40</v>
      </c>
      <c r="Q88" s="2">
        <f>P88/M88*D88</f>
        <v>21.512125534950069</v>
      </c>
      <c r="R88" s="2"/>
      <c r="S88" s="6">
        <f>Q88/D88-1</f>
        <v>-0.16262648754573494</v>
      </c>
    </row>
    <row r="89" spans="1:21" ht="17.25" customHeight="1" x14ac:dyDescent="0.3">
      <c r="A89" s="44">
        <v>88</v>
      </c>
      <c r="B89" s="23" t="s">
        <v>71</v>
      </c>
      <c r="C89" s="26" t="s">
        <v>139</v>
      </c>
      <c r="D89">
        <v>8.42</v>
      </c>
      <c r="E89">
        <v>40.5</v>
      </c>
      <c r="F89" s="7">
        <f>D89*E89</f>
        <v>341.01</v>
      </c>
      <c r="G89">
        <v>24</v>
      </c>
      <c r="H89" s="2">
        <f>G89*(1+J89/100)</f>
        <v>31.200000000000003</v>
      </c>
      <c r="J89" s="14">
        <v>30</v>
      </c>
      <c r="L89" s="1">
        <f>F89/G89</f>
        <v>14.20875</v>
      </c>
      <c r="M89" s="7">
        <f>F89/H89</f>
        <v>10.929807692307691</v>
      </c>
      <c r="N89" s="2" t="e">
        <f>L89/I89</f>
        <v>#DIV/0!</v>
      </c>
      <c r="O89" s="2">
        <f>M89/J89</f>
        <v>0.36432692307692299</v>
      </c>
      <c r="P89" s="14">
        <v>11</v>
      </c>
      <c r="Q89" s="2">
        <f>P89/M89*D89</f>
        <v>8.4740740740740748</v>
      </c>
      <c r="R89" s="2"/>
      <c r="S89" s="6">
        <f>Q89/D89-1</f>
        <v>6.422099058678743E-3</v>
      </c>
    </row>
    <row r="90" spans="1:21" ht="17.25" customHeight="1" x14ac:dyDescent="0.3">
      <c r="A90" s="44">
        <v>89</v>
      </c>
      <c r="B90" t="s">
        <v>207</v>
      </c>
      <c r="C90" s="26" t="s">
        <v>206</v>
      </c>
      <c r="D90">
        <v>53.42</v>
      </c>
      <c r="E90">
        <v>60.16</v>
      </c>
      <c r="F90" s="7">
        <f>D90*E90</f>
        <v>3213.7471999999998</v>
      </c>
      <c r="G90">
        <v>220</v>
      </c>
      <c r="H90" s="2">
        <f>G90*(1+J90/100)</f>
        <v>259.59999999999997</v>
      </c>
      <c r="J90" s="14">
        <v>18</v>
      </c>
      <c r="L90" s="1">
        <f>F90/G90</f>
        <v>14.607941818181818</v>
      </c>
      <c r="M90" s="7">
        <f>F90/H90</f>
        <v>12.379611710323575</v>
      </c>
      <c r="N90" s="2" t="e">
        <f>L90/I90</f>
        <v>#DIV/0!</v>
      </c>
      <c r="O90" s="2">
        <f>M90/J90</f>
        <v>0.6877562061290875</v>
      </c>
      <c r="P90" s="14">
        <v>15</v>
      </c>
      <c r="Q90" s="2">
        <f>P90/M90*D90</f>
        <v>64.727393617021278</v>
      </c>
      <c r="R90" s="2"/>
      <c r="S90" s="6">
        <f>Q90/D90-1</f>
        <v>0.21166966711009505</v>
      </c>
    </row>
    <row r="91" spans="1:21" ht="17.25" customHeight="1" x14ac:dyDescent="0.3">
      <c r="A91" s="44">
        <v>90</v>
      </c>
      <c r="B91" t="s">
        <v>104</v>
      </c>
      <c r="C91" s="26" t="s">
        <v>153</v>
      </c>
      <c r="D91">
        <v>61.38</v>
      </c>
      <c r="E91">
        <v>6.54</v>
      </c>
      <c r="F91" s="7">
        <f>D91*E91</f>
        <v>401.42520000000002</v>
      </c>
      <c r="G91">
        <v>20</v>
      </c>
      <c r="H91" s="2">
        <f>G91*(1+J91/100)</f>
        <v>20</v>
      </c>
      <c r="L91" s="1">
        <f>F91/G91</f>
        <v>20.071260000000002</v>
      </c>
      <c r="M91" s="7">
        <f>F91/H91</f>
        <v>20.071260000000002</v>
      </c>
      <c r="N91" s="2" t="e">
        <f>L91/I91</f>
        <v>#DIV/0!</v>
      </c>
      <c r="O91" s="2" t="e">
        <f>M91/J91</f>
        <v>#DIV/0!</v>
      </c>
      <c r="P91" s="14">
        <v>24</v>
      </c>
      <c r="Q91" s="2">
        <f>P91/M91*D91</f>
        <v>73.394495412844023</v>
      </c>
      <c r="R91" s="2"/>
      <c r="S91" s="6">
        <f>Q91/D91-1</f>
        <v>0.19573957987689838</v>
      </c>
    </row>
    <row r="92" spans="1:21" ht="17.25" customHeight="1" x14ac:dyDescent="0.3">
      <c r="A92" s="44">
        <v>91</v>
      </c>
      <c r="B92" t="s">
        <v>203</v>
      </c>
      <c r="C92" s="26" t="s">
        <v>202</v>
      </c>
      <c r="D92">
        <v>59.69</v>
      </c>
      <c r="E92">
        <v>65.75</v>
      </c>
      <c r="F92" s="7">
        <f>D92*E92</f>
        <v>3924.6174999999998</v>
      </c>
      <c r="G92">
        <v>171</v>
      </c>
      <c r="H92" s="2">
        <f>G92*(1+J92/100)</f>
        <v>222.3</v>
      </c>
      <c r="J92" s="14">
        <v>30</v>
      </c>
      <c r="L92" s="1">
        <f>F92/G92</f>
        <v>22.950979532163743</v>
      </c>
      <c r="M92" s="7">
        <f>F92/H92</f>
        <v>17.654599640125955</v>
      </c>
      <c r="N92" s="2" t="e">
        <f>L92/I92</f>
        <v>#DIV/0!</v>
      </c>
      <c r="O92" s="2">
        <f>M92/J92</f>
        <v>0.58848665467086514</v>
      </c>
      <c r="P92" s="14">
        <v>25</v>
      </c>
      <c r="Q92" s="2">
        <f>P92/M92*D92</f>
        <v>84.524714828897345</v>
      </c>
      <c r="R92" s="2"/>
      <c r="S92" s="6">
        <f>Q92/D92-1</f>
        <v>0.41606156523533833</v>
      </c>
    </row>
    <row r="93" spans="1:21" ht="17.25" customHeight="1" x14ac:dyDescent="0.3">
      <c r="A93" s="44">
        <v>92</v>
      </c>
      <c r="B93" t="s">
        <v>304</v>
      </c>
      <c r="C93" s="26" t="s">
        <v>305</v>
      </c>
      <c r="D93">
        <v>57</v>
      </c>
      <c r="E93">
        <v>1.62</v>
      </c>
      <c r="F93" s="7">
        <f>D93*E93</f>
        <v>92.34</v>
      </c>
      <c r="G93">
        <v>1.86</v>
      </c>
      <c r="H93" s="2">
        <f>G93*(1+J93/100)</f>
        <v>2.4180000000000001</v>
      </c>
      <c r="I93">
        <v>44</v>
      </c>
      <c r="J93" s="14">
        <v>30</v>
      </c>
      <c r="L93" s="1">
        <f>F93/G93</f>
        <v>49.645161290322577</v>
      </c>
      <c r="M93" s="7">
        <f>F93/H93</f>
        <v>38.188585607940446</v>
      </c>
      <c r="N93" s="2">
        <f>L93/I93</f>
        <v>1.128299120234604</v>
      </c>
      <c r="O93" s="2">
        <f>M93/J93</f>
        <v>1.2729528535980148</v>
      </c>
      <c r="P93" s="14">
        <v>30</v>
      </c>
      <c r="Q93" s="2">
        <f>P93/M93*D93</f>
        <v>44.777777777777779</v>
      </c>
      <c r="R93" s="2"/>
      <c r="S93" s="6">
        <f>Q93/D93-1</f>
        <v>-0.21442495126705652</v>
      </c>
    </row>
    <row r="94" spans="1:21" ht="17.25" customHeight="1" x14ac:dyDescent="0.3">
      <c r="A94" s="44">
        <v>93</v>
      </c>
      <c r="B94" s="23" t="s">
        <v>65</v>
      </c>
      <c r="C94" s="26">
        <v>603898</v>
      </c>
      <c r="D94">
        <v>29.35</v>
      </c>
      <c r="E94">
        <v>3.18</v>
      </c>
      <c r="F94" s="7">
        <f>D94*E94</f>
        <v>93.333000000000013</v>
      </c>
      <c r="G94">
        <v>3.2</v>
      </c>
      <c r="H94" s="2">
        <f>G94*(1+J94/100)</f>
        <v>4.16</v>
      </c>
      <c r="I94">
        <v>33</v>
      </c>
      <c r="J94" s="14">
        <v>30</v>
      </c>
      <c r="L94" s="1">
        <f>F94/G94</f>
        <v>29.166562500000001</v>
      </c>
      <c r="M94" s="7">
        <f>F94/H94</f>
        <v>22.435817307692311</v>
      </c>
      <c r="N94" s="2">
        <f>L94/I94</f>
        <v>0.88383522727272734</v>
      </c>
      <c r="O94" s="2">
        <f>M94/J94</f>
        <v>0.74786057692307706</v>
      </c>
      <c r="P94" s="14">
        <v>27</v>
      </c>
      <c r="Q94" s="2">
        <f>P94/M94*D94</f>
        <v>35.320754716981128</v>
      </c>
      <c r="R94" s="2"/>
      <c r="S94" s="6">
        <f>Q94/D94-1</f>
        <v>0.2034328694031049</v>
      </c>
    </row>
    <row r="95" spans="1:21" ht="17.25" customHeight="1" x14ac:dyDescent="0.3">
      <c r="A95" s="44">
        <v>94</v>
      </c>
      <c r="B95" t="s">
        <v>45</v>
      </c>
      <c r="C95" s="26">
        <v>603886</v>
      </c>
      <c r="D95">
        <v>18.600000000000001</v>
      </c>
      <c r="E95">
        <v>2.4</v>
      </c>
      <c r="F95" s="7">
        <f>D95*E95</f>
        <v>44.64</v>
      </c>
      <c r="G95" s="2">
        <v>2.1</v>
      </c>
      <c r="H95" s="2">
        <f>G95*(1+J95/100)</f>
        <v>2.1</v>
      </c>
      <c r="I95" s="2">
        <v>70</v>
      </c>
      <c r="K95" s="2">
        <v>20</v>
      </c>
      <c r="L95" s="1">
        <f>F95/G95</f>
        <v>21.257142857142856</v>
      </c>
      <c r="M95" s="7">
        <f>F95/H95</f>
        <v>21.257142857142856</v>
      </c>
      <c r="N95" s="2">
        <f>L95/I95</f>
        <v>0.30367346938775508</v>
      </c>
      <c r="O95" s="2" t="e">
        <f>M95/J95</f>
        <v>#DIV/0!</v>
      </c>
      <c r="P95" s="15">
        <v>27</v>
      </c>
      <c r="Q95" s="2">
        <f>P95/M95*D95</f>
        <v>23.625000000000004</v>
      </c>
      <c r="R95" s="2"/>
      <c r="S95" s="6">
        <f>Q95/D95-1</f>
        <v>0.27016129032258074</v>
      </c>
      <c r="T95" s="22" t="s">
        <v>46</v>
      </c>
    </row>
    <row r="96" spans="1:21" ht="17.25" customHeight="1" x14ac:dyDescent="0.3">
      <c r="A96" s="44">
        <v>95</v>
      </c>
      <c r="B96" s="23" t="s">
        <v>62</v>
      </c>
      <c r="C96" s="26">
        <v>603757</v>
      </c>
      <c r="D96">
        <v>54.83</v>
      </c>
      <c r="E96">
        <v>0.83799999999999997</v>
      </c>
      <c r="F96" s="7">
        <f>D96*E96</f>
        <v>45.947539999999996</v>
      </c>
      <c r="G96">
        <v>1.8</v>
      </c>
      <c r="H96" s="2">
        <f>G96*(1+J96/100)</f>
        <v>2.4300000000000002</v>
      </c>
      <c r="I96">
        <v>45</v>
      </c>
      <c r="J96" s="14">
        <v>35</v>
      </c>
      <c r="L96" s="1">
        <f>F96/G96</f>
        <v>25.526411111111109</v>
      </c>
      <c r="M96" s="7">
        <f>F96/H96</f>
        <v>18.908452674897116</v>
      </c>
      <c r="N96" s="2">
        <f>L96/I96</f>
        <v>0.56725358024691352</v>
      </c>
      <c r="O96" s="2">
        <f>M96/J96</f>
        <v>0.54024150499706047</v>
      </c>
      <c r="P96" s="14">
        <v>27</v>
      </c>
      <c r="Q96" s="2">
        <f>P96/M96*D96</f>
        <v>78.293556085918866</v>
      </c>
      <c r="R96" s="2"/>
      <c r="S96" s="6">
        <f>Q96/D96-1</f>
        <v>0.42793281207220257</v>
      </c>
    </row>
    <row r="97" spans="1:21" ht="17.25" customHeight="1" x14ac:dyDescent="0.3">
      <c r="A97" s="44">
        <v>96</v>
      </c>
      <c r="B97" s="23" t="s">
        <v>67</v>
      </c>
      <c r="C97" s="26">
        <v>603728</v>
      </c>
      <c r="D97">
        <v>20.5</v>
      </c>
      <c r="E97">
        <v>3.2</v>
      </c>
      <c r="F97" s="7">
        <f>D97*E97</f>
        <v>65.600000000000009</v>
      </c>
      <c r="G97">
        <v>2</v>
      </c>
      <c r="H97" s="2">
        <f>G97*(1+J97/100)</f>
        <v>2.5</v>
      </c>
      <c r="J97" s="14">
        <v>25</v>
      </c>
      <c r="L97" s="1">
        <f>F97/G97</f>
        <v>32.800000000000004</v>
      </c>
      <c r="M97" s="7">
        <f>F97/H97</f>
        <v>26.240000000000002</v>
      </c>
      <c r="N97" s="2" t="e">
        <f>L97/I97</f>
        <v>#DIV/0!</v>
      </c>
      <c r="O97" s="2">
        <f>M97/J97</f>
        <v>1.0496000000000001</v>
      </c>
      <c r="P97" s="14">
        <v>30</v>
      </c>
      <c r="Q97" s="2">
        <f>P97/M97*D97</f>
        <v>23.4375</v>
      </c>
      <c r="R97" s="2"/>
      <c r="S97" s="6">
        <f>Q97/D97-1</f>
        <v>0.14329268292682928</v>
      </c>
    </row>
    <row r="98" spans="1:21" ht="17.25" customHeight="1" x14ac:dyDescent="0.3">
      <c r="A98" s="44">
        <v>97</v>
      </c>
      <c r="B98" s="23" t="s">
        <v>66</v>
      </c>
      <c r="C98" s="26">
        <v>603686</v>
      </c>
      <c r="D98">
        <v>24.9</v>
      </c>
      <c r="E98">
        <v>3</v>
      </c>
      <c r="F98" s="7">
        <f>D98*E98</f>
        <v>74.699999999999989</v>
      </c>
      <c r="G98">
        <v>2.6</v>
      </c>
      <c r="H98" s="2">
        <f>G98*(1+J98/100)</f>
        <v>3.3800000000000003</v>
      </c>
      <c r="I98">
        <v>25</v>
      </c>
      <c r="J98" s="14">
        <v>30</v>
      </c>
      <c r="L98" s="1">
        <f>F98/G98</f>
        <v>28.730769230769226</v>
      </c>
      <c r="M98" s="7">
        <f>F98/H98</f>
        <v>22.100591715976325</v>
      </c>
      <c r="N98" s="2">
        <f>L98/I98</f>
        <v>1.1492307692307691</v>
      </c>
      <c r="O98" s="2">
        <f>M98/J98</f>
        <v>0.73668639053254414</v>
      </c>
      <c r="P98" s="14">
        <v>27</v>
      </c>
      <c r="Q98" s="2">
        <f>P98/M98*D98</f>
        <v>30.420000000000009</v>
      </c>
      <c r="R98" s="2"/>
      <c r="S98" s="6">
        <f>Q98/D98-1</f>
        <v>0.22168674698795221</v>
      </c>
    </row>
    <row r="99" spans="1:21" ht="17.25" customHeight="1" x14ac:dyDescent="0.3">
      <c r="A99" s="44">
        <v>98</v>
      </c>
      <c r="B99" s="23" t="s">
        <v>73</v>
      </c>
      <c r="C99" s="26">
        <v>603660</v>
      </c>
      <c r="D99">
        <v>37.020000000000003</v>
      </c>
      <c r="E99">
        <v>2.57</v>
      </c>
      <c r="F99" s="7">
        <f>D99*E99</f>
        <v>95.141400000000004</v>
      </c>
      <c r="G99">
        <v>2.7</v>
      </c>
      <c r="H99" s="2">
        <f>G99*(1+J99/100)</f>
        <v>3.5100000000000002</v>
      </c>
      <c r="I99">
        <v>55</v>
      </c>
      <c r="J99" s="14">
        <v>30</v>
      </c>
      <c r="L99" s="1">
        <f>F99/G99</f>
        <v>35.237555555555552</v>
      </c>
      <c r="M99" s="7">
        <f>F99/H99</f>
        <v>27.105811965811967</v>
      </c>
      <c r="N99" s="2">
        <f>L99/I99</f>
        <v>0.64068282828282819</v>
      </c>
      <c r="O99" s="2">
        <f>M99/J99</f>
        <v>0.90352706552706552</v>
      </c>
      <c r="P99" s="14">
        <v>30</v>
      </c>
      <c r="Q99" s="2">
        <f>P99/M99*D99</f>
        <v>40.972762645914401</v>
      </c>
      <c r="R99" s="2"/>
      <c r="S99" s="6">
        <f>Q99/D99-1</f>
        <v>0.10677370734506741</v>
      </c>
    </row>
    <row r="100" spans="1:21" ht="17.25" customHeight="1" x14ac:dyDescent="0.3">
      <c r="A100" s="44">
        <v>99</v>
      </c>
      <c r="B100" s="25" t="s">
        <v>90</v>
      </c>
      <c r="C100" s="26">
        <v>603611</v>
      </c>
      <c r="D100">
        <v>20.76</v>
      </c>
      <c r="E100">
        <v>1.91</v>
      </c>
      <c r="F100" s="7">
        <f>D100*E100</f>
        <v>39.651600000000002</v>
      </c>
      <c r="G100">
        <v>1.7</v>
      </c>
      <c r="H100" s="2">
        <f>G100*(1+J100/100)</f>
        <v>2.21</v>
      </c>
      <c r="I100">
        <v>20</v>
      </c>
      <c r="J100" s="14">
        <v>30</v>
      </c>
      <c r="L100" s="1">
        <f>F100/G100</f>
        <v>23.324470588235297</v>
      </c>
      <c r="M100" s="7">
        <f>F100/H100</f>
        <v>17.941900452488689</v>
      </c>
      <c r="N100" s="2">
        <f>L100/I100</f>
        <v>1.1662235294117649</v>
      </c>
      <c r="O100" s="2">
        <f>M100/J100</f>
        <v>0.59806334841628961</v>
      </c>
      <c r="P100" s="25">
        <v>30</v>
      </c>
      <c r="Q100" s="2">
        <f>P100/M100*D100</f>
        <v>34.712041884816756</v>
      </c>
      <c r="R100" s="2"/>
      <c r="S100" s="6">
        <f>Q100/D100-1</f>
        <v>0.67206367460581662</v>
      </c>
      <c r="T100" s="3" t="s">
        <v>280</v>
      </c>
    </row>
    <row r="101" spans="1:21" ht="17.25" customHeight="1" x14ac:dyDescent="0.3">
      <c r="A101" s="44">
        <v>100</v>
      </c>
      <c r="B101" s="23" t="s">
        <v>60</v>
      </c>
      <c r="C101" s="26">
        <v>603605</v>
      </c>
      <c r="D101">
        <v>27.58</v>
      </c>
      <c r="E101">
        <v>2</v>
      </c>
      <c r="F101" s="7">
        <f>D101*E101</f>
        <v>55.16</v>
      </c>
      <c r="G101">
        <v>1.9</v>
      </c>
      <c r="H101" s="2">
        <f>G101*(1+J101/100)</f>
        <v>2.375</v>
      </c>
      <c r="J101" s="14">
        <v>25</v>
      </c>
      <c r="L101" s="1">
        <f>F101/G101</f>
        <v>29.03157894736842</v>
      </c>
      <c r="M101" s="7">
        <f>F101/H101</f>
        <v>23.225263157894734</v>
      </c>
      <c r="N101" s="2" t="e">
        <f>L101/I101</f>
        <v>#DIV/0!</v>
      </c>
      <c r="O101" s="2">
        <f>M101/J101</f>
        <v>0.9290105263157894</v>
      </c>
      <c r="P101" s="14">
        <v>27</v>
      </c>
      <c r="Q101" s="2">
        <f>P101/M101*D101</f>
        <v>32.062500000000007</v>
      </c>
      <c r="R101" s="2"/>
      <c r="S101" s="6">
        <f>Q101/D101-1</f>
        <v>0.1625271936185646</v>
      </c>
    </row>
    <row r="102" spans="1:21" ht="17.25" customHeight="1" x14ac:dyDescent="0.3">
      <c r="A102" s="44">
        <v>101</v>
      </c>
      <c r="B102" t="s">
        <v>76</v>
      </c>
      <c r="C102" s="26">
        <v>603579</v>
      </c>
      <c r="D102">
        <v>64.8</v>
      </c>
      <c r="E102">
        <v>1.4</v>
      </c>
      <c r="F102" s="7">
        <f>D102*E102</f>
        <v>90.719999999999985</v>
      </c>
      <c r="G102">
        <v>2.2000000000000002</v>
      </c>
      <c r="H102" s="2">
        <f>G102*(1+J102/100)</f>
        <v>3.3000000000000003</v>
      </c>
      <c r="I102">
        <v>8</v>
      </c>
      <c r="J102" s="14">
        <v>50</v>
      </c>
      <c r="K102" s="14">
        <v>30</v>
      </c>
      <c r="L102" s="1">
        <f>F102/G102</f>
        <v>41.236363636363627</v>
      </c>
      <c r="M102" s="7">
        <f>F102/H102</f>
        <v>27.490909090909085</v>
      </c>
      <c r="N102" s="2">
        <f>L102/I102</f>
        <v>5.1545454545454534</v>
      </c>
      <c r="O102" s="2">
        <f>M102/J102</f>
        <v>0.54981818181818165</v>
      </c>
      <c r="P102" s="14">
        <v>30</v>
      </c>
      <c r="Q102" s="2">
        <f>P102/M102*D102</f>
        <v>70.714285714285737</v>
      </c>
      <c r="R102" s="2"/>
      <c r="S102" s="6">
        <f>Q102/D102-1</f>
        <v>9.1269841269841612E-2</v>
      </c>
      <c r="T102" s="48" t="s">
        <v>306</v>
      </c>
    </row>
    <row r="103" spans="1:21" ht="17.25" customHeight="1" x14ac:dyDescent="0.3">
      <c r="A103" s="44">
        <v>102</v>
      </c>
      <c r="B103" t="s">
        <v>307</v>
      </c>
      <c r="C103" s="26" t="s">
        <v>308</v>
      </c>
      <c r="D103">
        <v>28</v>
      </c>
      <c r="E103">
        <v>11.52</v>
      </c>
      <c r="F103" s="7">
        <f>D103*E103</f>
        <v>322.56</v>
      </c>
      <c r="G103">
        <v>10.199999999999999</v>
      </c>
      <c r="H103" s="2">
        <f>G103*(1+J103/100)</f>
        <v>13.26</v>
      </c>
      <c r="I103">
        <v>90</v>
      </c>
      <c r="J103" s="14">
        <v>30</v>
      </c>
      <c r="L103" s="1">
        <f>F103/G103</f>
        <v>31.623529411764707</v>
      </c>
      <c r="M103" s="7">
        <f>F103/H103</f>
        <v>24.325791855203619</v>
      </c>
      <c r="N103" s="2">
        <f>L103/I103</f>
        <v>0.35137254901960785</v>
      </c>
      <c r="O103" s="2">
        <f>M103/J103</f>
        <v>0.81085972850678734</v>
      </c>
      <c r="P103" s="14">
        <v>27</v>
      </c>
      <c r="Q103" s="2">
        <f>P103/M103*D103</f>
        <v>31.078125000000004</v>
      </c>
      <c r="R103" s="2"/>
      <c r="S103" s="6">
        <f>Q103/D103-1</f>
        <v>0.10993303571428581</v>
      </c>
      <c r="T103" s="3" t="s">
        <v>309</v>
      </c>
    </row>
    <row r="104" spans="1:21" ht="17.25" customHeight="1" x14ac:dyDescent="0.3">
      <c r="A104" s="44">
        <v>103</v>
      </c>
      <c r="B104" s="47" t="s">
        <v>39</v>
      </c>
      <c r="C104" s="26">
        <v>603518</v>
      </c>
      <c r="D104" s="14">
        <v>22.89</v>
      </c>
      <c r="E104" s="14">
        <f>1.52+44/D104</f>
        <v>3.4422367846221054</v>
      </c>
      <c r="F104" s="16">
        <f>D104*E104</f>
        <v>78.7928</v>
      </c>
      <c r="G104" s="15">
        <v>1.8</v>
      </c>
      <c r="H104" s="15">
        <f>G104*(1+J104/100)</f>
        <v>2.52</v>
      </c>
      <c r="I104" s="15">
        <v>80</v>
      </c>
      <c r="J104" s="15">
        <v>40</v>
      </c>
      <c r="K104" s="15">
        <v>30</v>
      </c>
      <c r="L104" s="27">
        <f>F104/G104</f>
        <v>43.773777777777774</v>
      </c>
      <c r="M104" s="16">
        <f>F104/H104</f>
        <v>31.266984126984127</v>
      </c>
      <c r="N104" s="15">
        <f>L104/I104</f>
        <v>0.54717222222222217</v>
      </c>
      <c r="O104" s="15">
        <f>M104/J104</f>
        <v>0.78167460317460313</v>
      </c>
      <c r="P104" s="15">
        <v>30</v>
      </c>
      <c r="Q104" s="15">
        <f>P104/M104*D104</f>
        <v>21.962463575352064</v>
      </c>
      <c r="R104" s="15"/>
      <c r="S104" s="6">
        <f>Q104/D104-1</f>
        <v>-4.0521468966707608E-2</v>
      </c>
      <c r="T104" s="29" t="s">
        <v>252</v>
      </c>
      <c r="U104" s="29"/>
    </row>
    <row r="105" spans="1:21" ht="17.25" customHeight="1" x14ac:dyDescent="0.3">
      <c r="A105" s="44">
        <v>104</v>
      </c>
      <c r="B105" s="23" t="s">
        <v>13</v>
      </c>
      <c r="C105" s="26">
        <v>603466</v>
      </c>
      <c r="D105">
        <v>53.98</v>
      </c>
      <c r="E105">
        <v>1.44</v>
      </c>
      <c r="F105" s="7">
        <f>D105*E105</f>
        <v>77.731199999999987</v>
      </c>
      <c r="G105" s="2">
        <v>1.7</v>
      </c>
      <c r="H105" s="2">
        <f>G105*(1+J105/100)</f>
        <v>2.38</v>
      </c>
      <c r="I105" s="2">
        <v>50</v>
      </c>
      <c r="J105" s="16">
        <v>40</v>
      </c>
      <c r="K105">
        <v>40</v>
      </c>
      <c r="L105" s="1">
        <f>F105/G105</f>
        <v>45.724235294117641</v>
      </c>
      <c r="M105" s="7">
        <f>F105/H105</f>
        <v>32.660168067226884</v>
      </c>
      <c r="N105" s="2">
        <f>L105/I105</f>
        <v>0.91448470588235287</v>
      </c>
      <c r="O105" s="2">
        <f>M105/J105</f>
        <v>0.81650420168067206</v>
      </c>
      <c r="P105" s="15">
        <v>35</v>
      </c>
      <c r="Q105" s="2">
        <f>P105/M105*D105</f>
        <v>57.847222222222229</v>
      </c>
      <c r="R105" s="2"/>
      <c r="S105" s="6">
        <f>Q105/D105-1</f>
        <v>7.1641760322753489E-2</v>
      </c>
      <c r="T105" s="5" t="s">
        <v>15</v>
      </c>
    </row>
    <row r="106" spans="1:21" ht="17.25" customHeight="1" x14ac:dyDescent="0.3">
      <c r="A106" s="44">
        <v>105</v>
      </c>
      <c r="B106" t="s">
        <v>77</v>
      </c>
      <c r="C106" s="26">
        <v>603387</v>
      </c>
      <c r="D106">
        <v>54.51</v>
      </c>
      <c r="E106">
        <v>1.32</v>
      </c>
      <c r="F106" s="7">
        <f>D106*E106</f>
        <v>71.953199999999995</v>
      </c>
      <c r="G106">
        <v>1.8</v>
      </c>
      <c r="H106" s="2">
        <f>G106*(1+J106/100)</f>
        <v>2.3400000000000003</v>
      </c>
      <c r="J106" s="14">
        <v>30</v>
      </c>
      <c r="K106" s="14">
        <v>0</v>
      </c>
      <c r="L106" s="1">
        <f>F106/G106</f>
        <v>39.973999999999997</v>
      </c>
      <c r="M106" s="7">
        <f>F106/H106</f>
        <v>30.749230769230763</v>
      </c>
      <c r="N106" s="2" t="e">
        <f>L106/I106</f>
        <v>#DIV/0!</v>
      </c>
      <c r="O106" s="2">
        <f>M106/J106</f>
        <v>1.0249743589743587</v>
      </c>
      <c r="P106" s="14">
        <v>35</v>
      </c>
      <c r="Q106" s="2">
        <f>P106/M106*D106</f>
        <v>62.045454545454554</v>
      </c>
      <c r="R106" s="2"/>
      <c r="S106" s="6">
        <f>Q106/D106-1</f>
        <v>0.13823985590633936</v>
      </c>
    </row>
    <row r="107" spans="1:21" ht="17.25" customHeight="1" x14ac:dyDescent="0.3">
      <c r="A107" s="44">
        <v>106</v>
      </c>
      <c r="B107" t="s">
        <v>49</v>
      </c>
      <c r="C107" s="26">
        <v>603345</v>
      </c>
      <c r="D107">
        <v>26.13</v>
      </c>
      <c r="E107">
        <v>2.16</v>
      </c>
      <c r="F107" s="7">
        <f>D107*E107</f>
        <v>56.440800000000003</v>
      </c>
      <c r="G107" s="2">
        <v>2</v>
      </c>
      <c r="H107" s="2">
        <f>G107*(1+J107/100)</f>
        <v>2.7</v>
      </c>
      <c r="I107" s="2">
        <v>15</v>
      </c>
      <c r="J107" s="15">
        <v>35</v>
      </c>
      <c r="K107" s="2">
        <v>20</v>
      </c>
      <c r="L107" s="1">
        <f>F107/G107</f>
        <v>28.220400000000001</v>
      </c>
      <c r="M107" s="7">
        <f>F107/H107</f>
        <v>20.904</v>
      </c>
      <c r="N107" s="2">
        <f>L107/I107</f>
        <v>1.8813600000000001</v>
      </c>
      <c r="O107" s="2">
        <f>M107/J107</f>
        <v>0.59725714285714282</v>
      </c>
      <c r="P107" s="15">
        <v>20</v>
      </c>
      <c r="Q107" s="2">
        <f>P107/M107*D107</f>
        <v>25</v>
      </c>
      <c r="R107" s="2"/>
      <c r="S107" s="6">
        <f>Q107/D107-1</f>
        <v>-4.3245311902028294E-2</v>
      </c>
    </row>
    <row r="108" spans="1:21" ht="17.25" customHeight="1" x14ac:dyDescent="0.3">
      <c r="A108" s="44">
        <v>107</v>
      </c>
      <c r="B108" t="s">
        <v>87</v>
      </c>
      <c r="C108" s="26">
        <v>603337</v>
      </c>
      <c r="D108">
        <v>49.94</v>
      </c>
      <c r="E108">
        <v>2.0699999999999998</v>
      </c>
      <c r="F108" s="7">
        <f>D108*E108</f>
        <v>103.37579999999998</v>
      </c>
      <c r="G108">
        <v>3.2</v>
      </c>
      <c r="H108" s="2">
        <f>G108*(1+J108/100)</f>
        <v>4.16</v>
      </c>
      <c r="J108" s="14">
        <v>30</v>
      </c>
      <c r="L108" s="1">
        <f>F108/G108</f>
        <v>32.304937499999994</v>
      </c>
      <c r="M108" s="7">
        <f>F108/H108</f>
        <v>24.849951923076919</v>
      </c>
      <c r="N108" s="2" t="e">
        <f>L108/I108</f>
        <v>#DIV/0!</v>
      </c>
      <c r="O108" s="2">
        <f>M108/J108</f>
        <v>0.82833173076923061</v>
      </c>
      <c r="P108" s="14">
        <v>30</v>
      </c>
      <c r="Q108" s="2">
        <f>P108/M108*D108</f>
        <v>60.289855072463773</v>
      </c>
      <c r="R108" s="2"/>
      <c r="S108" s="6">
        <f>Q108/D108-1</f>
        <v>0.20724579640496144</v>
      </c>
    </row>
    <row r="109" spans="1:21" ht="17.25" customHeight="1" x14ac:dyDescent="0.3">
      <c r="A109" s="44">
        <v>108</v>
      </c>
      <c r="B109" s="23" t="s">
        <v>63</v>
      </c>
      <c r="C109" s="26">
        <v>603326</v>
      </c>
      <c r="D109">
        <v>18.940000000000001</v>
      </c>
      <c r="E109">
        <v>1.61</v>
      </c>
      <c r="F109" s="7">
        <f>D109*E109</f>
        <v>30.493400000000005</v>
      </c>
      <c r="G109">
        <v>1.4</v>
      </c>
      <c r="H109" s="2">
        <f>G109*(1+J109/100)</f>
        <v>1.8199999999999998</v>
      </c>
      <c r="I109">
        <v>30</v>
      </c>
      <c r="J109" s="14">
        <v>30</v>
      </c>
      <c r="K109" s="14">
        <v>30</v>
      </c>
      <c r="L109" s="1">
        <f>F109/G109</f>
        <v>21.781000000000006</v>
      </c>
      <c r="M109" s="7">
        <f>F109/H109</f>
        <v>16.754615384615388</v>
      </c>
      <c r="N109" s="2">
        <f>L109/I109</f>
        <v>0.72603333333333353</v>
      </c>
      <c r="O109" s="2">
        <f>M109/J109</f>
        <v>0.55848717948717963</v>
      </c>
      <c r="P109" s="14">
        <v>25</v>
      </c>
      <c r="Q109" s="2">
        <f>P109/M109*D109</f>
        <v>28.260869565217391</v>
      </c>
      <c r="R109" s="2"/>
      <c r="S109" s="6">
        <f>Q109/D109-1</f>
        <v>0.49212616500619788</v>
      </c>
    </row>
    <row r="110" spans="1:21" ht="17.25" customHeight="1" x14ac:dyDescent="0.3">
      <c r="A110" s="44">
        <v>109</v>
      </c>
      <c r="B110" t="s">
        <v>29</v>
      </c>
      <c r="C110" s="26">
        <v>603313</v>
      </c>
      <c r="D110">
        <v>25.01</v>
      </c>
      <c r="E110">
        <v>2.4</v>
      </c>
      <c r="F110" s="7">
        <f>D110*E110</f>
        <v>60.024000000000001</v>
      </c>
      <c r="G110" s="2">
        <v>2.1</v>
      </c>
      <c r="H110" s="2">
        <f>G110*(1+J110/100)</f>
        <v>2.7300000000000004</v>
      </c>
      <c r="I110" s="2">
        <v>6</v>
      </c>
      <c r="J110" s="15">
        <v>30</v>
      </c>
      <c r="K110" s="2">
        <v>25</v>
      </c>
      <c r="L110" s="1">
        <f>F110/G110</f>
        <v>28.582857142857144</v>
      </c>
      <c r="M110" s="7">
        <f>F110/H110</f>
        <v>21.986813186813183</v>
      </c>
      <c r="N110" s="2">
        <f>L110/I110</f>
        <v>4.7638095238095239</v>
      </c>
      <c r="O110" s="2">
        <f>M110/J110</f>
        <v>0.73289377289377278</v>
      </c>
      <c r="P110" s="15">
        <v>27</v>
      </c>
      <c r="Q110" s="2">
        <f>P110/M110*D110</f>
        <v>30.712500000000009</v>
      </c>
      <c r="R110" s="2"/>
      <c r="S110" s="6">
        <f>Q110/D110-1</f>
        <v>0.22800879648140771</v>
      </c>
      <c r="T110" s="3" t="s">
        <v>30</v>
      </c>
      <c r="U110" s="17"/>
    </row>
    <row r="111" spans="1:21" ht="17.25" customHeight="1" x14ac:dyDescent="0.3">
      <c r="A111" s="44">
        <v>110</v>
      </c>
      <c r="B111" s="23" t="s">
        <v>56</v>
      </c>
      <c r="C111" s="26">
        <v>603203</v>
      </c>
      <c r="D111">
        <v>38.64</v>
      </c>
      <c r="E111">
        <v>1.22</v>
      </c>
      <c r="F111" s="7">
        <f>D111*E111</f>
        <v>47.140799999999999</v>
      </c>
      <c r="G111">
        <v>1.3</v>
      </c>
      <c r="H111" s="2">
        <f>G111*(1+J111/100)</f>
        <v>1.8199999999999998</v>
      </c>
      <c r="J111" s="14">
        <v>40</v>
      </c>
      <c r="L111" s="1">
        <f>F111/G111</f>
        <v>36.262153846153844</v>
      </c>
      <c r="M111" s="7">
        <f>F111/H111</f>
        <v>25.901538461538465</v>
      </c>
      <c r="N111" s="2" t="e">
        <f>L111/I111</f>
        <v>#DIV/0!</v>
      </c>
      <c r="O111" s="2">
        <f>M111/J111</f>
        <v>0.64753846153846162</v>
      </c>
      <c r="P111" s="14">
        <v>30</v>
      </c>
      <c r="Q111" s="2">
        <f>P111/M111*D111</f>
        <v>44.754098360655732</v>
      </c>
      <c r="R111" s="2"/>
      <c r="S111" s="6">
        <f>Q111/D111-1</f>
        <v>0.15823235923022083</v>
      </c>
    </row>
    <row r="112" spans="1:21" ht="17.25" customHeight="1" x14ac:dyDescent="0.3">
      <c r="A112" s="44">
        <v>111</v>
      </c>
      <c r="B112" t="s">
        <v>92</v>
      </c>
      <c r="C112" s="26">
        <v>603179</v>
      </c>
      <c r="D112">
        <v>36.119999999999997</v>
      </c>
      <c r="E112">
        <v>1.62</v>
      </c>
      <c r="F112" s="7">
        <f>D112*E112</f>
        <v>58.514400000000002</v>
      </c>
      <c r="G112">
        <v>2.5</v>
      </c>
      <c r="H112" s="2">
        <f>G112*(1+J112/100)</f>
        <v>3.25</v>
      </c>
      <c r="I112">
        <v>120</v>
      </c>
      <c r="J112" s="14">
        <v>30</v>
      </c>
      <c r="L112" s="1">
        <f>F112/G112</f>
        <v>23.405760000000001</v>
      </c>
      <c r="M112" s="7">
        <f>F112/H112</f>
        <v>18.004430769230769</v>
      </c>
      <c r="N112" s="2">
        <f>L112/I112</f>
        <v>0.195048</v>
      </c>
      <c r="O112" s="2">
        <f>M112/J112</f>
        <v>0.60014769230769227</v>
      </c>
      <c r="P112" s="14">
        <v>27</v>
      </c>
      <c r="Q112" s="2">
        <f>P112/M112*D112</f>
        <v>54.166666666666664</v>
      </c>
      <c r="R112" s="2"/>
      <c r="S112" s="6">
        <f>Q112/D112-1</f>
        <v>0.49963086009597646</v>
      </c>
    </row>
    <row r="113" spans="1:21" ht="17.25" customHeight="1" x14ac:dyDescent="0.3">
      <c r="A113" s="44">
        <v>112</v>
      </c>
      <c r="B113" t="s">
        <v>124</v>
      </c>
      <c r="C113" s="26">
        <v>603027</v>
      </c>
      <c r="D113">
        <v>17.57</v>
      </c>
      <c r="E113">
        <v>3.26</v>
      </c>
      <c r="F113" s="7">
        <f>D113*E113</f>
        <v>57.278199999999998</v>
      </c>
      <c r="G113">
        <v>1.45</v>
      </c>
      <c r="H113" s="2">
        <f>G113*(1+J113/100)</f>
        <v>2.0299999999999998</v>
      </c>
      <c r="I113">
        <v>45</v>
      </c>
      <c r="J113" s="14">
        <v>40</v>
      </c>
      <c r="L113" s="1">
        <f>F113/G113</f>
        <v>39.502206896551726</v>
      </c>
      <c r="M113" s="7">
        <f>F113/H113</f>
        <v>28.215862068965521</v>
      </c>
      <c r="N113" s="2">
        <f>L113/I113</f>
        <v>0.87782681992337175</v>
      </c>
      <c r="O113" s="2">
        <f>M113/J113</f>
        <v>0.70539655172413807</v>
      </c>
      <c r="P113" s="14">
        <v>30</v>
      </c>
      <c r="Q113" s="2">
        <f>P113/M113*D113</f>
        <v>18.680981595092021</v>
      </c>
      <c r="R113" s="2"/>
      <c r="S113" s="6">
        <f>Q113/D113-1</f>
        <v>6.3231735634150299E-2</v>
      </c>
    </row>
    <row r="114" spans="1:21" ht="17.25" customHeight="1" x14ac:dyDescent="0.3">
      <c r="A114" s="44">
        <v>113</v>
      </c>
      <c r="B114" s="23" t="s">
        <v>61</v>
      </c>
      <c r="C114" s="26">
        <v>601997</v>
      </c>
      <c r="D114">
        <v>14.59</v>
      </c>
      <c r="E114">
        <v>23</v>
      </c>
      <c r="F114" s="7">
        <f>D114*E114</f>
        <v>335.57</v>
      </c>
      <c r="G114">
        <v>45</v>
      </c>
      <c r="H114" s="2">
        <f>G114*(1+J114/100)</f>
        <v>49.500000000000007</v>
      </c>
      <c r="I114">
        <v>23</v>
      </c>
      <c r="J114" s="14">
        <v>10</v>
      </c>
      <c r="K114">
        <v>10</v>
      </c>
      <c r="L114" s="1">
        <f>F114/G114</f>
        <v>7.4571111111111108</v>
      </c>
      <c r="M114" s="7">
        <f>F114/H114</f>
        <v>6.7791919191919181</v>
      </c>
      <c r="N114" s="2">
        <f>L114/I114</f>
        <v>0.32422222222222219</v>
      </c>
      <c r="O114" s="2">
        <f>M114/J114</f>
        <v>0.67791919191919181</v>
      </c>
      <c r="P114" s="14">
        <v>10</v>
      </c>
      <c r="Q114" s="2">
        <f>P114/M114*D114</f>
        <v>21.521739130434785</v>
      </c>
      <c r="R114" s="2"/>
      <c r="S114" s="6">
        <f>Q114/D114-1</f>
        <v>0.47510206514289144</v>
      </c>
    </row>
    <row r="115" spans="1:21" ht="17.25" customHeight="1" x14ac:dyDescent="0.3">
      <c r="A115" s="44">
        <v>114</v>
      </c>
      <c r="B115" t="s">
        <v>120</v>
      </c>
      <c r="C115" s="26">
        <v>601966</v>
      </c>
      <c r="D115">
        <v>18.88</v>
      </c>
      <c r="E115">
        <v>12</v>
      </c>
      <c r="F115" s="7">
        <f>D115*E115</f>
        <v>226.56</v>
      </c>
      <c r="G115">
        <v>10</v>
      </c>
      <c r="H115" s="2">
        <f>G115*(1+J115/100)</f>
        <v>14</v>
      </c>
      <c r="I115">
        <v>4</v>
      </c>
      <c r="J115" s="25">
        <v>40</v>
      </c>
      <c r="K115" s="14">
        <v>30</v>
      </c>
      <c r="L115" s="1">
        <f>F115/G115</f>
        <v>22.655999999999999</v>
      </c>
      <c r="M115" s="7">
        <f>F115/H115</f>
        <v>16.182857142857141</v>
      </c>
      <c r="N115" s="2">
        <f>L115/I115</f>
        <v>5.6639999999999997</v>
      </c>
      <c r="O115" s="2">
        <f>M115/J115</f>
        <v>0.40457142857142853</v>
      </c>
      <c r="P115" s="14">
        <v>25</v>
      </c>
      <c r="Q115" s="2">
        <f>P115/M115*D115</f>
        <v>29.166666666666668</v>
      </c>
      <c r="R115" s="2"/>
      <c r="S115" s="6">
        <f>Q115/D115-1</f>
        <v>0.54484463276836181</v>
      </c>
    </row>
    <row r="116" spans="1:21" ht="17.25" customHeight="1" x14ac:dyDescent="0.3">
      <c r="A116" s="44">
        <v>115</v>
      </c>
      <c r="B116" t="s">
        <v>98</v>
      </c>
      <c r="C116" s="26">
        <v>601155</v>
      </c>
      <c r="D116">
        <v>37.32</v>
      </c>
      <c r="E116">
        <v>22.57</v>
      </c>
      <c r="F116" s="7">
        <f>D116*E116</f>
        <v>842.31240000000003</v>
      </c>
      <c r="G116">
        <v>50</v>
      </c>
      <c r="H116" s="2">
        <f>G116*(1+J116/100)</f>
        <v>70</v>
      </c>
      <c r="I116">
        <v>70</v>
      </c>
      <c r="J116" s="14">
        <v>40</v>
      </c>
      <c r="L116" s="1">
        <f>F116/G116</f>
        <v>16.846247999999999</v>
      </c>
      <c r="M116" s="7">
        <f>F116/H116</f>
        <v>12.033034285714287</v>
      </c>
      <c r="N116" s="2">
        <f>L116/I116</f>
        <v>0.2406606857142857</v>
      </c>
      <c r="O116" s="2">
        <f>M116/J116</f>
        <v>0.30082585714285714</v>
      </c>
      <c r="P116" s="14">
        <v>11</v>
      </c>
      <c r="Q116" s="2">
        <f>P116/M116*D116</f>
        <v>34.116083296411162</v>
      </c>
      <c r="R116" s="2"/>
      <c r="S116" s="6">
        <f>Q116/D116-1</f>
        <v>-8.5849858081158636E-2</v>
      </c>
    </row>
    <row r="117" spans="1:21" ht="17.25" customHeight="1" x14ac:dyDescent="0.3">
      <c r="A117" s="44">
        <v>116</v>
      </c>
      <c r="B117" t="s">
        <v>113</v>
      </c>
      <c r="C117" s="26">
        <v>601012</v>
      </c>
      <c r="D117">
        <v>36.090000000000003</v>
      </c>
      <c r="E117">
        <v>19.940000000000001</v>
      </c>
      <c r="F117" s="7">
        <f>D117*E117</f>
        <v>719.63460000000009</v>
      </c>
      <c r="G117">
        <v>34</v>
      </c>
      <c r="H117" s="2">
        <f>G117*(1+J117/100)</f>
        <v>42.5</v>
      </c>
      <c r="I117">
        <v>120</v>
      </c>
      <c r="J117" s="14">
        <v>25</v>
      </c>
      <c r="L117" s="1">
        <f>F117/G117</f>
        <v>21.165723529411768</v>
      </c>
      <c r="M117" s="7">
        <f>F117/H117</f>
        <v>16.932578823529415</v>
      </c>
      <c r="N117" s="2">
        <f>L117/I117</f>
        <v>0.17638102941176473</v>
      </c>
      <c r="O117" s="2">
        <f>M117/J117</f>
        <v>0.6773031529411766</v>
      </c>
      <c r="P117" s="14">
        <v>20</v>
      </c>
      <c r="Q117" s="2">
        <f>P117/M117*D117</f>
        <v>42.62788365095286</v>
      </c>
      <c r="R117" s="2"/>
      <c r="S117" s="6">
        <f>Q117/D117-1</f>
        <v>0.18115499171385019</v>
      </c>
    </row>
    <row r="118" spans="1:21" ht="17.25" customHeight="1" x14ac:dyDescent="0.3">
      <c r="A118" s="44">
        <v>117</v>
      </c>
      <c r="B118" s="14" t="s">
        <v>96</v>
      </c>
      <c r="C118" s="26">
        <v>600703</v>
      </c>
      <c r="D118">
        <v>25.48</v>
      </c>
      <c r="E118">
        <v>40.799999999999997</v>
      </c>
      <c r="F118" s="7">
        <f>D118*E118</f>
        <v>1039.5839999999998</v>
      </c>
      <c r="G118">
        <v>32</v>
      </c>
      <c r="H118" s="2">
        <f>G118*(1+J118/100)</f>
        <v>41.6</v>
      </c>
      <c r="I118">
        <v>47</v>
      </c>
      <c r="J118" s="14">
        <v>30</v>
      </c>
      <c r="K118" s="14">
        <v>25</v>
      </c>
      <c r="L118" s="1">
        <f>F118/G118</f>
        <v>32.486999999999995</v>
      </c>
      <c r="M118" s="7">
        <f>F118/H118</f>
        <v>24.989999999999995</v>
      </c>
      <c r="N118" s="2">
        <f>L118/I118</f>
        <v>0.69121276595744674</v>
      </c>
      <c r="O118" s="2">
        <f>M118/J118</f>
        <v>0.83299999999999985</v>
      </c>
      <c r="P118" s="14">
        <v>25</v>
      </c>
      <c r="Q118" s="2">
        <f>P118/M118*D118</f>
        <v>25.490196078431378</v>
      </c>
      <c r="R118" s="2"/>
      <c r="S118" s="6">
        <f>Q118/D118-1</f>
        <v>4.0016006402576743E-4</v>
      </c>
    </row>
    <row r="119" spans="1:21" ht="17.25" customHeight="1" x14ac:dyDescent="0.3">
      <c r="A119" s="44">
        <v>118</v>
      </c>
      <c r="B119" t="s">
        <v>118</v>
      </c>
      <c r="C119" s="26">
        <v>600702</v>
      </c>
      <c r="D119">
        <v>40.82</v>
      </c>
      <c r="E119">
        <v>3.37</v>
      </c>
      <c r="F119" s="7">
        <f>D119*E119</f>
        <v>137.5634</v>
      </c>
      <c r="G119">
        <v>1.4</v>
      </c>
      <c r="H119" s="2">
        <f>G119*(1+J119/100)</f>
        <v>1.4</v>
      </c>
      <c r="I119">
        <v>80</v>
      </c>
      <c r="L119" s="1">
        <f>F119/G119</f>
        <v>98.259571428571434</v>
      </c>
      <c r="M119" s="7">
        <f>F119/H119</f>
        <v>98.259571428571434</v>
      </c>
      <c r="N119" s="2">
        <f>L119/I119</f>
        <v>1.228244642857143</v>
      </c>
      <c r="O119" s="2" t="e">
        <f>M119/J119</f>
        <v>#DIV/0!</v>
      </c>
      <c r="P119" s="14">
        <v>25</v>
      </c>
      <c r="Q119" s="2">
        <f>P119/M119*D119</f>
        <v>10.385756676557863</v>
      </c>
      <c r="R119" s="2"/>
      <c r="S119" s="6">
        <f>Q119/D119-1</f>
        <v>-0.74557185995693631</v>
      </c>
      <c r="T119"/>
    </row>
    <row r="120" spans="1:21" ht="17.25" customHeight="1" x14ac:dyDescent="0.3">
      <c r="A120" s="44">
        <v>119</v>
      </c>
      <c r="B120" t="s">
        <v>310</v>
      </c>
      <c r="C120" s="26" t="s">
        <v>311</v>
      </c>
      <c r="D120">
        <v>26.1</v>
      </c>
      <c r="E120">
        <v>7.12</v>
      </c>
      <c r="F120" s="7">
        <f>D120*E120</f>
        <v>185.83200000000002</v>
      </c>
      <c r="G120">
        <v>2.8</v>
      </c>
      <c r="H120" s="2">
        <f>G120*(1+J120/100)</f>
        <v>3.6399999999999997</v>
      </c>
      <c r="I120">
        <v>40</v>
      </c>
      <c r="J120" s="14">
        <v>30</v>
      </c>
      <c r="L120" s="1">
        <f>F120/G120</f>
        <v>66.368571428571443</v>
      </c>
      <c r="M120" s="7">
        <f>F120/H120</f>
        <v>51.052747252747267</v>
      </c>
      <c r="N120" s="2">
        <f>L120/I120</f>
        <v>1.659214285714286</v>
      </c>
      <c r="O120" s="2">
        <f>M120/J120</f>
        <v>1.7017582417582422</v>
      </c>
      <c r="P120" s="14">
        <v>40</v>
      </c>
      <c r="Q120" s="2">
        <f>P120/M120*D120</f>
        <v>20.449438202247187</v>
      </c>
      <c r="R120" s="2"/>
      <c r="S120" s="6">
        <f>Q120/D120-1</f>
        <v>-0.21649662060355612</v>
      </c>
    </row>
    <row r="121" spans="1:21" ht="17.25" customHeight="1" x14ac:dyDescent="0.3">
      <c r="A121" s="44">
        <v>120</v>
      </c>
      <c r="B121" t="s">
        <v>312</v>
      </c>
      <c r="C121" s="26" t="s">
        <v>313</v>
      </c>
      <c r="D121">
        <v>11</v>
      </c>
      <c r="E121">
        <v>9.09</v>
      </c>
      <c r="F121" s="7">
        <f>D121*E121</f>
        <v>99.99</v>
      </c>
      <c r="G121">
        <v>3.9</v>
      </c>
      <c r="H121" s="2">
        <f>G121*(1+J121/100)</f>
        <v>4.875</v>
      </c>
      <c r="I121">
        <v>20</v>
      </c>
      <c r="J121" s="14">
        <v>25</v>
      </c>
      <c r="L121" s="1">
        <f>F121/G121</f>
        <v>25.638461538461538</v>
      </c>
      <c r="M121" s="7">
        <f>F121/H121</f>
        <v>20.510769230769231</v>
      </c>
      <c r="N121" s="2">
        <f>L121/I121</f>
        <v>1.2819230769230769</v>
      </c>
      <c r="O121" s="2">
        <f>M121/J121</f>
        <v>0.8204307692307693</v>
      </c>
      <c r="P121" s="14">
        <v>25</v>
      </c>
      <c r="Q121" s="2">
        <f>P121/M121*D121</f>
        <v>13.407590759075907</v>
      </c>
      <c r="R121" s="2"/>
      <c r="S121" s="6">
        <f>Q121/D121-1</f>
        <v>0.21887188718871875</v>
      </c>
    </row>
    <row r="122" spans="1:21" s="30" customFormat="1" ht="17.25" customHeight="1" x14ac:dyDescent="0.3">
      <c r="A122" s="44">
        <v>121</v>
      </c>
      <c r="B122" s="40" t="s">
        <v>286</v>
      </c>
      <c r="C122" s="26" t="s">
        <v>287</v>
      </c>
      <c r="D122">
        <v>29.13</v>
      </c>
      <c r="E122">
        <v>10.220000000000001</v>
      </c>
      <c r="F122" s="7">
        <f>D122*E122</f>
        <v>297.70859999999999</v>
      </c>
      <c r="G122" s="25">
        <v>12.8</v>
      </c>
      <c r="H122" s="2">
        <f>G122*(1+J122/100)</f>
        <v>16.64</v>
      </c>
      <c r="I122">
        <v>18</v>
      </c>
      <c r="J122" s="14">
        <v>30</v>
      </c>
      <c r="K122"/>
      <c r="L122" s="1">
        <f>F122/G122</f>
        <v>23.258484374999998</v>
      </c>
      <c r="M122" s="7">
        <f>F122/H122</f>
        <v>17.891141826923075</v>
      </c>
      <c r="N122" s="2">
        <f>L122/I122</f>
        <v>1.2921380208333333</v>
      </c>
      <c r="O122" s="2">
        <f>M122/J122</f>
        <v>0.59637139423076913</v>
      </c>
      <c r="P122" s="14">
        <v>25</v>
      </c>
      <c r="Q122" s="2">
        <f>P122/M122*D122</f>
        <v>40.70450097847359</v>
      </c>
      <c r="R122" s="2"/>
      <c r="S122" s="6">
        <f>Q122/D122-1</f>
        <v>0.39733954611993094</v>
      </c>
      <c r="T122" s="22" t="s">
        <v>288</v>
      </c>
      <c r="U122" s="3"/>
    </row>
    <row r="123" spans="1:21" s="30" customFormat="1" ht="17.25" customHeight="1" x14ac:dyDescent="0.3">
      <c r="A123" s="44">
        <v>122</v>
      </c>
      <c r="B123" t="s">
        <v>128</v>
      </c>
      <c r="C123" s="26">
        <v>600487</v>
      </c>
      <c r="D123">
        <v>38.6</v>
      </c>
      <c r="E123">
        <v>13.6</v>
      </c>
      <c r="F123" s="7">
        <f>D123*E123</f>
        <v>524.96</v>
      </c>
      <c r="G123">
        <v>22</v>
      </c>
      <c r="H123" s="2">
        <f>G123*(1+J123/100)</f>
        <v>33</v>
      </c>
      <c r="I123">
        <v>60</v>
      </c>
      <c r="J123" s="25">
        <v>50</v>
      </c>
      <c r="K123"/>
      <c r="L123" s="1">
        <f>F123/G123</f>
        <v>23.861818181818183</v>
      </c>
      <c r="M123" s="7">
        <f>F123/H123</f>
        <v>15.907878787878788</v>
      </c>
      <c r="N123" s="2">
        <f>L123/I123</f>
        <v>0.39769696969696972</v>
      </c>
      <c r="O123" s="2">
        <f>M123/J123</f>
        <v>0.31815757575757575</v>
      </c>
      <c r="P123" s="14">
        <v>25</v>
      </c>
      <c r="Q123" s="2">
        <f>P123/M123*D123</f>
        <v>60.661764705882348</v>
      </c>
      <c r="R123" s="2"/>
      <c r="S123" s="6">
        <f>Q123/D123-1</f>
        <v>0.57154830844254789</v>
      </c>
      <c r="T123" s="3"/>
      <c r="U123" s="3"/>
    </row>
    <row r="124" spans="1:21" ht="17.25" customHeight="1" x14ac:dyDescent="0.3">
      <c r="A124" s="44">
        <v>123</v>
      </c>
      <c r="B124" t="s">
        <v>119</v>
      </c>
      <c r="C124" s="26">
        <v>600340</v>
      </c>
      <c r="D124">
        <v>35.380000000000003</v>
      </c>
      <c r="E124">
        <v>29.55</v>
      </c>
      <c r="F124" s="7">
        <f>D124*E124</f>
        <v>1045.479</v>
      </c>
      <c r="G124">
        <v>87</v>
      </c>
      <c r="H124" s="2">
        <f>G124*(1+J124/100)</f>
        <v>117.45</v>
      </c>
      <c r="J124" s="14">
        <v>35</v>
      </c>
      <c r="L124" s="1">
        <f>F124/G124</f>
        <v>12.017000000000001</v>
      </c>
      <c r="M124" s="7">
        <f>F124/H124</f>
        <v>8.9014814814814809</v>
      </c>
      <c r="N124" s="2" t="e">
        <f>L124/I124</f>
        <v>#DIV/0!</v>
      </c>
      <c r="O124" s="2">
        <f>M124/J124</f>
        <v>0.25432804232804229</v>
      </c>
      <c r="P124" s="14">
        <v>11</v>
      </c>
      <c r="Q124" s="2">
        <f>P124/M124*D124</f>
        <v>43.72081218274112</v>
      </c>
      <c r="R124" s="2"/>
      <c r="S124" s="6">
        <f>Q124/D124-1</f>
        <v>0.23574935508030292</v>
      </c>
    </row>
    <row r="125" spans="1:21" ht="17.25" customHeight="1" x14ac:dyDescent="0.3">
      <c r="A125" s="44">
        <v>124</v>
      </c>
      <c r="B125" t="s">
        <v>109</v>
      </c>
      <c r="C125" s="26">
        <v>600297</v>
      </c>
      <c r="D125">
        <v>7.9</v>
      </c>
      <c r="E125">
        <v>81.44</v>
      </c>
      <c r="F125" s="7">
        <f>D125*E125</f>
        <v>643.37599999999998</v>
      </c>
      <c r="G125">
        <v>38</v>
      </c>
      <c r="H125" s="2">
        <f>G125*(1+J125/100)</f>
        <v>45.6</v>
      </c>
      <c r="I125">
        <v>30</v>
      </c>
      <c r="J125" s="14">
        <v>20</v>
      </c>
      <c r="L125" s="1">
        <f>F125/G125</f>
        <v>16.930947368421052</v>
      </c>
      <c r="M125" s="7">
        <f>F125/H125</f>
        <v>14.109122807017544</v>
      </c>
      <c r="N125" s="2">
        <f>L125/I125</f>
        <v>0.56436491228070174</v>
      </c>
      <c r="O125" s="2">
        <f>M125/J125</f>
        <v>0.70545614035087723</v>
      </c>
      <c r="P125" s="14">
        <v>15</v>
      </c>
      <c r="Q125" s="2">
        <f>P125/M125*D125</f>
        <v>8.3988212180746569</v>
      </c>
      <c r="R125" s="2"/>
      <c r="S125" s="6">
        <f>Q125/D125-1</f>
        <v>6.3141926338564192E-2</v>
      </c>
    </row>
    <row r="126" spans="1:21" ht="17.25" customHeight="1" x14ac:dyDescent="0.3">
      <c r="A126" s="44">
        <v>125</v>
      </c>
      <c r="B126" s="40" t="s">
        <v>38</v>
      </c>
      <c r="C126" s="26">
        <v>600172</v>
      </c>
      <c r="D126">
        <v>8.81</v>
      </c>
      <c r="E126">
        <v>14.76</v>
      </c>
      <c r="F126" s="7">
        <f>D126*E126</f>
        <v>130.03560000000002</v>
      </c>
      <c r="G126" s="2">
        <v>4.5</v>
      </c>
      <c r="H126" s="2">
        <f>G126*(1+J126/100)</f>
        <v>5.8500000000000005</v>
      </c>
      <c r="I126" s="2">
        <v>25</v>
      </c>
      <c r="J126" s="14">
        <v>30</v>
      </c>
      <c r="K126" s="2">
        <v>25</v>
      </c>
      <c r="L126" s="1">
        <f>F126/G126</f>
        <v>28.896800000000002</v>
      </c>
      <c r="M126" s="7">
        <f>F126/H126</f>
        <v>22.228307692307695</v>
      </c>
      <c r="N126" s="2">
        <f>L126/I126</f>
        <v>1.155872</v>
      </c>
      <c r="O126" s="2">
        <f>M126/J126</f>
        <v>0.74094358974358987</v>
      </c>
      <c r="P126" s="24">
        <v>30</v>
      </c>
      <c r="Q126" s="2">
        <f>P126/M126*D126</f>
        <v>11.890243902439025</v>
      </c>
      <c r="R126" s="2"/>
      <c r="S126" s="6">
        <f>Q126/D126-1</f>
        <v>0.34963040890340791</v>
      </c>
    </row>
    <row r="127" spans="1:21" s="30" customFormat="1" ht="17.25" customHeight="1" x14ac:dyDescent="0.3">
      <c r="A127" s="44">
        <v>126</v>
      </c>
      <c r="B127" t="s">
        <v>41</v>
      </c>
      <c r="C127" s="26">
        <v>300729</v>
      </c>
      <c r="D127">
        <v>28.21</v>
      </c>
      <c r="E127">
        <v>0.86</v>
      </c>
      <c r="F127" s="7">
        <f>D127*E127</f>
        <v>24.2606</v>
      </c>
      <c r="G127" s="2">
        <v>0.63</v>
      </c>
      <c r="H127" s="2">
        <f>G127*(1+J127/100)</f>
        <v>0.94500000000000006</v>
      </c>
      <c r="I127" s="2">
        <v>5</v>
      </c>
      <c r="J127" s="15">
        <v>50</v>
      </c>
      <c r="K127" s="2">
        <v>1</v>
      </c>
      <c r="L127" s="1">
        <f>F127/G127</f>
        <v>38.50888888888889</v>
      </c>
      <c r="M127" s="7">
        <f>F127/H127</f>
        <v>25.67259259259259</v>
      </c>
      <c r="N127" s="2">
        <f>L127/I127</f>
        <v>7.7017777777777781</v>
      </c>
      <c r="O127" s="2">
        <f>M127/J127</f>
        <v>0.51345185185185183</v>
      </c>
      <c r="P127" s="15">
        <v>30</v>
      </c>
      <c r="Q127" s="2">
        <f>P127/M127*D127</f>
        <v>32.965116279069768</v>
      </c>
      <c r="R127" s="2"/>
      <c r="S127" s="6">
        <f>Q127/D127-1</f>
        <v>0.16856137111200886</v>
      </c>
      <c r="T127" s="22" t="s">
        <v>265</v>
      </c>
      <c r="U127" s="3"/>
    </row>
    <row r="128" spans="1:21" ht="17.25" customHeight="1" x14ac:dyDescent="0.3">
      <c r="A128" s="44">
        <v>127</v>
      </c>
      <c r="B128" s="23" t="s">
        <v>58</v>
      </c>
      <c r="C128" s="26">
        <v>300709</v>
      </c>
      <c r="D128">
        <v>59.02</v>
      </c>
      <c r="E128">
        <v>0.88</v>
      </c>
      <c r="F128" s="7">
        <f>D128*E128</f>
        <v>51.937600000000003</v>
      </c>
      <c r="G128">
        <v>1.55</v>
      </c>
      <c r="H128" s="2">
        <f>G128*(1+J128/100)</f>
        <v>1.55</v>
      </c>
      <c r="I128">
        <v>-4</v>
      </c>
      <c r="L128" s="1">
        <f>F128/G128</f>
        <v>33.508129032258068</v>
      </c>
      <c r="M128" s="7">
        <f>F128/H128</f>
        <v>33.508129032258068</v>
      </c>
      <c r="N128" s="2">
        <f>L128/I128</f>
        <v>-8.3770322580645171</v>
      </c>
      <c r="O128" s="2" t="e">
        <f>M128/J128</f>
        <v>#DIV/0!</v>
      </c>
      <c r="P128" s="14">
        <v>27</v>
      </c>
      <c r="Q128" s="2">
        <f>P128/M128*D128</f>
        <v>47.55681818181818</v>
      </c>
      <c r="R128" s="2"/>
      <c r="S128" s="6">
        <f>Q128/D128-1</f>
        <v>-0.19422537814608309</v>
      </c>
    </row>
    <row r="129" spans="1:21" s="30" customFormat="1" ht="17.25" customHeight="1" x14ac:dyDescent="0.3">
      <c r="A129" s="44">
        <v>128</v>
      </c>
      <c r="B129" t="s">
        <v>74</v>
      </c>
      <c r="C129" s="26">
        <v>300673</v>
      </c>
      <c r="D129">
        <v>45.7</v>
      </c>
      <c r="E129">
        <v>0.8</v>
      </c>
      <c r="F129" s="7">
        <f>D129*E129</f>
        <v>36.56</v>
      </c>
      <c r="G129">
        <v>1.05</v>
      </c>
      <c r="H129" s="2">
        <f>G129*(1+J129/100)</f>
        <v>1.3650000000000002</v>
      </c>
      <c r="I129">
        <v>31</v>
      </c>
      <c r="J129" s="14">
        <v>30</v>
      </c>
      <c r="K129"/>
      <c r="L129" s="1">
        <f>F129/G129</f>
        <v>34.819047619047623</v>
      </c>
      <c r="M129" s="7">
        <f>F129/H129</f>
        <v>26.783882783882781</v>
      </c>
      <c r="N129" s="2">
        <f>L129/I129</f>
        <v>1.1231950844854073</v>
      </c>
      <c r="O129" s="2">
        <f>M129/J129</f>
        <v>0.89279609279609273</v>
      </c>
      <c r="P129" s="14">
        <v>30</v>
      </c>
      <c r="Q129" s="2">
        <f>P129/M129*D129</f>
        <v>51.187500000000007</v>
      </c>
      <c r="R129" s="2"/>
      <c r="S129" s="6">
        <f>Q129/D129-1</f>
        <v>0.12007658643326047</v>
      </c>
      <c r="T129" s="3"/>
      <c r="U129" s="3"/>
    </row>
    <row r="130" spans="1:21" ht="17.25" customHeight="1" x14ac:dyDescent="0.3">
      <c r="A130" s="44">
        <v>129</v>
      </c>
      <c r="B130" t="s">
        <v>84</v>
      </c>
      <c r="C130" s="26">
        <v>300657</v>
      </c>
      <c r="D130">
        <v>36.58</v>
      </c>
      <c r="E130">
        <v>1.04</v>
      </c>
      <c r="F130" s="7">
        <f>D130*E130</f>
        <v>38.043199999999999</v>
      </c>
      <c r="G130">
        <v>0.7</v>
      </c>
      <c r="H130" s="2">
        <f>G130*(1+J130/100)</f>
        <v>1.1549999999999998</v>
      </c>
      <c r="I130">
        <v>60</v>
      </c>
      <c r="J130" s="14">
        <v>65</v>
      </c>
      <c r="L130" s="1">
        <f>F130/G130</f>
        <v>54.347428571428573</v>
      </c>
      <c r="M130" s="7">
        <f>F130/H130</f>
        <v>32.937835497835501</v>
      </c>
      <c r="N130" s="2">
        <f>L130/I130</f>
        <v>0.90579047619047626</v>
      </c>
      <c r="O130" s="2">
        <f>M130/J130</f>
        <v>0.50673593073593082</v>
      </c>
      <c r="P130" s="14">
        <v>40</v>
      </c>
      <c r="Q130" s="2">
        <f>P130/M130*D130</f>
        <v>44.423076923076913</v>
      </c>
      <c r="R130" s="2"/>
      <c r="S130" s="6">
        <f>Q130/D130-1</f>
        <v>0.21440888253354062</v>
      </c>
    </row>
    <row r="131" spans="1:21" ht="17.25" customHeight="1" x14ac:dyDescent="0.3">
      <c r="A131" s="44">
        <v>130</v>
      </c>
      <c r="B131" t="s">
        <v>79</v>
      </c>
      <c r="C131" s="26">
        <v>300642</v>
      </c>
      <c r="D131">
        <v>99.4</v>
      </c>
      <c r="E131">
        <v>0.6</v>
      </c>
      <c r="F131" s="7">
        <f>D131*E131</f>
        <v>59.64</v>
      </c>
      <c r="G131">
        <v>1.27</v>
      </c>
      <c r="H131" s="2">
        <f>G131*(1+J131/100)</f>
        <v>1.7145000000000001</v>
      </c>
      <c r="I131">
        <v>30</v>
      </c>
      <c r="J131" s="14">
        <v>35</v>
      </c>
      <c r="L131" s="1">
        <f>F131/G131</f>
        <v>46.960629921259844</v>
      </c>
      <c r="M131" s="7">
        <f>F131/H131</f>
        <v>34.785651793525808</v>
      </c>
      <c r="N131" s="2">
        <f>L131/I131</f>
        <v>1.5653543307086615</v>
      </c>
      <c r="O131" s="2">
        <f>M131/J131</f>
        <v>0.99387576552930879</v>
      </c>
      <c r="P131" s="14">
        <v>35</v>
      </c>
      <c r="Q131" s="2">
        <f>P131/M131*D131</f>
        <v>100.01250000000002</v>
      </c>
      <c r="R131" s="2"/>
      <c r="S131" s="6">
        <f>Q131/D131-1</f>
        <v>6.1619718309859906E-3</v>
      </c>
    </row>
    <row r="132" spans="1:21" s="30" customFormat="1" ht="17.25" customHeight="1" x14ac:dyDescent="0.3">
      <c r="A132" s="44">
        <v>131</v>
      </c>
      <c r="B132" t="s">
        <v>127</v>
      </c>
      <c r="C132" s="26">
        <v>300616</v>
      </c>
      <c r="D132">
        <v>203.3</v>
      </c>
      <c r="E132">
        <v>1.1000000000000001</v>
      </c>
      <c r="F132" s="7">
        <f>D132*E132</f>
        <v>223.63000000000002</v>
      </c>
      <c r="G132">
        <v>3.6</v>
      </c>
      <c r="H132" s="2">
        <f>G132*(1+J132/100)</f>
        <v>4.6800000000000006</v>
      </c>
      <c r="I132">
        <v>43</v>
      </c>
      <c r="J132" s="14">
        <v>30</v>
      </c>
      <c r="K132"/>
      <c r="L132" s="1">
        <f>F132/G132</f>
        <v>62.119444444444447</v>
      </c>
      <c r="M132" s="7">
        <f>F132/H132</f>
        <v>47.784188034188034</v>
      </c>
      <c r="N132" s="2">
        <f>L132/I132</f>
        <v>1.444638242894057</v>
      </c>
      <c r="O132" s="2">
        <f>M132/J132</f>
        <v>1.5928062678062678</v>
      </c>
      <c r="P132" s="14">
        <v>30</v>
      </c>
      <c r="Q132" s="2">
        <f>P132/M132*D132</f>
        <v>127.63636363636364</v>
      </c>
      <c r="R132" s="2"/>
      <c r="S132" s="6">
        <f>Q132/D132-1</f>
        <v>-0.37217725707642091</v>
      </c>
      <c r="T132" s="3"/>
      <c r="U132" s="3"/>
    </row>
    <row r="133" spans="1:21" s="30" customFormat="1" ht="17.25" customHeight="1" x14ac:dyDescent="0.3">
      <c r="A133" s="44">
        <v>132</v>
      </c>
      <c r="B133" s="23" t="s">
        <v>68</v>
      </c>
      <c r="C133" s="26">
        <v>300595</v>
      </c>
      <c r="D133">
        <v>56.93</v>
      </c>
      <c r="E133">
        <v>1.24</v>
      </c>
      <c r="F133" s="7">
        <f>D133*E133</f>
        <v>70.593199999999996</v>
      </c>
      <c r="G133">
        <v>1.5</v>
      </c>
      <c r="H133" s="2">
        <f>G133*(1+J133/100)</f>
        <v>1.9500000000000002</v>
      </c>
      <c r="I133">
        <v>33</v>
      </c>
      <c r="J133" s="14">
        <v>30</v>
      </c>
      <c r="K133"/>
      <c r="L133" s="1">
        <f>F133/G133</f>
        <v>47.062133333333328</v>
      </c>
      <c r="M133" s="7">
        <f>F133/H133</f>
        <v>36.201641025641017</v>
      </c>
      <c r="N133" s="2">
        <f>L133/I133</f>
        <v>1.4261252525252524</v>
      </c>
      <c r="O133" s="2">
        <f>M133/J133</f>
        <v>1.2067213675213673</v>
      </c>
      <c r="P133" s="14">
        <v>30</v>
      </c>
      <c r="Q133" s="2">
        <f>P133/M133*D133</f>
        <v>47.177419354838719</v>
      </c>
      <c r="R133" s="2"/>
      <c r="S133" s="6">
        <f>Q133/D133-1</f>
        <v>-0.17130828465064607</v>
      </c>
      <c r="T133" s="3"/>
      <c r="U133" s="3"/>
    </row>
    <row r="134" spans="1:21" s="30" customFormat="1" ht="17.25" customHeight="1" x14ac:dyDescent="0.3">
      <c r="A134" s="44">
        <v>133</v>
      </c>
      <c r="B134" t="s">
        <v>93</v>
      </c>
      <c r="C134" s="26">
        <v>300512</v>
      </c>
      <c r="D134">
        <v>16.18</v>
      </c>
      <c r="E134">
        <v>2.7</v>
      </c>
      <c r="F134" s="7">
        <f>D134*E134</f>
        <v>43.686</v>
      </c>
      <c r="G134">
        <v>1.88</v>
      </c>
      <c r="H134" s="2">
        <f>G134*(1+J134/100)</f>
        <v>2.2559999999999998</v>
      </c>
      <c r="I134">
        <v>16</v>
      </c>
      <c r="J134" s="14">
        <v>20</v>
      </c>
      <c r="K134"/>
      <c r="L134" s="1">
        <f>F134/G134</f>
        <v>23.237234042553194</v>
      </c>
      <c r="M134" s="7">
        <f>F134/H134</f>
        <v>19.36436170212766</v>
      </c>
      <c r="N134" s="2">
        <f>L134/I134</f>
        <v>1.4523271276595746</v>
      </c>
      <c r="O134" s="2">
        <f>M134/J134</f>
        <v>0.96821808510638296</v>
      </c>
      <c r="P134" s="14">
        <v>27</v>
      </c>
      <c r="Q134" s="2">
        <f>P134/M134*D134</f>
        <v>22.56</v>
      </c>
      <c r="R134" s="2"/>
      <c r="S134" s="6">
        <f>Q134/D134-1</f>
        <v>0.39431396786155748</v>
      </c>
      <c r="T134" s="3"/>
      <c r="U134" s="3"/>
    </row>
    <row r="135" spans="1:21" ht="17.25" customHeight="1" x14ac:dyDescent="0.3">
      <c r="A135" s="44">
        <v>134</v>
      </c>
      <c r="B135" s="38" t="s">
        <v>64</v>
      </c>
      <c r="C135" s="26">
        <v>300488</v>
      </c>
      <c r="D135">
        <v>30.8</v>
      </c>
      <c r="E135">
        <v>1.05</v>
      </c>
      <c r="F135" s="7">
        <f>D135*E135</f>
        <v>32.340000000000003</v>
      </c>
      <c r="G135">
        <v>1.1000000000000001</v>
      </c>
      <c r="H135" s="2">
        <f>G135*(1+J135/100)</f>
        <v>1.4300000000000002</v>
      </c>
      <c r="I135">
        <v>50</v>
      </c>
      <c r="J135" s="14">
        <v>30</v>
      </c>
      <c r="L135" s="1">
        <f>F135/G135</f>
        <v>29.400000000000002</v>
      </c>
      <c r="M135" s="7">
        <f>F135/H135</f>
        <v>22.615384615384617</v>
      </c>
      <c r="N135" s="2">
        <f>L135/I135</f>
        <v>0.58800000000000008</v>
      </c>
      <c r="O135" s="2">
        <f>M135/J135</f>
        <v>0.75384615384615394</v>
      </c>
      <c r="P135" s="25">
        <v>30</v>
      </c>
      <c r="Q135" s="2">
        <f>P135/M135*D135</f>
        <v>40.857142857142854</v>
      </c>
      <c r="R135" s="2"/>
      <c r="S135" s="6">
        <f>Q135/D135-1</f>
        <v>0.32653061224489788</v>
      </c>
    </row>
    <row r="136" spans="1:21" s="30" customFormat="1" ht="17.25" customHeight="1" x14ac:dyDescent="0.3">
      <c r="A136" s="44">
        <v>135</v>
      </c>
      <c r="B136" t="s">
        <v>33</v>
      </c>
      <c r="C136" s="26">
        <v>300484</v>
      </c>
      <c r="D136">
        <v>18.22</v>
      </c>
      <c r="E136">
        <v>2.08</v>
      </c>
      <c r="F136" s="7">
        <f>D136*E136</f>
        <v>37.897599999999997</v>
      </c>
      <c r="G136" s="2">
        <v>1.4</v>
      </c>
      <c r="H136" s="2">
        <f>G136*(1+J136/100)</f>
        <v>1.4139999999999999</v>
      </c>
      <c r="I136" s="2">
        <v>-10</v>
      </c>
      <c r="J136" s="14">
        <v>1</v>
      </c>
      <c r="K136" s="2">
        <v>1</v>
      </c>
      <c r="L136" s="1">
        <f>F136/G136</f>
        <v>27.069714285714284</v>
      </c>
      <c r="M136" s="7">
        <f>F136/H136</f>
        <v>26.801697312588402</v>
      </c>
      <c r="N136" s="2">
        <f>L136/I136</f>
        <v>-2.7069714285714284</v>
      </c>
      <c r="O136" s="2">
        <f>M136/J136</f>
        <v>26.801697312588402</v>
      </c>
      <c r="P136" s="15">
        <v>25</v>
      </c>
      <c r="Q136" s="2">
        <f>P136/M136*D136</f>
        <v>16.995192307692307</v>
      </c>
      <c r="R136" s="2"/>
      <c r="S136" s="6">
        <f>Q136/D136-1</f>
        <v>-6.7223254243012787E-2</v>
      </c>
      <c r="T136" s="3" t="s">
        <v>34</v>
      </c>
      <c r="U136" s="3"/>
    </row>
    <row r="137" spans="1:21" s="30" customFormat="1" ht="17.25" customHeight="1" x14ac:dyDescent="0.3">
      <c r="A137" s="44">
        <v>136</v>
      </c>
      <c r="B137" t="s">
        <v>97</v>
      </c>
      <c r="C137" s="26">
        <v>300458</v>
      </c>
      <c r="D137">
        <v>21.35</v>
      </c>
      <c r="E137">
        <v>3.33</v>
      </c>
      <c r="F137" s="7">
        <f>D137*E137</f>
        <v>71.095500000000001</v>
      </c>
      <c r="G137">
        <v>0.2</v>
      </c>
      <c r="H137" s="2">
        <f>G137*(1+J137/100)</f>
        <v>1</v>
      </c>
      <c r="I137">
        <v>-85</v>
      </c>
      <c r="J137" s="14">
        <v>400</v>
      </c>
      <c r="K137"/>
      <c r="L137" s="1">
        <f>F137/G137</f>
        <v>355.47749999999996</v>
      </c>
      <c r="M137" s="7">
        <f>F137/H137</f>
        <v>71.095500000000001</v>
      </c>
      <c r="N137" s="2">
        <f>L137/I137</f>
        <v>-4.1820882352941169</v>
      </c>
      <c r="O137" s="2">
        <f>M137/J137</f>
        <v>0.17773875</v>
      </c>
      <c r="P137" s="14">
        <v>35</v>
      </c>
      <c r="Q137" s="2">
        <f>P137/M137*D137</f>
        <v>10.51051051051051</v>
      </c>
      <c r="R137" s="2"/>
      <c r="S137" s="6">
        <f>Q137/D137-1</f>
        <v>-0.50770442573721264</v>
      </c>
      <c r="T137" s="3"/>
      <c r="U137" s="3"/>
    </row>
    <row r="138" spans="1:21" s="30" customFormat="1" ht="17.25" customHeight="1" x14ac:dyDescent="0.3">
      <c r="A138" s="44">
        <v>137</v>
      </c>
      <c r="B138" s="47" t="s">
        <v>55</v>
      </c>
      <c r="C138" s="26">
        <v>300438</v>
      </c>
      <c r="D138">
        <v>25.84</v>
      </c>
      <c r="E138">
        <v>2.81</v>
      </c>
      <c r="F138" s="7">
        <f>D138*E138</f>
        <v>72.610399999999998</v>
      </c>
      <c r="G138">
        <v>2.6</v>
      </c>
      <c r="H138" s="2">
        <f>G138*(1+J138/100)</f>
        <v>3.9000000000000004</v>
      </c>
      <c r="I138">
        <v>87</v>
      </c>
      <c r="J138" s="25">
        <v>50</v>
      </c>
      <c r="K138"/>
      <c r="L138" s="1">
        <f>F138/G138</f>
        <v>27.927076923076921</v>
      </c>
      <c r="M138" s="7">
        <f>F138/H138</f>
        <v>18.61805128205128</v>
      </c>
      <c r="N138" s="2">
        <f>L138/I138</f>
        <v>0.32100088417329792</v>
      </c>
      <c r="O138" s="2">
        <f>M138/J138</f>
        <v>0.37236102564102558</v>
      </c>
      <c r="P138" s="25">
        <v>27</v>
      </c>
      <c r="Q138" s="2">
        <f>P138/M138*D138</f>
        <v>37.47330960854093</v>
      </c>
      <c r="R138" s="2"/>
      <c r="S138" s="6">
        <f>Q138/D138-1</f>
        <v>0.45020548020669238</v>
      </c>
      <c r="T138" s="3"/>
      <c r="U138" s="3"/>
    </row>
    <row r="139" spans="1:21" ht="17.25" customHeight="1" x14ac:dyDescent="0.3">
      <c r="A139" s="44">
        <v>138</v>
      </c>
      <c r="B139" s="40" t="s">
        <v>103</v>
      </c>
      <c r="C139" s="26">
        <v>300422</v>
      </c>
      <c r="D139" s="30">
        <v>15</v>
      </c>
      <c r="E139" s="30">
        <v>3.56</v>
      </c>
      <c r="F139" s="31">
        <f>D139*E139</f>
        <v>53.4</v>
      </c>
      <c r="G139" s="30">
        <v>1.48</v>
      </c>
      <c r="H139" s="32">
        <f>G139*(1+J139/100)</f>
        <v>2.6640000000000001</v>
      </c>
      <c r="I139" s="30">
        <v>136</v>
      </c>
      <c r="J139" s="25">
        <v>80</v>
      </c>
      <c r="K139" s="30">
        <v>30</v>
      </c>
      <c r="L139" s="33">
        <f>F139/G139</f>
        <v>36.081081081081081</v>
      </c>
      <c r="M139" s="31">
        <f>F139/H139</f>
        <v>20.045045045045043</v>
      </c>
      <c r="N139" s="32">
        <f>L139/I139</f>
        <v>0.265302066772655</v>
      </c>
      <c r="O139" s="32">
        <f>M139/J139</f>
        <v>0.25056306306306303</v>
      </c>
      <c r="P139" s="25">
        <v>30</v>
      </c>
      <c r="Q139" s="32">
        <f>P139/M139*D139</f>
        <v>22.449438202247194</v>
      </c>
      <c r="R139" s="32"/>
      <c r="S139" s="34">
        <f>Q139/D139-1</f>
        <v>0.49662921348314626</v>
      </c>
      <c r="T139" s="35"/>
      <c r="U139" s="35"/>
    </row>
    <row r="140" spans="1:21" ht="17.25" customHeight="1" x14ac:dyDescent="0.3">
      <c r="A140" s="44">
        <v>139</v>
      </c>
      <c r="B140" t="s">
        <v>105</v>
      </c>
      <c r="C140" s="26">
        <v>300415</v>
      </c>
      <c r="D140">
        <v>15.61</v>
      </c>
      <c r="E140">
        <v>4.32</v>
      </c>
      <c r="F140" s="7">
        <f>D140*E140</f>
        <v>67.435200000000009</v>
      </c>
      <c r="G140">
        <v>2.7</v>
      </c>
      <c r="H140" s="2">
        <f>G140*(1+J140/100)</f>
        <v>3.6450000000000005</v>
      </c>
      <c r="I140">
        <v>150</v>
      </c>
      <c r="J140" s="14">
        <v>35</v>
      </c>
      <c r="K140">
        <v>30</v>
      </c>
      <c r="L140" s="1">
        <f>F140/G140</f>
        <v>24.976000000000003</v>
      </c>
      <c r="M140" s="7">
        <f>F140/H140</f>
        <v>18.500740740740742</v>
      </c>
      <c r="N140" s="2">
        <f>L140/I140</f>
        <v>0.16650666666666669</v>
      </c>
      <c r="O140" s="2">
        <f>M140/J140</f>
        <v>0.52859259259259261</v>
      </c>
      <c r="P140" s="14">
        <v>25</v>
      </c>
      <c r="Q140" s="2">
        <f>P140/M140*D140</f>
        <v>21.093749999999996</v>
      </c>
      <c r="R140" s="2"/>
      <c r="S140" s="6">
        <f>Q140/D140-1</f>
        <v>0.35129724535554119</v>
      </c>
    </row>
    <row r="141" spans="1:21" ht="17.25" customHeight="1" x14ac:dyDescent="0.3">
      <c r="A141" s="44">
        <v>140</v>
      </c>
      <c r="B141" s="47" t="s">
        <v>43</v>
      </c>
      <c r="C141" s="26">
        <v>300349</v>
      </c>
      <c r="D141" s="30">
        <v>37.86</v>
      </c>
      <c r="E141" s="30">
        <v>2.39</v>
      </c>
      <c r="F141" s="31">
        <f>D141*E141</f>
        <v>90.485399999999998</v>
      </c>
      <c r="G141" s="32">
        <v>3.47</v>
      </c>
      <c r="H141" s="32">
        <f>G141*(1+J141/100)</f>
        <v>4.5110000000000001</v>
      </c>
      <c r="I141" s="32">
        <v>295</v>
      </c>
      <c r="J141" s="32">
        <v>30</v>
      </c>
      <c r="K141" s="32">
        <v>30</v>
      </c>
      <c r="L141" s="33">
        <f>F141/G141</f>
        <v>26.076484149855904</v>
      </c>
      <c r="M141" s="31">
        <f>F141/H141</f>
        <v>20.05883396142762</v>
      </c>
      <c r="N141" s="32">
        <f>L141/I141</f>
        <v>8.8394861524935267E-2</v>
      </c>
      <c r="O141" s="32">
        <f>M141/J141</f>
        <v>0.66862779871425404</v>
      </c>
      <c r="P141" s="39">
        <v>27</v>
      </c>
      <c r="Q141" s="32">
        <f>P141/M141*D141</f>
        <v>50.961087866108791</v>
      </c>
      <c r="R141" s="32"/>
      <c r="S141" s="34">
        <f>Q141/D141-1</f>
        <v>0.34604035568169023</v>
      </c>
      <c r="T141" s="36"/>
      <c r="U141" s="35"/>
    </row>
    <row r="142" spans="1:21" ht="17.25" customHeight="1" x14ac:dyDescent="0.3">
      <c r="A142" s="44">
        <v>141</v>
      </c>
      <c r="B142" s="47" t="s">
        <v>42</v>
      </c>
      <c r="C142" s="26">
        <v>300335</v>
      </c>
      <c r="D142" s="30">
        <v>15.58</v>
      </c>
      <c r="E142" s="30">
        <v>3.62</v>
      </c>
      <c r="F142" s="31">
        <f>D142*E142</f>
        <v>56.3996</v>
      </c>
      <c r="G142" s="32">
        <v>2.2000000000000002</v>
      </c>
      <c r="H142" s="32">
        <f>G142*(1+J142/100)</f>
        <v>2.8600000000000003</v>
      </c>
      <c r="I142" s="32">
        <v>70</v>
      </c>
      <c r="J142" s="30">
        <v>30</v>
      </c>
      <c r="K142" s="32">
        <v>30</v>
      </c>
      <c r="L142" s="33">
        <f>F142/G142</f>
        <v>25.636181818181814</v>
      </c>
      <c r="M142" s="31">
        <f>F142/H142</f>
        <v>19.720139860139859</v>
      </c>
      <c r="N142" s="32">
        <f>L142/I142</f>
        <v>0.3662311688311688</v>
      </c>
      <c r="O142" s="32">
        <f>M142/J142</f>
        <v>0.65733799533799531</v>
      </c>
      <c r="P142" s="39">
        <v>27</v>
      </c>
      <c r="Q142" s="32">
        <f>P142/M142*D142</f>
        <v>21.33149171270718</v>
      </c>
      <c r="R142" s="32"/>
      <c r="S142" s="34">
        <f>Q142/D142-1</f>
        <v>0.36915864651522345</v>
      </c>
      <c r="T142" s="30"/>
      <c r="U142" s="35"/>
    </row>
    <row r="143" spans="1:21" ht="17.25" customHeight="1" x14ac:dyDescent="0.3">
      <c r="A143" s="44">
        <v>142</v>
      </c>
      <c r="B143" s="40" t="s">
        <v>31</v>
      </c>
      <c r="C143" s="26">
        <v>300327</v>
      </c>
      <c r="D143" s="14">
        <v>26.91</v>
      </c>
      <c r="E143" s="14">
        <v>2.1</v>
      </c>
      <c r="F143" s="16">
        <f>D143*E143</f>
        <v>56.511000000000003</v>
      </c>
      <c r="G143" s="15">
        <v>1.3</v>
      </c>
      <c r="H143" s="15">
        <f>G143*(1+J143/100)</f>
        <v>1.6900000000000002</v>
      </c>
      <c r="I143" s="15">
        <v>25</v>
      </c>
      <c r="J143" s="15">
        <v>30</v>
      </c>
      <c r="K143" s="15">
        <v>30</v>
      </c>
      <c r="L143" s="27">
        <f>F143/G143</f>
        <v>43.47</v>
      </c>
      <c r="M143" s="16">
        <f>F143/H143</f>
        <v>33.438461538461539</v>
      </c>
      <c r="N143" s="15">
        <f>L143/I143</f>
        <v>1.7387999999999999</v>
      </c>
      <c r="O143" s="15">
        <f>M143/J143</f>
        <v>1.1146153846153846</v>
      </c>
      <c r="P143" s="15">
        <v>35</v>
      </c>
      <c r="Q143" s="15">
        <f>P143/M143*D143</f>
        <v>28.166666666666668</v>
      </c>
      <c r="R143" s="15"/>
      <c r="S143" s="6">
        <f>Q143/D143-1</f>
        <v>4.6698872785829293E-2</v>
      </c>
      <c r="T143" s="29" t="s">
        <v>32</v>
      </c>
      <c r="U143" s="29"/>
    </row>
    <row r="144" spans="1:21" ht="17.25" customHeight="1" x14ac:dyDescent="0.3">
      <c r="A144" s="44">
        <v>143</v>
      </c>
      <c r="B144" t="s">
        <v>115</v>
      </c>
      <c r="C144" s="26">
        <v>300296</v>
      </c>
      <c r="D144">
        <v>22.9</v>
      </c>
      <c r="E144">
        <v>16.95</v>
      </c>
      <c r="F144" s="7">
        <f>D144*E144</f>
        <v>388.15499999999997</v>
      </c>
      <c r="G144">
        <v>12</v>
      </c>
      <c r="H144" s="2">
        <f>G144*(1+J144/100)</f>
        <v>16.799999999999997</v>
      </c>
      <c r="I144">
        <v>80</v>
      </c>
      <c r="J144" s="14">
        <v>40</v>
      </c>
      <c r="L144" s="1">
        <f>F144/G144</f>
        <v>32.346249999999998</v>
      </c>
      <c r="M144" s="7">
        <f>F144/H144</f>
        <v>23.10446428571429</v>
      </c>
      <c r="N144" s="2">
        <f>L144/I144</f>
        <v>0.40432812499999998</v>
      </c>
      <c r="O144" s="2">
        <f>M144/J144</f>
        <v>0.5776116071428572</v>
      </c>
      <c r="P144" s="14">
        <v>25</v>
      </c>
      <c r="Q144" s="2">
        <f>P144/M144*D144</f>
        <v>24.778761061946899</v>
      </c>
      <c r="R144" s="2"/>
      <c r="S144" s="6">
        <f>Q144/D144-1</f>
        <v>8.2041967770607016E-2</v>
      </c>
    </row>
    <row r="145" spans="1:21" ht="17.25" customHeight="1" x14ac:dyDescent="0.3">
      <c r="A145" s="44">
        <v>144</v>
      </c>
      <c r="B145" t="s">
        <v>114</v>
      </c>
      <c r="C145" s="26">
        <v>300274</v>
      </c>
      <c r="D145">
        <v>17.260000000000002</v>
      </c>
      <c r="E145">
        <v>14.48</v>
      </c>
      <c r="F145" s="7">
        <f>D145*E145</f>
        <v>249.92480000000003</v>
      </c>
      <c r="G145">
        <v>10</v>
      </c>
      <c r="H145" s="2">
        <f>G145*(1+J145/100)</f>
        <v>12</v>
      </c>
      <c r="I145">
        <v>87</v>
      </c>
      <c r="J145" s="14">
        <v>20</v>
      </c>
      <c r="L145" s="1">
        <f>F145/G145</f>
        <v>24.992480000000004</v>
      </c>
      <c r="M145" s="7">
        <f>F145/H145</f>
        <v>20.827066666666671</v>
      </c>
      <c r="N145" s="2">
        <f>L145/I145</f>
        <v>0.28726988505747131</v>
      </c>
      <c r="O145" s="2">
        <f>M145/J145</f>
        <v>1.0413533333333336</v>
      </c>
      <c r="P145" s="14">
        <v>25</v>
      </c>
      <c r="Q145" s="2">
        <f>P145/M145*D145</f>
        <v>20.718232044198892</v>
      </c>
      <c r="R145" s="2"/>
      <c r="S145" s="6">
        <f>Q145/D145-1</f>
        <v>0.20036106860943748</v>
      </c>
    </row>
    <row r="146" spans="1:21" ht="17.25" customHeight="1" x14ac:dyDescent="0.3">
      <c r="A146" s="44">
        <v>145</v>
      </c>
      <c r="B146" s="23" t="s">
        <v>72</v>
      </c>
      <c r="C146" s="26">
        <v>300271</v>
      </c>
      <c r="D146">
        <v>18.420000000000002</v>
      </c>
      <c r="E146">
        <v>7.6</v>
      </c>
      <c r="F146" s="7">
        <f>D146*E146</f>
        <v>139.99200000000002</v>
      </c>
      <c r="G146">
        <v>3.8</v>
      </c>
      <c r="H146" s="2">
        <f>G146*(1+J146/100)</f>
        <v>4.9399999999999995</v>
      </c>
      <c r="I146">
        <v>40</v>
      </c>
      <c r="J146" s="14">
        <v>30</v>
      </c>
      <c r="L146" s="1">
        <f>F146/G146</f>
        <v>36.840000000000003</v>
      </c>
      <c r="M146" s="7">
        <f>F146/H146</f>
        <v>28.338461538461544</v>
      </c>
      <c r="N146" s="2">
        <f>L146/I146</f>
        <v>0.92100000000000004</v>
      </c>
      <c r="O146" s="2">
        <f>M146/J146</f>
        <v>0.94461538461538486</v>
      </c>
      <c r="P146" s="14">
        <v>30</v>
      </c>
      <c r="Q146" s="2">
        <f>P146/M146*D146</f>
        <v>19.499999999999996</v>
      </c>
      <c r="R146" s="2"/>
      <c r="S146" s="6">
        <f>Q146/D146-1</f>
        <v>5.8631921824104039E-2</v>
      </c>
    </row>
    <row r="147" spans="1:21" s="14" customFormat="1" ht="17.25" customHeight="1" x14ac:dyDescent="0.3">
      <c r="A147" s="44">
        <v>146</v>
      </c>
      <c r="B147" s="40" t="s">
        <v>52</v>
      </c>
      <c r="C147" s="26">
        <v>300262</v>
      </c>
      <c r="D147" s="30">
        <v>7.99</v>
      </c>
      <c r="E147" s="30">
        <v>6.7</v>
      </c>
      <c r="F147" s="31">
        <f>D147*E147</f>
        <v>53.533000000000001</v>
      </c>
      <c r="G147" s="32">
        <v>1.55</v>
      </c>
      <c r="H147" s="32">
        <f>G147*(1+J147/100)</f>
        <v>2.3250000000000002</v>
      </c>
      <c r="I147" s="32">
        <v>10</v>
      </c>
      <c r="J147" s="24">
        <v>50</v>
      </c>
      <c r="K147" s="32">
        <v>30</v>
      </c>
      <c r="L147" s="33">
        <f>F147/G147</f>
        <v>34.537419354838711</v>
      </c>
      <c r="M147" s="31">
        <f>F147/H147</f>
        <v>23.024946236559138</v>
      </c>
      <c r="N147" s="32">
        <f>L147/I147</f>
        <v>3.4537419354838712</v>
      </c>
      <c r="O147" s="32">
        <f>M147/J147</f>
        <v>0.46049892473118276</v>
      </c>
      <c r="P147" s="32">
        <v>30</v>
      </c>
      <c r="Q147" s="32">
        <f>P147/M147*D147</f>
        <v>10.410447761194032</v>
      </c>
      <c r="R147" s="32"/>
      <c r="S147" s="34">
        <f>Q147/D147-1</f>
        <v>0.30293463844731305</v>
      </c>
      <c r="T147" s="35"/>
      <c r="U147" s="35"/>
    </row>
    <row r="148" spans="1:21" ht="17.25" customHeight="1" x14ac:dyDescent="0.3">
      <c r="A148" s="44">
        <v>147</v>
      </c>
      <c r="B148" t="s">
        <v>50</v>
      </c>
      <c r="C148" s="26">
        <v>300259</v>
      </c>
      <c r="D148">
        <v>9.56</v>
      </c>
      <c r="E148">
        <v>5.34</v>
      </c>
      <c r="F148" s="7">
        <f>D148*E148</f>
        <v>51.050400000000003</v>
      </c>
      <c r="G148" s="2">
        <v>1.56</v>
      </c>
      <c r="H148" s="2">
        <f>G148*(1+J148/100)</f>
        <v>2.028</v>
      </c>
      <c r="I148" s="2">
        <v>49</v>
      </c>
      <c r="J148" s="15">
        <v>30</v>
      </c>
      <c r="K148" s="2">
        <v>25</v>
      </c>
      <c r="L148" s="1">
        <f>F148/G148</f>
        <v>32.724615384615383</v>
      </c>
      <c r="M148" s="7">
        <f>F148/H148</f>
        <v>25.17278106508876</v>
      </c>
      <c r="N148" s="2">
        <f>L148/I148</f>
        <v>0.66784929356357925</v>
      </c>
      <c r="O148" s="2">
        <f>M148/J148</f>
        <v>0.83909270216962528</v>
      </c>
      <c r="P148" s="15">
        <v>30</v>
      </c>
      <c r="Q148" s="2">
        <f>P148/M148*D148</f>
        <v>11.393258426966293</v>
      </c>
      <c r="R148" s="2"/>
      <c r="S148" s="6">
        <f>Q148/D148-1</f>
        <v>0.19176343378308491</v>
      </c>
    </row>
    <row r="149" spans="1:21" ht="17.25" customHeight="1" x14ac:dyDescent="0.3">
      <c r="A149" s="44">
        <v>148</v>
      </c>
      <c r="B149" t="s">
        <v>95</v>
      </c>
      <c r="C149" s="26">
        <v>300236</v>
      </c>
      <c r="D149">
        <v>34.119999999999997</v>
      </c>
      <c r="E149">
        <v>1.94</v>
      </c>
      <c r="F149" s="7">
        <f>D149*E149</f>
        <v>66.192799999999991</v>
      </c>
      <c r="G149">
        <v>0.7</v>
      </c>
      <c r="H149" s="2">
        <f>G149*(1+J149/100)</f>
        <v>1.19</v>
      </c>
      <c r="I149">
        <v>33</v>
      </c>
      <c r="J149" s="14">
        <v>70</v>
      </c>
      <c r="L149" s="1">
        <f>F149/G149</f>
        <v>94.561142857142855</v>
      </c>
      <c r="M149" s="7">
        <f>F149/H149</f>
        <v>55.624201680672265</v>
      </c>
      <c r="N149" s="2">
        <f>L149/I149</f>
        <v>2.8654891774891773</v>
      </c>
      <c r="O149" s="2">
        <f>M149/J149</f>
        <v>0.7946314525810324</v>
      </c>
      <c r="P149" s="14">
        <v>30</v>
      </c>
      <c r="Q149" s="2">
        <f>P149/M149*D149</f>
        <v>18.402061855670102</v>
      </c>
      <c r="R149" s="2"/>
      <c r="S149" s="6">
        <f>Q149/D149-1</f>
        <v>-0.46066641689126309</v>
      </c>
    </row>
    <row r="150" spans="1:21" ht="17.25" customHeight="1" x14ac:dyDescent="0.3">
      <c r="A150" s="44">
        <v>149</v>
      </c>
      <c r="B150" s="23" t="s">
        <v>59</v>
      </c>
      <c r="C150" s="26">
        <v>300232</v>
      </c>
      <c r="D150">
        <v>16.61</v>
      </c>
      <c r="E150">
        <v>6.35</v>
      </c>
      <c r="F150" s="7">
        <f>D150*E150</f>
        <v>105.47349999999999</v>
      </c>
      <c r="G150">
        <v>3</v>
      </c>
      <c r="H150" s="2">
        <f>G150*(1+J150/100)</f>
        <v>4.5</v>
      </c>
      <c r="I150">
        <v>78</v>
      </c>
      <c r="J150" s="14">
        <v>50</v>
      </c>
      <c r="K150" s="14">
        <v>30</v>
      </c>
      <c r="L150" s="1">
        <f>F150/G150</f>
        <v>35.157833333333329</v>
      </c>
      <c r="M150" s="7">
        <f>F150/H150</f>
        <v>23.438555555555553</v>
      </c>
      <c r="N150" s="2">
        <f>L150/I150</f>
        <v>0.45074145299145296</v>
      </c>
      <c r="O150" s="2">
        <f>M150/J150</f>
        <v>0.46877111111111103</v>
      </c>
      <c r="P150" s="14">
        <v>30</v>
      </c>
      <c r="Q150" s="2">
        <f>P150/M150*D150</f>
        <v>21.259842519685044</v>
      </c>
      <c r="R150" s="2"/>
      <c r="S150" s="6">
        <f>Q150/D150-1</f>
        <v>0.27994235518874433</v>
      </c>
    </row>
    <row r="151" spans="1:21" ht="17.25" customHeight="1" x14ac:dyDescent="0.3">
      <c r="A151" s="44">
        <v>150</v>
      </c>
      <c r="B151" s="23" t="s">
        <v>57</v>
      </c>
      <c r="C151" s="26">
        <v>300207</v>
      </c>
      <c r="D151">
        <v>11.67</v>
      </c>
      <c r="E151">
        <v>12.92</v>
      </c>
      <c r="F151" s="7">
        <f>D151*E151</f>
        <v>150.7764</v>
      </c>
      <c r="G151">
        <v>5.4</v>
      </c>
      <c r="H151" s="2">
        <f>G151*(1+J151/100)</f>
        <v>7.56</v>
      </c>
      <c r="I151">
        <v>20</v>
      </c>
      <c r="J151" s="25">
        <v>40</v>
      </c>
      <c r="K151">
        <v>30</v>
      </c>
      <c r="L151" s="1">
        <f>F151/G151</f>
        <v>27.921555555555553</v>
      </c>
      <c r="M151" s="7">
        <f>F151/H151</f>
        <v>19.943968253968254</v>
      </c>
      <c r="N151" s="2">
        <f>L151/I151</f>
        <v>1.3960777777777778</v>
      </c>
      <c r="O151" s="2">
        <f>M151/J151</f>
        <v>0.49859920634920635</v>
      </c>
      <c r="P151" s="14">
        <v>27</v>
      </c>
      <c r="Q151" s="2">
        <f>P151/M151*D151</f>
        <v>15.798761609907119</v>
      </c>
      <c r="R151" s="2"/>
      <c r="S151" s="6">
        <f>Q151/D151-1</f>
        <v>0.35379276862957321</v>
      </c>
    </row>
    <row r="152" spans="1:21" ht="17.25" customHeight="1" x14ac:dyDescent="0.3">
      <c r="A152" s="44">
        <v>151</v>
      </c>
      <c r="B152" s="40" t="s">
        <v>44</v>
      </c>
      <c r="C152" s="26">
        <v>300182</v>
      </c>
      <c r="D152" s="30">
        <v>10.49</v>
      </c>
      <c r="E152" s="30">
        <v>25.75</v>
      </c>
      <c r="F152" s="31">
        <f>D152*E152</f>
        <v>270.11750000000001</v>
      </c>
      <c r="G152" s="32">
        <v>13</v>
      </c>
      <c r="H152" s="32">
        <f>G152*(1+J152/100)</f>
        <v>16.25</v>
      </c>
      <c r="I152" s="32">
        <v>35</v>
      </c>
      <c r="J152" s="32">
        <v>25</v>
      </c>
      <c r="K152" s="32">
        <v>25</v>
      </c>
      <c r="L152" s="33">
        <f>F152/G152</f>
        <v>20.778269230769233</v>
      </c>
      <c r="M152" s="31">
        <f>F152/H152</f>
        <v>16.622615384615386</v>
      </c>
      <c r="N152" s="32">
        <f>L152/I152</f>
        <v>0.59366483516483526</v>
      </c>
      <c r="O152" s="32">
        <f>M152/J152</f>
        <v>0.66490461538461543</v>
      </c>
      <c r="P152" s="32">
        <v>25</v>
      </c>
      <c r="Q152" s="32">
        <f>P152/M152*D152</f>
        <v>15.776699029126213</v>
      </c>
      <c r="R152" s="32"/>
      <c r="S152" s="34">
        <f>Q152/D152-1</f>
        <v>0.50397512193767513</v>
      </c>
      <c r="T152" s="30"/>
      <c r="U152" s="35"/>
    </row>
    <row r="153" spans="1:21" s="14" customFormat="1" ht="17.25" customHeight="1" x14ac:dyDescent="0.3">
      <c r="A153" s="44">
        <v>152</v>
      </c>
      <c r="B153" t="s">
        <v>122</v>
      </c>
      <c r="C153" s="26">
        <v>300122</v>
      </c>
      <c r="D153">
        <v>31.18</v>
      </c>
      <c r="E153">
        <v>16</v>
      </c>
      <c r="F153" s="7">
        <f>D153*E153</f>
        <v>498.88</v>
      </c>
      <c r="G153">
        <v>4.3</v>
      </c>
      <c r="H153" s="2">
        <f>G153*(1+J153/100)</f>
        <v>11.61</v>
      </c>
      <c r="I153">
        <v>1200</v>
      </c>
      <c r="J153" s="14">
        <v>170</v>
      </c>
      <c r="K153">
        <v>40</v>
      </c>
      <c r="L153" s="1">
        <f>F153/G153</f>
        <v>116.01860465116279</v>
      </c>
      <c r="M153" s="7">
        <f>F153/H153</f>
        <v>42.969853574504739</v>
      </c>
      <c r="N153" s="2">
        <f>L153/I153</f>
        <v>9.6682170542635656E-2</v>
      </c>
      <c r="O153" s="2">
        <f>M153/J153</f>
        <v>0.25276384455591022</v>
      </c>
      <c r="P153" s="14">
        <v>30</v>
      </c>
      <c r="Q153" s="2">
        <f>P153/M153*D153</f>
        <v>21.768750000000001</v>
      </c>
      <c r="R153" s="2"/>
      <c r="S153" s="6">
        <f>Q153/D153-1</f>
        <v>-0.30183611289288004</v>
      </c>
      <c r="T153" s="3"/>
      <c r="U153" s="3"/>
    </row>
    <row r="154" spans="1:21" ht="17.25" customHeight="1" x14ac:dyDescent="0.3">
      <c r="A154" s="44">
        <v>153</v>
      </c>
      <c r="B154" t="s">
        <v>121</v>
      </c>
      <c r="C154" s="26">
        <v>300113</v>
      </c>
      <c r="D154">
        <v>22.5</v>
      </c>
      <c r="E154">
        <v>6.94</v>
      </c>
      <c r="F154" s="7">
        <f>D154*E154</f>
        <v>156.15</v>
      </c>
      <c r="G154">
        <v>6.9</v>
      </c>
      <c r="H154" s="2">
        <f>G154*(1+J154/100)</f>
        <v>5.8650000000000002</v>
      </c>
      <c r="I154">
        <v>1</v>
      </c>
      <c r="J154" s="14">
        <v>-15</v>
      </c>
      <c r="L154" s="1">
        <f>F154/G154</f>
        <v>22.630434782608695</v>
      </c>
      <c r="M154" s="7">
        <f>F154/H154</f>
        <v>26.624040920716112</v>
      </c>
      <c r="N154" s="2">
        <f>L154/I154</f>
        <v>22.630434782608695</v>
      </c>
      <c r="O154" s="2">
        <f>M154/J154</f>
        <v>-1.7749360613810741</v>
      </c>
      <c r="P154" s="14">
        <v>20</v>
      </c>
      <c r="Q154" s="2">
        <f>P154/M154*D154</f>
        <v>16.902017291066283</v>
      </c>
      <c r="R154" s="2"/>
      <c r="S154" s="6">
        <f>Q154/D154-1</f>
        <v>-0.24879923150816519</v>
      </c>
    </row>
    <row r="155" spans="1:21" ht="17.25" customHeight="1" x14ac:dyDescent="0.3">
      <c r="A155" s="44">
        <v>154</v>
      </c>
      <c r="B155" t="s">
        <v>102</v>
      </c>
      <c r="C155" s="26">
        <v>300097</v>
      </c>
      <c r="D155">
        <v>24.85</v>
      </c>
      <c r="E155">
        <v>2.89</v>
      </c>
      <c r="F155" s="7">
        <f>D155*E155</f>
        <v>71.816500000000005</v>
      </c>
      <c r="G155">
        <v>1.73</v>
      </c>
      <c r="H155" s="2">
        <f>G155*(1+J155/100)</f>
        <v>2.5949999999999998</v>
      </c>
      <c r="I155">
        <v>87</v>
      </c>
      <c r="J155" s="14">
        <v>50</v>
      </c>
      <c r="K155">
        <v>40</v>
      </c>
      <c r="L155" s="1">
        <f>F155/G155</f>
        <v>41.512427745664745</v>
      </c>
      <c r="M155" s="7">
        <f>F155/H155</f>
        <v>27.674951830443163</v>
      </c>
      <c r="N155" s="2">
        <f>L155/I155</f>
        <v>0.47715434190419248</v>
      </c>
      <c r="O155" s="2">
        <f>M155/J155</f>
        <v>0.55349903660886324</v>
      </c>
      <c r="P155" s="14">
        <v>30</v>
      </c>
      <c r="Q155" s="2">
        <f>P155/M155*D155</f>
        <v>26.937716262975776</v>
      </c>
      <c r="R155" s="2"/>
      <c r="S155" s="6">
        <f>Q155/D155-1</f>
        <v>8.4012726880312805E-2</v>
      </c>
    </row>
    <row r="156" spans="1:21" s="14" customFormat="1" ht="17.25" customHeight="1" x14ac:dyDescent="0.3">
      <c r="A156" s="44">
        <v>155</v>
      </c>
      <c r="B156" s="40" t="s">
        <v>111</v>
      </c>
      <c r="C156" s="26">
        <v>300072</v>
      </c>
      <c r="D156">
        <v>33.01</v>
      </c>
      <c r="E156">
        <v>18.079999999999998</v>
      </c>
      <c r="F156" s="7">
        <f>D156*E156</f>
        <v>596.82079999999996</v>
      </c>
      <c r="G156">
        <v>25</v>
      </c>
      <c r="H156" s="2">
        <f>G156*(1+J156/100)</f>
        <v>37.5</v>
      </c>
      <c r="I156">
        <v>56</v>
      </c>
      <c r="J156" s="25">
        <v>50</v>
      </c>
      <c r="K156"/>
      <c r="L156" s="1">
        <f>F156/G156</f>
        <v>23.872831999999999</v>
      </c>
      <c r="M156" s="7">
        <f>F156/H156</f>
        <v>15.915221333333333</v>
      </c>
      <c r="N156" s="2">
        <f>L156/I156</f>
        <v>0.42630057142857142</v>
      </c>
      <c r="O156" s="2">
        <f>M156/J156</f>
        <v>0.31830442666666664</v>
      </c>
      <c r="P156" s="14">
        <v>25</v>
      </c>
      <c r="Q156" s="2">
        <f>P156/M156*D156</f>
        <v>51.852876106194692</v>
      </c>
      <c r="R156" s="2"/>
      <c r="S156" s="6">
        <f>Q156/D156-1</f>
        <v>0.57082326889411372</v>
      </c>
      <c r="T156" s="3"/>
      <c r="U156" s="3"/>
    </row>
    <row r="157" spans="1:21" ht="17.25" customHeight="1" x14ac:dyDescent="0.3">
      <c r="A157" s="44">
        <v>156</v>
      </c>
      <c r="B157" t="s">
        <v>99</v>
      </c>
      <c r="C157" s="26">
        <v>300014</v>
      </c>
      <c r="D157">
        <v>18.600000000000001</v>
      </c>
      <c r="E157">
        <v>8.56</v>
      </c>
      <c r="F157" s="7">
        <f>D157*E157</f>
        <v>159.21600000000001</v>
      </c>
      <c r="G157">
        <v>4</v>
      </c>
      <c r="H157" s="2">
        <f>G157*(1+J157/100)</f>
        <v>5.2</v>
      </c>
      <c r="I157">
        <v>60</v>
      </c>
      <c r="J157" s="14">
        <v>30</v>
      </c>
      <c r="L157" s="1">
        <f>F157/G157</f>
        <v>39.804000000000002</v>
      </c>
      <c r="M157" s="7">
        <f>F157/H157</f>
        <v>30.618461538461538</v>
      </c>
      <c r="N157" s="2">
        <f>L157/I157</f>
        <v>0.66339999999999999</v>
      </c>
      <c r="O157" s="2">
        <f>M157/J157</f>
        <v>1.0206153846153847</v>
      </c>
      <c r="P157" s="14">
        <v>30</v>
      </c>
      <c r="Q157" s="2">
        <f>P157/M157*D157</f>
        <v>18.224299065420563</v>
      </c>
      <c r="R157" s="2"/>
      <c r="S157" s="6">
        <f>Q157/D157-1</f>
        <v>-2.0198974977389095E-2</v>
      </c>
    </row>
    <row r="158" spans="1:21" ht="17.25" customHeight="1" x14ac:dyDescent="0.3">
      <c r="A158" s="44">
        <v>157</v>
      </c>
      <c r="B158" s="40" t="s">
        <v>289</v>
      </c>
      <c r="C158" s="26" t="s">
        <v>290</v>
      </c>
      <c r="D158">
        <v>27.73</v>
      </c>
      <c r="E158">
        <v>1.6</v>
      </c>
      <c r="F158" s="7">
        <f>D158*E158</f>
        <v>44.368000000000002</v>
      </c>
      <c r="G158">
        <v>1</v>
      </c>
      <c r="H158" s="2">
        <f>G158*(1+J158/100)</f>
        <v>1</v>
      </c>
      <c r="I158">
        <v>40</v>
      </c>
      <c r="L158" s="1">
        <f>F158/G158</f>
        <v>44.368000000000002</v>
      </c>
      <c r="M158" s="7">
        <f>F158/H158</f>
        <v>44.368000000000002</v>
      </c>
      <c r="N158" s="2">
        <f>L158/I158</f>
        <v>1.1092</v>
      </c>
      <c r="O158" s="2" t="e">
        <f>M158/J158</f>
        <v>#DIV/0!</v>
      </c>
      <c r="P158" s="14">
        <v>35</v>
      </c>
      <c r="Q158" s="2">
        <f>P158/M158*D158</f>
        <v>21.875</v>
      </c>
      <c r="R158" s="2"/>
      <c r="S158" s="6">
        <f>Q158/D158-1</f>
        <v>-0.21114316624594298</v>
      </c>
      <c r="T158" t="s">
        <v>291</v>
      </c>
    </row>
    <row r="159" spans="1:21" ht="17.25" customHeight="1" x14ac:dyDescent="0.3">
      <c r="A159" s="44">
        <v>158</v>
      </c>
      <c r="B159" t="s">
        <v>125</v>
      </c>
      <c r="C159" s="26">
        <v>300383</v>
      </c>
      <c r="D159">
        <v>14.5</v>
      </c>
      <c r="E159">
        <v>14.46</v>
      </c>
      <c r="F159" s="7">
        <f>D159*E159</f>
        <v>209.67000000000002</v>
      </c>
      <c r="G159">
        <v>4.4000000000000004</v>
      </c>
      <c r="H159" s="2">
        <f>G159*(1+J159/100)</f>
        <v>6.6000000000000005</v>
      </c>
      <c r="I159">
        <v>30</v>
      </c>
      <c r="J159" s="25">
        <v>50</v>
      </c>
      <c r="K159" s="25">
        <v>40</v>
      </c>
      <c r="L159" s="1">
        <f>F159/G159</f>
        <v>47.652272727272724</v>
      </c>
      <c r="M159" s="7">
        <f>F159/H159</f>
        <v>31.768181818181819</v>
      </c>
      <c r="N159" s="2">
        <f>L159/I159</f>
        <v>1.5884090909090909</v>
      </c>
      <c r="O159" s="2">
        <f>M159/J159</f>
        <v>0.63536363636363635</v>
      </c>
      <c r="P159" s="14">
        <v>40</v>
      </c>
      <c r="Q159" s="2">
        <f>P159/M159*D159</f>
        <v>18.257261410788381</v>
      </c>
      <c r="R159" s="2"/>
      <c r="S159" s="6">
        <f>Q159/D159-1</f>
        <v>0.25912147660609519</v>
      </c>
      <c r="T159" s="22"/>
    </row>
    <row r="160" spans="1:21" ht="17.25" customHeight="1" x14ac:dyDescent="0.3">
      <c r="A160" s="44">
        <v>159</v>
      </c>
      <c r="C160" s="26"/>
      <c r="F160" s="7">
        <f>D160*E160</f>
        <v>0</v>
      </c>
      <c r="H160" s="2">
        <f>G160*(1+J160/100)</f>
        <v>0</v>
      </c>
      <c r="L160" s="1" t="e">
        <f>F160/G160</f>
        <v>#DIV/0!</v>
      </c>
      <c r="M160" s="7" t="e">
        <f>F160/H160</f>
        <v>#DIV/0!</v>
      </c>
      <c r="N160" s="2" t="e">
        <f>L160/I160</f>
        <v>#DIV/0!</v>
      </c>
      <c r="O160" s="2" t="e">
        <f>M160/J160</f>
        <v>#DIV/0!</v>
      </c>
      <c r="Q160" s="2" t="e">
        <f>P160/M160*D160</f>
        <v>#DIV/0!</v>
      </c>
      <c r="R160" s="2"/>
      <c r="S160" s="6" t="e">
        <f>Q160/D160-1</f>
        <v>#DIV/0!</v>
      </c>
    </row>
    <row r="161" spans="1:20" ht="17.25" customHeight="1" x14ac:dyDescent="0.3">
      <c r="A161" s="44">
        <v>160</v>
      </c>
      <c r="C161" s="26"/>
      <c r="F161" s="7">
        <f>D161*E161</f>
        <v>0</v>
      </c>
      <c r="H161" s="2">
        <f>G161*(1+J161/100)</f>
        <v>0</v>
      </c>
      <c r="L161" s="1" t="e">
        <f>F161/G161</f>
        <v>#DIV/0!</v>
      </c>
      <c r="M161" s="7" t="e">
        <f>F161/H161</f>
        <v>#DIV/0!</v>
      </c>
      <c r="N161" s="2" t="e">
        <f>L161/I161</f>
        <v>#DIV/0!</v>
      </c>
      <c r="O161" s="2" t="e">
        <f>M161/J161</f>
        <v>#DIV/0!</v>
      </c>
      <c r="Q161" s="2" t="e">
        <f>P161/M161*D161</f>
        <v>#DIV/0!</v>
      </c>
      <c r="R161" s="2"/>
      <c r="S161" s="6" t="e">
        <f>Q161/D161-1</f>
        <v>#DIV/0!</v>
      </c>
    </row>
    <row r="162" spans="1:20" ht="17.25" customHeight="1" x14ac:dyDescent="0.3">
      <c r="A162" s="44">
        <v>161</v>
      </c>
      <c r="C162" s="26"/>
      <c r="F162" s="7">
        <f>D162*E162</f>
        <v>0</v>
      </c>
      <c r="H162" s="2">
        <f>G162*(1+J162/100)</f>
        <v>0</v>
      </c>
      <c r="L162" s="1" t="e">
        <f>F162/G162</f>
        <v>#DIV/0!</v>
      </c>
      <c r="M162" s="7" t="e">
        <f>F162/H162</f>
        <v>#DIV/0!</v>
      </c>
      <c r="N162" s="2" t="e">
        <f>L162/I162</f>
        <v>#DIV/0!</v>
      </c>
      <c r="O162" s="2" t="e">
        <f>M162/J162</f>
        <v>#DIV/0!</v>
      </c>
      <c r="Q162" s="2" t="e">
        <f>P162/M162*D162</f>
        <v>#DIV/0!</v>
      </c>
      <c r="R162" s="2"/>
      <c r="S162" s="6" t="e">
        <f>Q162/D162-1</f>
        <v>#DIV/0!</v>
      </c>
    </row>
    <row r="163" spans="1:20" ht="17.25" customHeight="1" x14ac:dyDescent="0.3">
      <c r="A163" s="44">
        <v>162</v>
      </c>
      <c r="C163" s="26"/>
      <c r="F163" s="7">
        <f>D163*E163</f>
        <v>0</v>
      </c>
      <c r="H163" s="2">
        <f>G163*(1+J163/100)</f>
        <v>0</v>
      </c>
      <c r="L163" s="1" t="e">
        <f>F163/G163</f>
        <v>#DIV/0!</v>
      </c>
      <c r="M163" s="7" t="e">
        <f>F163/H163</f>
        <v>#DIV/0!</v>
      </c>
      <c r="N163" s="2" t="e">
        <f>L163/I163</f>
        <v>#DIV/0!</v>
      </c>
      <c r="O163" s="2" t="e">
        <f>M163/J163</f>
        <v>#DIV/0!</v>
      </c>
      <c r="Q163" s="2" t="e">
        <f>P163/M163*D163</f>
        <v>#DIV/0!</v>
      </c>
      <c r="R163" s="2"/>
      <c r="S163" s="6" t="e">
        <f>Q163/D163-1</f>
        <v>#DIV/0!</v>
      </c>
    </row>
    <row r="164" spans="1:20" ht="17.25" customHeight="1" x14ac:dyDescent="0.3">
      <c r="A164" s="44">
        <v>163</v>
      </c>
      <c r="C164" s="26"/>
      <c r="F164" s="7">
        <f>D164*E164</f>
        <v>0</v>
      </c>
      <c r="H164" s="2">
        <f>G164*(1+J164/100)</f>
        <v>0</v>
      </c>
      <c r="L164" s="1" t="e">
        <f>F164/G164</f>
        <v>#DIV/0!</v>
      </c>
      <c r="M164" s="7" t="e">
        <f>F164/H164</f>
        <v>#DIV/0!</v>
      </c>
      <c r="N164" s="2" t="e">
        <f>L164/I164</f>
        <v>#DIV/0!</v>
      </c>
      <c r="O164" s="2" t="e">
        <f>M164/J164</f>
        <v>#DIV/0!</v>
      </c>
      <c r="Q164" s="2" t="e">
        <f>P164/M164*D164</f>
        <v>#DIV/0!</v>
      </c>
      <c r="R164" s="2"/>
      <c r="S164" s="6" t="e">
        <f>Q164/D164-1</f>
        <v>#DIV/0!</v>
      </c>
    </row>
    <row r="165" spans="1:20" ht="17.25" customHeight="1" x14ac:dyDescent="0.3">
      <c r="F165" s="7"/>
      <c r="H165" s="2"/>
      <c r="L165" s="1"/>
      <c r="M165" s="7"/>
      <c r="N165" s="2"/>
      <c r="O165" s="2"/>
      <c r="Q165" s="2"/>
      <c r="R165" s="2"/>
      <c r="T165"/>
    </row>
    <row r="166" spans="1:20" ht="17.25" customHeight="1" x14ac:dyDescent="0.3">
      <c r="F166" s="7"/>
      <c r="H166" s="2"/>
      <c r="L166" s="1"/>
      <c r="M166" s="7"/>
      <c r="N166" s="2"/>
      <c r="O166" s="2"/>
      <c r="Q166" s="2"/>
      <c r="R166" s="2"/>
      <c r="T166" s="22"/>
    </row>
    <row r="167" spans="1:20" ht="17.25" customHeight="1" x14ac:dyDescent="0.3">
      <c r="F167" s="7"/>
      <c r="H167" s="2"/>
      <c r="L167" s="1"/>
      <c r="M167" s="7"/>
      <c r="N167" s="2"/>
      <c r="O167" s="2"/>
      <c r="Q167" s="2"/>
      <c r="R167" s="2"/>
      <c r="T167" s="22"/>
    </row>
    <row r="168" spans="1:20" ht="18" customHeight="1" x14ac:dyDescent="0.3">
      <c r="B168" t="s">
        <v>7</v>
      </c>
      <c r="D168" s="8" t="s">
        <v>8</v>
      </c>
      <c r="E168" s="8"/>
      <c r="F168" s="8"/>
      <c r="G168" s="8"/>
      <c r="H168" s="8"/>
      <c r="I168" s="8"/>
      <c r="J168" s="19"/>
      <c r="K168" s="8"/>
      <c r="L168" s="8"/>
      <c r="M168" s="8"/>
      <c r="N168" s="8"/>
      <c r="T168" s="22"/>
    </row>
    <row r="169" spans="1:20" ht="17.25" customHeight="1" x14ac:dyDescent="0.3">
      <c r="B169" t="s">
        <v>9</v>
      </c>
      <c r="D169" s="8" t="s">
        <v>10</v>
      </c>
      <c r="E169" s="8"/>
      <c r="F169" s="8"/>
      <c r="G169" s="8"/>
      <c r="H169" s="8"/>
      <c r="I169" s="8"/>
      <c r="J169" s="19"/>
      <c r="K169" s="8"/>
      <c r="L169" s="8"/>
      <c r="M169" s="8"/>
      <c r="N169" s="8"/>
      <c r="T169" s="22"/>
    </row>
    <row r="170" spans="1:20" ht="17.25" customHeight="1" x14ac:dyDescent="0.3">
      <c r="B170" t="s">
        <v>4</v>
      </c>
      <c r="D170" s="8" t="s">
        <v>11</v>
      </c>
      <c r="E170" s="8"/>
      <c r="F170" s="8"/>
      <c r="G170" s="8"/>
      <c r="H170" s="8"/>
      <c r="I170" s="8"/>
      <c r="J170" s="19"/>
      <c r="K170" s="8"/>
      <c r="L170" s="8"/>
      <c r="M170" s="8"/>
      <c r="N170" s="8"/>
    </row>
    <row r="171" spans="1:20" ht="17.25" customHeight="1" x14ac:dyDescent="0.3">
      <c r="B171" t="s">
        <v>6</v>
      </c>
      <c r="D171" s="8" t="s">
        <v>12</v>
      </c>
      <c r="E171" s="8"/>
      <c r="F171" s="8"/>
      <c r="G171" s="8"/>
      <c r="H171" s="8"/>
      <c r="I171" s="8"/>
      <c r="J171" s="19"/>
      <c r="K171" s="8"/>
      <c r="L171" s="8"/>
      <c r="M171" s="8"/>
      <c r="N171" s="8"/>
    </row>
    <row r="172" spans="1:20" ht="17.25" customHeight="1" x14ac:dyDescent="0.3"/>
    <row r="173" spans="1:20" ht="17.25" customHeight="1" x14ac:dyDescent="0.3"/>
    <row r="174" spans="1:20" ht="17.25" customHeight="1" x14ac:dyDescent="0.3"/>
    <row r="175" spans="1:20" ht="17.25" customHeight="1" x14ac:dyDescent="0.3"/>
    <row r="176" spans="1:20" ht="17.25" customHeight="1" x14ac:dyDescent="0.3"/>
    <row r="177" spans="4:14" ht="17.25" customHeight="1" x14ac:dyDescent="0.3"/>
    <row r="178" spans="4:14" ht="17.25" customHeight="1" x14ac:dyDescent="0.3"/>
    <row r="179" spans="4:14" ht="17.25" customHeight="1" x14ac:dyDescent="0.3"/>
    <row r="180" spans="4:14" ht="17.25" customHeight="1" x14ac:dyDescent="0.3"/>
    <row r="181" spans="4:14" ht="17.25" customHeight="1" x14ac:dyDescent="0.3"/>
    <row r="182" spans="4:14" ht="17.25" customHeight="1" x14ac:dyDescent="0.3"/>
    <row r="183" spans="4:14" ht="17.25" customHeight="1" x14ac:dyDescent="0.3"/>
    <row r="184" spans="4:14" ht="17.25" customHeight="1" x14ac:dyDescent="0.3"/>
    <row r="185" spans="4:14" ht="17.25" customHeight="1" x14ac:dyDescent="0.3"/>
    <row r="186" spans="4:14" ht="17.25" customHeight="1" x14ac:dyDescent="0.3">
      <c r="D186" s="4"/>
      <c r="E186" s="4"/>
      <c r="F186" s="4"/>
      <c r="G186" s="4"/>
      <c r="H186" s="4"/>
      <c r="I186" s="4"/>
      <c r="J186" s="20"/>
      <c r="K186" s="4"/>
      <c r="L186" s="4"/>
      <c r="M186" s="4"/>
      <c r="N186" s="4"/>
    </row>
    <row r="187" spans="4:14" ht="17.25" customHeight="1" x14ac:dyDescent="0.3">
      <c r="D187" s="4"/>
      <c r="E187" s="4"/>
      <c r="F187" s="4"/>
      <c r="G187" s="4"/>
      <c r="H187" s="4"/>
      <c r="I187" s="4"/>
      <c r="J187" s="20"/>
      <c r="K187" s="4"/>
      <c r="L187" s="4"/>
      <c r="M187" s="4"/>
      <c r="N187" s="4"/>
    </row>
  </sheetData>
  <autoFilter ref="A1:U164">
    <sortState ref="A2:U164">
      <sortCondition ref="A1:A164"/>
    </sortState>
  </autoFilter>
  <phoneticPr fontId="2" type="noConversion"/>
  <hyperlinks>
    <hyperlink ref="T78" r:id="rId1"/>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邵志明</cp:lastModifiedBy>
  <dcterms:created xsi:type="dcterms:W3CDTF">2017-02-28T13:10:07Z</dcterms:created>
  <dcterms:modified xsi:type="dcterms:W3CDTF">2018-03-20T02:59:03Z</dcterms:modified>
</cp:coreProperties>
</file>